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65521" windowWidth="8250" windowHeight="8895" tabRatio="911" activeTab="0"/>
  </bookViews>
  <sheets>
    <sheet name="Summary" sheetId="1" r:id="rId1"/>
    <sheet name="DA" sheetId="2" r:id="rId2"/>
    <sheet name="DCHS" sheetId="3" r:id="rId3"/>
    <sheet name="DCJ" sheetId="4" r:id="rId4"/>
    <sheet name="DCM" sheetId="5" r:id="rId5"/>
    <sheet name="DCS" sheetId="6" r:id="rId6"/>
    <sheet name="DOH" sheetId="7" r:id="rId7"/>
    <sheet name="LIB" sheetId="8" r:id="rId8"/>
    <sheet name="MCSO" sheetId="9" r:id="rId9"/>
    <sheet name="NONDEPT" sheetId="10" r:id="rId10"/>
    <sheet name="FY12 Total by Dept" sheetId="11" r:id="rId11"/>
    <sheet name="Rates" sheetId="12" r:id="rId12"/>
  </sheets>
  <definedNames>
    <definedName name="_xlnm._FilterDatabase" localSheetId="1" hidden="1">'DA'!$A$4:$T$68</definedName>
    <definedName name="_xlnm._FilterDatabase" localSheetId="2" hidden="1">'DCHS'!$A$4:$T$240</definedName>
    <definedName name="_xlnm._FilterDatabase" localSheetId="3" hidden="1">'DCJ'!$A$4:$T$211</definedName>
    <definedName name="_xlnm._FilterDatabase" localSheetId="4" hidden="1">'DCM'!$A$4:$T$235</definedName>
    <definedName name="_xlnm._FilterDatabase" localSheetId="5" hidden="1">'DCS'!$A$4:$T$100</definedName>
    <definedName name="_xlnm._FilterDatabase" localSheetId="6" hidden="1">'DOH'!$A$4:$T$694</definedName>
    <definedName name="_xlnm._FilterDatabase" localSheetId="10" hidden="1">'FY12 Total by Dept'!$A$4:$T$1573</definedName>
    <definedName name="_xlnm._FilterDatabase" localSheetId="7" hidden="1">'LIB'!$A$4:$T$9</definedName>
    <definedName name="_xlnm._FilterDatabase" localSheetId="8" hidden="1">'MCSO'!$A$4:$T$107</definedName>
    <definedName name="_xlnm._FilterDatabase" localSheetId="9" hidden="1">'NONDEPT'!$A$4:$T$170</definedName>
    <definedName name="_xlnm.Print_Area" localSheetId="0">'Summary'!$A$1:$M$25</definedName>
  </definedNames>
  <calcPr fullCalcOnLoad="1"/>
</workbook>
</file>

<file path=xl/comments10.xml><?xml version="1.0" encoding="utf-8"?>
<comments xmlns="http://schemas.openxmlformats.org/spreadsheetml/2006/main">
  <authors>
    <author>aortiz</author>
  </authors>
  <commentList>
    <comment ref="G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FY10 data to include postage rate increase of 5.3%</t>
        </r>
      </text>
    </comment>
    <comment ref="I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FY10 data to reflect the 1Q price increase established for FY11</t>
        </r>
      </text>
    </comment>
    <comment ref="K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Stop points, percentage &amp; costs based on FY11 current Master Stop spreadsheet as of 12/13/10</t>
        </r>
      </text>
    </comment>
  </commentList>
</comments>
</file>

<file path=xl/comments11.xml><?xml version="1.0" encoding="utf-8"?>
<comments xmlns="http://schemas.openxmlformats.org/spreadsheetml/2006/main">
  <authors>
    <author>aortiz</author>
  </authors>
  <commentList>
    <comment ref="G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FY10 data to include postage rate increase of 5.3%</t>
        </r>
      </text>
    </comment>
    <comment ref="I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FY10 data to reflect the 1Q price increase established for FY11</t>
        </r>
      </text>
    </comment>
    <comment ref="K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Stop points, percentage &amp; costs based on FY11 current Master Stop spreadsheet as of 12/13/10</t>
        </r>
      </text>
    </comment>
  </commentList>
</comments>
</file>

<file path=xl/comments2.xml><?xml version="1.0" encoding="utf-8"?>
<comments xmlns="http://schemas.openxmlformats.org/spreadsheetml/2006/main">
  <authors>
    <author>aortiz</author>
  </authors>
  <commentList>
    <comment ref="G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FY10 data to include postage rate increase of 5.3%</t>
        </r>
      </text>
    </comment>
    <comment ref="I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FY10 data to reflect the 1Q price increase established for FY11</t>
        </r>
      </text>
    </comment>
    <comment ref="K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Stop points, percentage &amp; costs based on FY11 current Master Stop spreadsheet as of 12/13/10</t>
        </r>
      </text>
    </comment>
  </commentList>
</comments>
</file>

<file path=xl/comments3.xml><?xml version="1.0" encoding="utf-8"?>
<comments xmlns="http://schemas.openxmlformats.org/spreadsheetml/2006/main">
  <authors>
    <author>aortiz</author>
  </authors>
  <commentList>
    <comment ref="G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FY10 data to include postage rate increase of 5.3%</t>
        </r>
      </text>
    </comment>
    <comment ref="I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FY10 data to reflect the 1Q price increase established for FY11</t>
        </r>
      </text>
    </comment>
    <comment ref="K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Stop points, percentage &amp; costs based on FY11 current Master Stop spreadsheet as of 12/13/10</t>
        </r>
      </text>
    </comment>
  </commentList>
</comments>
</file>

<file path=xl/comments4.xml><?xml version="1.0" encoding="utf-8"?>
<comments xmlns="http://schemas.openxmlformats.org/spreadsheetml/2006/main">
  <authors>
    <author>aortiz</author>
  </authors>
  <commentList>
    <comment ref="G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FY10 data to include postage rate increase of 5.3%</t>
        </r>
      </text>
    </comment>
    <comment ref="I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FY10 data to reflect the 1Q price increase established for FY11</t>
        </r>
      </text>
    </comment>
    <comment ref="K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Stop points, percentage &amp; costs based on FY11 current Master Stop spreadsheet as of 12/13/10</t>
        </r>
      </text>
    </comment>
  </commentList>
</comments>
</file>

<file path=xl/comments5.xml><?xml version="1.0" encoding="utf-8"?>
<comments xmlns="http://schemas.openxmlformats.org/spreadsheetml/2006/main">
  <authors>
    <author>aortiz</author>
  </authors>
  <commentList>
    <comment ref="G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FY10 data to include postage rate increase of 5.3%</t>
        </r>
      </text>
    </comment>
    <comment ref="I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FY10 data to reflect the 1Q price increase established for FY11</t>
        </r>
      </text>
    </comment>
    <comment ref="K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Stop points, percentage &amp; costs based on FY11 current Master Stop spreadsheet as of 12/13/10</t>
        </r>
      </text>
    </comment>
    <comment ref="G239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FY10 data to include postage rate increase of 5.3%</t>
        </r>
      </text>
    </comment>
    <comment ref="I239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FY10 data to reflect the 1Q price increase established for FY11</t>
        </r>
      </text>
    </comment>
    <comment ref="K239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Stop points, percentage &amp; costs based on FY11 current Master Stop spreadsheet as of 12/13/10</t>
        </r>
      </text>
    </comment>
  </commentList>
</comments>
</file>

<file path=xl/comments6.xml><?xml version="1.0" encoding="utf-8"?>
<comments xmlns="http://schemas.openxmlformats.org/spreadsheetml/2006/main">
  <authors>
    <author>aortiz</author>
  </authors>
  <commentList>
    <comment ref="G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FY10 data to include postage rate increase of 5.3%</t>
        </r>
      </text>
    </comment>
    <comment ref="I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FY10 data to reflect the 1Q price increase established for FY11</t>
        </r>
      </text>
    </comment>
    <comment ref="K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Stop points, percentage &amp; costs based on FY11 current Master Stop spreadsheet as of 12/13/10</t>
        </r>
      </text>
    </comment>
  </commentList>
</comments>
</file>

<file path=xl/comments7.xml><?xml version="1.0" encoding="utf-8"?>
<comments xmlns="http://schemas.openxmlformats.org/spreadsheetml/2006/main">
  <authors>
    <author>aortiz</author>
  </authors>
  <commentList>
    <comment ref="G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FY10 data to include postage rate increase of 5.3%</t>
        </r>
      </text>
    </comment>
    <comment ref="I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FY10 data to reflect the 1Q price increase established for FY11</t>
        </r>
      </text>
    </comment>
    <comment ref="K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Stop points, percentage &amp; costs based on FY11 current Master Stop spreadsheet as of 12/13/10</t>
        </r>
      </text>
    </comment>
  </commentList>
</comments>
</file>

<file path=xl/comments8.xml><?xml version="1.0" encoding="utf-8"?>
<comments xmlns="http://schemas.openxmlformats.org/spreadsheetml/2006/main">
  <authors>
    <author>aortiz</author>
  </authors>
  <commentList>
    <comment ref="G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FY10 data to include postage rate increase of 5.3%</t>
        </r>
      </text>
    </comment>
    <comment ref="I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FY10 data to reflect the 1Q price increase established for FY11</t>
        </r>
      </text>
    </comment>
    <comment ref="K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Stop points, percentage &amp; costs based on FY11 current Master Stop spreadsheet as of 12/13/10</t>
        </r>
      </text>
    </comment>
  </commentList>
</comments>
</file>

<file path=xl/comments9.xml><?xml version="1.0" encoding="utf-8"?>
<comments xmlns="http://schemas.openxmlformats.org/spreadsheetml/2006/main">
  <authors>
    <author>aortiz</author>
  </authors>
  <commentList>
    <comment ref="G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FY10 data to include postage rate increase of 5.3%</t>
        </r>
      </text>
    </comment>
    <comment ref="I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FY10 data to reflect the 1Q price increase established for FY11</t>
        </r>
      </text>
    </comment>
    <comment ref="K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Stop points, percentage &amp; costs based on FY11 current Master Stop spreadsheet as of 12/13/10</t>
        </r>
      </text>
    </comment>
  </commentList>
</comments>
</file>

<file path=xl/sharedStrings.xml><?xml version="1.0" encoding="utf-8"?>
<sst xmlns="http://schemas.openxmlformats.org/spreadsheetml/2006/main" count="19605" uniqueCount="957">
  <si>
    <t>LIB Total</t>
  </si>
  <si>
    <t>MCSO Total</t>
  </si>
  <si>
    <t>Grand Total</t>
  </si>
  <si>
    <t>M008 Total</t>
  </si>
  <si>
    <t>M009 Total</t>
  </si>
  <si>
    <t>M010 Total</t>
  </si>
  <si>
    <t>M011 Total</t>
  </si>
  <si>
    <t>M015 Total</t>
  </si>
  <si>
    <t>M016 Total</t>
  </si>
  <si>
    <t>M018 Total</t>
  </si>
  <si>
    <t>M019 Total</t>
  </si>
  <si>
    <t>M021 Total</t>
  </si>
  <si>
    <t>M022 Total</t>
  </si>
  <si>
    <t>M023 Total</t>
  </si>
  <si>
    <t>M024 Total</t>
  </si>
  <si>
    <t>M025 Total</t>
  </si>
  <si>
    <t>M026 Total</t>
  </si>
  <si>
    <t>M030 Total</t>
  </si>
  <si>
    <t>M034 Total</t>
  </si>
  <si>
    <t>M035 Total</t>
  </si>
  <si>
    <t>M037 Total</t>
  </si>
  <si>
    <t>M040 Total</t>
  </si>
  <si>
    <t>M044 Total</t>
  </si>
  <si>
    <t>M045 Total</t>
  </si>
  <si>
    <t>M046 Total</t>
  </si>
  <si>
    <t>M051 Total</t>
  </si>
  <si>
    <t>M053 Total</t>
  </si>
  <si>
    <t>M070 Total</t>
  </si>
  <si>
    <t>M071 Total</t>
  </si>
  <si>
    <t>M072 Total</t>
  </si>
  <si>
    <t>M075 Total</t>
  </si>
  <si>
    <t>M082 Total</t>
  </si>
  <si>
    <t>M092 Total</t>
  </si>
  <si>
    <t>M093 Total</t>
  </si>
  <si>
    <t>M101 Total</t>
  </si>
  <si>
    <t>M102 Total</t>
  </si>
  <si>
    <t>M110 Total</t>
  </si>
  <si>
    <t>M121 Total</t>
  </si>
  <si>
    <t>M122 Total</t>
  </si>
  <si>
    <t>M127 Total</t>
  </si>
  <si>
    <t>M128 Total</t>
  </si>
  <si>
    <t>M130 Total</t>
  </si>
  <si>
    <t>M134 Total</t>
  </si>
  <si>
    <t>M142 Total</t>
  </si>
  <si>
    <t>M161 Total</t>
  </si>
  <si>
    <t>M171 Total</t>
  </si>
  <si>
    <t>M172 Total</t>
  </si>
  <si>
    <t>M191 Total</t>
  </si>
  <si>
    <t>M192 Total</t>
  </si>
  <si>
    <t>M193 Total</t>
  </si>
  <si>
    <t>M194 Total</t>
  </si>
  <si>
    <t>M195 Total</t>
  </si>
  <si>
    <t>M198 Total</t>
  </si>
  <si>
    <t>M210 Total</t>
  </si>
  <si>
    <t>M212 Total</t>
  </si>
  <si>
    <t>M213 Total</t>
  </si>
  <si>
    <t>M214 Total</t>
  </si>
  <si>
    <t>M215 Total</t>
  </si>
  <si>
    <t>M216 Total</t>
  </si>
  <si>
    <t>M217 Total</t>
  </si>
  <si>
    <t>M218 Total</t>
  </si>
  <si>
    <t>M219 Total</t>
  </si>
  <si>
    <t>M220 Total</t>
  </si>
  <si>
    <t>M227 Total</t>
  </si>
  <si>
    <t>M228 Total</t>
  </si>
  <si>
    <t>M230 Total</t>
  </si>
  <si>
    <t>M231 Total</t>
  </si>
  <si>
    <t>M233 Total</t>
  </si>
  <si>
    <t>M235 Total</t>
  </si>
  <si>
    <t>M239 Total</t>
  </si>
  <si>
    <t>M240 Total</t>
  </si>
  <si>
    <t>M242 Total</t>
  </si>
  <si>
    <t>M243 Total</t>
  </si>
  <si>
    <t>M244 Total</t>
  </si>
  <si>
    <t>M245 Total</t>
  </si>
  <si>
    <t>M246 Total</t>
  </si>
  <si>
    <t>M247 Total</t>
  </si>
  <si>
    <t>M248 Total</t>
  </si>
  <si>
    <t>M249 Total</t>
  </si>
  <si>
    <t>M250 Total</t>
  </si>
  <si>
    <t>M254 Total</t>
  </si>
  <si>
    <t>M257 Total</t>
  </si>
  <si>
    <t>M270 Total</t>
  </si>
  <si>
    <t>M275 Total</t>
  </si>
  <si>
    <t>M280 Total</t>
  </si>
  <si>
    <t>M285 Total</t>
  </si>
  <si>
    <t>M286 Total</t>
  </si>
  <si>
    <t>M290 Total</t>
  </si>
  <si>
    <t>M291 Total</t>
  </si>
  <si>
    <t>M302 Total</t>
  </si>
  <si>
    <t>M309 Total</t>
  </si>
  <si>
    <t>M310 Total</t>
  </si>
  <si>
    <t>M314 Total</t>
  </si>
  <si>
    <t>M315 Total</t>
  </si>
  <si>
    <t>M316 Total</t>
  </si>
  <si>
    <t>M317 Total</t>
  </si>
  <si>
    <t>M320 Total</t>
  </si>
  <si>
    <t>M321 Total</t>
  </si>
  <si>
    <t>M322 Total</t>
  </si>
  <si>
    <t>M323 Total</t>
  </si>
  <si>
    <t>M324 Total</t>
  </si>
  <si>
    <t>M325 Total</t>
  </si>
  <si>
    <t>M326 Total</t>
  </si>
  <si>
    <t>M328 Total</t>
  </si>
  <si>
    <t>M350 Total</t>
  </si>
  <si>
    <t>M381 Total</t>
  </si>
  <si>
    <t>M395 Total</t>
  </si>
  <si>
    <t>M401 Total</t>
  </si>
  <si>
    <t>M403 Total</t>
  </si>
  <si>
    <t>M411 Total</t>
  </si>
  <si>
    <t>M430 Total</t>
  </si>
  <si>
    <t>M445 Total</t>
  </si>
  <si>
    <t>M451 Total</t>
  </si>
  <si>
    <t>M452 Total</t>
  </si>
  <si>
    <t>M453 Total</t>
  </si>
  <si>
    <t>M454 Total</t>
  </si>
  <si>
    <t>M455 Total</t>
  </si>
  <si>
    <t>M456 Total</t>
  </si>
  <si>
    <t>M457 Total</t>
  </si>
  <si>
    <t>M458 Total</t>
  </si>
  <si>
    <t>M459 Total</t>
  </si>
  <si>
    <t>M460 Total</t>
  </si>
  <si>
    <t>M461 Total</t>
  </si>
  <si>
    <t>M465 Total</t>
  </si>
  <si>
    <t>M466 Total</t>
  </si>
  <si>
    <t>M472 Total</t>
  </si>
  <si>
    <t>M478 Total</t>
  </si>
  <si>
    <t>M479 Total</t>
  </si>
  <si>
    <t>M481 Total</t>
  </si>
  <si>
    <t>M490 Total</t>
  </si>
  <si>
    <t>M492 Total</t>
  </si>
  <si>
    <t>M494 Total</t>
  </si>
  <si>
    <t>M500 Total</t>
  </si>
  <si>
    <t>M506 Total</t>
  </si>
  <si>
    <t>M507 Total</t>
  </si>
  <si>
    <t>M522 Total</t>
  </si>
  <si>
    <t>M531 Total</t>
  </si>
  <si>
    <t>M535 Total</t>
  </si>
  <si>
    <t>M538 Total</t>
  </si>
  <si>
    <t>M539 Total</t>
  </si>
  <si>
    <t>M558 Total</t>
  </si>
  <si>
    <t>M560 Total</t>
  </si>
  <si>
    <t>M561 Total</t>
  </si>
  <si>
    <t>M564 Total</t>
  </si>
  <si>
    <t>M570 Total</t>
  </si>
  <si>
    <t>M593 Total</t>
  </si>
  <si>
    <t>M601 Total</t>
  </si>
  <si>
    <t>M611 Total</t>
  </si>
  <si>
    <t>M612 Total</t>
  </si>
  <si>
    <t>M621 Total</t>
  </si>
  <si>
    <t>M624 Total</t>
  </si>
  <si>
    <t>M630 Total</t>
  </si>
  <si>
    <t>M631 Total</t>
  </si>
  <si>
    <t>M632 Total</t>
  </si>
  <si>
    <t>M634 Total</t>
  </si>
  <si>
    <t>M641 Total</t>
  </si>
  <si>
    <t>M643 Total</t>
  </si>
  <si>
    <t>M655 Total</t>
  </si>
  <si>
    <t>M661 Total</t>
  </si>
  <si>
    <t>M668 Total</t>
  </si>
  <si>
    <t>M671 Total</t>
  </si>
  <si>
    <t>M674 Total</t>
  </si>
  <si>
    <t>M690 Total</t>
  </si>
  <si>
    <t>M700 Total</t>
  </si>
  <si>
    <t>M703 Total</t>
  </si>
  <si>
    <t>M714 Total</t>
  </si>
  <si>
    <t>M717 Total</t>
  </si>
  <si>
    <t>M727 Total</t>
  </si>
  <si>
    <t>M732 Total</t>
  </si>
  <si>
    <t>M734 Total</t>
  </si>
  <si>
    <t>M735 Total</t>
  </si>
  <si>
    <t>M736 Total</t>
  </si>
  <si>
    <t>M739 Total</t>
  </si>
  <si>
    <t>M740 Total</t>
  </si>
  <si>
    <t>M741 Total</t>
  </si>
  <si>
    <t>M743 Total</t>
  </si>
  <si>
    <t>M744 Total</t>
  </si>
  <si>
    <t>M745 Total</t>
  </si>
  <si>
    <t>M746 Total</t>
  </si>
  <si>
    <t>M747 Total</t>
  </si>
  <si>
    <t>M748 Total</t>
  </si>
  <si>
    <t>M749 Total</t>
  </si>
  <si>
    <t>M750 Total</t>
  </si>
  <si>
    <t>M753 Total</t>
  </si>
  <si>
    <t>M754 Total</t>
  </si>
  <si>
    <t>M756 Total</t>
  </si>
  <si>
    <t>M757 Total</t>
  </si>
  <si>
    <t>M758 Total</t>
  </si>
  <si>
    <t>M763 Total</t>
  </si>
  <si>
    <t>M766 Total</t>
  </si>
  <si>
    <t>M769 Total</t>
  </si>
  <si>
    <t>M774 Total</t>
  </si>
  <si>
    <t>M777 Total</t>
  </si>
  <si>
    <t>M786 Total</t>
  </si>
  <si>
    <t>M791 Total</t>
  </si>
  <si>
    <t>M793 Total</t>
  </si>
  <si>
    <t>M804 Total</t>
  </si>
  <si>
    <t>M811 Total</t>
  </si>
  <si>
    <t>M813 Total</t>
  </si>
  <si>
    <t>M814 Total</t>
  </si>
  <si>
    <t>M835 Total</t>
  </si>
  <si>
    <t>M852 Total</t>
  </si>
  <si>
    <t>M853 Total</t>
  </si>
  <si>
    <t>M854 Total</t>
  </si>
  <si>
    <t>M861 Total</t>
  </si>
  <si>
    <t>M882 Total</t>
  </si>
  <si>
    <t>M900 Total</t>
  </si>
  <si>
    <t>M901 Total</t>
  </si>
  <si>
    <t>M902 Total</t>
  </si>
  <si>
    <t>M903 Total</t>
  </si>
  <si>
    <t>M904 Total</t>
  </si>
  <si>
    <t>M915 Total</t>
  </si>
  <si>
    <t>M918 Total</t>
  </si>
  <si>
    <t>M919 Total</t>
  </si>
  <si>
    <t>M920 Total</t>
  </si>
  <si>
    <t>M921 Total</t>
  </si>
  <si>
    <t>M922 Total</t>
  </si>
  <si>
    <t>M923 Total</t>
  </si>
  <si>
    <t>M924 Total</t>
  </si>
  <si>
    <t>M925 Total</t>
  </si>
  <si>
    <t>M926 Total</t>
  </si>
  <si>
    <t>M927 Total</t>
  </si>
  <si>
    <t>M928 Total</t>
  </si>
  <si>
    <t>M929 Total</t>
  </si>
  <si>
    <t>M935 Total</t>
  </si>
  <si>
    <t>M937 Total</t>
  </si>
  <si>
    <t>M938 Total</t>
  </si>
  <si>
    <t>M951 Total</t>
  </si>
  <si>
    <t>M952 Total</t>
  </si>
  <si>
    <t>M975 Total</t>
  </si>
  <si>
    <t>MXXX Total</t>
  </si>
  <si>
    <t>904400 Total</t>
  </si>
  <si>
    <t>904500 Total</t>
  </si>
  <si>
    <t>904600 Total</t>
  </si>
  <si>
    <t>FY 2009-2010 DISTRIBUTION SERVICES</t>
  </si>
  <si>
    <t>PIECES</t>
  </si>
  <si>
    <t>FY10</t>
  </si>
  <si>
    <t>CareOregon</t>
  </si>
  <si>
    <t># stop points</t>
  </si>
  <si>
    <t>Records</t>
  </si>
  <si>
    <t>Cntrl Strs</t>
  </si>
  <si>
    <t>Subtotal</t>
  </si>
  <si>
    <t>GRAND TOTAL</t>
  </si>
  <si>
    <t>PIECE</t>
  </si>
  <si>
    <t>SERVICE</t>
  </si>
  <si>
    <t xml:space="preserve">STOP </t>
  </si>
  <si>
    <t>INDIRECT</t>
  </si>
  <si>
    <t xml:space="preserve">DEPT </t>
  </si>
  <si>
    <t>ADJUSTED</t>
  </si>
  <si>
    <t>DEPARTMENT</t>
  </si>
  <si>
    <t>CHARGES</t>
  </si>
  <si>
    <t>COST</t>
  </si>
  <si>
    <t>W/INDIRECT</t>
  </si>
  <si>
    <t>ADJ.BUDGETS</t>
  </si>
  <si>
    <t>TOTALS</t>
  </si>
  <si>
    <t>FY05</t>
  </si>
  <si>
    <t>DSCP</t>
  </si>
  <si>
    <t>FY06</t>
  </si>
  <si>
    <t>FY07</t>
  </si>
  <si>
    <t>FY08</t>
  </si>
  <si>
    <t>FY09</t>
  </si>
  <si>
    <t>DBCS</t>
  </si>
  <si>
    <t>NON DEPT</t>
  </si>
  <si>
    <t>OUTSIDE AGENCY</t>
  </si>
  <si>
    <t xml:space="preserve">Total </t>
  </si>
  <si>
    <t>FY 2008-2009 DISTRIBUTION SERVICES</t>
  </si>
  <si>
    <t>FY08 to FY09</t>
  </si>
  <si>
    <t>INTERNAL SERVICE REIMBURSEMENT PROJECTIONS</t>
  </si>
  <si>
    <t>FY07 Rate</t>
  </si>
  <si>
    <t>FY08 Rate</t>
  </si>
  <si>
    <t>FY09 Rate</t>
  </si>
  <si>
    <t>Rate Diff</t>
  </si>
  <si>
    <t>DEPT BUDGET</t>
  </si>
  <si>
    <t>ADOPTED</t>
  </si>
  <si>
    <t>ESTIMATED</t>
  </si>
  <si>
    <t>ADJUSTMENT</t>
  </si>
  <si>
    <t>BUDGET</t>
  </si>
  <si>
    <t>care oregon</t>
  </si>
  <si>
    <t># points</t>
  </si>
  <si>
    <t>Records/Materiel Mgmt</t>
  </si>
  <si>
    <t>Total w/ Rec &amp; MM</t>
  </si>
  <si>
    <t>Total Points including Records and Material Management</t>
  </si>
  <si>
    <t>FY 2007-2008 DISTRIBUTION SERVICES</t>
  </si>
  <si>
    <t>ND</t>
  </si>
  <si>
    <t>OA</t>
  </si>
  <si>
    <t>Records/Material Management</t>
  </si>
  <si>
    <t>Total w/Records and M Management</t>
  </si>
  <si>
    <t>FY 2006-2007 DISTRIBUTION SERVICES</t>
  </si>
  <si>
    <t>DHS</t>
  </si>
  <si>
    <t>OSCP</t>
  </si>
  <si>
    <t>FY 2005-2006 DISTRIBUTION SERVICES</t>
  </si>
  <si>
    <t>FY06 Rate</t>
  </si>
  <si>
    <t>FY 2004-2005 DISTRIBUTION SERVICES</t>
  </si>
  <si>
    <t>FY05 Rate Change - Stops to 2170 annual rate</t>
  </si>
  <si>
    <t>No Change</t>
  </si>
  <si>
    <t>No detail -  records/stores pulled out of budget.</t>
  </si>
  <si>
    <t>No detail for Distr.</t>
  </si>
  <si>
    <t xml:space="preserve">These figures still need to be </t>
  </si>
  <si>
    <t>updated to final adopted budget</t>
  </si>
  <si>
    <t>FY11</t>
  </si>
  <si>
    <t>Distribution</t>
  </si>
  <si>
    <t>Outside Agencies</t>
  </si>
  <si>
    <t>Rates:</t>
  </si>
  <si>
    <t>Pre-Sort Mail</t>
  </si>
  <si>
    <t>per piece</t>
  </si>
  <si>
    <t>Other USPS Mail</t>
  </si>
  <si>
    <t>Vended Mail</t>
  </si>
  <si>
    <t>Shop Rate</t>
  </si>
  <si>
    <t>per hour</t>
  </si>
  <si>
    <t>Account Charge</t>
  </si>
  <si>
    <t>per month with mail</t>
  </si>
  <si>
    <t>Postage</t>
  </si>
  <si>
    <t>Stop Charge</t>
  </si>
  <si>
    <t>per point</t>
  </si>
  <si>
    <t>Pre-Sort Flats</t>
  </si>
  <si>
    <t>DISTRIBUTION</t>
  </si>
  <si>
    <t>USPS rates</t>
  </si>
  <si>
    <t>pass-thru</t>
  </si>
  <si>
    <t>FY12</t>
  </si>
  <si>
    <t>M014 Total</t>
  </si>
  <si>
    <t>M049 Total</t>
  </si>
  <si>
    <t>M118 Total</t>
  </si>
  <si>
    <t>M135 Total</t>
  </si>
  <si>
    <t>M295 Total</t>
  </si>
  <si>
    <t>M416 Total</t>
  </si>
  <si>
    <t>M525 Total</t>
  </si>
  <si>
    <t>M636 Total</t>
  </si>
  <si>
    <t>M773 Total</t>
  </si>
  <si>
    <t>M782 Total</t>
  </si>
  <si>
    <t>M788 Total</t>
  </si>
  <si>
    <t>M847 Total</t>
  </si>
  <si>
    <t>NONDEPT Total</t>
  </si>
  <si>
    <t>FY 2011-2012 DISTRIBUTION SERVICES</t>
  </si>
  <si>
    <t>MCODE</t>
  </si>
  <si>
    <t>CLASS</t>
  </si>
  <si>
    <t>POSTAGE</t>
  </si>
  <si>
    <t>INHOUSE</t>
  </si>
  <si>
    <t xml:space="preserve">1C    </t>
  </si>
  <si>
    <t xml:space="preserve">1F    </t>
  </si>
  <si>
    <t xml:space="preserve">1L    </t>
  </si>
  <si>
    <t xml:space="preserve">1Q    </t>
  </si>
  <si>
    <t xml:space="preserve">1J    </t>
  </si>
  <si>
    <t xml:space="preserve">PC    </t>
  </si>
  <si>
    <t xml:space="preserve">IA    </t>
  </si>
  <si>
    <t xml:space="preserve">IM    </t>
  </si>
  <si>
    <t xml:space="preserve">4X    </t>
  </si>
  <si>
    <t xml:space="preserve">IQ    </t>
  </si>
  <si>
    <t xml:space="preserve">IE    </t>
  </si>
  <si>
    <t xml:space="preserve">IR    </t>
  </si>
  <si>
    <t xml:space="preserve">4B    </t>
  </si>
  <si>
    <t xml:space="preserve">4V    </t>
  </si>
  <si>
    <t>Dept</t>
  </si>
  <si>
    <t>Fund Center</t>
  </si>
  <si>
    <t>Cost Object</t>
  </si>
  <si>
    <t>TYPE</t>
  </si>
  <si>
    <t>COUNT</t>
  </si>
  <si>
    <t>ACCOUNT</t>
  </si>
  <si>
    <t>M008</t>
  </si>
  <si>
    <t>DOH</t>
  </si>
  <si>
    <t>400001</t>
  </si>
  <si>
    <t>M010</t>
  </si>
  <si>
    <t>406250</t>
  </si>
  <si>
    <t>M011</t>
  </si>
  <si>
    <t>DCHS</t>
  </si>
  <si>
    <t>CHSBS.HR.CGF</t>
  </si>
  <si>
    <t>M015</t>
  </si>
  <si>
    <t>M016</t>
  </si>
  <si>
    <t>M018</t>
  </si>
  <si>
    <t>4SA92-1</t>
  </si>
  <si>
    <t>M019</t>
  </si>
  <si>
    <t>402100</t>
  </si>
  <si>
    <t>M021</t>
  </si>
  <si>
    <t>403600</t>
  </si>
  <si>
    <t>M022</t>
  </si>
  <si>
    <t>M023</t>
  </si>
  <si>
    <t>402410</t>
  </si>
  <si>
    <t>M024</t>
  </si>
  <si>
    <t>409305</t>
  </si>
  <si>
    <t>M025</t>
  </si>
  <si>
    <t>M026</t>
  </si>
  <si>
    <t>403002</t>
  </si>
  <si>
    <t>M030</t>
  </si>
  <si>
    <t>4FA47-01-1</t>
  </si>
  <si>
    <t>M034</t>
  </si>
  <si>
    <t>CCFC.ADMIN.32082</t>
  </si>
  <si>
    <t>M035</t>
  </si>
  <si>
    <t>M037</t>
  </si>
  <si>
    <t>404002</t>
  </si>
  <si>
    <t>M040</t>
  </si>
  <si>
    <t>M044</t>
  </si>
  <si>
    <t>M045</t>
  </si>
  <si>
    <t>M046</t>
  </si>
  <si>
    <t>401601</t>
  </si>
  <si>
    <t>M051</t>
  </si>
  <si>
    <t>4SA01</t>
  </si>
  <si>
    <t>M053</t>
  </si>
  <si>
    <t>407050</t>
  </si>
  <si>
    <t>M070</t>
  </si>
  <si>
    <t>M071</t>
  </si>
  <si>
    <t>M075</t>
  </si>
  <si>
    <t>409300</t>
  </si>
  <si>
    <t>M092</t>
  </si>
  <si>
    <t>DCJ</t>
  </si>
  <si>
    <t>509600</t>
  </si>
  <si>
    <t>M101</t>
  </si>
  <si>
    <t>CHSBS.FIN.LA</t>
  </si>
  <si>
    <t>M110</t>
  </si>
  <si>
    <t>CHSDO.TITLEXIX</t>
  </si>
  <si>
    <t>M121</t>
  </si>
  <si>
    <t>M127</t>
  </si>
  <si>
    <t>MA SA DM CGF</t>
  </si>
  <si>
    <t>M130</t>
  </si>
  <si>
    <t>M134</t>
  </si>
  <si>
    <t>MA TXA AS CGF</t>
  </si>
  <si>
    <t>M142</t>
  </si>
  <si>
    <t>CHSDO.IND1000</t>
  </si>
  <si>
    <t>M161</t>
  </si>
  <si>
    <t>ADSDIVADM201XIX</t>
  </si>
  <si>
    <t>M171</t>
  </si>
  <si>
    <t>ADSDIVAPSXIX</t>
  </si>
  <si>
    <t>M172</t>
  </si>
  <si>
    <t>ADSDIVLTCMCXIX</t>
  </si>
  <si>
    <t>M191</t>
  </si>
  <si>
    <t>ADSDIVLTCWDXIX</t>
  </si>
  <si>
    <t>M192</t>
  </si>
  <si>
    <t>M193</t>
  </si>
  <si>
    <t>ADSDIVLTCSEDXIX</t>
  </si>
  <si>
    <t>M194</t>
  </si>
  <si>
    <t>ADSDIVPGFEEGF</t>
  </si>
  <si>
    <t>M195</t>
  </si>
  <si>
    <t>ADSDIVAHXIX</t>
  </si>
  <si>
    <t>M198</t>
  </si>
  <si>
    <t>M210</t>
  </si>
  <si>
    <t>CJ045.DOC.SUP.FEL.CI</t>
  </si>
  <si>
    <t>M212</t>
  </si>
  <si>
    <t>CJ045.DOC.SUP.FEL.MID</t>
  </si>
  <si>
    <t>M213</t>
  </si>
  <si>
    <t>CJ045.DOC.SUP.FEL.NORTH</t>
  </si>
  <si>
    <t>M214</t>
  </si>
  <si>
    <t>CJ045.DOC.SUP.FEL.WEST</t>
  </si>
  <si>
    <t>M216</t>
  </si>
  <si>
    <t>CJ045.DOC.HRDU</t>
  </si>
  <si>
    <t>M217</t>
  </si>
  <si>
    <t>502700</t>
  </si>
  <si>
    <t>M218</t>
  </si>
  <si>
    <t>M219</t>
  </si>
  <si>
    <t>M220</t>
  </si>
  <si>
    <t>504600</t>
  </si>
  <si>
    <t>M227</t>
  </si>
  <si>
    <t>505911</t>
  </si>
  <si>
    <t>M228</t>
  </si>
  <si>
    <t>403310</t>
  </si>
  <si>
    <t>M231</t>
  </si>
  <si>
    <t>403320</t>
  </si>
  <si>
    <t>M233</t>
  </si>
  <si>
    <t>M235</t>
  </si>
  <si>
    <t>DA</t>
  </si>
  <si>
    <t>150000</t>
  </si>
  <si>
    <t>M240</t>
  </si>
  <si>
    <t>DA SED.66</t>
  </si>
  <si>
    <t>M243</t>
  </si>
  <si>
    <t>153800</t>
  </si>
  <si>
    <t>M247</t>
  </si>
  <si>
    <t>M249</t>
  </si>
  <si>
    <t>509000</t>
  </si>
  <si>
    <t>M250</t>
  </si>
  <si>
    <t>CJ056.FCS.1516</t>
  </si>
  <si>
    <t>M280</t>
  </si>
  <si>
    <t>503401</t>
  </si>
  <si>
    <t>M285</t>
  </si>
  <si>
    <t>CJ045.DOC.LLC</t>
  </si>
  <si>
    <t>M286</t>
  </si>
  <si>
    <t>M290</t>
  </si>
  <si>
    <t>CJ054.ENHANCEDBENCH</t>
  </si>
  <si>
    <t>M291</t>
  </si>
  <si>
    <t>MCSO</t>
  </si>
  <si>
    <t>601390</t>
  </si>
  <si>
    <t>M302</t>
  </si>
  <si>
    <t>403305</t>
  </si>
  <si>
    <t>M309</t>
  </si>
  <si>
    <t>4FA39-02-GF</t>
  </si>
  <si>
    <t>M310</t>
  </si>
  <si>
    <t>4CA32-1</t>
  </si>
  <si>
    <t>M314</t>
  </si>
  <si>
    <t>407750</t>
  </si>
  <si>
    <t>M315</t>
  </si>
  <si>
    <t>M316</t>
  </si>
  <si>
    <t>LIB</t>
  </si>
  <si>
    <t>803410</t>
  </si>
  <si>
    <t>M317</t>
  </si>
  <si>
    <t>43550-GF</t>
  </si>
  <si>
    <t>M320</t>
  </si>
  <si>
    <t>604020</t>
  </si>
  <si>
    <t>M321</t>
  </si>
  <si>
    <t>600001</t>
  </si>
  <si>
    <t>M322</t>
  </si>
  <si>
    <t>601600</t>
  </si>
  <si>
    <t>M323</t>
  </si>
  <si>
    <t>601774</t>
  </si>
  <si>
    <t>M324</t>
  </si>
  <si>
    <t>601775</t>
  </si>
  <si>
    <t>M325</t>
  </si>
  <si>
    <t>601690</t>
  </si>
  <si>
    <t>M350</t>
  </si>
  <si>
    <t>601410</t>
  </si>
  <si>
    <t>M381</t>
  </si>
  <si>
    <t>601422</t>
  </si>
  <si>
    <t>M395</t>
  </si>
  <si>
    <t>601210</t>
  </si>
  <si>
    <t>M401</t>
  </si>
  <si>
    <t>403100</t>
  </si>
  <si>
    <t>M430</t>
  </si>
  <si>
    <t>403615</t>
  </si>
  <si>
    <t>M445</t>
  </si>
  <si>
    <t>DCM</t>
  </si>
  <si>
    <t>904600</t>
  </si>
  <si>
    <t>M450</t>
  </si>
  <si>
    <t>M451</t>
  </si>
  <si>
    <t>404565</t>
  </si>
  <si>
    <t>M452</t>
  </si>
  <si>
    <t>404515</t>
  </si>
  <si>
    <t>M453</t>
  </si>
  <si>
    <t>404535</t>
  </si>
  <si>
    <t>M454</t>
  </si>
  <si>
    <t>404545</t>
  </si>
  <si>
    <t>M455</t>
  </si>
  <si>
    <t>404530</t>
  </si>
  <si>
    <t>M456</t>
  </si>
  <si>
    <t>404510</t>
  </si>
  <si>
    <t>M457</t>
  </si>
  <si>
    <t>404505</t>
  </si>
  <si>
    <t>M458</t>
  </si>
  <si>
    <t>404550</t>
  </si>
  <si>
    <t>M459</t>
  </si>
  <si>
    <t>404525</t>
  </si>
  <si>
    <t>M460</t>
  </si>
  <si>
    <t>404520</t>
  </si>
  <si>
    <t>M461</t>
  </si>
  <si>
    <t>404504</t>
  </si>
  <si>
    <t>M465</t>
  </si>
  <si>
    <t>404575</t>
  </si>
  <si>
    <t>M466</t>
  </si>
  <si>
    <t>404701</t>
  </si>
  <si>
    <t>M472</t>
  </si>
  <si>
    <t>404710</t>
  </si>
  <si>
    <t>M478</t>
  </si>
  <si>
    <t>404730</t>
  </si>
  <si>
    <t>M479</t>
  </si>
  <si>
    <t>403700</t>
  </si>
  <si>
    <t>M481</t>
  </si>
  <si>
    <t>4CA35-1</t>
  </si>
  <si>
    <t>M490</t>
  </si>
  <si>
    <t>M492</t>
  </si>
  <si>
    <t>404708</t>
  </si>
  <si>
    <t>M494</t>
  </si>
  <si>
    <t>704002</t>
  </si>
  <si>
    <t>M500</t>
  </si>
  <si>
    <t>904100</t>
  </si>
  <si>
    <t>M506</t>
  </si>
  <si>
    <t>DCS</t>
  </si>
  <si>
    <t>901000</t>
  </si>
  <si>
    <t>M522</t>
  </si>
  <si>
    <t>DV SVC.CGF</t>
  </si>
  <si>
    <t>M531</t>
  </si>
  <si>
    <t>M535</t>
  </si>
  <si>
    <t>TRANS</t>
  </si>
  <si>
    <t>M538</t>
  </si>
  <si>
    <t>6700AN0050520</t>
  </si>
  <si>
    <t>M539</t>
  </si>
  <si>
    <t>SCPCPS.M558.CGF</t>
  </si>
  <si>
    <t>M558</t>
  </si>
  <si>
    <t>107001</t>
  </si>
  <si>
    <t>M560</t>
  </si>
  <si>
    <t>706202</t>
  </si>
  <si>
    <t>M570</t>
  </si>
  <si>
    <t>M601</t>
  </si>
  <si>
    <t>47700-GF</t>
  </si>
  <si>
    <t>M611</t>
  </si>
  <si>
    <t>407500</t>
  </si>
  <si>
    <t>M621</t>
  </si>
  <si>
    <t>404435</t>
  </si>
  <si>
    <t>M624</t>
  </si>
  <si>
    <t>406600</t>
  </si>
  <si>
    <t>M630</t>
  </si>
  <si>
    <t>407650</t>
  </si>
  <si>
    <t>M631</t>
  </si>
  <si>
    <t>M632</t>
  </si>
  <si>
    <t>404415</t>
  </si>
  <si>
    <t>M634</t>
  </si>
  <si>
    <t>407600</t>
  </si>
  <si>
    <t>M641</t>
  </si>
  <si>
    <t>406750</t>
  </si>
  <si>
    <t>M643</t>
  </si>
  <si>
    <t>NONDEPT</t>
  </si>
  <si>
    <t>M655</t>
  </si>
  <si>
    <t>6610AN0050520</t>
  </si>
  <si>
    <t>M661</t>
  </si>
  <si>
    <t>408502</t>
  </si>
  <si>
    <t>M668</t>
  </si>
  <si>
    <t>407550</t>
  </si>
  <si>
    <t>M671</t>
  </si>
  <si>
    <t>404420</t>
  </si>
  <si>
    <t>M674</t>
  </si>
  <si>
    <t>703001</t>
  </si>
  <si>
    <t>M690</t>
  </si>
  <si>
    <t>700000</t>
  </si>
  <si>
    <t>M700</t>
  </si>
  <si>
    <t>407100</t>
  </si>
  <si>
    <t>M703</t>
  </si>
  <si>
    <t>407800</t>
  </si>
  <si>
    <t>M714</t>
  </si>
  <si>
    <t>403800</t>
  </si>
  <si>
    <t>M717</t>
  </si>
  <si>
    <t>ADSDIVLTCEDXIX</t>
  </si>
  <si>
    <t>M727</t>
  </si>
  <si>
    <t>704100</t>
  </si>
  <si>
    <t>M732</t>
  </si>
  <si>
    <t>M734</t>
  </si>
  <si>
    <t>M735</t>
  </si>
  <si>
    <t>705300</t>
  </si>
  <si>
    <t>M736</t>
  </si>
  <si>
    <t>706207</t>
  </si>
  <si>
    <t>M739</t>
  </si>
  <si>
    <t>704001</t>
  </si>
  <si>
    <t>M741</t>
  </si>
  <si>
    <t>704200</t>
  </si>
  <si>
    <t>M743</t>
  </si>
  <si>
    <t>M744</t>
  </si>
  <si>
    <t>705210</t>
  </si>
  <si>
    <t>M745</t>
  </si>
  <si>
    <t>705245</t>
  </si>
  <si>
    <t>M746</t>
  </si>
  <si>
    <t>708400</t>
  </si>
  <si>
    <t>M747</t>
  </si>
  <si>
    <t>705200</t>
  </si>
  <si>
    <t>M748</t>
  </si>
  <si>
    <t>M749</t>
  </si>
  <si>
    <t>702000</t>
  </si>
  <si>
    <t>M750</t>
  </si>
  <si>
    <t>706201</t>
  </si>
  <si>
    <t>M756</t>
  </si>
  <si>
    <t>706203</t>
  </si>
  <si>
    <t>M757</t>
  </si>
  <si>
    <t>706404</t>
  </si>
  <si>
    <t>M758</t>
  </si>
  <si>
    <t>M763</t>
  </si>
  <si>
    <t>904500</t>
  </si>
  <si>
    <t>M764</t>
  </si>
  <si>
    <t>705401</t>
  </si>
  <si>
    <t>M766</t>
  </si>
  <si>
    <t>908000</t>
  </si>
  <si>
    <t>M769</t>
  </si>
  <si>
    <t>908040</t>
  </si>
  <si>
    <t>M774</t>
  </si>
  <si>
    <t>908070</t>
  </si>
  <si>
    <t>M777</t>
  </si>
  <si>
    <t>902000</t>
  </si>
  <si>
    <t>M786</t>
  </si>
  <si>
    <t>709000</t>
  </si>
  <si>
    <t>M793</t>
  </si>
  <si>
    <t>CJ045.DOC.DRC</t>
  </si>
  <si>
    <t>M804</t>
  </si>
  <si>
    <t>406550</t>
  </si>
  <si>
    <t>M811</t>
  </si>
  <si>
    <t>406150</t>
  </si>
  <si>
    <t>M813</t>
  </si>
  <si>
    <t>406650</t>
  </si>
  <si>
    <t>M814</t>
  </si>
  <si>
    <t>408300</t>
  </si>
  <si>
    <t>M852</t>
  </si>
  <si>
    <t>409001</t>
  </si>
  <si>
    <t>M854</t>
  </si>
  <si>
    <t>M861</t>
  </si>
  <si>
    <t>903200</t>
  </si>
  <si>
    <t>M900</t>
  </si>
  <si>
    <t>103000</t>
  </si>
  <si>
    <t>M902</t>
  </si>
  <si>
    <t>104000</t>
  </si>
  <si>
    <t>M903</t>
  </si>
  <si>
    <t>ADSDIVLTCNFXIX</t>
  </si>
  <si>
    <t>M915</t>
  </si>
  <si>
    <t>109001</t>
  </si>
  <si>
    <t>M918</t>
  </si>
  <si>
    <t>100100</t>
  </si>
  <si>
    <t>M920</t>
  </si>
  <si>
    <t>102100</t>
  </si>
  <si>
    <t>M923</t>
  </si>
  <si>
    <t>M924</t>
  </si>
  <si>
    <t>102300</t>
  </si>
  <si>
    <t>M925</t>
  </si>
  <si>
    <t>M927</t>
  </si>
  <si>
    <t>404735</t>
  </si>
  <si>
    <t>M935</t>
  </si>
  <si>
    <t>108925</t>
  </si>
  <si>
    <t>M938</t>
  </si>
  <si>
    <t>405500</t>
  </si>
  <si>
    <t>M951</t>
  </si>
  <si>
    <t>405550</t>
  </si>
  <si>
    <t>M952</t>
  </si>
  <si>
    <t>405760</t>
  </si>
  <si>
    <t>M975</t>
  </si>
  <si>
    <t>M999</t>
  </si>
  <si>
    <t>STOP POINTS</t>
  </si>
  <si>
    <t>STOP PERCENT</t>
  </si>
  <si>
    <t>STOP COSTS</t>
  </si>
  <si>
    <t>SPECIAL DELIVERY HRS</t>
  </si>
  <si>
    <t>SPECIAL DELIVERY COSTS</t>
  </si>
  <si>
    <t>VENDOR PIECES</t>
  </si>
  <si>
    <t>VENDOR COSTS</t>
  </si>
  <si>
    <t>HANDLING COSTS</t>
  </si>
  <si>
    <t>UPS</t>
  </si>
  <si>
    <t>502230</t>
  </si>
  <si>
    <t>601480</t>
  </si>
  <si>
    <t>STOP</t>
  </si>
  <si>
    <t>M215</t>
  </si>
  <si>
    <t>M242</t>
  </si>
  <si>
    <t>M254</t>
  </si>
  <si>
    <t>M403</t>
  </si>
  <si>
    <t>M561</t>
  </si>
  <si>
    <t>M919</t>
  </si>
  <si>
    <t>M926</t>
  </si>
  <si>
    <t>SCPCES.CGF</t>
  </si>
  <si>
    <t>TOTAL</t>
  </si>
  <si>
    <t>RATES</t>
  </si>
  <si>
    <t>Rate TYPE</t>
  </si>
  <si>
    <t>SHOP</t>
  </si>
  <si>
    <t>HANDLING</t>
  </si>
  <si>
    <t>15</t>
  </si>
  <si>
    <t>1Q</t>
  </si>
  <si>
    <t>All Else</t>
  </si>
  <si>
    <t>Increase</t>
  </si>
  <si>
    <t>M014</t>
  </si>
  <si>
    <t>M118</t>
  </si>
  <si>
    <t>M135</t>
  </si>
  <si>
    <t>M416</t>
  </si>
  <si>
    <t>M525</t>
  </si>
  <si>
    <t>M782</t>
  </si>
  <si>
    <t>ARRA ADMIN</t>
  </si>
  <si>
    <t>DD10 REG 157</t>
  </si>
  <si>
    <t>4CA66-02-1</t>
  </si>
  <si>
    <t>401661</t>
  </si>
  <si>
    <t>407525</t>
  </si>
  <si>
    <t>LPSCC-OPS</t>
  </si>
  <si>
    <t>4FA44-04-1</t>
  </si>
  <si>
    <t>4SA09-2</t>
  </si>
  <si>
    <t>908015</t>
  </si>
  <si>
    <t>MA SN CR CALL XIX</t>
  </si>
  <si>
    <t>508000</t>
  </si>
  <si>
    <t>404704</t>
  </si>
  <si>
    <t>900050</t>
  </si>
  <si>
    <t>ITAX.DBCS.FINADMIN</t>
  </si>
  <si>
    <t>706211</t>
  </si>
  <si>
    <t>4CA134-1</t>
  </si>
  <si>
    <t>CJ045.DOC.SUP.FEL.GRESHM</t>
  </si>
  <si>
    <t>102210</t>
  </si>
  <si>
    <t>904400</t>
  </si>
  <si>
    <t>10-105</t>
  </si>
  <si>
    <t>40-00</t>
  </si>
  <si>
    <t>40-65</t>
  </si>
  <si>
    <t>72-01</t>
  </si>
  <si>
    <t>26-10</t>
  </si>
  <si>
    <t>22-10</t>
  </si>
  <si>
    <t>20-50</t>
  </si>
  <si>
    <t>40-20</t>
  </si>
  <si>
    <t>40-36</t>
  </si>
  <si>
    <t>40-24</t>
  </si>
  <si>
    <t>40-91</t>
  </si>
  <si>
    <t>40-31</t>
  </si>
  <si>
    <t>40-30</t>
  </si>
  <si>
    <t>10-50</t>
  </si>
  <si>
    <t>40-38</t>
  </si>
  <si>
    <t>40-45</t>
  </si>
  <si>
    <t>10-80</t>
  </si>
  <si>
    <t>40-16</t>
  </si>
  <si>
    <t>40-71</t>
  </si>
  <si>
    <t>407002</t>
  </si>
  <si>
    <t>50-97</t>
  </si>
  <si>
    <t>91-40</t>
  </si>
  <si>
    <t>ADSDIVLTCNNEDXIX</t>
  </si>
  <si>
    <t>151200</t>
  </si>
  <si>
    <t>404555</t>
  </si>
  <si>
    <t>704700</t>
  </si>
  <si>
    <t>102400</t>
  </si>
  <si>
    <t>DD10 ADULTS 48</t>
  </si>
  <si>
    <t>20-80</t>
  </si>
  <si>
    <t>30-01</t>
  </si>
  <si>
    <t>30-80</t>
  </si>
  <si>
    <t>30-55</t>
  </si>
  <si>
    <t>30-65</t>
  </si>
  <si>
    <t>30-75</t>
  </si>
  <si>
    <t>50-10</t>
  </si>
  <si>
    <t>50-17</t>
  </si>
  <si>
    <t>50-37</t>
  </si>
  <si>
    <t>50-22</t>
  </si>
  <si>
    <t>50-14</t>
  </si>
  <si>
    <t>40-33</t>
  </si>
  <si>
    <t>505601</t>
  </si>
  <si>
    <t>15-00</t>
  </si>
  <si>
    <t>15-10</t>
  </si>
  <si>
    <t>15-30</t>
  </si>
  <si>
    <t>50-51</t>
  </si>
  <si>
    <t>50-80</t>
  </si>
  <si>
    <t>50-50</t>
  </si>
  <si>
    <t>50-21</t>
  </si>
  <si>
    <t>60-25</t>
  </si>
  <si>
    <t>40-75</t>
  </si>
  <si>
    <t>80-00</t>
  </si>
  <si>
    <t>60-22</t>
  </si>
  <si>
    <t>60-00</t>
  </si>
  <si>
    <t>60-52</t>
  </si>
  <si>
    <t>60-53</t>
  </si>
  <si>
    <t>60-43</t>
  </si>
  <si>
    <t>60-63</t>
  </si>
  <si>
    <t>60-32</t>
  </si>
  <si>
    <t>60-51</t>
  </si>
  <si>
    <t>40-34</t>
  </si>
  <si>
    <t>40-47</t>
  </si>
  <si>
    <t>40-49</t>
  </si>
  <si>
    <t>72-013</t>
  </si>
  <si>
    <t>72-55</t>
  </si>
  <si>
    <t>91-57</t>
  </si>
  <si>
    <t>91-10</t>
  </si>
  <si>
    <t>20-30</t>
  </si>
  <si>
    <t>91-50</t>
  </si>
  <si>
    <t>10-01</t>
  </si>
  <si>
    <t>72-302</t>
  </si>
  <si>
    <t>40-70</t>
  </si>
  <si>
    <t>40-44</t>
  </si>
  <si>
    <t>40-61</t>
  </si>
  <si>
    <t>72-303</t>
  </si>
  <si>
    <t>40-85</t>
  </si>
  <si>
    <t>10-11</t>
  </si>
  <si>
    <t>91-00</t>
  </si>
  <si>
    <t>40-72</t>
  </si>
  <si>
    <t>72-102</t>
  </si>
  <si>
    <t>72-10</t>
  </si>
  <si>
    <t>72-80</t>
  </si>
  <si>
    <t>72-107</t>
  </si>
  <si>
    <t>72-110</t>
  </si>
  <si>
    <t>72-103</t>
  </si>
  <si>
    <t>72-104</t>
  </si>
  <si>
    <t>72-803</t>
  </si>
  <si>
    <t>72-301</t>
  </si>
  <si>
    <t>72-304</t>
  </si>
  <si>
    <t>72-501</t>
  </si>
  <si>
    <t>10-101</t>
  </si>
  <si>
    <t>40-62</t>
  </si>
  <si>
    <t>40-83</t>
  </si>
  <si>
    <t>40-92</t>
  </si>
  <si>
    <t>91-30</t>
  </si>
  <si>
    <t>10-00</t>
  </si>
  <si>
    <t>10-10</t>
  </si>
  <si>
    <t>40-50</t>
  </si>
  <si>
    <t>CAPS/BRM</t>
  </si>
  <si>
    <t>M248</t>
  </si>
  <si>
    <t>701000</t>
  </si>
  <si>
    <t>72-20</t>
  </si>
  <si>
    <t>M921</t>
  </si>
  <si>
    <t>M612</t>
  </si>
  <si>
    <t>706200</t>
  </si>
  <si>
    <t>406200</t>
  </si>
  <si>
    <t>DELIVERY</t>
  </si>
  <si>
    <t>SCPCESRR.WXREB.PD</t>
  </si>
  <si>
    <t>M082</t>
  </si>
  <si>
    <t>408200</t>
  </si>
  <si>
    <t>40-82</t>
  </si>
  <si>
    <t>MA SA DM XIX</t>
  </si>
  <si>
    <t>M122</t>
  </si>
  <si>
    <t>MA SA QM CGF</t>
  </si>
  <si>
    <t>M128</t>
  </si>
  <si>
    <t>CJ045.DOC.SUP.SUPRT.LC</t>
  </si>
  <si>
    <t>CJ045.DOC.SUP.FEL.CENTRL</t>
  </si>
  <si>
    <t>CJ045.DOC.SUP.COMMSVC</t>
  </si>
  <si>
    <t>152200</t>
  </si>
  <si>
    <t>M239</t>
  </si>
  <si>
    <t>15-20</t>
  </si>
  <si>
    <t>151401</t>
  </si>
  <si>
    <t>M245</t>
  </si>
  <si>
    <t>153300</t>
  </si>
  <si>
    <t>M246</t>
  </si>
  <si>
    <t>M270</t>
  </si>
  <si>
    <t>157500</t>
  </si>
  <si>
    <t>15-70</t>
  </si>
  <si>
    <t>MXXX</t>
  </si>
  <si>
    <t>908030</t>
  </si>
  <si>
    <t>M773</t>
  </si>
  <si>
    <t xml:space="preserve">CHSBS.FIN.LA  </t>
  </si>
  <si>
    <t xml:space="preserve">DD10 ADULTS 48  </t>
  </si>
  <si>
    <t xml:space="preserve">SCPCESRR.WXREB.PD  </t>
  </si>
  <si>
    <t xml:space="preserve">B448 BASE  </t>
  </si>
  <si>
    <t>M788</t>
  </si>
  <si>
    <t>72-50</t>
  </si>
  <si>
    <t>M791</t>
  </si>
  <si>
    <t>M904</t>
  </si>
  <si>
    <t>106000</t>
  </si>
  <si>
    <t xml:space="preserve">4CA117-3  </t>
  </si>
  <si>
    <t xml:space="preserve">4FA50-03-1  </t>
  </si>
  <si>
    <t xml:space="preserve">4SA93-1  </t>
  </si>
  <si>
    <t xml:space="preserve">4SA93-3  </t>
  </si>
  <si>
    <t xml:space="preserve">CHSDO.SUPPLIES  </t>
  </si>
  <si>
    <t xml:space="preserve">EM.H1N1.DCM.FPM.3505  </t>
  </si>
  <si>
    <t xml:space="preserve">EM.H1N1.MCHD.CGF  </t>
  </si>
  <si>
    <t xml:space="preserve">SCPCESE2.LIEAPCM.AS16.PG  </t>
  </si>
  <si>
    <t>VENDOR</t>
  </si>
  <si>
    <t>409200</t>
  </si>
  <si>
    <t>PERMIT</t>
  </si>
  <si>
    <t>ROADCES0265C300</t>
  </si>
  <si>
    <t>POB</t>
  </si>
  <si>
    <t>403350</t>
  </si>
  <si>
    <t>403900</t>
  </si>
  <si>
    <t>904200</t>
  </si>
  <si>
    <t>M593</t>
  </si>
  <si>
    <t>M835</t>
  </si>
  <si>
    <t>M009</t>
  </si>
  <si>
    <t>M072</t>
  </si>
  <si>
    <t>M093</t>
  </si>
  <si>
    <t>M102</t>
  </si>
  <si>
    <t>M230</t>
  </si>
  <si>
    <t>M244</t>
  </si>
  <si>
    <t>M257</t>
  </si>
  <si>
    <t>M275</t>
  </si>
  <si>
    <t>M326</t>
  </si>
  <si>
    <t>M328</t>
  </si>
  <si>
    <t>M411</t>
  </si>
  <si>
    <t>M507</t>
  </si>
  <si>
    <t>M564</t>
  </si>
  <si>
    <t>M754</t>
  </si>
  <si>
    <t>M853</t>
  </si>
  <si>
    <t>M882</t>
  </si>
  <si>
    <t>M928</t>
  </si>
  <si>
    <t>M929</t>
  </si>
  <si>
    <t>50-11</t>
  </si>
  <si>
    <t>10-104</t>
  </si>
  <si>
    <t>50-77</t>
  </si>
  <si>
    <t>60-99</t>
  </si>
  <si>
    <t>72-014</t>
  </si>
  <si>
    <t>CHARGE</t>
  </si>
  <si>
    <t>NDPT</t>
  </si>
  <si>
    <t>NCTY</t>
  </si>
  <si>
    <t>M636</t>
  </si>
  <si>
    <t>M847</t>
  </si>
  <si>
    <t>M049</t>
  </si>
  <si>
    <t>M295</t>
  </si>
  <si>
    <t>M740</t>
  </si>
  <si>
    <t>M753</t>
  </si>
  <si>
    <t>M901</t>
  </si>
  <si>
    <t>M922</t>
  </si>
  <si>
    <t>M937</t>
  </si>
  <si>
    <t>B101 BASE</t>
  </si>
  <si>
    <t>DA Total</t>
  </si>
  <si>
    <t>DCHS Total</t>
  </si>
  <si>
    <t>DCJ Total</t>
  </si>
  <si>
    <t>DCM Total</t>
  </si>
  <si>
    <t>DCS Total</t>
  </si>
  <si>
    <t>DOH Total</t>
  </si>
  <si>
    <t>FY 2010-2011 DISTRIBUTION SERVICES</t>
  </si>
  <si>
    <t>Same Fund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</si>
</sst>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  <numFmt numFmtId="170" formatCode="&quot;$&quot;#,##0.0_);[Red]\(&quot;$&quot;#,##0.0\)"/>
    <numFmt numFmtId="171" formatCode="0.00000_)"/>
    <numFmt numFmtId="172" formatCode="&quot;$&quot;#,##0.00000_);[Red]\(&quot;$&quot;#,##0.00000\)"/>
    <numFmt numFmtId="173" formatCode="_(* #,##0.0_);_(* \(#,##0.0\);_(* &quot;-&quot;??_);_(@_)"/>
    <numFmt numFmtId="174" formatCode="_(* #,##0_);_(* \(#,##0\);_(* &quot;-&quot;??_);_(@_)"/>
    <numFmt numFmtId="175" formatCode="&quot;$&quot;#,##0"/>
    <numFmt numFmtId="176" formatCode="&quot;$&quot;#,##0.00"/>
    <numFmt numFmtId="177" formatCode="0.00_);[Red]\(0.00\)"/>
    <numFmt numFmtId="178" formatCode="&quot;$&quot;#,##0.00000_);\(&quot;$&quot;#,##0.00000\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sz val="12"/>
      <name val="Arial"/>
      <family val="0"/>
    </font>
    <font>
      <sz val="8"/>
      <name val="Tahoma"/>
      <family val="2"/>
    </font>
    <font>
      <sz val="10"/>
      <color indexed="8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Courier"/>
      <family val="3"/>
    </font>
    <font>
      <b/>
      <sz val="10"/>
      <color indexed="8"/>
      <name val="Courier"/>
      <family val="3"/>
    </font>
    <font>
      <b/>
      <sz val="10"/>
      <color indexed="8"/>
      <name val="ARIAL"/>
      <family val="2"/>
    </font>
    <font>
      <sz val="12"/>
      <name val="Courier New"/>
      <family val="3"/>
    </font>
    <font>
      <b/>
      <sz val="12"/>
      <name val="Courier New"/>
      <family val="3"/>
    </font>
    <font>
      <sz val="10"/>
      <color indexed="10"/>
      <name val="Courier"/>
      <family val="3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7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9" fillId="0" borderId="0">
      <alignment vertical="top"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23" applyFont="1" applyBorder="1">
      <alignment/>
      <protection/>
    </xf>
    <xf numFmtId="49" fontId="0" fillId="0" borderId="0" xfId="23" applyNumberFormat="1" applyFont="1" applyBorder="1">
      <alignment/>
      <protection/>
    </xf>
    <xf numFmtId="0" fontId="4" fillId="0" borderId="0" xfId="23" applyFont="1" applyBorder="1">
      <alignment/>
      <protection/>
    </xf>
    <xf numFmtId="0" fontId="4" fillId="0" borderId="0" xfId="23" applyFont="1" applyBorder="1" applyAlignment="1">
      <alignment horizontal="left"/>
      <protection/>
    </xf>
    <xf numFmtId="8" fontId="4" fillId="0" borderId="0" xfId="23" applyNumberFormat="1" applyFont="1" applyBorder="1" quotePrefix="1">
      <alignment/>
      <protection/>
    </xf>
    <xf numFmtId="8" fontId="4" fillId="0" borderId="0" xfId="23" applyNumberFormat="1" applyFont="1" applyBorder="1">
      <alignment/>
      <protection/>
    </xf>
    <xf numFmtId="8" fontId="0" fillId="0" borderId="0" xfId="23" applyNumberFormat="1" applyFont="1" applyBorder="1">
      <alignment/>
      <protection/>
    </xf>
    <xf numFmtId="40" fontId="0" fillId="0" borderId="0" xfId="23" applyNumberFormat="1" applyFont="1" applyBorder="1">
      <alignment/>
      <protection/>
    </xf>
    <xf numFmtId="8" fontId="0" fillId="0" borderId="0" xfId="23" applyNumberFormat="1" applyFont="1" applyFill="1" applyBorder="1">
      <alignment/>
      <protection/>
    </xf>
    <xf numFmtId="8" fontId="4" fillId="0" borderId="0" xfId="23" applyNumberFormat="1" applyFont="1" applyBorder="1" applyAlignment="1">
      <alignment horizontal="right"/>
      <protection/>
    </xf>
    <xf numFmtId="8" fontId="4" fillId="0" borderId="0" xfId="23" applyNumberFormat="1" applyFont="1" applyBorder="1" applyAlignment="1">
      <alignment horizontal="left"/>
      <protection/>
    </xf>
    <xf numFmtId="40" fontId="4" fillId="0" borderId="0" xfId="23" applyNumberFormat="1" applyFont="1" applyBorder="1" applyAlignment="1">
      <alignment horizontal="right"/>
      <protection/>
    </xf>
    <xf numFmtId="168" fontId="4" fillId="0" borderId="0" xfId="26" applyNumberFormat="1" applyFont="1" applyBorder="1" applyAlignment="1">
      <alignment/>
    </xf>
    <xf numFmtId="49" fontId="0" fillId="0" borderId="0" xfId="23" applyNumberFormat="1" applyFont="1" applyBorder="1" applyAlignment="1">
      <alignment horizontal="left"/>
      <protection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10" fillId="0" borderId="1" xfId="24" applyFont="1" applyFill="1" applyBorder="1" applyAlignment="1">
      <alignment wrapText="1"/>
      <protection/>
    </xf>
    <xf numFmtId="0" fontId="10" fillId="0" borderId="0" xfId="24" applyFont="1" applyFill="1" applyBorder="1" applyAlignment="1">
      <alignment horizontal="left" wrapText="1"/>
      <protection/>
    </xf>
    <xf numFmtId="8" fontId="4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49" fontId="4" fillId="0" borderId="2" xfId="23" applyNumberFormat="1" applyFont="1" applyBorder="1" applyAlignment="1">
      <alignment wrapText="1"/>
      <protection/>
    </xf>
    <xf numFmtId="49" fontId="4" fillId="0" borderId="2" xfId="23" applyNumberFormat="1" applyFont="1" applyBorder="1" applyAlignment="1">
      <alignment horizontal="left" wrapText="1"/>
      <protection/>
    </xf>
    <xf numFmtId="0" fontId="4" fillId="0" borderId="2" xfId="23" applyFont="1" applyBorder="1" applyAlignment="1">
      <alignment horizontal="left" wrapText="1"/>
      <protection/>
    </xf>
    <xf numFmtId="8" fontId="4" fillId="0" borderId="2" xfId="23" applyNumberFormat="1" applyFont="1" applyBorder="1" applyAlignment="1">
      <alignment wrapText="1"/>
      <protection/>
    </xf>
    <xf numFmtId="38" fontId="4" fillId="0" borderId="2" xfId="23" applyNumberFormat="1" applyFont="1" applyBorder="1" applyAlignment="1">
      <alignment wrapText="1"/>
      <protection/>
    </xf>
    <xf numFmtId="40" fontId="4" fillId="0" borderId="2" xfId="23" applyNumberFormat="1" applyFont="1" applyBorder="1" applyAlignment="1">
      <alignment wrapText="1"/>
      <protection/>
    </xf>
    <xf numFmtId="8" fontId="4" fillId="0" borderId="2" xfId="23" applyNumberFormat="1" applyFont="1" applyFill="1" applyBorder="1" applyAlignment="1">
      <alignment wrapText="1"/>
      <protection/>
    </xf>
    <xf numFmtId="0" fontId="4" fillId="0" borderId="2" xfId="23" applyFont="1" applyBorder="1" applyAlignment="1">
      <alignment wrapText="1"/>
      <protection/>
    </xf>
    <xf numFmtId="8" fontId="0" fillId="0" borderId="0" xfId="0" applyNumberFormat="1" applyFont="1" applyFill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10" fillId="0" borderId="1" xfId="24" applyFont="1" applyFill="1" applyBorder="1" applyAlignment="1">
      <alignment horizontal="left" wrapText="1"/>
      <protection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3" fontId="0" fillId="0" borderId="0" xfId="23" applyNumberFormat="1" applyFont="1" applyBorder="1">
      <alignment/>
      <protection/>
    </xf>
    <xf numFmtId="3" fontId="4" fillId="0" borderId="2" xfId="23" applyNumberFormat="1" applyFont="1" applyBorder="1" applyAlignment="1">
      <alignment wrapText="1"/>
      <protection/>
    </xf>
    <xf numFmtId="40" fontId="4" fillId="0" borderId="0" xfId="0" applyNumberFormat="1" applyFont="1" applyAlignment="1">
      <alignment/>
    </xf>
    <xf numFmtId="8" fontId="4" fillId="0" borderId="1" xfId="0" applyNumberFormat="1" applyFont="1" applyBorder="1" applyAlignment="1">
      <alignment/>
    </xf>
    <xf numFmtId="2" fontId="0" fillId="0" borderId="0" xfId="23" applyNumberFormat="1" applyFont="1" applyBorder="1">
      <alignment/>
      <protection/>
    </xf>
    <xf numFmtId="2" fontId="4" fillId="0" borderId="2" xfId="23" applyNumberFormat="1" applyFont="1" applyBorder="1" applyAlignment="1">
      <alignment wrapText="1"/>
      <protection/>
    </xf>
    <xf numFmtId="2" fontId="4" fillId="0" borderId="0" xfId="0" applyNumberFormat="1" applyFont="1" applyAlignment="1">
      <alignment/>
    </xf>
    <xf numFmtId="2" fontId="0" fillId="0" borderId="0" xfId="0" applyNumberFormat="1" applyFont="1" applyFill="1" applyBorder="1" applyAlignment="1" applyProtection="1">
      <alignment horizontal="left"/>
      <protection/>
    </xf>
    <xf numFmtId="171" fontId="0" fillId="0" borderId="0" xfId="0" applyNumberFormat="1" applyFont="1" applyFill="1" applyBorder="1" applyAlignment="1" applyProtection="1">
      <alignment/>
      <protection locked="0"/>
    </xf>
    <xf numFmtId="0" fontId="10" fillId="0" borderId="0" xfId="24" applyFont="1" applyFill="1" applyBorder="1" applyAlignment="1">
      <alignment wrapText="1"/>
      <protection/>
    </xf>
    <xf numFmtId="49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 applyProtection="1">
      <alignment horizontal="left"/>
      <protection/>
    </xf>
    <xf numFmtId="8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0" fontId="0" fillId="0" borderId="1" xfId="0" applyFont="1" applyBorder="1" applyAlignment="1">
      <alignment/>
    </xf>
    <xf numFmtId="8" fontId="0" fillId="0" borderId="1" xfId="0" applyNumberFormat="1" applyFont="1" applyBorder="1" applyAlignment="1">
      <alignment/>
    </xf>
    <xf numFmtId="1" fontId="0" fillId="0" borderId="1" xfId="0" applyNumberFormat="1" applyFont="1" applyFill="1" applyBorder="1" applyAlignment="1" applyProtection="1">
      <alignment horizontal="left"/>
      <protection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8" fontId="10" fillId="0" borderId="0" xfId="24" applyNumberFormat="1" applyFont="1" applyFill="1" applyBorder="1" applyAlignment="1">
      <alignment horizontal="right" wrapText="1"/>
      <protection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8" fontId="0" fillId="0" borderId="0" xfId="0" applyNumberFormat="1" applyFont="1" applyBorder="1" applyAlignment="1">
      <alignment/>
    </xf>
    <xf numFmtId="17" fontId="4" fillId="0" borderId="0" xfId="23" applyNumberFormat="1" applyFont="1" applyBorder="1">
      <alignment/>
      <protection/>
    </xf>
    <xf numFmtId="8" fontId="4" fillId="0" borderId="0" xfId="0" applyNumberFormat="1" applyFont="1" applyFill="1" applyAlignment="1">
      <alignment/>
    </xf>
    <xf numFmtId="174" fontId="4" fillId="0" borderId="0" xfId="15" applyNumberFormat="1" applyFont="1" applyFill="1" applyAlignment="1">
      <alignment/>
    </xf>
    <xf numFmtId="43" fontId="4" fillId="0" borderId="0" xfId="15" applyFont="1" applyFill="1" applyAlignment="1">
      <alignment/>
    </xf>
    <xf numFmtId="0" fontId="7" fillId="0" borderId="0" xfId="25">
      <alignment/>
      <protection/>
    </xf>
    <xf numFmtId="0" fontId="12" fillId="0" borderId="0" xfId="21" applyFont="1" applyAlignment="1">
      <alignment/>
      <protection/>
    </xf>
    <xf numFmtId="0" fontId="4" fillId="0" borderId="0" xfId="25" applyFont="1" applyBorder="1" applyAlignment="1">
      <alignment horizontal="left"/>
      <protection/>
    </xf>
    <xf numFmtId="0" fontId="7" fillId="0" borderId="0" xfId="25" applyFont="1">
      <alignment/>
      <protection/>
    </xf>
    <xf numFmtId="0" fontId="4" fillId="0" borderId="0" xfId="25" applyFont="1" applyBorder="1" applyAlignment="1">
      <alignment horizontal="right"/>
      <protection/>
    </xf>
    <xf numFmtId="0" fontId="4" fillId="0" borderId="0" xfId="25" applyFont="1" applyBorder="1" applyAlignment="1">
      <alignment horizontal="center"/>
      <protection/>
    </xf>
    <xf numFmtId="8" fontId="4" fillId="0" borderId="0" xfId="25" applyNumberFormat="1" applyFont="1" applyBorder="1" quotePrefix="1">
      <alignment/>
      <protection/>
    </xf>
    <xf numFmtId="8" fontId="4" fillId="0" borderId="0" xfId="25" applyNumberFormat="1" applyFont="1" applyBorder="1" applyAlignment="1">
      <alignment horizontal="left"/>
      <protection/>
    </xf>
    <xf numFmtId="8" fontId="4" fillId="0" borderId="0" xfId="25" applyNumberFormat="1" applyFont="1" applyBorder="1">
      <alignment/>
      <protection/>
    </xf>
    <xf numFmtId="0" fontId="0" fillId="0" borderId="0" xfId="25" applyFont="1" applyBorder="1">
      <alignment/>
      <protection/>
    </xf>
    <xf numFmtId="38" fontId="0" fillId="0" borderId="0" xfId="25" applyNumberFormat="1" applyFont="1" applyBorder="1">
      <alignment/>
      <protection/>
    </xf>
    <xf numFmtId="8" fontId="0" fillId="0" borderId="0" xfId="25" applyNumberFormat="1" applyFont="1" applyFill="1" applyBorder="1">
      <alignment/>
      <protection/>
    </xf>
    <xf numFmtId="40" fontId="4" fillId="0" borderId="0" xfId="25" applyNumberFormat="1" applyFont="1" applyBorder="1" applyAlignment="1">
      <alignment horizontal="right"/>
      <protection/>
    </xf>
    <xf numFmtId="0" fontId="4" fillId="0" borderId="0" xfId="25" applyFont="1" applyBorder="1">
      <alignment/>
      <protection/>
    </xf>
    <xf numFmtId="168" fontId="4" fillId="0" borderId="0" xfId="26" applyNumberFormat="1" applyFont="1" applyBorder="1" applyAlignment="1">
      <alignment horizontal="center"/>
    </xf>
    <xf numFmtId="8" fontId="4" fillId="0" borderId="0" xfId="25" applyNumberFormat="1" applyFont="1" applyBorder="1" applyAlignment="1">
      <alignment horizontal="right"/>
      <protection/>
    </xf>
    <xf numFmtId="40" fontId="0" fillId="0" borderId="0" xfId="25" applyNumberFormat="1" applyFont="1" applyBorder="1">
      <alignment/>
      <protection/>
    </xf>
    <xf numFmtId="4" fontId="4" fillId="0" borderId="0" xfId="25" applyNumberFormat="1" applyFont="1" applyBorder="1" applyAlignment="1">
      <alignment horizontal="right"/>
      <protection/>
    </xf>
    <xf numFmtId="0" fontId="12" fillId="0" borderId="4" xfId="25" applyNumberFormat="1" applyFont="1" applyBorder="1">
      <alignment/>
      <protection/>
    </xf>
    <xf numFmtId="8" fontId="12" fillId="0" borderId="4" xfId="25" applyNumberFormat="1" applyFont="1" applyBorder="1">
      <alignment/>
      <protection/>
    </xf>
    <xf numFmtId="38" fontId="12" fillId="0" borderId="4" xfId="25" applyNumberFormat="1" applyFont="1" applyBorder="1">
      <alignment/>
      <protection/>
    </xf>
    <xf numFmtId="8" fontId="12" fillId="0" borderId="4" xfId="25" applyNumberFormat="1" applyFont="1" applyBorder="1" applyAlignment="1">
      <alignment wrapText="1"/>
      <protection/>
    </xf>
    <xf numFmtId="3" fontId="12" fillId="0" borderId="4" xfId="25" applyNumberFormat="1" applyFont="1" applyBorder="1" applyAlignment="1">
      <alignment wrapText="1"/>
      <protection/>
    </xf>
    <xf numFmtId="0" fontId="12" fillId="0" borderId="4" xfId="25" applyFont="1" applyBorder="1">
      <alignment/>
      <protection/>
    </xf>
    <xf numFmtId="0" fontId="12" fillId="0" borderId="0" xfId="25" applyFont="1">
      <alignment/>
      <protection/>
    </xf>
    <xf numFmtId="8" fontId="7" fillId="0" borderId="0" xfId="25" applyNumberFormat="1">
      <alignment/>
      <protection/>
    </xf>
    <xf numFmtId="3" fontId="7" fillId="0" borderId="0" xfId="25" applyNumberFormat="1">
      <alignment/>
      <protection/>
    </xf>
    <xf numFmtId="8" fontId="12" fillId="0" borderId="0" xfId="25" applyNumberFormat="1" applyFont="1">
      <alignment/>
      <protection/>
    </xf>
    <xf numFmtId="0" fontId="7" fillId="0" borderId="4" xfId="25" applyFont="1" applyBorder="1">
      <alignment/>
      <protection/>
    </xf>
    <xf numFmtId="8" fontId="7" fillId="0" borderId="4" xfId="25" applyNumberFormat="1" applyBorder="1">
      <alignment/>
      <protection/>
    </xf>
    <xf numFmtId="3" fontId="7" fillId="0" borderId="4" xfId="25" applyNumberFormat="1" applyBorder="1">
      <alignment/>
      <protection/>
    </xf>
    <xf numFmtId="37" fontId="7" fillId="0" borderId="4" xfId="15" applyNumberFormat="1" applyBorder="1" applyAlignment="1">
      <alignment/>
    </xf>
    <xf numFmtId="8" fontId="12" fillId="0" borderId="0" xfId="25" applyNumberFormat="1" applyFont="1" applyFill="1">
      <alignment/>
      <protection/>
    </xf>
    <xf numFmtId="38" fontId="12" fillId="0" borderId="0" xfId="25" applyNumberFormat="1" applyFont="1">
      <alignment/>
      <protection/>
    </xf>
    <xf numFmtId="38" fontId="7" fillId="0" borderId="0" xfId="25" applyNumberFormat="1">
      <alignment/>
      <protection/>
    </xf>
    <xf numFmtId="38" fontId="7" fillId="0" borderId="4" xfId="25" applyNumberFormat="1" applyBorder="1">
      <alignment/>
      <protection/>
    </xf>
    <xf numFmtId="0" fontId="12" fillId="0" borderId="5" xfId="25" applyFont="1" applyBorder="1">
      <alignment/>
      <protection/>
    </xf>
    <xf numFmtId="8" fontId="12" fillId="0" borderId="5" xfId="25" applyNumberFormat="1" applyFont="1" applyBorder="1">
      <alignment/>
      <protection/>
    </xf>
    <xf numFmtId="38" fontId="12" fillId="0" borderId="5" xfId="25" applyNumberFormat="1" applyFont="1" applyBorder="1">
      <alignment/>
      <protection/>
    </xf>
    <xf numFmtId="0" fontId="13" fillId="0" borderId="6" xfId="21" applyFont="1" applyBorder="1">
      <alignment/>
      <protection/>
    </xf>
    <xf numFmtId="0" fontId="14" fillId="0" borderId="6" xfId="21" applyFont="1" applyBorder="1">
      <alignment/>
      <protection/>
    </xf>
    <xf numFmtId="0" fontId="14" fillId="0" borderId="6" xfId="21" applyFont="1" applyBorder="1" applyAlignment="1">
      <alignment horizontal="center"/>
      <protection/>
    </xf>
    <xf numFmtId="7" fontId="14" fillId="0" borderId="6" xfId="21" applyNumberFormat="1" applyFont="1" applyBorder="1" applyAlignment="1">
      <alignment horizontal="center"/>
      <protection/>
    </xf>
    <xf numFmtId="0" fontId="11" fillId="0" borderId="0" xfId="21">
      <alignment/>
      <protection/>
    </xf>
    <xf numFmtId="0" fontId="14" fillId="0" borderId="4" xfId="21" applyFont="1" applyBorder="1" applyAlignment="1" applyProtection="1">
      <alignment horizontal="left"/>
      <protection/>
    </xf>
    <xf numFmtId="0" fontId="14" fillId="0" borderId="4" xfId="21" applyFont="1" applyBorder="1" applyAlignment="1" applyProtection="1">
      <alignment horizontal="center"/>
      <protection/>
    </xf>
    <xf numFmtId="0" fontId="14" fillId="0" borderId="4" xfId="21" applyFont="1" applyBorder="1" applyAlignment="1">
      <alignment horizontal="center"/>
      <protection/>
    </xf>
    <xf numFmtId="7" fontId="14" fillId="0" borderId="4" xfId="21" applyNumberFormat="1" applyFont="1" applyBorder="1" applyAlignment="1" applyProtection="1">
      <alignment horizontal="center"/>
      <protection/>
    </xf>
    <xf numFmtId="0" fontId="14" fillId="0" borderId="0" xfId="21" applyFont="1">
      <alignment/>
      <protection/>
    </xf>
    <xf numFmtId="0" fontId="11" fillId="0" borderId="0" xfId="21" applyFont="1">
      <alignment/>
      <protection/>
    </xf>
    <xf numFmtId="3" fontId="10" fillId="0" borderId="0" xfId="21" applyNumberFormat="1" applyFont="1" applyProtection="1">
      <alignment/>
      <protection locked="0"/>
    </xf>
    <xf numFmtId="175" fontId="10" fillId="0" borderId="0" xfId="21" applyNumberFormat="1" applyFont="1" applyProtection="1">
      <alignment/>
      <protection locked="0"/>
    </xf>
    <xf numFmtId="175" fontId="11" fillId="0" borderId="0" xfId="21" applyNumberFormat="1">
      <alignment/>
      <protection/>
    </xf>
    <xf numFmtId="0" fontId="14" fillId="0" borderId="0" xfId="21" applyFont="1" applyBorder="1">
      <alignment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Alignment="1" applyProtection="1">
      <alignment horizontal="left"/>
      <protection/>
    </xf>
    <xf numFmtId="4" fontId="11" fillId="0" borderId="0" xfId="21" applyNumberFormat="1">
      <alignment/>
      <protection/>
    </xf>
    <xf numFmtId="0" fontId="14" fillId="0" borderId="0" xfId="21" applyFont="1">
      <alignment/>
      <protection/>
    </xf>
    <xf numFmtId="3" fontId="16" fillId="0" borderId="0" xfId="21" applyNumberFormat="1" applyFont="1" applyProtection="1">
      <alignment/>
      <protection locked="0"/>
    </xf>
    <xf numFmtId="175" fontId="16" fillId="0" borderId="0" xfId="21" applyNumberFormat="1" applyFont="1" applyProtection="1">
      <alignment/>
      <protection locked="0"/>
    </xf>
    <xf numFmtId="176" fontId="11" fillId="0" borderId="0" xfId="21" applyNumberFormat="1">
      <alignment/>
      <protection/>
    </xf>
    <xf numFmtId="0" fontId="11" fillId="0" borderId="0" xfId="25" applyFont="1">
      <alignment/>
      <protection/>
    </xf>
    <xf numFmtId="8" fontId="14" fillId="0" borderId="0" xfId="25" applyNumberFormat="1" applyFont="1">
      <alignment/>
      <protection/>
    </xf>
    <xf numFmtId="8" fontId="14" fillId="0" borderId="0" xfId="25" applyNumberFormat="1" applyFont="1" applyAlignment="1">
      <alignment horizontal="right"/>
      <protection/>
    </xf>
    <xf numFmtId="40" fontId="14" fillId="0" borderId="0" xfId="25" applyNumberFormat="1" applyFont="1" applyAlignment="1">
      <alignment horizontal="right"/>
      <protection/>
    </xf>
    <xf numFmtId="177" fontId="14" fillId="0" borderId="0" xfId="25" applyNumberFormat="1" applyFont="1" applyAlignment="1">
      <alignment horizontal="right"/>
      <protection/>
    </xf>
    <xf numFmtId="3" fontId="11" fillId="0" borderId="0" xfId="25" applyNumberFormat="1" applyFont="1">
      <alignment/>
      <protection/>
    </xf>
    <xf numFmtId="8" fontId="11" fillId="0" borderId="0" xfId="25" applyNumberFormat="1" applyFont="1">
      <alignment/>
      <protection/>
    </xf>
    <xf numFmtId="0" fontId="14" fillId="0" borderId="0" xfId="25" applyFont="1">
      <alignment/>
      <protection/>
    </xf>
    <xf numFmtId="0" fontId="14" fillId="0" borderId="4" xfId="25" applyNumberFormat="1" applyFont="1" applyBorder="1">
      <alignment/>
      <protection/>
    </xf>
    <xf numFmtId="8" fontId="14" fillId="0" borderId="4" xfId="25" applyNumberFormat="1" applyFont="1" applyBorder="1">
      <alignment/>
      <protection/>
    </xf>
    <xf numFmtId="38" fontId="14" fillId="0" borderId="4" xfId="25" applyNumberFormat="1" applyFont="1" applyBorder="1">
      <alignment/>
      <protection/>
    </xf>
    <xf numFmtId="8" fontId="14" fillId="0" borderId="4" xfId="25" applyNumberFormat="1" applyFont="1" applyBorder="1" applyAlignment="1">
      <alignment wrapText="1"/>
      <protection/>
    </xf>
    <xf numFmtId="3" fontId="14" fillId="0" borderId="4" xfId="25" applyNumberFormat="1" applyFont="1" applyBorder="1" applyAlignment="1">
      <alignment wrapText="1"/>
      <protection/>
    </xf>
    <xf numFmtId="0" fontId="14" fillId="0" borderId="4" xfId="25" applyFont="1" applyBorder="1">
      <alignment/>
      <protection/>
    </xf>
    <xf numFmtId="0" fontId="11" fillId="0" borderId="4" xfId="25" applyFont="1" applyBorder="1">
      <alignment/>
      <protection/>
    </xf>
    <xf numFmtId="8" fontId="11" fillId="0" borderId="4" xfId="25" applyNumberFormat="1" applyFont="1" applyBorder="1">
      <alignment/>
      <protection/>
    </xf>
    <xf numFmtId="3" fontId="11" fillId="0" borderId="4" xfId="25" applyNumberFormat="1" applyFont="1" applyBorder="1">
      <alignment/>
      <protection/>
    </xf>
    <xf numFmtId="8" fontId="14" fillId="0" borderId="0" xfId="25" applyNumberFormat="1" applyFont="1" applyFill="1">
      <alignment/>
      <protection/>
    </xf>
    <xf numFmtId="38" fontId="14" fillId="0" borderId="0" xfId="25" applyNumberFormat="1" applyFont="1">
      <alignment/>
      <protection/>
    </xf>
    <xf numFmtId="0" fontId="14" fillId="0" borderId="5" xfId="25" applyFont="1" applyBorder="1">
      <alignment/>
      <protection/>
    </xf>
    <xf numFmtId="8" fontId="14" fillId="0" borderId="5" xfId="25" applyNumberFormat="1" applyFont="1" applyBorder="1">
      <alignment/>
      <protection/>
    </xf>
    <xf numFmtId="38" fontId="14" fillId="0" borderId="5" xfId="25" applyNumberFormat="1" applyFont="1" applyBorder="1">
      <alignment/>
      <protection/>
    </xf>
    <xf numFmtId="8" fontId="14" fillId="0" borderId="7" xfId="25" applyNumberFormat="1" applyFont="1" applyBorder="1">
      <alignment/>
      <protection/>
    </xf>
    <xf numFmtId="0" fontId="17" fillId="0" borderId="0" xfId="25" applyFont="1">
      <alignment/>
      <protection/>
    </xf>
    <xf numFmtId="0" fontId="18" fillId="0" borderId="0" xfId="25" applyFont="1" applyBorder="1">
      <alignment/>
      <protection/>
    </xf>
    <xf numFmtId="8" fontId="18" fillId="0" borderId="0" xfId="25" applyNumberFormat="1" applyFont="1" applyBorder="1">
      <alignment/>
      <protection/>
    </xf>
    <xf numFmtId="38" fontId="18" fillId="0" borderId="0" xfId="25" applyNumberFormat="1" applyFont="1" applyBorder="1">
      <alignment/>
      <protection/>
    </xf>
    <xf numFmtId="0" fontId="11" fillId="0" borderId="0" xfId="21" applyFont="1" applyAlignment="1">
      <alignment horizontal="center"/>
      <protection/>
    </xf>
    <xf numFmtId="7" fontId="11" fillId="0" borderId="0" xfId="21" applyNumberFormat="1">
      <alignment/>
      <protection/>
    </xf>
    <xf numFmtId="0" fontId="11" fillId="0" borderId="0" xfId="21" applyBorder="1">
      <alignment/>
      <protection/>
    </xf>
    <xf numFmtId="0" fontId="19" fillId="0" borderId="0" xfId="21" applyFont="1">
      <alignment/>
      <protection/>
    </xf>
    <xf numFmtId="8" fontId="0" fillId="0" borderId="0" xfId="17" applyNumberFormat="1" applyFill="1" applyAlignment="1">
      <alignment horizontal="center"/>
    </xf>
    <xf numFmtId="169" fontId="11" fillId="0" borderId="0" xfId="21" applyNumberFormat="1">
      <alignment/>
      <protection/>
    </xf>
    <xf numFmtId="9" fontId="11" fillId="0" borderId="0" xfId="21" applyNumberFormat="1">
      <alignment/>
      <protection/>
    </xf>
    <xf numFmtId="10" fontId="11" fillId="0" borderId="0" xfId="21" applyNumberFormat="1">
      <alignment/>
      <protection/>
    </xf>
    <xf numFmtId="7" fontId="14" fillId="0" borderId="0" xfId="21" applyNumberFormat="1" applyFont="1" applyBorder="1" applyAlignment="1">
      <alignment horizontal="center"/>
      <protection/>
    </xf>
    <xf numFmtId="7" fontId="14" fillId="0" borderId="0" xfId="21" applyNumberFormat="1" applyFont="1" applyFill="1" applyBorder="1" applyAlignment="1">
      <alignment horizontal="center"/>
      <protection/>
    </xf>
    <xf numFmtId="7" fontId="14" fillId="0" borderId="0" xfId="21" applyNumberFormat="1" applyFont="1" applyBorder="1" applyAlignment="1" applyProtection="1">
      <alignment horizontal="center"/>
      <protection/>
    </xf>
    <xf numFmtId="7" fontId="14" fillId="0" borderId="0" xfId="21" applyNumberFormat="1" applyFont="1" applyFill="1" applyBorder="1" applyAlignment="1" applyProtection="1">
      <alignment horizontal="center"/>
      <protection/>
    </xf>
    <xf numFmtId="39" fontId="11" fillId="0" borderId="0" xfId="21" applyNumberFormat="1">
      <alignment/>
      <protection/>
    </xf>
    <xf numFmtId="7" fontId="11" fillId="0" borderId="0" xfId="21" applyNumberFormat="1" applyFill="1" applyBorder="1">
      <alignment/>
      <protection/>
    </xf>
    <xf numFmtId="37" fontId="11" fillId="0" borderId="0" xfId="21" applyNumberFormat="1">
      <alignment/>
      <protection/>
    </xf>
    <xf numFmtId="7" fontId="11" fillId="0" borderId="0" xfId="21" applyNumberFormat="1" applyFill="1">
      <alignment/>
      <protection/>
    </xf>
    <xf numFmtId="5" fontId="11" fillId="0" borderId="0" xfId="21" applyNumberFormat="1">
      <alignment/>
      <protection/>
    </xf>
    <xf numFmtId="5" fontId="11" fillId="0" borderId="0" xfId="21" applyNumberFormat="1" applyFont="1">
      <alignment/>
      <protection/>
    </xf>
    <xf numFmtId="5" fontId="11" fillId="2" borderId="0" xfId="21" applyNumberFormat="1" applyFill="1">
      <alignment/>
      <protection/>
    </xf>
    <xf numFmtId="7" fontId="11" fillId="0" borderId="0" xfId="21" applyNumberFormat="1" applyFont="1" applyFill="1" applyBorder="1">
      <alignment/>
      <protection/>
    </xf>
    <xf numFmtId="0" fontId="11" fillId="0" borderId="0" xfId="21" applyFill="1" applyBorder="1">
      <alignment/>
      <protection/>
    </xf>
    <xf numFmtId="2" fontId="11" fillId="0" borderId="0" xfId="21" applyNumberFormat="1" applyFill="1" applyBorder="1">
      <alignment/>
      <protection/>
    </xf>
    <xf numFmtId="37" fontId="11" fillId="0" borderId="0" xfId="21" applyNumberFormat="1" applyFill="1">
      <alignment/>
      <protection/>
    </xf>
    <xf numFmtId="7" fontId="11" fillId="0" borderId="0" xfId="21" applyNumberFormat="1" applyBorder="1">
      <alignment/>
      <protection/>
    </xf>
    <xf numFmtId="5" fontId="11" fillId="0" borderId="0" xfId="21" applyNumberFormat="1" applyFont="1" applyFill="1">
      <alignment/>
      <protection/>
    </xf>
    <xf numFmtId="37" fontId="11" fillId="0" borderId="2" xfId="21" applyNumberFormat="1" applyBorder="1">
      <alignment/>
      <protection/>
    </xf>
    <xf numFmtId="7" fontId="11" fillId="0" borderId="2" xfId="21" applyNumberFormat="1" applyBorder="1">
      <alignment/>
      <protection/>
    </xf>
    <xf numFmtId="5" fontId="11" fillId="0" borderId="2" xfId="21" applyNumberFormat="1" applyBorder="1">
      <alignment/>
      <protection/>
    </xf>
    <xf numFmtId="39" fontId="11" fillId="0" borderId="6" xfId="21" applyNumberFormat="1" applyBorder="1">
      <alignment/>
      <protection/>
    </xf>
    <xf numFmtId="39" fontId="11" fillId="0" borderId="0" xfId="21" applyNumberFormat="1" applyBorder="1">
      <alignment/>
      <protection/>
    </xf>
    <xf numFmtId="37" fontId="11" fillId="0" borderId="6" xfId="21" applyNumberFormat="1" applyBorder="1">
      <alignment/>
      <protection/>
    </xf>
    <xf numFmtId="7" fontId="11" fillId="0" borderId="6" xfId="21" applyNumberFormat="1" applyBorder="1">
      <alignment/>
      <protection/>
    </xf>
    <xf numFmtId="5" fontId="11" fillId="0" borderId="6" xfId="21" applyNumberFormat="1" applyBorder="1">
      <alignment/>
      <protection/>
    </xf>
    <xf numFmtId="176" fontId="11" fillId="0" borderId="0" xfId="21" applyNumberFormat="1" applyBorder="1">
      <alignment/>
      <protection/>
    </xf>
    <xf numFmtId="178" fontId="11" fillId="0" borderId="0" xfId="21" applyNumberFormat="1">
      <alignment/>
      <protection/>
    </xf>
    <xf numFmtId="0" fontId="11" fillId="0" borderId="0" xfId="21" applyAlignment="1">
      <alignment horizontal="right"/>
      <protection/>
    </xf>
    <xf numFmtId="3" fontId="11" fillId="0" borderId="0" xfId="21" applyNumberFormat="1">
      <alignment/>
      <protection/>
    </xf>
    <xf numFmtId="5" fontId="11" fillId="0" borderId="0" xfId="21" applyNumberFormat="1" applyFill="1">
      <alignment/>
      <protection/>
    </xf>
    <xf numFmtId="7" fontId="11" fillId="0" borderId="0" xfId="21" applyNumberFormat="1" applyFont="1">
      <alignment/>
      <protection/>
    </xf>
    <xf numFmtId="44" fontId="11" fillId="0" borderId="0" xfId="17" applyAlignment="1">
      <alignment/>
    </xf>
    <xf numFmtId="44" fontId="11" fillId="0" borderId="0" xfId="17" applyFill="1" applyAlignment="1">
      <alignment/>
    </xf>
    <xf numFmtId="44" fontId="11" fillId="0" borderId="2" xfId="17" applyBorder="1" applyAlignment="1">
      <alignment/>
    </xf>
    <xf numFmtId="4" fontId="11" fillId="0" borderId="0" xfId="21" applyNumberFormat="1" applyFill="1">
      <alignment/>
      <protection/>
    </xf>
    <xf numFmtId="4" fontId="11" fillId="0" borderId="2" xfId="21" applyNumberFormat="1" applyBorder="1">
      <alignment/>
      <protection/>
    </xf>
    <xf numFmtId="0" fontId="9" fillId="0" borderId="0" xfId="22">
      <alignment vertical="top"/>
      <protection/>
    </xf>
    <xf numFmtId="0" fontId="16" fillId="0" borderId="0" xfId="22" applyFont="1">
      <alignment vertical="top"/>
      <protection/>
    </xf>
    <xf numFmtId="0" fontId="16" fillId="0" borderId="0" xfId="22" applyFont="1" applyAlignment="1">
      <alignment horizontal="center" vertical="top"/>
      <protection/>
    </xf>
    <xf numFmtId="8" fontId="9" fillId="0" borderId="0" xfId="22" applyNumberFormat="1">
      <alignment vertical="top"/>
      <protection/>
    </xf>
    <xf numFmtId="0" fontId="9" fillId="0" borderId="0" xfId="22" applyFont="1">
      <alignment vertical="top"/>
      <protection/>
    </xf>
    <xf numFmtId="6" fontId="9" fillId="0" borderId="0" xfId="22" applyNumberFormat="1">
      <alignment vertical="top"/>
      <protection/>
    </xf>
    <xf numFmtId="49" fontId="4" fillId="0" borderId="0" xfId="0" applyNumberFormat="1" applyFont="1" applyAlignment="1">
      <alignment/>
    </xf>
    <xf numFmtId="1" fontId="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38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8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 applyProtection="1">
      <alignment horizontal="left"/>
      <protection/>
    </xf>
    <xf numFmtId="171" fontId="4" fillId="0" borderId="0" xfId="0" applyNumberFormat="1" applyFont="1" applyFill="1" applyBorder="1" applyAlignment="1" applyProtection="1">
      <alignment/>
      <protection locked="0"/>
    </xf>
    <xf numFmtId="43" fontId="7" fillId="0" borderId="0" xfId="15" applyAlignment="1">
      <alignment/>
    </xf>
    <xf numFmtId="43" fontId="11" fillId="0" borderId="0" xfId="21" applyNumberFormat="1">
      <alignment/>
      <protection/>
    </xf>
    <xf numFmtId="0" fontId="4" fillId="0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8" fontId="0" fillId="0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49" fontId="4" fillId="0" borderId="1" xfId="0" applyNumberFormat="1" applyFont="1" applyBorder="1" applyAlignment="1">
      <alignment horizontal="left"/>
    </xf>
    <xf numFmtId="0" fontId="14" fillId="0" borderId="0" xfId="21" applyFont="1" applyAlignment="1">
      <alignment horizontal="left"/>
      <protection/>
    </xf>
    <xf numFmtId="7" fontId="11" fillId="0" borderId="0" xfId="21" applyNumberFormat="1" applyFont="1" applyAlignment="1">
      <alignment horizontal="left"/>
      <protection/>
    </xf>
    <xf numFmtId="0" fontId="11" fillId="0" borderId="0" xfId="21" applyFont="1" applyAlignment="1">
      <alignment horizontal="left"/>
      <protection/>
    </xf>
    <xf numFmtId="0" fontId="12" fillId="0" borderId="0" xfId="21" applyFont="1" applyAlignment="1">
      <alignment horizontal="center"/>
      <protection/>
    </xf>
    <xf numFmtId="0" fontId="4" fillId="0" borderId="0" xfId="0" applyFont="1" applyAlignment="1">
      <alignment horizontal="left"/>
    </xf>
    <xf numFmtId="0" fontId="16" fillId="0" borderId="0" xfId="22" applyFont="1" applyBorder="1" applyAlignment="1">
      <alignment horizontal="center" vertical="top"/>
      <protection/>
    </xf>
    <xf numFmtId="0" fontId="16" fillId="0" borderId="0" xfId="22" applyFont="1" applyBorder="1" applyAlignment="1">
      <alignment horizontal="center" vertical="top"/>
      <protection/>
    </xf>
    <xf numFmtId="0" fontId="16" fillId="0" borderId="0" xfId="22" applyFont="1" applyBorder="1" applyAlignment="1">
      <alignment horizontal="center" vertical="top"/>
      <protection/>
    </xf>
  </cellXfs>
  <cellStyles count="2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BUD04 -1-21 Updated to Adopted" xfId="21"/>
    <cellStyle name="Normal_FY09 Distribution Service Rates for Depts 021408" xfId="22"/>
    <cellStyle name="Normal_FY10 Total (2)" xfId="23"/>
    <cellStyle name="Normal_Sheet1" xfId="24"/>
    <cellStyle name="Normal_Sheet1_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2"/>
  <sheetViews>
    <sheetView tabSelected="1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9" sqref="G29"/>
    </sheetView>
  </sheetViews>
  <sheetFormatPr defaultColWidth="9.140625" defaultRowHeight="12.75"/>
  <cols>
    <col min="1" max="1" width="24.00390625" style="0" customWidth="1"/>
    <col min="2" max="2" width="10.421875" style="0" bestFit="1" customWidth="1"/>
    <col min="3" max="3" width="17.140625" style="0" bestFit="1" customWidth="1"/>
    <col min="4" max="4" width="16.00390625" style="0" bestFit="1" customWidth="1"/>
    <col min="5" max="6" width="15.8515625" style="0" bestFit="1" customWidth="1"/>
    <col min="7" max="7" width="17.140625" style="0" bestFit="1" customWidth="1"/>
    <col min="8" max="8" width="17.57421875" style="0" customWidth="1"/>
    <col min="9" max="9" width="16.140625" style="0" customWidth="1"/>
    <col min="10" max="10" width="17.140625" style="0" bestFit="1" customWidth="1"/>
    <col min="11" max="11" width="17.28125" style="0" bestFit="1" customWidth="1"/>
    <col min="12" max="12" width="15.8515625" style="0" bestFit="1" customWidth="1"/>
    <col min="13" max="13" width="20.00390625" style="0" customWidth="1"/>
    <col min="14" max="14" width="16.7109375" style="0" bestFit="1" customWidth="1"/>
    <col min="15" max="15" width="58.7109375" style="0" bestFit="1" customWidth="1"/>
  </cols>
  <sheetData>
    <row r="1" spans="1:17" ht="15.75">
      <c r="A1" s="243" t="s">
        <v>332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84"/>
      <c r="N1" s="84"/>
      <c r="O1" s="84"/>
      <c r="P1" s="84"/>
      <c r="Q1" s="84"/>
    </row>
    <row r="2" spans="1:17" ht="15.75">
      <c r="A2" s="85"/>
      <c r="B2" s="85"/>
      <c r="C2" s="85"/>
      <c r="D2" s="86" t="s">
        <v>334</v>
      </c>
      <c r="E2" s="85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5">
      <c r="A3" s="87"/>
      <c r="B3" s="88" t="s">
        <v>724</v>
      </c>
      <c r="C3" s="89" t="s">
        <v>335</v>
      </c>
      <c r="D3" s="90" t="s">
        <v>727</v>
      </c>
      <c r="E3" s="91">
        <v>0.1</v>
      </c>
      <c r="F3" s="92" t="s">
        <v>356</v>
      </c>
      <c r="G3" s="92" t="s">
        <v>713</v>
      </c>
      <c r="H3" s="92" t="s">
        <v>725</v>
      </c>
      <c r="I3" s="93"/>
      <c r="J3" s="87"/>
      <c r="K3" s="91" t="s">
        <v>726</v>
      </c>
      <c r="L3" s="87"/>
      <c r="M3" s="94"/>
      <c r="N3" s="93"/>
      <c r="O3" s="87"/>
      <c r="P3" s="95"/>
      <c r="Q3" s="93"/>
    </row>
    <row r="4" spans="1:17" ht="15">
      <c r="A4" s="87"/>
      <c r="B4" s="88" t="s">
        <v>723</v>
      </c>
      <c r="C4" s="89" t="s">
        <v>730</v>
      </c>
      <c r="D4" s="92" t="s">
        <v>728</v>
      </c>
      <c r="E4" s="91">
        <v>0.48</v>
      </c>
      <c r="F4" s="91">
        <v>15</v>
      </c>
      <c r="G4" s="91">
        <v>3135</v>
      </c>
      <c r="H4" s="91">
        <v>72</v>
      </c>
      <c r="I4" s="96"/>
      <c r="J4" s="87"/>
      <c r="K4" s="91">
        <v>0.01</v>
      </c>
      <c r="L4" s="87"/>
      <c r="M4" s="94"/>
      <c r="N4" s="92"/>
      <c r="O4" s="87"/>
      <c r="P4" s="95"/>
      <c r="Q4" s="93"/>
    </row>
    <row r="5" spans="1:17" ht="15">
      <c r="A5" s="97"/>
      <c r="B5" s="87"/>
      <c r="C5" s="98">
        <v>0.053</v>
      </c>
      <c r="D5" s="92" t="s">
        <v>729</v>
      </c>
      <c r="E5" s="91">
        <v>0.06</v>
      </c>
      <c r="F5" s="99"/>
      <c r="G5" s="91"/>
      <c r="H5" s="100"/>
      <c r="I5" s="96"/>
      <c r="J5" s="91"/>
      <c r="K5" s="101"/>
      <c r="L5" s="91"/>
      <c r="M5" s="94"/>
      <c r="N5" s="92"/>
      <c r="O5" s="92"/>
      <c r="P5" s="95"/>
      <c r="Q5" s="93"/>
    </row>
    <row r="6" spans="1:17" ht="48" thickBot="1">
      <c r="A6" s="102" t="s">
        <v>351</v>
      </c>
      <c r="B6" s="102"/>
      <c r="C6" s="103" t="s">
        <v>335</v>
      </c>
      <c r="D6" s="104" t="s">
        <v>235</v>
      </c>
      <c r="E6" s="103" t="s">
        <v>336</v>
      </c>
      <c r="F6" s="103" t="s">
        <v>356</v>
      </c>
      <c r="G6" s="105" t="s">
        <v>704</v>
      </c>
      <c r="H6" s="105" t="s">
        <v>706</v>
      </c>
      <c r="I6" s="106" t="s">
        <v>707</v>
      </c>
      <c r="J6" s="105" t="s">
        <v>708</v>
      </c>
      <c r="K6" s="105" t="s">
        <v>709</v>
      </c>
      <c r="L6" s="103" t="s">
        <v>710</v>
      </c>
      <c r="M6" s="107" t="s">
        <v>722</v>
      </c>
      <c r="N6" s="108"/>
      <c r="O6" s="108"/>
      <c r="P6" s="108"/>
      <c r="Q6" s="108"/>
    </row>
    <row r="7" spans="1:17" ht="15.75">
      <c r="A7" s="108" t="s">
        <v>456</v>
      </c>
      <c r="B7" s="87" t="s">
        <v>318</v>
      </c>
      <c r="C7" s="109">
        <v>66235.11788499993</v>
      </c>
      <c r="D7" s="110">
        <v>126951</v>
      </c>
      <c r="E7" s="109">
        <v>12956.32</v>
      </c>
      <c r="F7" s="109">
        <v>555</v>
      </c>
      <c r="G7" s="109">
        <v>59251.5</v>
      </c>
      <c r="H7" s="109">
        <v>3960</v>
      </c>
      <c r="I7" s="110">
        <v>0</v>
      </c>
      <c r="J7" s="109">
        <v>0</v>
      </c>
      <c r="K7" s="109">
        <v>0</v>
      </c>
      <c r="L7" s="109">
        <v>19.07</v>
      </c>
      <c r="M7" s="111">
        <f>C7+E7+F7+G7+H7+J7+K7+L7</f>
        <v>142977.00788499994</v>
      </c>
      <c r="N7" s="84"/>
      <c r="O7" s="84"/>
      <c r="P7" s="84"/>
      <c r="Q7" s="84"/>
    </row>
    <row r="8" spans="1:17" ht="15.75">
      <c r="A8" s="108" t="s">
        <v>363</v>
      </c>
      <c r="B8" s="87" t="s">
        <v>318</v>
      </c>
      <c r="C8" s="109">
        <v>77084.204745</v>
      </c>
      <c r="D8" s="110">
        <v>130848</v>
      </c>
      <c r="E8" s="109">
        <v>19454.04</v>
      </c>
      <c r="F8" s="109">
        <v>3855</v>
      </c>
      <c r="G8" s="109">
        <v>36836.25</v>
      </c>
      <c r="H8" s="109">
        <v>5004</v>
      </c>
      <c r="I8" s="110">
        <v>1048</v>
      </c>
      <c r="J8" s="109">
        <v>1804.01</v>
      </c>
      <c r="K8" s="109">
        <v>10.48</v>
      </c>
      <c r="L8" s="109">
        <v>384.51</v>
      </c>
      <c r="M8" s="111">
        <f aca="true" t="shared" si="0" ref="M8:M16">C8+E8+F8+G8+H8+J8+K8+L8</f>
        <v>144432.49474500003</v>
      </c>
      <c r="N8" s="84"/>
      <c r="O8" s="84"/>
      <c r="P8" s="84"/>
      <c r="Q8" s="84"/>
    </row>
    <row r="9" spans="1:17" ht="15.75">
      <c r="A9" s="108" t="s">
        <v>402</v>
      </c>
      <c r="B9" s="87" t="s">
        <v>318</v>
      </c>
      <c r="C9" s="109">
        <v>36960.37800899996</v>
      </c>
      <c r="D9" s="110">
        <v>82482</v>
      </c>
      <c r="E9" s="109">
        <v>7761.38</v>
      </c>
      <c r="F9" s="109">
        <v>3375</v>
      </c>
      <c r="G9" s="109">
        <v>66730.98300000001</v>
      </c>
      <c r="H9" s="109">
        <v>4027.54</v>
      </c>
      <c r="I9" s="110">
        <v>76978</v>
      </c>
      <c r="J9" s="109">
        <v>16834.94</v>
      </c>
      <c r="K9" s="109">
        <v>769.78</v>
      </c>
      <c r="L9" s="109">
        <v>50.78</v>
      </c>
      <c r="M9" s="111">
        <f t="shared" si="0"/>
        <v>136510.78100899994</v>
      </c>
      <c r="N9" s="84"/>
      <c r="O9" s="84"/>
      <c r="P9" s="84"/>
      <c r="Q9" s="84"/>
    </row>
    <row r="10" spans="1:17" ht="15.75">
      <c r="A10" s="108" t="s">
        <v>514</v>
      </c>
      <c r="B10" s="87" t="s">
        <v>318</v>
      </c>
      <c r="C10" s="109">
        <v>248987.50251500003</v>
      </c>
      <c r="D10" s="110">
        <v>181865</v>
      </c>
      <c r="E10" s="109">
        <v>26060.67</v>
      </c>
      <c r="F10" s="109">
        <v>3540</v>
      </c>
      <c r="G10" s="109">
        <v>54258.69899999999</v>
      </c>
      <c r="H10" s="109">
        <v>15606</v>
      </c>
      <c r="I10" s="110">
        <v>389875</v>
      </c>
      <c r="J10" s="109">
        <v>24273.15</v>
      </c>
      <c r="K10" s="109">
        <v>3898.75</v>
      </c>
      <c r="L10" s="109">
        <v>496.27</v>
      </c>
      <c r="M10" s="111">
        <f t="shared" si="0"/>
        <v>377121.04151500005</v>
      </c>
      <c r="N10" s="84"/>
      <c r="O10" s="84"/>
      <c r="P10" s="84"/>
      <c r="Q10" s="84"/>
    </row>
    <row r="11" spans="1:17" ht="15.75">
      <c r="A11" s="108" t="s">
        <v>559</v>
      </c>
      <c r="B11" s="87" t="s">
        <v>318</v>
      </c>
      <c r="C11" s="109">
        <v>67498.15730499999</v>
      </c>
      <c r="D11" s="110">
        <v>77357</v>
      </c>
      <c r="E11" s="109">
        <v>6619.76</v>
      </c>
      <c r="F11" s="109">
        <v>1560</v>
      </c>
      <c r="G11" s="109">
        <v>18810</v>
      </c>
      <c r="H11" s="109">
        <v>839.69</v>
      </c>
      <c r="I11" s="110">
        <v>0</v>
      </c>
      <c r="J11" s="109">
        <v>0</v>
      </c>
      <c r="K11" s="109">
        <v>0</v>
      </c>
      <c r="L11" s="109">
        <v>20.6</v>
      </c>
      <c r="M11" s="111">
        <f t="shared" si="0"/>
        <v>95348.20730499999</v>
      </c>
      <c r="N11" s="84"/>
      <c r="O11" s="84"/>
      <c r="P11" s="84"/>
      <c r="Q11" s="84"/>
    </row>
    <row r="12" spans="1:17" ht="15.75">
      <c r="A12" s="108" t="s">
        <v>487</v>
      </c>
      <c r="B12" s="87" t="s">
        <v>318</v>
      </c>
      <c r="C12" s="109">
        <v>10.256219999999999</v>
      </c>
      <c r="D12" s="110">
        <v>3</v>
      </c>
      <c r="E12" s="109">
        <v>0.18</v>
      </c>
      <c r="F12" s="109">
        <v>30</v>
      </c>
      <c r="G12" s="109">
        <v>6270</v>
      </c>
      <c r="H12" s="109">
        <v>684</v>
      </c>
      <c r="I12" s="110">
        <v>0</v>
      </c>
      <c r="J12" s="109">
        <v>0</v>
      </c>
      <c r="K12" s="109">
        <v>0</v>
      </c>
      <c r="L12" s="109">
        <v>16.4</v>
      </c>
      <c r="M12" s="111">
        <f t="shared" si="0"/>
        <v>7010.836219999999</v>
      </c>
      <c r="N12" s="84"/>
      <c r="O12" s="84"/>
      <c r="P12" s="84"/>
      <c r="Q12" s="84"/>
    </row>
    <row r="13" spans="1:17" ht="15.75">
      <c r="A13" s="108" t="s">
        <v>358</v>
      </c>
      <c r="B13" s="87" t="s">
        <v>318</v>
      </c>
      <c r="C13" s="109">
        <v>90443.4696849999</v>
      </c>
      <c r="D13" s="110">
        <v>172057</v>
      </c>
      <c r="E13" s="109">
        <v>15666.46</v>
      </c>
      <c r="F13" s="109">
        <v>12090</v>
      </c>
      <c r="G13" s="109">
        <v>249922.2</v>
      </c>
      <c r="H13" s="109">
        <v>12438</v>
      </c>
      <c r="I13" s="110">
        <v>42454</v>
      </c>
      <c r="J13" s="109">
        <v>2885.92</v>
      </c>
      <c r="K13" s="109">
        <v>424.54</v>
      </c>
      <c r="L13" s="109">
        <v>1885.66</v>
      </c>
      <c r="M13" s="111">
        <f t="shared" si="0"/>
        <v>385756.2496849999</v>
      </c>
      <c r="N13" s="84"/>
      <c r="O13" s="84"/>
      <c r="P13" s="84"/>
      <c r="Q13" s="84"/>
    </row>
    <row r="14" spans="1:17" ht="15.75">
      <c r="A14" s="108" t="s">
        <v>475</v>
      </c>
      <c r="B14" s="87" t="s">
        <v>318</v>
      </c>
      <c r="C14" s="109">
        <v>29455.06356000004</v>
      </c>
      <c r="D14" s="110">
        <v>59875</v>
      </c>
      <c r="E14" s="109">
        <v>6013.56</v>
      </c>
      <c r="F14" s="109">
        <v>1620</v>
      </c>
      <c r="G14" s="109">
        <v>44785.983</v>
      </c>
      <c r="H14" s="109">
        <v>1584</v>
      </c>
      <c r="I14" s="110">
        <v>0</v>
      </c>
      <c r="J14" s="109">
        <v>0</v>
      </c>
      <c r="K14" s="109">
        <v>0</v>
      </c>
      <c r="L14" s="109">
        <v>145.52</v>
      </c>
      <c r="M14" s="111">
        <f t="shared" si="0"/>
        <v>83604.12656000005</v>
      </c>
      <c r="N14" s="84"/>
      <c r="O14" s="84"/>
      <c r="P14" s="84"/>
      <c r="Q14" s="84"/>
    </row>
    <row r="15" spans="1:17" ht="15.75">
      <c r="A15" s="108" t="s">
        <v>937</v>
      </c>
      <c r="B15" s="87" t="s">
        <v>318</v>
      </c>
      <c r="C15" s="109">
        <v>3854.311694999999</v>
      </c>
      <c r="D15" s="110">
        <v>5731</v>
      </c>
      <c r="E15" s="109">
        <v>585.32</v>
      </c>
      <c r="F15" s="109">
        <v>2385</v>
      </c>
      <c r="G15" s="109">
        <v>23609.684999999998</v>
      </c>
      <c r="H15" s="109">
        <v>3240</v>
      </c>
      <c r="I15" s="110">
        <v>0</v>
      </c>
      <c r="J15" s="109">
        <v>0</v>
      </c>
      <c r="K15" s="109">
        <v>0</v>
      </c>
      <c r="L15" s="109">
        <v>127.17</v>
      </c>
      <c r="M15" s="111">
        <f t="shared" si="0"/>
        <v>33801.486695</v>
      </c>
      <c r="N15" s="109">
        <f>SUM(M7:M15)</f>
        <v>1406562.2316189997</v>
      </c>
      <c r="O15" s="84"/>
      <c r="P15" s="84"/>
      <c r="Q15" s="84"/>
    </row>
    <row r="16" spans="1:17" ht="16.5" thickBot="1">
      <c r="A16" s="107" t="s">
        <v>301</v>
      </c>
      <c r="B16" s="112" t="s">
        <v>318</v>
      </c>
      <c r="C16" s="113">
        <v>61539.45759000029</v>
      </c>
      <c r="D16" s="114">
        <v>73526</v>
      </c>
      <c r="E16" s="113">
        <v>8263.5</v>
      </c>
      <c r="F16" s="113">
        <v>180</v>
      </c>
      <c r="G16" s="113">
        <v>3135</v>
      </c>
      <c r="H16" s="113">
        <v>0</v>
      </c>
      <c r="I16" s="115">
        <v>0</v>
      </c>
      <c r="J16" s="113">
        <v>0</v>
      </c>
      <c r="K16" s="113">
        <v>0</v>
      </c>
      <c r="L16" s="113">
        <v>0</v>
      </c>
      <c r="M16" s="103">
        <f t="shared" si="0"/>
        <v>73117.9575900003</v>
      </c>
      <c r="N16" s="84"/>
      <c r="O16" s="84"/>
      <c r="P16" s="84"/>
      <c r="Q16" s="84"/>
    </row>
    <row r="17" spans="1:17" ht="15.75">
      <c r="A17" s="108" t="s">
        <v>722</v>
      </c>
      <c r="B17" s="108"/>
      <c r="C17" s="116">
        <f>SUM(C7:C16)</f>
        <v>682067.9192090001</v>
      </c>
      <c r="D17" s="117">
        <f>SUM(D7:D16)</f>
        <v>910695</v>
      </c>
      <c r="E17" s="116">
        <f>SUM(E7:E16)</f>
        <v>103381.19</v>
      </c>
      <c r="F17" s="116">
        <f>SUM(F7:F16)</f>
        <v>29190</v>
      </c>
      <c r="G17" s="116">
        <f>SUM(G7:G16)</f>
        <v>563610.3</v>
      </c>
      <c r="H17" s="116">
        <v>46673</v>
      </c>
      <c r="I17" s="117">
        <f>SUM(I7:I16)</f>
        <v>510355</v>
      </c>
      <c r="J17" s="116">
        <f>SUM(J7:J16)</f>
        <v>45798.02</v>
      </c>
      <c r="K17" s="116">
        <f>SUM(K7:K16)</f>
        <v>5103.55</v>
      </c>
      <c r="L17" s="116">
        <f>SUM(L7:L16)</f>
        <v>3145.98</v>
      </c>
      <c r="M17" s="116">
        <f>SUM(M7:M16)</f>
        <v>1479680.189209</v>
      </c>
      <c r="N17" s="109"/>
      <c r="O17" s="84"/>
      <c r="P17" s="84"/>
      <c r="Q17" s="84"/>
    </row>
    <row r="18" spans="1:17" ht="15">
      <c r="A18" s="84"/>
      <c r="B18" s="84"/>
      <c r="C18" s="109"/>
      <c r="D18" s="109"/>
      <c r="E18" s="109"/>
      <c r="F18" s="109"/>
      <c r="G18" s="232">
        <f>G17/3135</f>
        <v>179.78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</row>
    <row r="19" spans="1:17" ht="15">
      <c r="A19" s="84"/>
      <c r="B19" s="84"/>
      <c r="C19" s="84"/>
      <c r="D19" s="84"/>
      <c r="E19" s="84"/>
      <c r="F19" s="84"/>
      <c r="G19" s="84" t="s">
        <v>238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spans="1:17" ht="15.75">
      <c r="A20" s="108" t="s">
        <v>300</v>
      </c>
      <c r="B20" s="87" t="s">
        <v>318</v>
      </c>
      <c r="C20" s="109">
        <v>2.9589299999999996</v>
      </c>
      <c r="D20" s="118">
        <v>3</v>
      </c>
      <c r="E20" s="109">
        <v>0.18</v>
      </c>
      <c r="F20" s="109">
        <v>0</v>
      </c>
      <c r="G20" s="109">
        <v>0</v>
      </c>
      <c r="H20" s="109">
        <v>0</v>
      </c>
      <c r="I20" s="118">
        <v>0</v>
      </c>
      <c r="J20" s="109">
        <v>0</v>
      </c>
      <c r="K20" s="109">
        <v>0</v>
      </c>
      <c r="L20" s="109">
        <v>0</v>
      </c>
      <c r="M20" s="111">
        <f>C20+E20+F20+G20+H20+J20+K20+L20</f>
        <v>3.1389299999999998</v>
      </c>
      <c r="N20" s="84"/>
      <c r="O20" s="84"/>
      <c r="P20" s="84"/>
      <c r="Q20" s="84"/>
    </row>
    <row r="21" spans="1:17" ht="15.75">
      <c r="A21" s="108" t="s">
        <v>239</v>
      </c>
      <c r="B21" s="87" t="s">
        <v>318</v>
      </c>
      <c r="C21" s="109">
        <v>9.850814999999999</v>
      </c>
      <c r="D21" s="118">
        <v>14</v>
      </c>
      <c r="E21" s="109">
        <v>1.2</v>
      </c>
      <c r="F21" s="109">
        <v>0</v>
      </c>
      <c r="G21" s="109">
        <v>0</v>
      </c>
      <c r="H21" s="109">
        <v>0</v>
      </c>
      <c r="I21" s="118">
        <v>0</v>
      </c>
      <c r="J21" s="109">
        <v>0</v>
      </c>
      <c r="K21" s="109">
        <v>0</v>
      </c>
      <c r="L21" s="109">
        <v>0</v>
      </c>
      <c r="M21" s="111">
        <f>C21+E21+F21+G21+H21+J21+K21+L21</f>
        <v>11.050814999999998</v>
      </c>
      <c r="N21" s="84"/>
      <c r="O21" s="84"/>
      <c r="P21" s="84"/>
      <c r="Q21" s="84"/>
    </row>
    <row r="22" spans="1:17" ht="16.5" thickBot="1">
      <c r="A22" s="108" t="s">
        <v>240</v>
      </c>
      <c r="B22" s="112" t="s">
        <v>318</v>
      </c>
      <c r="C22" s="113">
        <v>607.6178550000001</v>
      </c>
      <c r="D22" s="119">
        <v>1713</v>
      </c>
      <c r="E22" s="113">
        <v>172.16</v>
      </c>
      <c r="F22" s="113">
        <v>0</v>
      </c>
      <c r="G22" s="113">
        <v>0</v>
      </c>
      <c r="H22" s="113">
        <v>0</v>
      </c>
      <c r="I22" s="119">
        <v>0</v>
      </c>
      <c r="J22" s="113">
        <v>0</v>
      </c>
      <c r="K22" s="113">
        <v>0</v>
      </c>
      <c r="L22" s="113">
        <v>0</v>
      </c>
      <c r="M22" s="103">
        <f>C22+E22+F22+G22+H22+J22+K22+L22</f>
        <v>779.777855</v>
      </c>
      <c r="N22" s="84"/>
      <c r="O22" s="84"/>
      <c r="P22" s="84"/>
      <c r="Q22" s="84"/>
    </row>
    <row r="23" spans="1:17" ht="15.75">
      <c r="A23" s="108" t="s">
        <v>241</v>
      </c>
      <c r="B23" s="108"/>
      <c r="C23" s="111">
        <f>SUM(C20:C22)</f>
        <v>620.4276000000001</v>
      </c>
      <c r="D23" s="117">
        <f>SUM(D20:D22)</f>
        <v>1730</v>
      </c>
      <c r="E23" s="111">
        <v>56.2</v>
      </c>
      <c r="F23" s="111">
        <f>SUM(F20:F22)</f>
        <v>0</v>
      </c>
      <c r="G23" s="111">
        <v>0</v>
      </c>
      <c r="H23" s="111">
        <f>SUM(H20:H22)</f>
        <v>0</v>
      </c>
      <c r="I23" s="117">
        <v>0</v>
      </c>
      <c r="J23" s="111">
        <v>0</v>
      </c>
      <c r="K23" s="111">
        <v>0</v>
      </c>
      <c r="L23" s="111">
        <v>0</v>
      </c>
      <c r="M23" s="111">
        <f>SUM(M20:M22)</f>
        <v>793.9676000000001</v>
      </c>
      <c r="N23" s="84"/>
      <c r="O23" s="84"/>
      <c r="P23" s="84"/>
      <c r="Q23" s="84"/>
    </row>
    <row r="24" spans="1:17" ht="15.75" thickBo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17" ht="16.5" thickBot="1">
      <c r="A25" s="120" t="s">
        <v>242</v>
      </c>
      <c r="B25" s="120"/>
      <c r="C25" s="121">
        <f>SUM(C23,C17)</f>
        <v>682688.3468090001</v>
      </c>
      <c r="D25" s="122">
        <f>SUM(D23,D17)</f>
        <v>912425</v>
      </c>
      <c r="E25" s="121">
        <v>105482.84</v>
      </c>
      <c r="F25" s="121">
        <f aca="true" t="shared" si="1" ref="F25:M25">SUM(F17,F23)</f>
        <v>29190</v>
      </c>
      <c r="G25" s="121">
        <f t="shared" si="1"/>
        <v>563610.3</v>
      </c>
      <c r="H25" s="121">
        <f t="shared" si="1"/>
        <v>46673</v>
      </c>
      <c r="I25" s="122">
        <f t="shared" si="1"/>
        <v>510355</v>
      </c>
      <c r="J25" s="121">
        <f t="shared" si="1"/>
        <v>45798.02</v>
      </c>
      <c r="K25" s="121">
        <f t="shared" si="1"/>
        <v>5103.55</v>
      </c>
      <c r="L25" s="121">
        <f t="shared" si="1"/>
        <v>3145.98</v>
      </c>
      <c r="M25" s="121">
        <f t="shared" si="1"/>
        <v>1480474.156809</v>
      </c>
      <c r="N25" s="84"/>
      <c r="O25" s="84"/>
      <c r="P25" s="84"/>
      <c r="Q25" s="84"/>
    </row>
    <row r="26" spans="1:17" ht="1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1:17" ht="1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</row>
    <row r="28" spans="1:17" ht="1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</row>
    <row r="29" spans="1:17" ht="1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</row>
    <row r="30" spans="1:17" ht="1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</row>
    <row r="31" spans="1:17" ht="15.75" thickBo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</row>
    <row r="32" spans="1:17" ht="15">
      <c r="A32" s="123"/>
      <c r="B32" s="124"/>
      <c r="C32" s="125" t="s">
        <v>243</v>
      </c>
      <c r="D32" s="125" t="s">
        <v>335</v>
      </c>
      <c r="E32" s="125" t="s">
        <v>726</v>
      </c>
      <c r="F32" s="125" t="s">
        <v>244</v>
      </c>
      <c r="G32" s="125" t="s">
        <v>356</v>
      </c>
      <c r="H32" s="125" t="s">
        <v>245</v>
      </c>
      <c r="I32" s="125" t="s">
        <v>722</v>
      </c>
      <c r="J32" s="126" t="s">
        <v>246</v>
      </c>
      <c r="K32" s="126" t="s">
        <v>722</v>
      </c>
      <c r="L32" s="125" t="s">
        <v>247</v>
      </c>
      <c r="M32" s="125" t="s">
        <v>248</v>
      </c>
      <c r="N32" s="127"/>
      <c r="O32" s="84"/>
      <c r="P32" s="84"/>
      <c r="Q32" s="84"/>
    </row>
    <row r="33" spans="1:17" ht="15.75" thickBot="1">
      <c r="A33" s="128" t="s">
        <v>249</v>
      </c>
      <c r="B33" s="128"/>
      <c r="C33" s="129" t="s">
        <v>355</v>
      </c>
      <c r="D33" s="129" t="s">
        <v>250</v>
      </c>
      <c r="E33" s="129" t="s">
        <v>250</v>
      </c>
      <c r="F33" s="129" t="s">
        <v>250</v>
      </c>
      <c r="G33" s="129" t="s">
        <v>251</v>
      </c>
      <c r="H33" s="129" t="s">
        <v>251</v>
      </c>
      <c r="I33" s="130" t="s">
        <v>250</v>
      </c>
      <c r="J33" s="131" t="s">
        <v>936</v>
      </c>
      <c r="K33" s="131" t="s">
        <v>252</v>
      </c>
      <c r="L33" s="130" t="s">
        <v>253</v>
      </c>
      <c r="M33" s="130" t="s">
        <v>254</v>
      </c>
      <c r="N33" s="127"/>
      <c r="O33" s="84"/>
      <c r="P33" s="84"/>
      <c r="Q33" s="84"/>
    </row>
    <row r="34" spans="1:17" ht="15">
      <c r="A34" s="132" t="s">
        <v>363</v>
      </c>
      <c r="B34" s="133" t="s">
        <v>255</v>
      </c>
      <c r="C34" s="134">
        <v>224025</v>
      </c>
      <c r="D34" s="135">
        <v>110909.39699999997</v>
      </c>
      <c r="E34" s="135">
        <v>13249.81</v>
      </c>
      <c r="F34" s="135">
        <v>5533</v>
      </c>
      <c r="G34" s="135">
        <v>4500</v>
      </c>
      <c r="H34" s="135">
        <v>43052.8</v>
      </c>
      <c r="I34" s="135">
        <v>177245.00699999998</v>
      </c>
      <c r="J34" s="135">
        <v>6696.31636446</v>
      </c>
      <c r="K34" s="135">
        <v>183941.32336446</v>
      </c>
      <c r="L34" s="135">
        <v>-26260.323364459997</v>
      </c>
      <c r="M34" s="135">
        <v>157681</v>
      </c>
      <c r="N34" s="127"/>
      <c r="O34" s="84"/>
      <c r="P34" s="84"/>
      <c r="Q34" s="84"/>
    </row>
    <row r="35" spans="1:17" ht="15">
      <c r="A35" s="132" t="s">
        <v>256</v>
      </c>
      <c r="B35" s="133" t="s">
        <v>255</v>
      </c>
      <c r="C35" s="134">
        <v>8084</v>
      </c>
      <c r="D35" s="135">
        <v>4745.833</v>
      </c>
      <c r="E35" s="135">
        <v>553.08</v>
      </c>
      <c r="F35" s="135">
        <v>137.5</v>
      </c>
      <c r="G35" s="135">
        <v>360</v>
      </c>
      <c r="H35" s="135">
        <v>2170</v>
      </c>
      <c r="I35" s="135">
        <v>7966.413</v>
      </c>
      <c r="J35" s="135">
        <v>300.97108314</v>
      </c>
      <c r="K35" s="135">
        <v>8267.38408314</v>
      </c>
      <c r="L35" s="135">
        <v>17.615916860000652</v>
      </c>
      <c r="M35" s="135">
        <v>8285</v>
      </c>
      <c r="N35" s="127"/>
      <c r="O35" s="84"/>
      <c r="P35" s="84"/>
      <c r="Q35" s="84"/>
    </row>
    <row r="36" spans="1:17" ht="15">
      <c r="A36" s="132" t="s">
        <v>363</v>
      </c>
      <c r="B36" s="133" t="s">
        <v>257</v>
      </c>
      <c r="C36" s="134">
        <v>186446</v>
      </c>
      <c r="D36" s="135">
        <v>89996.65896000002</v>
      </c>
      <c r="E36" s="135">
        <v>12282.47</v>
      </c>
      <c r="F36" s="135">
        <v>4019.212</v>
      </c>
      <c r="G36" s="135">
        <v>4200</v>
      </c>
      <c r="H36" s="135">
        <v>41104</v>
      </c>
      <c r="I36" s="135">
        <v>151602.34096</v>
      </c>
      <c r="J36" s="135">
        <v>7317.8449981392005</v>
      </c>
      <c r="K36" s="135">
        <v>158920.1859581392</v>
      </c>
      <c r="L36" s="135">
        <v>1218</v>
      </c>
      <c r="M36" s="135">
        <v>160138.1859581392</v>
      </c>
      <c r="N36" s="127"/>
      <c r="O36" s="84"/>
      <c r="P36" s="84"/>
      <c r="Q36" s="84"/>
    </row>
    <row r="37" spans="1:17" ht="15">
      <c r="A37" s="132" t="s">
        <v>256</v>
      </c>
      <c r="B37" s="133" t="s">
        <v>257</v>
      </c>
      <c r="C37" s="134">
        <v>8154</v>
      </c>
      <c r="D37" s="135">
        <v>4698.6128800000015</v>
      </c>
      <c r="E37" s="135">
        <v>658.64</v>
      </c>
      <c r="F37" s="135">
        <v>31</v>
      </c>
      <c r="G37" s="135">
        <v>360</v>
      </c>
      <c r="H37" s="135">
        <v>2800</v>
      </c>
      <c r="I37" s="135">
        <v>8548.252880000002</v>
      </c>
      <c r="J37" s="135">
        <v>412.6241665176001</v>
      </c>
      <c r="K37" s="135">
        <v>8960.877046517602</v>
      </c>
      <c r="L37" s="135">
        <v>-1484</v>
      </c>
      <c r="M37" s="135">
        <v>7476.877046517602</v>
      </c>
      <c r="N37" s="127"/>
      <c r="O37" s="84"/>
      <c r="P37" s="84"/>
      <c r="Q37" s="84"/>
    </row>
    <row r="38" spans="1:17" ht="15">
      <c r="A38" s="132" t="s">
        <v>363</v>
      </c>
      <c r="B38" s="133" t="s">
        <v>258</v>
      </c>
      <c r="C38" s="134">
        <v>264131</v>
      </c>
      <c r="D38" s="135">
        <v>106234.76</v>
      </c>
      <c r="E38" s="135">
        <v>14048.09</v>
      </c>
      <c r="F38" s="135">
        <v>2425.5</v>
      </c>
      <c r="G38" s="135">
        <v>3780</v>
      </c>
      <c r="H38" s="135">
        <v>28896</v>
      </c>
      <c r="I38" s="135">
        <v>155384.35</v>
      </c>
      <c r="J38" s="135">
        <v>3527.2247449999995</v>
      </c>
      <c r="K38" s="135">
        <v>158911.574745</v>
      </c>
      <c r="L38" s="135">
        <v>4826</v>
      </c>
      <c r="M38" s="135">
        <v>163737.574745</v>
      </c>
      <c r="N38" s="127"/>
      <c r="O38" s="84"/>
      <c r="P38" s="84"/>
      <c r="Q38" s="84"/>
    </row>
    <row r="39" spans="1:17" ht="15">
      <c r="A39" s="132" t="s">
        <v>256</v>
      </c>
      <c r="B39" s="133" t="s">
        <v>258</v>
      </c>
      <c r="C39" s="134">
        <v>11533</v>
      </c>
      <c r="D39" s="135">
        <v>5611.44</v>
      </c>
      <c r="E39" s="135">
        <v>931.43</v>
      </c>
      <c r="F39" s="135">
        <v>189</v>
      </c>
      <c r="G39" s="135">
        <v>360</v>
      </c>
      <c r="H39" s="135">
        <v>2550</v>
      </c>
      <c r="I39" s="135">
        <v>9641.87</v>
      </c>
      <c r="J39" s="135">
        <v>218.87044899999998</v>
      </c>
      <c r="K39" s="135">
        <v>9860.740448999999</v>
      </c>
      <c r="L39" s="135">
        <v>221</v>
      </c>
      <c r="M39" s="135">
        <v>10081.740448999999</v>
      </c>
      <c r="N39" s="127"/>
      <c r="O39" s="84"/>
      <c r="P39" s="84"/>
      <c r="Q39" s="84"/>
    </row>
    <row r="40" spans="1:17" ht="15">
      <c r="A40" s="132" t="s">
        <v>363</v>
      </c>
      <c r="B40" s="133" t="s">
        <v>259</v>
      </c>
      <c r="C40" s="134">
        <v>216447</v>
      </c>
      <c r="D40" s="135">
        <v>85702.66</v>
      </c>
      <c r="E40" s="135">
        <v>13724.11</v>
      </c>
      <c r="F40" s="135">
        <v>1636.9539</v>
      </c>
      <c r="G40" s="135">
        <v>3750</v>
      </c>
      <c r="H40" s="135">
        <v>30196.32</v>
      </c>
      <c r="I40" s="135">
        <v>135010.04389999996</v>
      </c>
      <c r="J40" s="135">
        <v>0</v>
      </c>
      <c r="K40" s="135">
        <v>135010.04389999996</v>
      </c>
      <c r="L40" s="135">
        <v>33963</v>
      </c>
      <c r="M40" s="135">
        <v>168973.04389999996</v>
      </c>
      <c r="N40" s="127"/>
      <c r="O40" s="84"/>
      <c r="P40" s="84"/>
      <c r="Q40" s="84"/>
    </row>
    <row r="41" spans="1:17" ht="15">
      <c r="A41" s="132" t="s">
        <v>256</v>
      </c>
      <c r="B41" s="133" t="s">
        <v>259</v>
      </c>
      <c r="C41" s="134">
        <v>7421</v>
      </c>
      <c r="D41" s="135">
        <v>3710.33</v>
      </c>
      <c r="E41" s="135">
        <v>571.96</v>
      </c>
      <c r="F41" s="135">
        <v>141.75</v>
      </c>
      <c r="G41" s="135">
        <v>360</v>
      </c>
      <c r="H41" s="135">
        <v>2664.75</v>
      </c>
      <c r="I41" s="135">
        <v>7448.79</v>
      </c>
      <c r="J41" s="135">
        <v>0</v>
      </c>
      <c r="K41" s="135">
        <v>7448.79</v>
      </c>
      <c r="L41" s="135">
        <v>0</v>
      </c>
      <c r="M41" s="135">
        <v>7448.79</v>
      </c>
      <c r="N41" s="127"/>
      <c r="O41" s="84"/>
      <c r="P41" s="84"/>
      <c r="Q41" s="84"/>
    </row>
    <row r="42" spans="1:17" ht="15">
      <c r="A42" s="132" t="s">
        <v>363</v>
      </c>
      <c r="B42" s="133" t="s">
        <v>260</v>
      </c>
      <c r="C42" s="134">
        <v>153671</v>
      </c>
      <c r="D42" s="135">
        <v>85581.92900000002</v>
      </c>
      <c r="E42" s="135">
        <v>12420.92</v>
      </c>
      <c r="F42" s="135">
        <v>2887.5716129032257</v>
      </c>
      <c r="G42" s="135">
        <v>3585</v>
      </c>
      <c r="H42" s="135">
        <v>30729.27</v>
      </c>
      <c r="I42" s="135">
        <v>135204.69061290324</v>
      </c>
      <c r="J42" s="135">
        <v>0</v>
      </c>
      <c r="K42" s="135">
        <v>135204.69061290324</v>
      </c>
      <c r="L42" s="135">
        <v>0</v>
      </c>
      <c r="M42" s="135">
        <v>135204.69061290324</v>
      </c>
      <c r="N42" s="127"/>
      <c r="O42" s="84"/>
      <c r="P42" s="84"/>
      <c r="Q42" s="84"/>
    </row>
    <row r="43" spans="1:17" ht="15">
      <c r="A43" s="132" t="s">
        <v>256</v>
      </c>
      <c r="B43" s="133" t="s">
        <v>260</v>
      </c>
      <c r="C43" s="134">
        <v>6640</v>
      </c>
      <c r="D43" s="135">
        <v>3282.09</v>
      </c>
      <c r="E43" s="135">
        <v>519.58</v>
      </c>
      <c r="F43" s="135">
        <v>207</v>
      </c>
      <c r="G43" s="135">
        <v>360</v>
      </c>
      <c r="H43" s="135">
        <v>2664.75</v>
      </c>
      <c r="I43" s="135">
        <v>7033.42</v>
      </c>
      <c r="J43" s="135">
        <v>0</v>
      </c>
      <c r="K43" s="135">
        <v>7033.42</v>
      </c>
      <c r="L43" s="135">
        <v>0</v>
      </c>
      <c r="M43" s="135">
        <v>7033.42</v>
      </c>
      <c r="N43" s="136"/>
      <c r="O43" s="84"/>
      <c r="P43" s="84"/>
      <c r="Q43" s="84"/>
    </row>
    <row r="44" spans="1:17" ht="15">
      <c r="A44" s="132" t="s">
        <v>363</v>
      </c>
      <c r="B44" s="133" t="s">
        <v>236</v>
      </c>
      <c r="C44" s="134">
        <v>158434</v>
      </c>
      <c r="D44" s="135">
        <v>92963.90428180002</v>
      </c>
      <c r="E44" s="135">
        <v>13361.4</v>
      </c>
      <c r="F44" s="135">
        <v>4836.88</v>
      </c>
      <c r="G44" s="135">
        <v>4290</v>
      </c>
      <c r="H44" s="135">
        <v>34742.07</v>
      </c>
      <c r="I44" s="135">
        <v>150194.25428180004</v>
      </c>
      <c r="J44" s="135">
        <v>0</v>
      </c>
      <c r="K44" s="135">
        <v>150194.25428180004</v>
      </c>
      <c r="L44" s="135">
        <v>0</v>
      </c>
      <c r="M44" s="135">
        <v>150194.25428180004</v>
      </c>
      <c r="N44" s="127"/>
      <c r="O44" s="84"/>
      <c r="P44" s="84"/>
      <c r="Q44" s="84"/>
    </row>
    <row r="45" spans="1:17" ht="15">
      <c r="A45" s="132" t="s">
        <v>363</v>
      </c>
      <c r="B45" s="133" t="s">
        <v>299</v>
      </c>
      <c r="C45" s="134">
        <v>149581</v>
      </c>
      <c r="D45" s="135">
        <v>88040.17</v>
      </c>
      <c r="E45" s="135">
        <v>15270.8</v>
      </c>
      <c r="F45" s="135">
        <v>5428.57</v>
      </c>
      <c r="G45" s="135">
        <v>4110</v>
      </c>
      <c r="H45" s="135">
        <v>30566.25</v>
      </c>
      <c r="I45" s="135">
        <v>143415.79</v>
      </c>
      <c r="J45" s="135">
        <v>0</v>
      </c>
      <c r="K45" s="135">
        <v>143415.79</v>
      </c>
      <c r="L45" s="135">
        <v>0</v>
      </c>
      <c r="M45" s="135">
        <v>143415.79</v>
      </c>
      <c r="N45" s="127"/>
      <c r="O45" s="84"/>
      <c r="P45" s="84"/>
      <c r="Q45" s="84"/>
    </row>
    <row r="46" spans="1:17" ht="15">
      <c r="A46" s="132" t="s">
        <v>363</v>
      </c>
      <c r="B46" s="133" t="s">
        <v>318</v>
      </c>
      <c r="C46" s="134">
        <f>D8+I8</f>
        <v>131896</v>
      </c>
      <c r="D46" s="135">
        <f>C8+L8</f>
        <v>77468.71474499999</v>
      </c>
      <c r="E46" s="135">
        <f>E8</f>
        <v>19454.04</v>
      </c>
      <c r="F46" s="135">
        <f>H8+J8+K8</f>
        <v>6818.49</v>
      </c>
      <c r="G46" s="135">
        <f>F8</f>
        <v>3855</v>
      </c>
      <c r="H46" s="135">
        <f>G8</f>
        <v>36836.25</v>
      </c>
      <c r="I46" s="135">
        <f>SUM(D46:H46)</f>
        <v>144432.49474499997</v>
      </c>
      <c r="J46" s="135">
        <v>0</v>
      </c>
      <c r="K46" s="135">
        <f>SUM(I46:J46)</f>
        <v>144432.49474499997</v>
      </c>
      <c r="L46" s="135">
        <v>0</v>
      </c>
      <c r="M46" s="135">
        <f>SUM(K46:L46)</f>
        <v>144432.49474499997</v>
      </c>
      <c r="N46" s="127"/>
      <c r="O46" s="84"/>
      <c r="P46" s="84"/>
      <c r="Q46" s="84"/>
    </row>
    <row r="47" spans="1:17" ht="15">
      <c r="A47" s="132"/>
      <c r="B47" s="133"/>
      <c r="C47" s="134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27"/>
      <c r="O47" s="84"/>
      <c r="P47" s="84"/>
      <c r="Q47" s="84"/>
    </row>
    <row r="48" spans="1:17" ht="15">
      <c r="A48" s="132"/>
      <c r="B48" s="127"/>
      <c r="C48" s="134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27"/>
      <c r="O48" s="84"/>
      <c r="P48" s="84"/>
      <c r="Q48" s="84"/>
    </row>
    <row r="49" spans="1:17" ht="15">
      <c r="A49" s="132" t="s">
        <v>456</v>
      </c>
      <c r="B49" s="133" t="s">
        <v>255</v>
      </c>
      <c r="C49" s="134">
        <v>143305</v>
      </c>
      <c r="D49" s="135">
        <v>59944.008000000016</v>
      </c>
      <c r="E49" s="135">
        <v>10437.57</v>
      </c>
      <c r="F49" s="135">
        <v>632.5</v>
      </c>
      <c r="G49" s="135">
        <v>735</v>
      </c>
      <c r="H49" s="135">
        <v>47523</v>
      </c>
      <c r="I49" s="135">
        <v>119272.07800000002</v>
      </c>
      <c r="J49" s="135">
        <v>4506.099106840001</v>
      </c>
      <c r="K49" s="135">
        <v>123778.17710684003</v>
      </c>
      <c r="L49" s="135">
        <v>-2253.1771068399976</v>
      </c>
      <c r="M49" s="135">
        <v>121525</v>
      </c>
      <c r="N49" s="127"/>
      <c r="O49" s="84"/>
      <c r="P49" s="84"/>
      <c r="Q49" s="84"/>
    </row>
    <row r="50" spans="1:17" ht="15">
      <c r="A50" s="132" t="s">
        <v>456</v>
      </c>
      <c r="B50" s="133" t="s">
        <v>257</v>
      </c>
      <c r="C50" s="134">
        <v>137395</v>
      </c>
      <c r="D50" s="135">
        <v>63356.679360000024</v>
      </c>
      <c r="E50" s="135">
        <v>9978.65</v>
      </c>
      <c r="F50" s="135">
        <v>1298.8887272727275</v>
      </c>
      <c r="G50" s="135">
        <v>780</v>
      </c>
      <c r="H50" s="135">
        <v>52920</v>
      </c>
      <c r="I50" s="135">
        <v>128334.21808727276</v>
      </c>
      <c r="J50" s="135">
        <v>6194.692707072656</v>
      </c>
      <c r="K50" s="135">
        <v>134528.91079434543</v>
      </c>
      <c r="L50" s="135">
        <v>1298</v>
      </c>
      <c r="M50" s="135">
        <v>135826.91079434543</v>
      </c>
      <c r="N50" s="84"/>
      <c r="O50" s="84"/>
      <c r="P50" s="84"/>
      <c r="Q50" s="84"/>
    </row>
    <row r="51" spans="1:17" ht="15">
      <c r="A51" s="132" t="s">
        <v>456</v>
      </c>
      <c r="B51" s="133" t="s">
        <v>258</v>
      </c>
      <c r="C51" s="134">
        <v>135896</v>
      </c>
      <c r="D51" s="135">
        <v>60943.12</v>
      </c>
      <c r="E51" s="135">
        <v>10641.54</v>
      </c>
      <c r="F51" s="135">
        <v>2346.75</v>
      </c>
      <c r="G51" s="135">
        <v>690</v>
      </c>
      <c r="H51" s="135">
        <v>56700</v>
      </c>
      <c r="I51" s="135">
        <v>131321.41</v>
      </c>
      <c r="J51" s="135">
        <v>2980.996007</v>
      </c>
      <c r="K51" s="135">
        <v>134302.406007</v>
      </c>
      <c r="L51" s="135">
        <v>1734</v>
      </c>
      <c r="M51" s="135">
        <v>136036.406007</v>
      </c>
      <c r="N51" s="84"/>
      <c r="O51" s="84"/>
      <c r="P51" s="84"/>
      <c r="Q51" s="84"/>
    </row>
    <row r="52" spans="1:17" ht="15">
      <c r="A52" s="132" t="s">
        <v>456</v>
      </c>
      <c r="B52" s="133" t="s">
        <v>259</v>
      </c>
      <c r="C52" s="134">
        <v>134393</v>
      </c>
      <c r="D52" s="135">
        <v>57974.57</v>
      </c>
      <c r="E52" s="135">
        <v>11393.14</v>
      </c>
      <c r="F52" s="135">
        <v>2205</v>
      </c>
      <c r="G52" s="135">
        <v>570</v>
      </c>
      <c r="H52" s="135">
        <v>59251.5</v>
      </c>
      <c r="I52" s="135">
        <v>131394.21</v>
      </c>
      <c r="J52" s="135">
        <v>0</v>
      </c>
      <c r="K52" s="135">
        <v>131394.21</v>
      </c>
      <c r="L52" s="135">
        <v>62189</v>
      </c>
      <c r="M52" s="135">
        <v>193583.21</v>
      </c>
      <c r="N52" s="84"/>
      <c r="O52" s="84"/>
      <c r="P52" s="84"/>
      <c r="Q52" s="84"/>
    </row>
    <row r="53" spans="1:17" ht="15">
      <c r="A53" s="132" t="s">
        <v>456</v>
      </c>
      <c r="B53" s="133" t="s">
        <v>260</v>
      </c>
      <c r="C53" s="134">
        <v>143434</v>
      </c>
      <c r="D53" s="135">
        <v>64684.513000000006</v>
      </c>
      <c r="E53" s="135">
        <v>12394.04</v>
      </c>
      <c r="F53" s="135">
        <v>3998.438709677419</v>
      </c>
      <c r="G53" s="135">
        <v>585</v>
      </c>
      <c r="H53" s="135">
        <v>59251.5</v>
      </c>
      <c r="I53" s="135">
        <v>140913.49170967744</v>
      </c>
      <c r="J53" s="135">
        <v>0</v>
      </c>
      <c r="K53" s="135">
        <v>140913.49170967744</v>
      </c>
      <c r="L53" s="135">
        <v>0</v>
      </c>
      <c r="M53" s="135">
        <v>140913.49170967744</v>
      </c>
      <c r="N53" s="84"/>
      <c r="O53" s="84"/>
      <c r="P53" s="84"/>
      <c r="Q53" s="84"/>
    </row>
    <row r="54" spans="1:17" ht="15">
      <c r="A54" s="132" t="s">
        <v>456</v>
      </c>
      <c r="B54" s="133" t="s">
        <v>236</v>
      </c>
      <c r="C54" s="134">
        <v>139322</v>
      </c>
      <c r="D54" s="135">
        <v>67640.27900759995</v>
      </c>
      <c r="E54" s="135">
        <v>12505.08</v>
      </c>
      <c r="F54" s="135">
        <v>5925.74</v>
      </c>
      <c r="G54" s="135">
        <v>540</v>
      </c>
      <c r="H54" s="135">
        <v>60740.625</v>
      </c>
      <c r="I54" s="135">
        <v>147351.72400759996</v>
      </c>
      <c r="J54" s="135">
        <v>0</v>
      </c>
      <c r="K54" s="135">
        <v>147351.72400759996</v>
      </c>
      <c r="L54" s="135">
        <v>0</v>
      </c>
      <c r="M54" s="135">
        <v>147351.72400759996</v>
      </c>
      <c r="N54" s="84"/>
      <c r="O54" s="84"/>
      <c r="P54" s="84"/>
      <c r="Q54" s="84"/>
    </row>
    <row r="55" spans="1:17" ht="15">
      <c r="A55" s="132" t="s">
        <v>456</v>
      </c>
      <c r="B55" s="133" t="s">
        <v>299</v>
      </c>
      <c r="C55" s="134">
        <v>139877</v>
      </c>
      <c r="D55" s="135">
        <v>67819.84</v>
      </c>
      <c r="E55" s="135">
        <v>13507.8</v>
      </c>
      <c r="F55" s="135">
        <v>3312</v>
      </c>
      <c r="G55" s="135">
        <v>585</v>
      </c>
      <c r="H55" s="135">
        <v>59251.5</v>
      </c>
      <c r="I55" s="135">
        <v>144476.14</v>
      </c>
      <c r="J55" s="135">
        <v>0</v>
      </c>
      <c r="K55" s="135">
        <v>144476.14</v>
      </c>
      <c r="L55" s="135">
        <v>0</v>
      </c>
      <c r="M55" s="135">
        <v>144476.14</v>
      </c>
      <c r="N55" s="84"/>
      <c r="O55" s="84"/>
      <c r="P55" s="84"/>
      <c r="Q55" s="84"/>
    </row>
    <row r="56" spans="1:17" ht="15">
      <c r="A56" s="132" t="s">
        <v>456</v>
      </c>
      <c r="B56" s="133" t="s">
        <v>318</v>
      </c>
      <c r="C56" s="134">
        <f>D7+I7</f>
        <v>126951</v>
      </c>
      <c r="D56" s="135">
        <f>C7+L7</f>
        <v>66254.18788499993</v>
      </c>
      <c r="E56" s="135">
        <f>E7</f>
        <v>12956.32</v>
      </c>
      <c r="F56" s="135">
        <f>H7+J7+K7</f>
        <v>3960</v>
      </c>
      <c r="G56" s="135">
        <f>F7</f>
        <v>555</v>
      </c>
      <c r="H56" s="135">
        <f>G7</f>
        <v>59251.5</v>
      </c>
      <c r="I56" s="135">
        <f>SUM(D56:H56)</f>
        <v>142977.00788499994</v>
      </c>
      <c r="J56" s="135">
        <v>0</v>
      </c>
      <c r="K56" s="135">
        <f>SUM(I56:J56)</f>
        <v>142977.00788499994</v>
      </c>
      <c r="L56" s="135">
        <v>0</v>
      </c>
      <c r="M56" s="135">
        <f>SUM(K56:L56)</f>
        <v>142977.00788499994</v>
      </c>
      <c r="N56" s="127"/>
      <c r="O56" s="84"/>
      <c r="P56" s="84"/>
      <c r="Q56" s="84"/>
    </row>
    <row r="57" spans="1:17" ht="15">
      <c r="A57" s="132"/>
      <c r="B57" s="133"/>
      <c r="C57" s="134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84"/>
      <c r="O57" s="84"/>
      <c r="P57" s="84"/>
      <c r="Q57" s="84"/>
    </row>
    <row r="58" spans="1:17" ht="15">
      <c r="A58" s="132"/>
      <c r="B58" s="127"/>
      <c r="C58" s="134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84"/>
      <c r="O58" s="84"/>
      <c r="P58" s="84"/>
      <c r="Q58" s="84"/>
    </row>
    <row r="59" spans="1:17" ht="15">
      <c r="A59" s="132" t="s">
        <v>402</v>
      </c>
      <c r="B59" s="133" t="s">
        <v>255</v>
      </c>
      <c r="C59" s="134">
        <v>136849</v>
      </c>
      <c r="D59" s="135">
        <v>47466.33</v>
      </c>
      <c r="E59" s="135">
        <v>9496.93</v>
      </c>
      <c r="F59" s="135">
        <v>6179.94</v>
      </c>
      <c r="G59" s="135">
        <v>3495</v>
      </c>
      <c r="H59" s="135">
        <v>56602.28</v>
      </c>
      <c r="I59" s="135">
        <v>123240.48</v>
      </c>
      <c r="J59" s="135">
        <v>4656.025334399999</v>
      </c>
      <c r="K59" s="135">
        <v>127896.50533439998</v>
      </c>
      <c r="L59" s="135">
        <v>587.4946655999956</v>
      </c>
      <c r="M59" s="135">
        <v>128484</v>
      </c>
      <c r="N59" s="84"/>
      <c r="O59" s="84"/>
      <c r="P59" s="84"/>
      <c r="Q59" s="84"/>
    </row>
    <row r="60" spans="1:17" ht="15">
      <c r="A60" s="132" t="s">
        <v>402</v>
      </c>
      <c r="B60" s="133" t="s">
        <v>257</v>
      </c>
      <c r="C60" s="134">
        <v>129129</v>
      </c>
      <c r="D60" s="135">
        <v>47407.73023999999</v>
      </c>
      <c r="E60" s="135">
        <v>11366.66</v>
      </c>
      <c r="F60" s="135">
        <v>9296.978909090909</v>
      </c>
      <c r="G60" s="135">
        <v>3855</v>
      </c>
      <c r="H60" s="135">
        <v>62960.8</v>
      </c>
      <c r="I60" s="135">
        <v>134887.16914909089</v>
      </c>
      <c r="J60" s="135">
        <v>6511.003654826617</v>
      </c>
      <c r="K60" s="135">
        <v>141398.1728039175</v>
      </c>
      <c r="L60" s="135">
        <v>-14205</v>
      </c>
      <c r="M60" s="135">
        <v>127193.17280391749</v>
      </c>
      <c r="N60" s="84"/>
      <c r="O60" s="84"/>
      <c r="P60" s="84"/>
      <c r="Q60" s="84"/>
    </row>
    <row r="61" spans="1:17" ht="15">
      <c r="A61" s="132" t="s">
        <v>402</v>
      </c>
      <c r="B61" s="133" t="s">
        <v>258</v>
      </c>
      <c r="C61" s="134">
        <v>120469</v>
      </c>
      <c r="D61" s="135">
        <v>46454.56</v>
      </c>
      <c r="E61" s="135">
        <v>10509.91</v>
      </c>
      <c r="F61" s="135">
        <v>6619.39</v>
      </c>
      <c r="G61" s="135">
        <v>3810</v>
      </c>
      <c r="H61" s="135">
        <v>66462</v>
      </c>
      <c r="I61" s="135">
        <v>133855.86</v>
      </c>
      <c r="J61" s="135">
        <v>3038.528022</v>
      </c>
      <c r="K61" s="135">
        <v>136894.388022</v>
      </c>
      <c r="L61" s="135">
        <v>-3998</v>
      </c>
      <c r="M61" s="135">
        <v>132896.388022</v>
      </c>
      <c r="N61" s="84"/>
      <c r="O61" s="84"/>
      <c r="P61" s="84"/>
      <c r="Q61" s="84"/>
    </row>
    <row r="62" spans="1:17" ht="15">
      <c r="A62" s="132" t="s">
        <v>402</v>
      </c>
      <c r="B62" s="133" t="s">
        <v>259</v>
      </c>
      <c r="C62" s="134">
        <v>116637</v>
      </c>
      <c r="D62" s="135">
        <v>44736.44</v>
      </c>
      <c r="E62" s="135">
        <v>9955.6</v>
      </c>
      <c r="F62" s="135">
        <v>5131.24</v>
      </c>
      <c r="G62" s="135">
        <v>3585</v>
      </c>
      <c r="H62" s="135">
        <v>66317.163</v>
      </c>
      <c r="I62" s="135">
        <v>129725.44299999997</v>
      </c>
      <c r="J62" s="135">
        <v>0</v>
      </c>
      <c r="K62" s="135">
        <v>129725.44299999997</v>
      </c>
      <c r="L62" s="135">
        <v>7822</v>
      </c>
      <c r="M62" s="135">
        <v>137547.44299999997</v>
      </c>
      <c r="N62" s="84"/>
      <c r="O62" s="84"/>
      <c r="P62" s="84"/>
      <c r="Q62" s="84"/>
    </row>
    <row r="63" spans="1:17" ht="15">
      <c r="A63" s="132" t="s">
        <v>402</v>
      </c>
      <c r="B63" s="133" t="s">
        <v>260</v>
      </c>
      <c r="C63" s="134">
        <v>124978</v>
      </c>
      <c r="D63" s="135">
        <v>46341.914</v>
      </c>
      <c r="E63" s="135">
        <v>11240.36</v>
      </c>
      <c r="F63" s="135">
        <v>11614.086451612904</v>
      </c>
      <c r="G63" s="135">
        <v>3510</v>
      </c>
      <c r="H63" s="135">
        <v>66317.163</v>
      </c>
      <c r="I63" s="135">
        <v>139023.5234516129</v>
      </c>
      <c r="J63" s="135">
        <v>0</v>
      </c>
      <c r="K63" s="135">
        <v>139023.5234516129</v>
      </c>
      <c r="L63" s="135">
        <v>0</v>
      </c>
      <c r="M63" s="135">
        <v>139023.5234516129</v>
      </c>
      <c r="N63" s="84"/>
      <c r="O63" s="84"/>
      <c r="P63" s="84"/>
      <c r="Q63" s="84"/>
    </row>
    <row r="64" spans="1:17" ht="15">
      <c r="A64" s="132" t="s">
        <v>402</v>
      </c>
      <c r="B64" s="133" t="s">
        <v>236</v>
      </c>
      <c r="C64" s="134">
        <v>191174</v>
      </c>
      <c r="D64" s="135">
        <v>40521.833322799976</v>
      </c>
      <c r="E64" s="135">
        <v>9410.120000000006</v>
      </c>
      <c r="F64" s="135">
        <v>13309.8</v>
      </c>
      <c r="G64" s="135">
        <v>3450</v>
      </c>
      <c r="H64" s="135">
        <v>69452.163</v>
      </c>
      <c r="I64" s="135">
        <v>136143.91632279998</v>
      </c>
      <c r="J64" s="135">
        <v>0</v>
      </c>
      <c r="K64" s="135">
        <v>136143.91632279998</v>
      </c>
      <c r="L64" s="135">
        <v>0</v>
      </c>
      <c r="M64" s="135">
        <v>136143.91632279998</v>
      </c>
      <c r="N64" s="84"/>
      <c r="O64" s="84"/>
      <c r="P64" s="84"/>
      <c r="Q64" s="84"/>
    </row>
    <row r="65" spans="1:17" ht="15">
      <c r="A65" s="132" t="s">
        <v>402</v>
      </c>
      <c r="B65" s="133" t="s">
        <v>299</v>
      </c>
      <c r="C65" s="134">
        <v>155763</v>
      </c>
      <c r="D65" s="135">
        <v>49574.87</v>
      </c>
      <c r="E65" s="135">
        <v>12305.3</v>
      </c>
      <c r="F65" s="135">
        <v>8219.63</v>
      </c>
      <c r="G65" s="135">
        <v>3450</v>
      </c>
      <c r="H65" s="135">
        <v>67984.983</v>
      </c>
      <c r="I65" s="135">
        <v>141534.783</v>
      </c>
      <c r="J65" s="135">
        <v>0</v>
      </c>
      <c r="K65" s="135">
        <v>141534.783</v>
      </c>
      <c r="L65" s="135">
        <v>0</v>
      </c>
      <c r="M65" s="135">
        <v>141534.783</v>
      </c>
      <c r="N65" s="84"/>
      <c r="O65" s="84"/>
      <c r="P65" s="84"/>
      <c r="Q65" s="84"/>
    </row>
    <row r="66" spans="1:17" ht="15">
      <c r="A66" s="132" t="s">
        <v>402</v>
      </c>
      <c r="B66" s="133" t="s">
        <v>318</v>
      </c>
      <c r="C66" s="134">
        <f>D9+I9</f>
        <v>159460</v>
      </c>
      <c r="D66" s="135">
        <f>C9+L9</f>
        <v>37011.158008999955</v>
      </c>
      <c r="E66" s="135">
        <f>E9</f>
        <v>7761.38</v>
      </c>
      <c r="F66" s="135">
        <f>H9+J9+K9</f>
        <v>21632.26</v>
      </c>
      <c r="G66" s="135">
        <f>F9</f>
        <v>3375</v>
      </c>
      <c r="H66" s="135">
        <f>G9</f>
        <v>66730.98300000001</v>
      </c>
      <c r="I66" s="135">
        <f>SUM(D66:H66)</f>
        <v>136510.78100899997</v>
      </c>
      <c r="J66" s="135">
        <v>0</v>
      </c>
      <c r="K66" s="135">
        <f>SUM(I66:J66)</f>
        <v>136510.78100899997</v>
      </c>
      <c r="L66" s="135">
        <v>0</v>
      </c>
      <c r="M66" s="135">
        <f>SUM(K66:L66)</f>
        <v>136510.78100899997</v>
      </c>
      <c r="N66" s="84"/>
      <c r="O66" s="84"/>
      <c r="P66" s="84"/>
      <c r="Q66" s="84"/>
    </row>
    <row r="67" spans="1:17" ht="15">
      <c r="A67" s="132"/>
      <c r="B67" s="133"/>
      <c r="C67" s="134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84"/>
      <c r="O67" s="84"/>
      <c r="P67" s="84"/>
      <c r="Q67" s="84"/>
    </row>
    <row r="68" spans="1:17" ht="15">
      <c r="A68" s="132"/>
      <c r="B68" s="127"/>
      <c r="C68" s="134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27"/>
      <c r="O68" s="84"/>
      <c r="P68" s="84"/>
      <c r="Q68" s="84"/>
    </row>
    <row r="69" spans="1:17" ht="15">
      <c r="A69" s="132" t="s">
        <v>358</v>
      </c>
      <c r="B69" s="133" t="s">
        <v>255</v>
      </c>
      <c r="C69" s="134">
        <v>257374</v>
      </c>
      <c r="D69" s="135">
        <v>106670.20100000006</v>
      </c>
      <c r="E69" s="135">
        <v>16334.26</v>
      </c>
      <c r="F69" s="135">
        <v>1990.93</v>
      </c>
      <c r="G69" s="135">
        <v>14820</v>
      </c>
      <c r="H69" s="135">
        <v>241434.2</v>
      </c>
      <c r="I69" s="135">
        <v>381249.591</v>
      </c>
      <c r="J69" s="135">
        <v>14403.60954798</v>
      </c>
      <c r="K69" s="135">
        <v>395653.20054798</v>
      </c>
      <c r="L69" s="135">
        <v>-36792.20054798026</v>
      </c>
      <c r="M69" s="135">
        <v>358861</v>
      </c>
      <c r="N69" s="127"/>
      <c r="O69" s="84"/>
      <c r="P69" s="84"/>
      <c r="Q69" s="84"/>
    </row>
    <row r="70" spans="1:17" ht="15">
      <c r="A70" s="132" t="s">
        <v>358</v>
      </c>
      <c r="B70" s="133" t="s">
        <v>257</v>
      </c>
      <c r="C70" s="134">
        <v>191584</v>
      </c>
      <c r="D70" s="135">
        <v>91089.95479999996</v>
      </c>
      <c r="E70" s="135">
        <v>14949.92</v>
      </c>
      <c r="F70" s="135">
        <v>8349.15218181818</v>
      </c>
      <c r="G70" s="135">
        <v>14460</v>
      </c>
      <c r="H70" s="135">
        <v>224184.8</v>
      </c>
      <c r="I70" s="135">
        <v>353033.8269818181</v>
      </c>
      <c r="J70" s="135">
        <v>17040.94282841236</v>
      </c>
      <c r="K70" s="135">
        <v>370074.7698102305</v>
      </c>
      <c r="L70" s="135">
        <v>-20908</v>
      </c>
      <c r="M70" s="135">
        <v>349166.7698102305</v>
      </c>
      <c r="N70" s="127"/>
      <c r="O70" s="84"/>
      <c r="P70" s="84"/>
      <c r="Q70" s="84"/>
    </row>
    <row r="71" spans="1:17" ht="15">
      <c r="A71" s="132" t="s">
        <v>358</v>
      </c>
      <c r="B71" s="133" t="s">
        <v>258</v>
      </c>
      <c r="C71" s="134">
        <v>208647</v>
      </c>
      <c r="D71" s="135">
        <v>95752.98999999986</v>
      </c>
      <c r="E71" s="135">
        <v>15593.47</v>
      </c>
      <c r="F71" s="135">
        <v>5212.05</v>
      </c>
      <c r="G71" s="135">
        <v>13530</v>
      </c>
      <c r="H71" s="135">
        <v>230806.6</v>
      </c>
      <c r="I71" s="135">
        <v>360895.11</v>
      </c>
      <c r="J71" s="135">
        <v>8192.318996999997</v>
      </c>
      <c r="K71" s="135">
        <v>369087.42899699986</v>
      </c>
      <c r="L71" s="135">
        <v>-11582</v>
      </c>
      <c r="M71" s="135">
        <v>357505.42899699986</v>
      </c>
      <c r="N71" s="127"/>
      <c r="O71" s="84"/>
      <c r="P71" s="84"/>
      <c r="Q71" s="84"/>
    </row>
    <row r="72" spans="1:17" ht="15">
      <c r="A72" s="132" t="s">
        <v>358</v>
      </c>
      <c r="B72" s="133" t="s">
        <v>259</v>
      </c>
      <c r="C72" s="134">
        <v>199202</v>
      </c>
      <c r="D72" s="135">
        <v>92537.72000000006</v>
      </c>
      <c r="E72" s="135">
        <v>15172.57</v>
      </c>
      <c r="F72" s="135">
        <v>4661.695161290323</v>
      </c>
      <c r="G72" s="135">
        <v>12630</v>
      </c>
      <c r="H72" s="135">
        <v>238661.34896999993</v>
      </c>
      <c r="I72" s="135">
        <v>363663.3341312903</v>
      </c>
      <c r="J72" s="135">
        <v>0</v>
      </c>
      <c r="K72" s="135">
        <v>363663.3341312903</v>
      </c>
      <c r="L72" s="135">
        <v>-54021</v>
      </c>
      <c r="M72" s="135">
        <v>309642.3341312903</v>
      </c>
      <c r="N72" s="127"/>
      <c r="O72" s="84"/>
      <c r="P72" s="84"/>
      <c r="Q72" s="84"/>
    </row>
    <row r="73" spans="1:17" ht="15">
      <c r="A73" s="132" t="s">
        <v>358</v>
      </c>
      <c r="B73" s="133" t="s">
        <v>260</v>
      </c>
      <c r="C73" s="134">
        <v>212454</v>
      </c>
      <c r="D73" s="135">
        <v>87742.079</v>
      </c>
      <c r="E73" s="135">
        <v>15706.42</v>
      </c>
      <c r="F73" s="135">
        <v>6223.44806451613</v>
      </c>
      <c r="G73" s="135">
        <v>12210</v>
      </c>
      <c r="H73" s="135">
        <v>233484.34490040003</v>
      </c>
      <c r="I73" s="135">
        <v>355366.29196491616</v>
      </c>
      <c r="J73" s="135">
        <v>0</v>
      </c>
      <c r="K73" s="135">
        <v>355366.29196491616</v>
      </c>
      <c r="L73" s="135">
        <v>0</v>
      </c>
      <c r="M73" s="135">
        <v>355366.29196491616</v>
      </c>
      <c r="N73" s="127"/>
      <c r="O73" s="84"/>
      <c r="P73" s="84"/>
      <c r="Q73" s="84"/>
    </row>
    <row r="74" spans="1:17" ht="15">
      <c r="A74" s="132" t="s">
        <v>358</v>
      </c>
      <c r="B74" s="133" t="s">
        <v>236</v>
      </c>
      <c r="C74" s="134">
        <v>210854</v>
      </c>
      <c r="D74" s="135">
        <v>94125.6204648</v>
      </c>
      <c r="E74" s="135">
        <v>16078.4</v>
      </c>
      <c r="F74" s="135">
        <v>21278.43</v>
      </c>
      <c r="G74" s="135">
        <v>12240</v>
      </c>
      <c r="H74" s="135">
        <v>229544.7</v>
      </c>
      <c r="I74" s="135">
        <v>373267.15046480007</v>
      </c>
      <c r="J74" s="135">
        <v>0</v>
      </c>
      <c r="K74" s="135">
        <v>373267.15046480007</v>
      </c>
      <c r="L74" s="135">
        <v>0</v>
      </c>
      <c r="M74" s="135">
        <v>373267.15046480007</v>
      </c>
      <c r="N74" s="127"/>
      <c r="O74" s="84"/>
      <c r="P74" s="84"/>
      <c r="Q74" s="84"/>
    </row>
    <row r="75" spans="1:17" ht="15">
      <c r="A75" s="132" t="s">
        <v>358</v>
      </c>
      <c r="B75" s="133" t="s">
        <v>299</v>
      </c>
      <c r="C75" s="134">
        <v>187807</v>
      </c>
      <c r="D75" s="135">
        <v>91290.95</v>
      </c>
      <c r="E75" s="135">
        <v>14991.1</v>
      </c>
      <c r="F75" s="135">
        <v>10013.42</v>
      </c>
      <c r="G75" s="135">
        <v>13080</v>
      </c>
      <c r="H75" s="135">
        <v>234686.1</v>
      </c>
      <c r="I75" s="135">
        <v>364061.57</v>
      </c>
      <c r="J75" s="135">
        <v>0</v>
      </c>
      <c r="K75" s="135">
        <v>364061.57</v>
      </c>
      <c r="L75" s="135">
        <v>0</v>
      </c>
      <c r="M75" s="135">
        <v>364061.57</v>
      </c>
      <c r="N75" s="135"/>
      <c r="O75" s="84"/>
      <c r="P75" s="84"/>
      <c r="Q75" s="84"/>
    </row>
    <row r="76" spans="1:17" ht="15">
      <c r="A76" s="132" t="s">
        <v>358</v>
      </c>
      <c r="B76" s="133" t="s">
        <v>318</v>
      </c>
      <c r="C76" s="134">
        <f>D13+I13</f>
        <v>214511</v>
      </c>
      <c r="D76" s="135">
        <f>C13+L13</f>
        <v>92329.1296849999</v>
      </c>
      <c r="E76" s="135">
        <f>E13</f>
        <v>15666.46</v>
      </c>
      <c r="F76" s="135">
        <f>H13+J13+K13</f>
        <v>15748.460000000001</v>
      </c>
      <c r="G76" s="135">
        <f>F13</f>
        <v>12090</v>
      </c>
      <c r="H76" s="135">
        <f>G13</f>
        <v>249922.2</v>
      </c>
      <c r="I76" s="135">
        <f>SUM(D76:H76)</f>
        <v>385756.24968499993</v>
      </c>
      <c r="J76" s="135">
        <v>0</v>
      </c>
      <c r="K76" s="135">
        <f>SUM(I76:J76)</f>
        <v>385756.24968499993</v>
      </c>
      <c r="L76" s="135">
        <v>0</v>
      </c>
      <c r="M76" s="135">
        <f>SUM(K76:L76)</f>
        <v>385756.24968499993</v>
      </c>
      <c r="N76" s="135"/>
      <c r="O76" s="84"/>
      <c r="P76" s="84"/>
      <c r="Q76" s="84"/>
    </row>
    <row r="77" spans="1:17" ht="15">
      <c r="A77" s="132"/>
      <c r="B77" s="133"/>
      <c r="C77" s="134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27"/>
      <c r="O77" s="84"/>
      <c r="P77" s="84"/>
      <c r="Q77" s="84"/>
    </row>
    <row r="78" spans="1:17" ht="15">
      <c r="A78" s="132"/>
      <c r="B78" s="127"/>
      <c r="C78" s="134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27"/>
      <c r="O78" s="84"/>
      <c r="P78" s="84"/>
      <c r="Q78" s="84"/>
    </row>
    <row r="79" spans="1:17" ht="15">
      <c r="A79" s="132" t="s">
        <v>261</v>
      </c>
      <c r="B79" s="133" t="s">
        <v>255</v>
      </c>
      <c r="C79" s="134">
        <v>2064707</v>
      </c>
      <c r="D79" s="135">
        <v>561505.45</v>
      </c>
      <c r="E79" s="135">
        <v>41163.91</v>
      </c>
      <c r="F79" s="135">
        <v>60838.48</v>
      </c>
      <c r="G79" s="135">
        <v>6075</v>
      </c>
      <c r="H79" s="135">
        <v>75325.04</v>
      </c>
      <c r="I79" s="135">
        <v>744907.88</v>
      </c>
      <c r="J79" s="135">
        <v>28142.619706399993</v>
      </c>
      <c r="K79" s="135">
        <v>773050.4997063997</v>
      </c>
      <c r="L79" s="135">
        <v>170575.50029360014</v>
      </c>
      <c r="M79" s="135">
        <v>943626</v>
      </c>
      <c r="N79" s="127"/>
      <c r="O79" s="84"/>
      <c r="P79" s="84"/>
      <c r="Q79" s="84"/>
    </row>
    <row r="80" spans="1:17" ht="15">
      <c r="A80" s="132" t="s">
        <v>261</v>
      </c>
      <c r="B80" s="133" t="s">
        <v>257</v>
      </c>
      <c r="C80" s="134">
        <v>2040835</v>
      </c>
      <c r="D80" s="135">
        <v>515411.67912</v>
      </c>
      <c r="E80" s="135">
        <v>45665.5</v>
      </c>
      <c r="F80" s="135">
        <v>57541.367999999995</v>
      </c>
      <c r="G80" s="135">
        <v>5685</v>
      </c>
      <c r="H80" s="135">
        <v>82924.8</v>
      </c>
      <c r="I80" s="135">
        <v>707228.34712</v>
      </c>
      <c r="J80" s="135">
        <v>34137.912315482405</v>
      </c>
      <c r="K80" s="135">
        <v>741366.2594354824</v>
      </c>
      <c r="L80" s="135">
        <v>20891</v>
      </c>
      <c r="M80" s="135">
        <v>762257.2594354824</v>
      </c>
      <c r="N80" s="127"/>
      <c r="O80" s="84"/>
      <c r="P80" s="84"/>
      <c r="Q80" s="84"/>
    </row>
    <row r="81" spans="1:17" ht="15">
      <c r="A81" s="132"/>
      <c r="B81" s="133"/>
      <c r="C81" s="134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27"/>
      <c r="O81" s="84"/>
      <c r="P81" s="84"/>
      <c r="Q81" s="84"/>
    </row>
    <row r="82" spans="1:17" ht="15">
      <c r="A82" s="132" t="s">
        <v>559</v>
      </c>
      <c r="B82" s="133" t="s">
        <v>258</v>
      </c>
      <c r="C82" s="134">
        <v>129023</v>
      </c>
      <c r="D82" s="135">
        <v>50306.95</v>
      </c>
      <c r="E82" s="135">
        <v>6839.58</v>
      </c>
      <c r="F82" s="135">
        <v>787.7</v>
      </c>
      <c r="G82" s="135">
        <v>1950</v>
      </c>
      <c r="H82" s="135">
        <v>21000</v>
      </c>
      <c r="I82" s="135">
        <v>80884.23</v>
      </c>
      <c r="J82" s="135">
        <v>1836.072021</v>
      </c>
      <c r="K82" s="135">
        <v>82720.302021</v>
      </c>
      <c r="L82" s="135">
        <v>-399</v>
      </c>
      <c r="M82" s="135">
        <v>82321.302021</v>
      </c>
      <c r="N82" s="127"/>
      <c r="O82" s="84"/>
      <c r="P82" s="84"/>
      <c r="Q82" s="84"/>
    </row>
    <row r="83" spans="1:17" ht="15">
      <c r="A83" s="132" t="s">
        <v>559</v>
      </c>
      <c r="B83" s="133" t="s">
        <v>259</v>
      </c>
      <c r="C83" s="134">
        <v>125478</v>
      </c>
      <c r="D83" s="135">
        <v>44456.48</v>
      </c>
      <c r="E83" s="135">
        <v>5399.97</v>
      </c>
      <c r="F83" s="135">
        <v>693</v>
      </c>
      <c r="G83" s="135">
        <v>1755</v>
      </c>
      <c r="H83" s="135">
        <v>25080</v>
      </c>
      <c r="I83" s="135">
        <v>77384.45</v>
      </c>
      <c r="J83" s="135">
        <v>0</v>
      </c>
      <c r="K83" s="135">
        <v>77384.45</v>
      </c>
      <c r="L83" s="135">
        <v>81</v>
      </c>
      <c r="M83" s="135">
        <v>77465.45</v>
      </c>
      <c r="N83" s="127"/>
      <c r="O83" s="84"/>
      <c r="P83" s="84"/>
      <c r="Q83" s="84"/>
    </row>
    <row r="84" spans="1:17" ht="15">
      <c r="A84" s="132" t="s">
        <v>559</v>
      </c>
      <c r="B84" s="133" t="s">
        <v>260</v>
      </c>
      <c r="C84" s="134">
        <v>158533</v>
      </c>
      <c r="D84" s="135">
        <v>44165.451</v>
      </c>
      <c r="E84" s="135">
        <v>5405.21</v>
      </c>
      <c r="F84" s="135">
        <v>149.99225806451614</v>
      </c>
      <c r="G84" s="135">
        <v>1860</v>
      </c>
      <c r="H84" s="135">
        <v>25080</v>
      </c>
      <c r="I84" s="135">
        <v>76660.65325806451</v>
      </c>
      <c r="J84" s="135">
        <v>0</v>
      </c>
      <c r="K84" s="135">
        <v>76660.65325806451</v>
      </c>
      <c r="L84" s="135">
        <v>0</v>
      </c>
      <c r="M84" s="135">
        <v>76660.65325806451</v>
      </c>
      <c r="N84" s="127"/>
      <c r="O84" s="84"/>
      <c r="P84" s="84"/>
      <c r="Q84" s="84"/>
    </row>
    <row r="85" spans="1:17" ht="15">
      <c r="A85" s="132" t="s">
        <v>559</v>
      </c>
      <c r="B85" s="133" t="s">
        <v>236</v>
      </c>
      <c r="C85" s="134">
        <v>72980</v>
      </c>
      <c r="D85" s="135">
        <v>37018.6398892</v>
      </c>
      <c r="E85" s="135">
        <v>6007.16</v>
      </c>
      <c r="F85" s="135">
        <v>19910.96</v>
      </c>
      <c r="G85" s="135">
        <v>1740</v>
      </c>
      <c r="H85" s="135">
        <v>21945</v>
      </c>
      <c r="I85" s="135">
        <v>86621.75988920001</v>
      </c>
      <c r="J85" s="135">
        <v>0</v>
      </c>
      <c r="K85" s="135">
        <v>86621.75988920001</v>
      </c>
      <c r="L85" s="135">
        <v>0</v>
      </c>
      <c r="M85" s="135">
        <v>86621.75988920001</v>
      </c>
      <c r="N85" s="84"/>
      <c r="O85" s="84"/>
      <c r="P85" s="84"/>
      <c r="Q85" s="84"/>
    </row>
    <row r="86" spans="1:17" ht="15">
      <c r="A86" s="132" t="s">
        <v>559</v>
      </c>
      <c r="B86" s="133" t="s">
        <v>299</v>
      </c>
      <c r="C86" s="134">
        <v>93691</v>
      </c>
      <c r="D86" s="135">
        <v>75548.29</v>
      </c>
      <c r="E86" s="135">
        <v>8024.78</v>
      </c>
      <c r="F86" s="135">
        <v>576</v>
      </c>
      <c r="G86" s="135">
        <v>1950</v>
      </c>
      <c r="H86" s="135">
        <v>18810</v>
      </c>
      <c r="I86" s="135">
        <v>104909.07</v>
      </c>
      <c r="J86" s="135">
        <v>0</v>
      </c>
      <c r="K86" s="135">
        <v>104909.07</v>
      </c>
      <c r="L86" s="135">
        <v>0</v>
      </c>
      <c r="M86" s="135">
        <v>104909.07</v>
      </c>
      <c r="N86" s="84"/>
      <c r="O86" s="84"/>
      <c r="P86" s="84"/>
      <c r="Q86" s="84"/>
    </row>
    <row r="87" spans="1:17" ht="15">
      <c r="A87" s="132" t="s">
        <v>559</v>
      </c>
      <c r="B87" s="133" t="s">
        <v>318</v>
      </c>
      <c r="C87" s="134">
        <f>D11+I11</f>
        <v>77357</v>
      </c>
      <c r="D87" s="135">
        <f>C11+L11</f>
        <v>67518.75730499999</v>
      </c>
      <c r="E87" s="135">
        <f>E11</f>
        <v>6619.76</v>
      </c>
      <c r="F87" s="135">
        <f>H11+J11+K11</f>
        <v>839.69</v>
      </c>
      <c r="G87" s="135">
        <f>F11</f>
        <v>1560</v>
      </c>
      <c r="H87" s="135">
        <f>G11</f>
        <v>18810</v>
      </c>
      <c r="I87" s="135">
        <f>SUM(D87:H87)</f>
        <v>95348.20730499999</v>
      </c>
      <c r="J87" s="135">
        <v>0</v>
      </c>
      <c r="K87" s="135">
        <f>SUM(I87:J87)</f>
        <v>95348.20730499999</v>
      </c>
      <c r="L87" s="135">
        <v>0</v>
      </c>
      <c r="M87" s="135">
        <f>SUM(K87:L87)</f>
        <v>95348.20730499999</v>
      </c>
      <c r="N87" s="84"/>
      <c r="O87" s="84"/>
      <c r="P87" s="84"/>
      <c r="Q87" s="84"/>
    </row>
    <row r="88" spans="1:17" ht="15">
      <c r="A88" s="132"/>
      <c r="B88" s="133"/>
      <c r="C88" s="134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84"/>
      <c r="O88" s="84"/>
      <c r="P88" s="84"/>
      <c r="Q88" s="84"/>
    </row>
    <row r="89" spans="1:17" ht="15">
      <c r="A89" s="132"/>
      <c r="B89" s="133"/>
      <c r="C89" s="134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84"/>
      <c r="O89" s="84"/>
      <c r="P89" s="84"/>
      <c r="Q89" s="84"/>
    </row>
    <row r="90" spans="1:17" ht="15">
      <c r="A90" s="132" t="s">
        <v>514</v>
      </c>
      <c r="B90" s="133" t="s">
        <v>258</v>
      </c>
      <c r="C90" s="134">
        <v>635725</v>
      </c>
      <c r="D90" s="135">
        <v>280206.22</v>
      </c>
      <c r="E90" s="135">
        <v>25642.09</v>
      </c>
      <c r="F90" s="135">
        <v>29198.63</v>
      </c>
      <c r="G90" s="135">
        <v>4245</v>
      </c>
      <c r="H90" s="135">
        <v>66048</v>
      </c>
      <c r="I90" s="135">
        <v>405339.94</v>
      </c>
      <c r="J90" s="135">
        <v>9201.216638</v>
      </c>
      <c r="K90" s="135">
        <v>414541.156638</v>
      </c>
      <c r="L90" s="135">
        <v>22776</v>
      </c>
      <c r="M90" s="135">
        <v>437317.156638</v>
      </c>
      <c r="N90" s="84"/>
      <c r="O90" s="84"/>
      <c r="P90" s="84"/>
      <c r="Q90" s="84"/>
    </row>
    <row r="91" spans="1:17" ht="15">
      <c r="A91" s="132" t="s">
        <v>514</v>
      </c>
      <c r="B91" s="133" t="s">
        <v>259</v>
      </c>
      <c r="C91" s="134">
        <v>647202</v>
      </c>
      <c r="D91" s="135">
        <v>267133.57</v>
      </c>
      <c r="E91" s="135">
        <v>24169.42</v>
      </c>
      <c r="F91" s="135">
        <v>31350.2057</v>
      </c>
      <c r="G91" s="135">
        <v>3855</v>
      </c>
      <c r="H91" s="135">
        <v>69024.549</v>
      </c>
      <c r="I91" s="135">
        <v>395532.7447</v>
      </c>
      <c r="J91" s="135">
        <v>0</v>
      </c>
      <c r="K91" s="135">
        <v>395532.7447</v>
      </c>
      <c r="L91" s="135">
        <v>3406</v>
      </c>
      <c r="M91" s="135">
        <v>398938.7447</v>
      </c>
      <c r="N91" s="84"/>
      <c r="O91" s="84"/>
      <c r="P91" s="84"/>
      <c r="Q91" s="84"/>
    </row>
    <row r="92" spans="1:17" ht="15">
      <c r="A92" s="132" t="s">
        <v>514</v>
      </c>
      <c r="B92" s="133" t="s">
        <v>260</v>
      </c>
      <c r="C92" s="134">
        <v>689479</v>
      </c>
      <c r="D92" s="135">
        <v>309201.8250000001</v>
      </c>
      <c r="E92" s="135">
        <v>28957.01</v>
      </c>
      <c r="F92" s="135">
        <v>35561.03258064516</v>
      </c>
      <c r="G92" s="135">
        <v>4230</v>
      </c>
      <c r="H92" s="135">
        <v>69024.549</v>
      </c>
      <c r="I92" s="135">
        <v>446974.4165806453</v>
      </c>
      <c r="J92" s="135">
        <v>0</v>
      </c>
      <c r="K92" s="135">
        <v>446974.4165806453</v>
      </c>
      <c r="L92" s="135">
        <v>0</v>
      </c>
      <c r="M92" s="135">
        <v>446974.4165806453</v>
      </c>
      <c r="N92" s="84"/>
      <c r="O92" s="84"/>
      <c r="P92" s="84"/>
      <c r="Q92" s="84"/>
    </row>
    <row r="93" spans="1:17" ht="15">
      <c r="A93" s="132" t="s">
        <v>514</v>
      </c>
      <c r="B93" s="133" t="s">
        <v>236</v>
      </c>
      <c r="C93" s="134">
        <v>823336</v>
      </c>
      <c r="D93" s="135">
        <v>195850.3980867998</v>
      </c>
      <c r="E93" s="135">
        <v>24772.6</v>
      </c>
      <c r="F93" s="135">
        <v>172546.59</v>
      </c>
      <c r="G93" s="135">
        <v>4335</v>
      </c>
      <c r="H93" s="135">
        <v>69338.049</v>
      </c>
      <c r="I93" s="135">
        <v>466842.63708679983</v>
      </c>
      <c r="J93" s="135">
        <v>0</v>
      </c>
      <c r="K93" s="135">
        <v>466842.63708679983</v>
      </c>
      <c r="L93" s="135">
        <v>0</v>
      </c>
      <c r="M93" s="135">
        <v>466842.63708679983</v>
      </c>
      <c r="N93" s="84"/>
      <c r="O93" s="84"/>
      <c r="P93" s="84"/>
      <c r="Q93" s="84"/>
    </row>
    <row r="94" spans="1:17" ht="15">
      <c r="A94" s="132" t="s">
        <v>514</v>
      </c>
      <c r="B94" s="133" t="s">
        <v>299</v>
      </c>
      <c r="C94" s="134">
        <v>888868</v>
      </c>
      <c r="D94" s="135">
        <v>261100.07</v>
      </c>
      <c r="E94" s="135">
        <v>27338.14</v>
      </c>
      <c r="F94" s="135">
        <v>46124.69</v>
      </c>
      <c r="G94" s="135">
        <v>4215</v>
      </c>
      <c r="H94" s="135">
        <v>64747.78199999999</v>
      </c>
      <c r="I94" s="135">
        <v>403525.68199999986</v>
      </c>
      <c r="J94" s="135">
        <v>0</v>
      </c>
      <c r="K94" s="135">
        <v>403525.68199999986</v>
      </c>
      <c r="L94" s="135">
        <v>0</v>
      </c>
      <c r="M94" s="135">
        <v>403525.68199999986</v>
      </c>
      <c r="N94" s="84"/>
      <c r="O94" s="84"/>
      <c r="P94" s="84"/>
      <c r="Q94" s="84"/>
    </row>
    <row r="95" spans="1:17" ht="15">
      <c r="A95" s="132" t="s">
        <v>514</v>
      </c>
      <c r="B95" s="133" t="s">
        <v>318</v>
      </c>
      <c r="C95" s="134">
        <f>D10+I10</f>
        <v>571740</v>
      </c>
      <c r="D95" s="135">
        <f>C10+L10</f>
        <v>249483.77251500002</v>
      </c>
      <c r="E95" s="135">
        <f>E10</f>
        <v>26060.67</v>
      </c>
      <c r="F95" s="135">
        <f>H10+J10+K10</f>
        <v>43777.9</v>
      </c>
      <c r="G95" s="135">
        <f>F10</f>
        <v>3540</v>
      </c>
      <c r="H95" s="135">
        <f>G10</f>
        <v>54258.69899999999</v>
      </c>
      <c r="I95" s="135">
        <f>SUM(D95:H95)</f>
        <v>377121.04151500005</v>
      </c>
      <c r="J95" s="135">
        <v>0</v>
      </c>
      <c r="K95" s="135">
        <f>SUM(I95:J95)</f>
        <v>377121.04151500005</v>
      </c>
      <c r="L95" s="135">
        <v>0</v>
      </c>
      <c r="M95" s="135">
        <f>SUM(K95:L95)</f>
        <v>377121.04151500005</v>
      </c>
      <c r="N95" s="84"/>
      <c r="O95" s="84"/>
      <c r="P95" s="84"/>
      <c r="Q95" s="84"/>
    </row>
    <row r="96" spans="1:17" ht="15">
      <c r="A96" s="132"/>
      <c r="B96" s="133"/>
      <c r="C96" s="134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84"/>
      <c r="O96" s="84"/>
      <c r="P96" s="84"/>
      <c r="Q96" s="84"/>
    </row>
    <row r="97" spans="1:17" ht="15">
      <c r="A97" s="132"/>
      <c r="B97" s="127"/>
      <c r="C97" s="134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84"/>
      <c r="O97" s="84"/>
      <c r="P97" s="84"/>
      <c r="Q97" s="84"/>
    </row>
    <row r="98" spans="1:17" ht="15">
      <c r="A98" s="132" t="s">
        <v>487</v>
      </c>
      <c r="B98" s="133" t="s">
        <v>255</v>
      </c>
      <c r="C98" s="134">
        <v>58</v>
      </c>
      <c r="D98" s="135">
        <v>26.575</v>
      </c>
      <c r="E98" s="135">
        <v>5.18</v>
      </c>
      <c r="F98" s="135">
        <v>110</v>
      </c>
      <c r="G98" s="135">
        <v>30</v>
      </c>
      <c r="H98" s="135">
        <v>4340</v>
      </c>
      <c r="I98" s="135">
        <v>4511.755</v>
      </c>
      <c r="J98" s="135">
        <v>170.4541039</v>
      </c>
      <c r="K98" s="135">
        <v>4682.2091039</v>
      </c>
      <c r="L98" s="135">
        <v>-0.20910389999971812</v>
      </c>
      <c r="M98" s="135">
        <v>4682</v>
      </c>
      <c r="N98" s="84"/>
      <c r="O98" s="84"/>
      <c r="P98" s="84"/>
      <c r="Q98" s="84"/>
    </row>
    <row r="99" spans="1:17" ht="15">
      <c r="A99" s="132" t="s">
        <v>487</v>
      </c>
      <c r="B99" s="133" t="s">
        <v>257</v>
      </c>
      <c r="C99" s="134">
        <v>3</v>
      </c>
      <c r="D99" s="135">
        <v>1.6328</v>
      </c>
      <c r="E99" s="135">
        <v>0.18</v>
      </c>
      <c r="F99" s="135">
        <v>162.76690909090908</v>
      </c>
      <c r="G99" s="135">
        <v>30</v>
      </c>
      <c r="H99" s="135">
        <v>5600</v>
      </c>
      <c r="I99" s="135">
        <v>5794.579709090909</v>
      </c>
      <c r="J99" s="135">
        <v>279.7043625578182</v>
      </c>
      <c r="K99" s="135">
        <v>6074.284071648727</v>
      </c>
      <c r="L99" s="135">
        <v>0</v>
      </c>
      <c r="M99" s="135">
        <v>6074.284071648727</v>
      </c>
      <c r="N99" s="84"/>
      <c r="O99" s="84"/>
      <c r="P99" s="84"/>
      <c r="Q99" s="84"/>
    </row>
    <row r="100" spans="1:17" ht="15">
      <c r="A100" s="132" t="s">
        <v>487</v>
      </c>
      <c r="B100" s="133" t="s">
        <v>258</v>
      </c>
      <c r="C100" s="134">
        <v>607</v>
      </c>
      <c r="D100" s="135">
        <v>900</v>
      </c>
      <c r="E100" s="135">
        <v>37.3</v>
      </c>
      <c r="F100" s="135">
        <v>409.5</v>
      </c>
      <c r="G100" s="135">
        <v>180</v>
      </c>
      <c r="H100" s="135">
        <v>6000</v>
      </c>
      <c r="I100" s="135">
        <v>7526.8</v>
      </c>
      <c r="J100" s="135">
        <v>170.85836</v>
      </c>
      <c r="K100" s="135">
        <v>7697.65836</v>
      </c>
      <c r="L100" s="135">
        <v>93</v>
      </c>
      <c r="M100" s="135">
        <v>7790.65836</v>
      </c>
      <c r="N100" s="84"/>
      <c r="O100" s="84"/>
      <c r="P100" s="84"/>
      <c r="Q100" s="84"/>
    </row>
    <row r="101" spans="1:17" ht="15">
      <c r="A101" s="132" t="s">
        <v>487</v>
      </c>
      <c r="B101" s="133" t="s">
        <v>259</v>
      </c>
      <c r="C101" s="134">
        <v>1817</v>
      </c>
      <c r="D101" s="135">
        <v>1004.11</v>
      </c>
      <c r="E101" s="135">
        <v>126.12</v>
      </c>
      <c r="F101" s="135">
        <v>472.5</v>
      </c>
      <c r="G101" s="135">
        <v>180</v>
      </c>
      <c r="H101" s="135">
        <v>6270</v>
      </c>
      <c r="I101" s="135">
        <v>8052.73</v>
      </c>
      <c r="J101" s="135">
        <v>0</v>
      </c>
      <c r="K101" s="135">
        <v>8052.73</v>
      </c>
      <c r="L101" s="135">
        <v>0</v>
      </c>
      <c r="M101" s="135">
        <v>8052.73</v>
      </c>
      <c r="N101" s="84"/>
      <c r="O101" s="84"/>
      <c r="P101" s="84"/>
      <c r="Q101" s="84"/>
    </row>
    <row r="102" spans="1:17" ht="15">
      <c r="A102" s="132" t="s">
        <v>487</v>
      </c>
      <c r="B102" s="133" t="s">
        <v>260</v>
      </c>
      <c r="C102" s="134">
        <v>406</v>
      </c>
      <c r="D102" s="135">
        <v>632.3929999999999</v>
      </c>
      <c r="E102" s="135">
        <v>24.34</v>
      </c>
      <c r="F102" s="135">
        <v>788.2722580645161</v>
      </c>
      <c r="G102" s="135">
        <v>180</v>
      </c>
      <c r="H102" s="135">
        <v>6270</v>
      </c>
      <c r="I102" s="135">
        <v>7895.005258064516</v>
      </c>
      <c r="J102" s="135">
        <v>0</v>
      </c>
      <c r="K102" s="135">
        <v>7895.005258064516</v>
      </c>
      <c r="L102" s="135">
        <v>0</v>
      </c>
      <c r="M102" s="135">
        <v>7895.005258064516</v>
      </c>
      <c r="N102" s="84"/>
      <c r="O102" s="84"/>
      <c r="P102" s="84"/>
      <c r="Q102" s="84"/>
    </row>
    <row r="103" spans="1:17" ht="15">
      <c r="A103" s="132" t="s">
        <v>487</v>
      </c>
      <c r="B103" s="133" t="s">
        <v>236</v>
      </c>
      <c r="C103" s="134">
        <v>112</v>
      </c>
      <c r="D103" s="135">
        <v>278.74514359999995</v>
      </c>
      <c r="E103" s="135">
        <v>6.84</v>
      </c>
      <c r="F103" s="135">
        <v>1530</v>
      </c>
      <c r="G103" s="135">
        <v>135</v>
      </c>
      <c r="H103" s="135">
        <v>6270</v>
      </c>
      <c r="I103" s="135">
        <v>8220.5851436</v>
      </c>
      <c r="J103" s="135">
        <v>0</v>
      </c>
      <c r="K103" s="135">
        <v>8220.5851436</v>
      </c>
      <c r="L103" s="135">
        <v>0</v>
      </c>
      <c r="M103" s="135">
        <v>8220.5851436</v>
      </c>
      <c r="N103" s="84"/>
      <c r="O103" s="84"/>
      <c r="P103" s="84"/>
      <c r="Q103" s="84"/>
    </row>
    <row r="104" spans="1:17" ht="15">
      <c r="A104" s="132" t="s">
        <v>487</v>
      </c>
      <c r="B104" s="133" t="s">
        <v>299</v>
      </c>
      <c r="C104" s="134">
        <v>39</v>
      </c>
      <c r="D104" s="135">
        <v>23.87</v>
      </c>
      <c r="E104" s="135">
        <v>3.78</v>
      </c>
      <c r="F104" s="135">
        <v>738</v>
      </c>
      <c r="G104" s="135">
        <v>60</v>
      </c>
      <c r="H104" s="135">
        <v>6270</v>
      </c>
      <c r="I104" s="135">
        <v>7095.65</v>
      </c>
      <c r="J104" s="135">
        <v>0</v>
      </c>
      <c r="K104" s="135">
        <v>7095.65</v>
      </c>
      <c r="L104" s="135">
        <v>0</v>
      </c>
      <c r="M104" s="135">
        <v>7095.65</v>
      </c>
      <c r="N104" s="84"/>
      <c r="O104" s="84"/>
      <c r="P104" s="84"/>
      <c r="Q104" s="84"/>
    </row>
    <row r="105" spans="1:17" ht="15">
      <c r="A105" s="132" t="s">
        <v>487</v>
      </c>
      <c r="B105" s="133" t="s">
        <v>318</v>
      </c>
      <c r="C105" s="134">
        <f>D12+I12</f>
        <v>3</v>
      </c>
      <c r="D105" s="135">
        <f>C12+L12</f>
        <v>26.656219999999998</v>
      </c>
      <c r="E105" s="135">
        <f>E12</f>
        <v>0.18</v>
      </c>
      <c r="F105" s="135">
        <f>H12+J12+K12</f>
        <v>684</v>
      </c>
      <c r="G105" s="135">
        <f>F12</f>
        <v>30</v>
      </c>
      <c r="H105" s="135">
        <f>G12</f>
        <v>6270</v>
      </c>
      <c r="I105" s="135">
        <f>SUM(D105:H105)</f>
        <v>7010.83622</v>
      </c>
      <c r="J105" s="135">
        <v>0</v>
      </c>
      <c r="K105" s="135">
        <f>SUM(I105:J105)</f>
        <v>7010.83622</v>
      </c>
      <c r="L105" s="135">
        <v>0</v>
      </c>
      <c r="M105" s="135">
        <f>SUM(K105:L105)</f>
        <v>7010.83622</v>
      </c>
      <c r="N105" s="84"/>
      <c r="O105" s="84"/>
      <c r="P105" s="84"/>
      <c r="Q105" s="84"/>
    </row>
    <row r="106" spans="1:17" ht="15">
      <c r="A106" s="132"/>
      <c r="B106" s="133"/>
      <c r="C106" s="134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84"/>
      <c r="O106" s="84"/>
      <c r="P106" s="84"/>
      <c r="Q106" s="84"/>
    </row>
    <row r="107" spans="1:17" ht="15">
      <c r="A107" s="132"/>
      <c r="B107" s="127"/>
      <c r="C107" s="134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84"/>
      <c r="O107" s="84"/>
      <c r="P107" s="84"/>
      <c r="Q107" s="84"/>
    </row>
    <row r="108" spans="1:17" ht="15">
      <c r="A108" s="137" t="s">
        <v>475</v>
      </c>
      <c r="B108" s="133" t="s">
        <v>255</v>
      </c>
      <c r="C108" s="134">
        <v>79819</v>
      </c>
      <c r="D108" s="135">
        <v>29136.927999999996</v>
      </c>
      <c r="E108" s="135">
        <v>6460.99</v>
      </c>
      <c r="F108" s="135">
        <v>1072.5</v>
      </c>
      <c r="G108" s="135">
        <v>1050</v>
      </c>
      <c r="H108" s="135">
        <v>41108.48</v>
      </c>
      <c r="I108" s="135">
        <v>78828.89799999999</v>
      </c>
      <c r="J108" s="135">
        <v>2978.1557664399998</v>
      </c>
      <c r="K108" s="135">
        <v>81807.05376643999</v>
      </c>
      <c r="L108" s="135">
        <v>-0.05376644000352826</v>
      </c>
      <c r="M108" s="135">
        <v>81807</v>
      </c>
      <c r="N108" s="84"/>
      <c r="O108" s="84"/>
      <c r="P108" s="84"/>
      <c r="Q108" s="84"/>
    </row>
    <row r="109" spans="1:17" ht="15">
      <c r="A109" s="137" t="s">
        <v>475</v>
      </c>
      <c r="B109" s="133" t="s">
        <v>257</v>
      </c>
      <c r="C109" s="134">
        <v>68269</v>
      </c>
      <c r="D109" s="135">
        <v>27761.98048</v>
      </c>
      <c r="E109" s="135">
        <v>6108.94</v>
      </c>
      <c r="F109" s="135">
        <v>1684.0552727272727</v>
      </c>
      <c r="G109" s="135">
        <v>1545</v>
      </c>
      <c r="H109" s="135">
        <v>42240.8</v>
      </c>
      <c r="I109" s="135">
        <v>79340.77575272728</v>
      </c>
      <c r="J109" s="135">
        <v>3829.779245584146</v>
      </c>
      <c r="K109" s="135">
        <v>83170.55499831142</v>
      </c>
      <c r="L109" s="135">
        <v>-5870</v>
      </c>
      <c r="M109" s="135">
        <v>77300.55499831142</v>
      </c>
      <c r="N109" s="84"/>
      <c r="O109" s="84"/>
      <c r="P109" s="84"/>
      <c r="Q109" s="84"/>
    </row>
    <row r="110" spans="1:17" ht="15">
      <c r="A110" s="137" t="s">
        <v>475</v>
      </c>
      <c r="B110" s="133" t="s">
        <v>258</v>
      </c>
      <c r="C110" s="134">
        <v>68866</v>
      </c>
      <c r="D110" s="135">
        <v>28948.43</v>
      </c>
      <c r="E110" s="135">
        <v>5710.39</v>
      </c>
      <c r="F110" s="135">
        <v>1653.75</v>
      </c>
      <c r="G110" s="135">
        <v>1725</v>
      </c>
      <c r="H110" s="135">
        <v>48258</v>
      </c>
      <c r="I110" s="135">
        <v>86295.57</v>
      </c>
      <c r="J110" s="135">
        <v>1958.9094390000002</v>
      </c>
      <c r="K110" s="135">
        <v>88254.479439</v>
      </c>
      <c r="L110" s="135">
        <v>-17527</v>
      </c>
      <c r="M110" s="135">
        <v>70727.479439</v>
      </c>
      <c r="N110" s="84"/>
      <c r="O110" s="84"/>
      <c r="P110" s="84"/>
      <c r="Q110" s="84"/>
    </row>
    <row r="111" spans="1:17" ht="15">
      <c r="A111" s="137" t="s">
        <v>475</v>
      </c>
      <c r="B111" s="133" t="s">
        <v>259</v>
      </c>
      <c r="C111" s="134">
        <v>82695</v>
      </c>
      <c r="D111" s="135">
        <v>33780.34</v>
      </c>
      <c r="E111" s="135">
        <v>6964.78</v>
      </c>
      <c r="F111" s="135">
        <v>929.4735483870968</v>
      </c>
      <c r="G111" s="135">
        <v>1425</v>
      </c>
      <c r="H111" s="135">
        <v>47293.983</v>
      </c>
      <c r="I111" s="135">
        <v>90393.5765483871</v>
      </c>
      <c r="J111" s="135">
        <v>0</v>
      </c>
      <c r="K111" s="135">
        <v>90393.5765483871</v>
      </c>
      <c r="L111" s="135">
        <v>29733</v>
      </c>
      <c r="M111" s="135">
        <v>120126.5765483871</v>
      </c>
      <c r="N111" s="84"/>
      <c r="O111" s="84"/>
      <c r="P111" s="84"/>
      <c r="Q111" s="84"/>
    </row>
    <row r="112" spans="1:17" ht="15">
      <c r="A112" s="137" t="s">
        <v>475</v>
      </c>
      <c r="B112" s="133" t="s">
        <v>260</v>
      </c>
      <c r="C112" s="134">
        <v>63245</v>
      </c>
      <c r="D112" s="135">
        <v>24803.898000000005</v>
      </c>
      <c r="E112" s="135">
        <v>5778.08</v>
      </c>
      <c r="F112" s="135">
        <v>1486.6722580645162</v>
      </c>
      <c r="G112" s="135">
        <v>1560</v>
      </c>
      <c r="H112" s="135">
        <v>47293.983</v>
      </c>
      <c r="I112" s="135">
        <v>80922.63325806451</v>
      </c>
      <c r="J112" s="135">
        <v>0</v>
      </c>
      <c r="K112" s="135">
        <v>80922.63325806451</v>
      </c>
      <c r="L112" s="135">
        <v>0</v>
      </c>
      <c r="M112" s="135">
        <v>80922.63325806451</v>
      </c>
      <c r="N112" s="84"/>
      <c r="O112" s="84"/>
      <c r="P112" s="84"/>
      <c r="Q112" s="84"/>
    </row>
    <row r="113" spans="1:17" ht="15">
      <c r="A113" s="137" t="s">
        <v>475</v>
      </c>
      <c r="B113" s="133" t="s">
        <v>236</v>
      </c>
      <c r="C113" s="134">
        <v>65623</v>
      </c>
      <c r="D113" s="135">
        <v>29449.856454</v>
      </c>
      <c r="E113" s="135">
        <v>6087.34</v>
      </c>
      <c r="F113" s="135">
        <v>1278</v>
      </c>
      <c r="G113" s="135">
        <v>1665</v>
      </c>
      <c r="H113" s="135">
        <v>47293.983</v>
      </c>
      <c r="I113" s="135">
        <v>85774.179454</v>
      </c>
      <c r="J113" s="135">
        <v>0</v>
      </c>
      <c r="K113" s="135">
        <v>85774.179454</v>
      </c>
      <c r="L113" s="135">
        <v>0</v>
      </c>
      <c r="M113" s="135">
        <v>85774.179454</v>
      </c>
      <c r="N113" s="84"/>
      <c r="O113" s="84"/>
      <c r="P113" s="84"/>
      <c r="Q113" s="84"/>
    </row>
    <row r="114" spans="1:17" ht="15">
      <c r="A114" s="137" t="s">
        <v>475</v>
      </c>
      <c r="B114" s="133" t="s">
        <v>299</v>
      </c>
      <c r="C114" s="134">
        <v>60858</v>
      </c>
      <c r="D114" s="135">
        <v>27837.43</v>
      </c>
      <c r="E114" s="135">
        <v>5831.68</v>
      </c>
      <c r="F114" s="135">
        <v>774</v>
      </c>
      <c r="G114" s="135">
        <v>1695</v>
      </c>
      <c r="H114" s="135">
        <v>44785.983</v>
      </c>
      <c r="I114" s="135">
        <v>80924.09300000001</v>
      </c>
      <c r="J114" s="135">
        <v>0</v>
      </c>
      <c r="K114" s="135">
        <v>80924.09300000001</v>
      </c>
      <c r="L114" s="135">
        <v>0</v>
      </c>
      <c r="M114" s="135">
        <v>80924.09300000001</v>
      </c>
      <c r="N114" s="84"/>
      <c r="O114" s="84"/>
      <c r="P114" s="84"/>
      <c r="Q114" s="84"/>
    </row>
    <row r="115" spans="1:17" ht="15">
      <c r="A115" s="137" t="s">
        <v>475</v>
      </c>
      <c r="B115" s="133" t="s">
        <v>318</v>
      </c>
      <c r="C115" s="134">
        <f>D14+I14</f>
        <v>59875</v>
      </c>
      <c r="D115" s="135">
        <f>C14+L14</f>
        <v>29600.58356000004</v>
      </c>
      <c r="E115" s="135">
        <f>E14</f>
        <v>6013.56</v>
      </c>
      <c r="F115" s="135">
        <f>H14+J14+K14</f>
        <v>1584</v>
      </c>
      <c r="G115" s="135">
        <f>F14</f>
        <v>1620</v>
      </c>
      <c r="H115" s="135">
        <f>G14</f>
        <v>44785.983</v>
      </c>
      <c r="I115" s="135">
        <f>SUM(D115:H115)</f>
        <v>83604.12656000003</v>
      </c>
      <c r="J115" s="135">
        <v>0</v>
      </c>
      <c r="K115" s="135">
        <f>SUM(I115:J115)</f>
        <v>83604.12656000003</v>
      </c>
      <c r="L115" s="135">
        <v>0</v>
      </c>
      <c r="M115" s="135">
        <f>SUM(K115:L115)</f>
        <v>83604.12656000003</v>
      </c>
      <c r="N115" s="84"/>
      <c r="O115" s="84"/>
      <c r="P115" s="84"/>
      <c r="Q115" s="84"/>
    </row>
    <row r="116" spans="1:17" ht="15">
      <c r="A116" s="137"/>
      <c r="B116" s="133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84"/>
      <c r="O116" s="84"/>
      <c r="P116" s="84"/>
      <c r="Q116" s="84"/>
    </row>
    <row r="117" spans="1:17" ht="15">
      <c r="A117" s="132"/>
      <c r="B117" s="127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84"/>
      <c r="O117" s="84"/>
      <c r="P117" s="84"/>
      <c r="Q117" s="84"/>
    </row>
    <row r="118" spans="1:17" ht="15">
      <c r="A118" s="138" t="s">
        <v>262</v>
      </c>
      <c r="B118" s="133" t="s">
        <v>255</v>
      </c>
      <c r="C118" s="134">
        <v>19116</v>
      </c>
      <c r="D118" s="135">
        <v>9076.304999999997</v>
      </c>
      <c r="E118" s="135">
        <v>1353.88</v>
      </c>
      <c r="F118" s="135">
        <v>330</v>
      </c>
      <c r="G118" s="135">
        <v>1905</v>
      </c>
      <c r="H118" s="135">
        <v>9548</v>
      </c>
      <c r="I118" s="135">
        <v>22213.184999999998</v>
      </c>
      <c r="J118" s="135">
        <v>839.2141293</v>
      </c>
      <c r="K118" s="135">
        <v>23052.399129299996</v>
      </c>
      <c r="L118" s="135">
        <v>-1605.3991292999963</v>
      </c>
      <c r="M118" s="135">
        <v>21447</v>
      </c>
      <c r="N118" s="84"/>
      <c r="O118" s="84"/>
      <c r="P118" s="84"/>
      <c r="Q118" s="84"/>
    </row>
    <row r="119" spans="1:17" ht="15">
      <c r="A119" s="138" t="s">
        <v>262</v>
      </c>
      <c r="B119" s="133" t="s">
        <v>257</v>
      </c>
      <c r="C119" s="134">
        <v>18473</v>
      </c>
      <c r="D119" s="135">
        <v>8874.040240000002</v>
      </c>
      <c r="E119" s="135">
        <v>1131.59</v>
      </c>
      <c r="F119" s="135">
        <v>663.5712727272728</v>
      </c>
      <c r="G119" s="135">
        <v>2070</v>
      </c>
      <c r="H119" s="135">
        <v>11183.2</v>
      </c>
      <c r="I119" s="135">
        <v>23922.401512727276</v>
      </c>
      <c r="J119" s="135">
        <v>1154.7343210193455</v>
      </c>
      <c r="K119" s="135">
        <v>25077.135833746623</v>
      </c>
      <c r="L119" s="135">
        <v>-104</v>
      </c>
      <c r="M119" s="135">
        <v>24973.135833746623</v>
      </c>
      <c r="N119" s="84"/>
      <c r="O119" s="84"/>
      <c r="P119" s="84"/>
      <c r="Q119" s="84"/>
    </row>
    <row r="120" spans="1:17" ht="15">
      <c r="A120" s="138" t="s">
        <v>262</v>
      </c>
      <c r="B120" s="133" t="s">
        <v>258</v>
      </c>
      <c r="C120" s="134">
        <v>14068</v>
      </c>
      <c r="D120" s="135">
        <v>8757.69</v>
      </c>
      <c r="E120" s="135">
        <v>1086.41</v>
      </c>
      <c r="F120" s="135">
        <v>456.75</v>
      </c>
      <c r="G120" s="135">
        <v>1755</v>
      </c>
      <c r="H120" s="135">
        <v>8472</v>
      </c>
      <c r="I120" s="135">
        <v>20527.85</v>
      </c>
      <c r="J120" s="135">
        <v>465.982195</v>
      </c>
      <c r="K120" s="135">
        <v>20993.832195</v>
      </c>
      <c r="L120" s="135">
        <v>3324</v>
      </c>
      <c r="M120" s="135">
        <v>24317.832195</v>
      </c>
      <c r="N120" s="84"/>
      <c r="O120" s="84"/>
      <c r="P120" s="84"/>
      <c r="Q120" s="84"/>
    </row>
    <row r="121" spans="1:17" ht="15">
      <c r="A121" s="138" t="s">
        <v>262</v>
      </c>
      <c r="B121" s="133" t="s">
        <v>259</v>
      </c>
      <c r="C121" s="134">
        <v>11004</v>
      </c>
      <c r="D121" s="135">
        <v>6680.37</v>
      </c>
      <c r="E121" s="135">
        <v>887.34</v>
      </c>
      <c r="F121" s="135">
        <v>189</v>
      </c>
      <c r="G121" s="135">
        <v>1680</v>
      </c>
      <c r="H121" s="135">
        <v>8843.835</v>
      </c>
      <c r="I121" s="135">
        <v>18280.545000000002</v>
      </c>
      <c r="J121" s="135">
        <v>0</v>
      </c>
      <c r="K121" s="135">
        <v>18280.545000000002</v>
      </c>
      <c r="L121" s="135">
        <v>3500</v>
      </c>
      <c r="M121" s="135">
        <v>21780.545000000002</v>
      </c>
      <c r="N121" s="127"/>
      <c r="O121" s="84"/>
      <c r="P121" s="84"/>
      <c r="Q121" s="84"/>
    </row>
    <row r="122" spans="1:17" ht="15">
      <c r="A122" s="138" t="s">
        <v>262</v>
      </c>
      <c r="B122" s="133" t="s">
        <v>260</v>
      </c>
      <c r="C122" s="134">
        <v>9996</v>
      </c>
      <c r="D122" s="135">
        <v>5577.445</v>
      </c>
      <c r="E122" s="135">
        <v>835.36</v>
      </c>
      <c r="F122" s="135">
        <v>351.8709677419355</v>
      </c>
      <c r="G122" s="135">
        <v>1830</v>
      </c>
      <c r="H122" s="135">
        <v>8843.835000000001</v>
      </c>
      <c r="I122" s="135">
        <v>17438.51096774194</v>
      </c>
      <c r="J122" s="135">
        <v>0</v>
      </c>
      <c r="K122" s="135">
        <v>17438.51096774194</v>
      </c>
      <c r="L122" s="135">
        <v>0</v>
      </c>
      <c r="M122" s="135">
        <v>17438.51096774194</v>
      </c>
      <c r="N122" s="127"/>
      <c r="O122" s="84"/>
      <c r="P122" s="84"/>
      <c r="Q122" s="84"/>
    </row>
    <row r="123" spans="1:17" ht="15">
      <c r="A123" s="138" t="s">
        <v>262</v>
      </c>
      <c r="B123" s="133" t="s">
        <v>236</v>
      </c>
      <c r="C123" s="134">
        <v>11902</v>
      </c>
      <c r="D123" s="135">
        <v>7606.430044000001</v>
      </c>
      <c r="E123" s="135">
        <v>997.8399999999995</v>
      </c>
      <c r="F123" s="135">
        <v>558</v>
      </c>
      <c r="G123" s="135">
        <v>1770</v>
      </c>
      <c r="H123" s="135">
        <v>8922.21</v>
      </c>
      <c r="I123" s="135">
        <v>19854.480044000004</v>
      </c>
      <c r="J123" s="135">
        <v>0</v>
      </c>
      <c r="K123" s="135">
        <v>19854.480044000004</v>
      </c>
      <c r="L123" s="135">
        <v>0</v>
      </c>
      <c r="M123" s="135">
        <v>19854.480044000004</v>
      </c>
      <c r="N123" s="127"/>
      <c r="O123" s="84"/>
      <c r="P123" s="84"/>
      <c r="Q123" s="84"/>
    </row>
    <row r="124" spans="1:17" ht="15">
      <c r="A124" s="138" t="s">
        <v>262</v>
      </c>
      <c r="B124" s="133" t="s">
        <v>299</v>
      </c>
      <c r="C124" s="134">
        <v>7675</v>
      </c>
      <c r="D124" s="135">
        <v>5763.29</v>
      </c>
      <c r="E124" s="135">
        <v>682.12</v>
      </c>
      <c r="F124" s="135">
        <v>3762</v>
      </c>
      <c r="G124" s="135">
        <v>2160</v>
      </c>
      <c r="H124" s="135">
        <v>16255.602000000004</v>
      </c>
      <c r="I124" s="135">
        <v>28623.012000000002</v>
      </c>
      <c r="J124" s="135">
        <v>0</v>
      </c>
      <c r="K124" s="135">
        <v>28623.012000000002</v>
      </c>
      <c r="L124" s="135">
        <v>0</v>
      </c>
      <c r="M124" s="135">
        <v>28623.012000000002</v>
      </c>
      <c r="N124" s="127"/>
      <c r="O124" s="84"/>
      <c r="P124" s="84"/>
      <c r="Q124" s="84"/>
    </row>
    <row r="125" spans="1:17" ht="15">
      <c r="A125" s="138" t="s">
        <v>262</v>
      </c>
      <c r="B125" s="133" t="s">
        <v>318</v>
      </c>
      <c r="C125" s="134">
        <f>D15+I15</f>
        <v>5731</v>
      </c>
      <c r="D125" s="135">
        <f>C15+L15</f>
        <v>3981.481694999999</v>
      </c>
      <c r="E125" s="135">
        <f>E15</f>
        <v>585.32</v>
      </c>
      <c r="F125" s="135">
        <f>H15+J15+K15</f>
        <v>3240</v>
      </c>
      <c r="G125" s="135">
        <f>F15</f>
        <v>2385</v>
      </c>
      <c r="H125" s="135">
        <f>G15</f>
        <v>23609.684999999998</v>
      </c>
      <c r="I125" s="135">
        <f>SUM(D125:H125)</f>
        <v>33801.486695</v>
      </c>
      <c r="J125" s="135">
        <v>0</v>
      </c>
      <c r="K125" s="135">
        <f>SUM(I125:J125)</f>
        <v>33801.486695</v>
      </c>
      <c r="L125" s="135">
        <v>0</v>
      </c>
      <c r="M125" s="135">
        <f>SUM(K125:L125)</f>
        <v>33801.486695</v>
      </c>
      <c r="N125" s="127"/>
      <c r="O125" s="84"/>
      <c r="P125" s="84"/>
      <c r="Q125" s="84"/>
    </row>
    <row r="126" spans="1:17" ht="15">
      <c r="A126" s="138"/>
      <c r="B126" s="133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27"/>
      <c r="O126" s="84"/>
      <c r="P126" s="84"/>
      <c r="Q126" s="84"/>
    </row>
    <row r="127" spans="1:17" ht="15">
      <c r="A127" s="138"/>
      <c r="B127" s="127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27"/>
      <c r="O127" s="84"/>
      <c r="P127" s="84"/>
      <c r="Q127" s="84"/>
    </row>
    <row r="128" spans="1:17" ht="15">
      <c r="A128" s="139" t="s">
        <v>263</v>
      </c>
      <c r="B128" s="133" t="s">
        <v>255</v>
      </c>
      <c r="C128" s="134">
        <v>69774</v>
      </c>
      <c r="D128" s="135">
        <v>39711.556000000004</v>
      </c>
      <c r="E128" s="135">
        <v>5413.62</v>
      </c>
      <c r="F128" s="135">
        <v>55</v>
      </c>
      <c r="G128" s="135">
        <v>180</v>
      </c>
      <c r="H128" s="135">
        <v>2170</v>
      </c>
      <c r="I128" s="135">
        <v>47530.17600000001</v>
      </c>
      <c r="J128" s="135">
        <v>1795.6900492800003</v>
      </c>
      <c r="K128" s="135">
        <v>49325.866049280005</v>
      </c>
      <c r="L128" s="135">
        <v>0</v>
      </c>
      <c r="M128" s="135">
        <v>49325.866049280005</v>
      </c>
      <c r="N128" s="127"/>
      <c r="O128" s="84"/>
      <c r="P128" s="84"/>
      <c r="Q128" s="84"/>
    </row>
    <row r="129" spans="1:17" ht="15">
      <c r="A129" s="139" t="s">
        <v>263</v>
      </c>
      <c r="B129" s="133" t="s">
        <v>257</v>
      </c>
      <c r="C129" s="134">
        <v>45489</v>
      </c>
      <c r="D129" s="135">
        <v>29386.28368</v>
      </c>
      <c r="E129" s="135">
        <v>3890.3</v>
      </c>
      <c r="F129" s="135">
        <v>15.5</v>
      </c>
      <c r="G129" s="135">
        <v>180</v>
      </c>
      <c r="H129" s="135">
        <v>2800</v>
      </c>
      <c r="I129" s="135">
        <v>36272.08368</v>
      </c>
      <c r="J129" s="135">
        <v>1750.8534792336002</v>
      </c>
      <c r="K129" s="135">
        <v>38022.9371592336</v>
      </c>
      <c r="L129" s="135">
        <v>0</v>
      </c>
      <c r="M129" s="135">
        <v>38022.9371592336</v>
      </c>
      <c r="N129" s="127"/>
      <c r="O129" s="84"/>
      <c r="P129" s="84"/>
      <c r="Q129" s="84"/>
    </row>
    <row r="130" spans="1:17" ht="15">
      <c r="A130" s="139" t="s">
        <v>263</v>
      </c>
      <c r="B130" s="133" t="s">
        <v>258</v>
      </c>
      <c r="C130" s="134">
        <v>65880</v>
      </c>
      <c r="D130" s="135">
        <v>31694.81</v>
      </c>
      <c r="E130" s="135">
        <v>5420.71</v>
      </c>
      <c r="F130" s="135">
        <v>0</v>
      </c>
      <c r="G130" s="135">
        <v>180</v>
      </c>
      <c r="H130" s="135">
        <v>3000</v>
      </c>
      <c r="I130" s="135">
        <v>40295.52</v>
      </c>
      <c r="J130" s="135">
        <v>914.7083040000001</v>
      </c>
      <c r="K130" s="135">
        <v>41210.228304000004</v>
      </c>
      <c r="L130" s="135">
        <v>0</v>
      </c>
      <c r="M130" s="135">
        <v>41210.228304000004</v>
      </c>
      <c r="N130" s="127"/>
      <c r="O130" s="84"/>
      <c r="P130" s="84"/>
      <c r="Q130" s="84"/>
    </row>
    <row r="131" spans="1:17" ht="15">
      <c r="A131" s="139" t="s">
        <v>263</v>
      </c>
      <c r="B131" s="133" t="s">
        <v>259</v>
      </c>
      <c r="C131" s="134">
        <v>58489</v>
      </c>
      <c r="D131" s="135">
        <v>30726.28</v>
      </c>
      <c r="E131" s="135">
        <v>4425.7</v>
      </c>
      <c r="F131" s="135">
        <v>126</v>
      </c>
      <c r="G131" s="135">
        <v>180</v>
      </c>
      <c r="H131" s="135">
        <v>3135</v>
      </c>
      <c r="I131" s="135">
        <v>38592.98</v>
      </c>
      <c r="J131" s="135">
        <v>0</v>
      </c>
      <c r="K131" s="135">
        <v>38592.98</v>
      </c>
      <c r="L131" s="135">
        <v>0</v>
      </c>
      <c r="M131" s="135">
        <v>38592.98</v>
      </c>
      <c r="N131" s="127"/>
      <c r="O131" s="84"/>
      <c r="P131" s="84"/>
      <c r="Q131" s="84"/>
    </row>
    <row r="132" spans="1:17" ht="15">
      <c r="A132" s="139" t="s">
        <v>263</v>
      </c>
      <c r="B132" s="133" t="s">
        <v>260</v>
      </c>
      <c r="C132" s="134">
        <v>61269</v>
      </c>
      <c r="D132" s="135">
        <v>39778.132999999994</v>
      </c>
      <c r="E132" s="135">
        <v>4961.7</v>
      </c>
      <c r="F132" s="135">
        <v>342.2903225806452</v>
      </c>
      <c r="G132" s="135">
        <v>180</v>
      </c>
      <c r="H132" s="135">
        <v>3135</v>
      </c>
      <c r="I132" s="135">
        <v>48397.123322580635</v>
      </c>
      <c r="J132" s="135">
        <v>1108.2941240870966</v>
      </c>
      <c r="K132" s="135">
        <v>49505.41744666773</v>
      </c>
      <c r="L132" s="135">
        <v>0</v>
      </c>
      <c r="M132" s="135">
        <v>49505.41744666773</v>
      </c>
      <c r="N132" s="127"/>
      <c r="O132" s="84"/>
      <c r="P132" s="84"/>
      <c r="Q132" s="84"/>
    </row>
    <row r="133" spans="1:17" ht="15">
      <c r="A133" s="139" t="s">
        <v>263</v>
      </c>
      <c r="B133" s="133" t="s">
        <v>236</v>
      </c>
      <c r="C133" s="134">
        <v>81365</v>
      </c>
      <c r="D133" s="135">
        <v>53320.966739</v>
      </c>
      <c r="E133" s="135">
        <v>7141.26</v>
      </c>
      <c r="F133" s="135">
        <v>0</v>
      </c>
      <c r="G133" s="135">
        <v>180</v>
      </c>
      <c r="H133" s="135">
        <v>3135</v>
      </c>
      <c r="I133" s="135">
        <v>63777.226739000005</v>
      </c>
      <c r="J133" s="135">
        <v>0</v>
      </c>
      <c r="K133" s="135">
        <v>63777.226739000005</v>
      </c>
      <c r="L133" s="135">
        <v>0</v>
      </c>
      <c r="M133" s="135">
        <v>63777.226739000005</v>
      </c>
      <c r="N133" s="127"/>
      <c r="O133" s="84"/>
      <c r="P133" s="84"/>
      <c r="Q133" s="84"/>
    </row>
    <row r="134" spans="1:17" ht="15">
      <c r="A134" s="139" t="s">
        <v>263</v>
      </c>
      <c r="B134" s="133" t="s">
        <v>299</v>
      </c>
      <c r="C134" s="134">
        <v>72494</v>
      </c>
      <c r="D134" s="135">
        <v>55098.45</v>
      </c>
      <c r="E134" s="135">
        <v>7471.14</v>
      </c>
      <c r="F134" s="135">
        <v>2372</v>
      </c>
      <c r="G134" s="135">
        <v>180</v>
      </c>
      <c r="H134" s="135">
        <v>3135</v>
      </c>
      <c r="I134" s="135">
        <v>68256.59</v>
      </c>
      <c r="J134" s="135">
        <v>0</v>
      </c>
      <c r="K134" s="135">
        <v>68256.59</v>
      </c>
      <c r="L134" s="135">
        <v>0</v>
      </c>
      <c r="M134" s="135">
        <v>68256.59</v>
      </c>
      <c r="N134" s="127"/>
      <c r="O134" s="84"/>
      <c r="P134" s="84"/>
      <c r="Q134" s="84"/>
    </row>
    <row r="135" spans="1:17" ht="15">
      <c r="A135" s="139" t="s">
        <v>263</v>
      </c>
      <c r="B135" s="133" t="s">
        <v>318</v>
      </c>
      <c r="C135" s="134">
        <f>D16+I16</f>
        <v>73526</v>
      </c>
      <c r="D135" s="135">
        <f>C16+L16</f>
        <v>61539.45759000029</v>
      </c>
      <c r="E135" s="135">
        <f>E16</f>
        <v>8263.5</v>
      </c>
      <c r="F135" s="135">
        <f>H16+J16+K16</f>
        <v>0</v>
      </c>
      <c r="G135" s="135">
        <f>F16</f>
        <v>180</v>
      </c>
      <c r="H135" s="135">
        <f>G16</f>
        <v>3135</v>
      </c>
      <c r="I135" s="135">
        <f>SUM(D135:H135)</f>
        <v>73117.9575900003</v>
      </c>
      <c r="J135" s="135">
        <v>0</v>
      </c>
      <c r="K135" s="135">
        <f>SUM(I135:J135)</f>
        <v>73117.9575900003</v>
      </c>
      <c r="L135" s="135">
        <v>0</v>
      </c>
      <c r="M135" s="135">
        <f>SUM(K135:L135)</f>
        <v>73117.9575900003</v>
      </c>
      <c r="N135" s="127"/>
      <c r="O135" s="84"/>
      <c r="P135" s="84"/>
      <c r="Q135" s="84"/>
    </row>
    <row r="136" spans="1:17" ht="15">
      <c r="A136" s="139"/>
      <c r="B136" s="133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27"/>
      <c r="O136" s="84"/>
      <c r="P136" s="84"/>
      <c r="Q136" s="84"/>
    </row>
    <row r="137" spans="1:17" ht="15">
      <c r="A137" s="127"/>
      <c r="B137" s="127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P137" s="84"/>
      <c r="Q137" s="84"/>
    </row>
    <row r="138" spans="1:17" ht="15">
      <c r="A138" s="139" t="s">
        <v>264</v>
      </c>
      <c r="B138" s="141" t="s">
        <v>255</v>
      </c>
      <c r="C138" s="142">
        <v>3003111</v>
      </c>
      <c r="D138" s="143">
        <v>969192.5829999998</v>
      </c>
      <c r="E138" s="143">
        <v>104469.23</v>
      </c>
      <c r="F138" s="143">
        <v>76879.85</v>
      </c>
      <c r="G138" s="143">
        <v>33150</v>
      </c>
      <c r="H138" s="143">
        <v>523273.8</v>
      </c>
      <c r="I138" s="143">
        <v>1706965.4629999998</v>
      </c>
      <c r="J138" s="143">
        <v>64489.15519214</v>
      </c>
      <c r="K138" s="143">
        <v>1771454.6181921395</v>
      </c>
      <c r="L138" s="143">
        <v>105090.24785713988</v>
      </c>
      <c r="M138" s="143">
        <v>1876544.8660492795</v>
      </c>
      <c r="N138" s="140">
        <v>241.14</v>
      </c>
      <c r="O138" s="84"/>
      <c r="P138" s="84"/>
      <c r="Q138" s="84"/>
    </row>
    <row r="139" spans="1:17" ht="15">
      <c r="A139" s="139" t="s">
        <v>264</v>
      </c>
      <c r="B139" s="132" t="s">
        <v>257</v>
      </c>
      <c r="C139" s="142">
        <v>2825777</v>
      </c>
      <c r="D139" s="143">
        <v>877985.2525599999</v>
      </c>
      <c r="E139" s="143">
        <v>106032.85</v>
      </c>
      <c r="F139" s="143">
        <v>83062.49327272727</v>
      </c>
      <c r="G139" s="143">
        <v>33165</v>
      </c>
      <c r="H139" s="143">
        <v>528718.4</v>
      </c>
      <c r="I139" s="143">
        <v>1628963.9958327273</v>
      </c>
      <c r="J139" s="143">
        <v>78630.09207884576</v>
      </c>
      <c r="K139" s="143">
        <v>1707594.0879115728</v>
      </c>
      <c r="L139" s="143">
        <v>-19164</v>
      </c>
      <c r="M139" s="143">
        <v>1688430.0879115728</v>
      </c>
      <c r="N139" s="140">
        <v>188.82799999999997</v>
      </c>
      <c r="O139" s="84"/>
      <c r="P139" s="84"/>
      <c r="Q139" s="84"/>
    </row>
    <row r="140" spans="1:17" ht="15">
      <c r="A140" s="139" t="s">
        <v>264</v>
      </c>
      <c r="B140" s="132" t="s">
        <v>258</v>
      </c>
      <c r="C140" s="142">
        <v>1654845</v>
      </c>
      <c r="D140" s="143">
        <v>715810.97</v>
      </c>
      <c r="E140" s="143">
        <v>96460.92</v>
      </c>
      <c r="F140" s="143">
        <v>49299.02</v>
      </c>
      <c r="G140" s="143">
        <v>32205</v>
      </c>
      <c r="H140" s="143">
        <v>538192.6</v>
      </c>
      <c r="I140" s="143">
        <v>1431968.51</v>
      </c>
      <c r="J140" s="143">
        <v>32505.685176999992</v>
      </c>
      <c r="K140" s="143">
        <v>1464474.1951769998</v>
      </c>
      <c r="L140" s="143">
        <v>-532</v>
      </c>
      <c r="M140" s="143">
        <v>1463942.1951769998</v>
      </c>
      <c r="N140" s="140">
        <v>179.3975333333333</v>
      </c>
      <c r="O140" s="84"/>
      <c r="P140" s="84"/>
      <c r="Q140" s="84"/>
    </row>
    <row r="141" spans="1:17" ht="15">
      <c r="A141" s="139" t="s">
        <v>264</v>
      </c>
      <c r="B141" s="132" t="s">
        <v>259</v>
      </c>
      <c r="C141" s="142">
        <v>1600785</v>
      </c>
      <c r="D141" s="143">
        <v>668442.87</v>
      </c>
      <c r="E141" s="143">
        <v>92790.71</v>
      </c>
      <c r="F141" s="143">
        <v>47536.81830967742</v>
      </c>
      <c r="G141" s="143">
        <v>29970</v>
      </c>
      <c r="H141" s="143">
        <v>556738.4489699999</v>
      </c>
      <c r="I141" s="143">
        <v>1395478.8472796772</v>
      </c>
      <c r="J141" s="143">
        <v>0</v>
      </c>
      <c r="K141" s="143">
        <v>1395478.8472796772</v>
      </c>
      <c r="L141" s="143">
        <v>86673</v>
      </c>
      <c r="M141" s="143">
        <v>1482151.8472796772</v>
      </c>
      <c r="N141" s="140">
        <v>177.58802199999997</v>
      </c>
      <c r="O141" s="84"/>
      <c r="P141" s="84"/>
      <c r="Q141" s="84"/>
    </row>
    <row r="142" spans="1:17" ht="15">
      <c r="A142" s="139" t="s">
        <v>264</v>
      </c>
      <c r="B142" s="132" t="s">
        <v>260</v>
      </c>
      <c r="C142" s="142">
        <v>1624105</v>
      </c>
      <c r="D142" s="143">
        <v>711791.67</v>
      </c>
      <c r="E142" s="143">
        <v>98243.02</v>
      </c>
      <c r="F142" s="143">
        <v>63610.67548387096</v>
      </c>
      <c r="G142" s="143">
        <v>30090</v>
      </c>
      <c r="H142" s="143">
        <v>552094.3949004</v>
      </c>
      <c r="I142" s="143">
        <v>1455829.7603842714</v>
      </c>
      <c r="J142" s="143">
        <v>1108.2941240870966</v>
      </c>
      <c r="K142" s="143">
        <v>1456938.0545083585</v>
      </c>
      <c r="L142" s="143">
        <v>0</v>
      </c>
      <c r="M142" s="143">
        <v>1456938.0545083585</v>
      </c>
      <c r="N142" s="140">
        <v>176.10666504</v>
      </c>
      <c r="O142" s="84"/>
      <c r="P142" s="84"/>
      <c r="Q142" s="84"/>
    </row>
    <row r="143" spans="1:17" ht="15">
      <c r="A143" s="139" t="s">
        <v>264</v>
      </c>
      <c r="B143" s="132" t="s">
        <v>236</v>
      </c>
      <c r="C143" s="142">
        <v>1755102</v>
      </c>
      <c r="D143" s="143">
        <v>618776.6734335999</v>
      </c>
      <c r="E143" s="143">
        <v>96368.04</v>
      </c>
      <c r="F143" s="143">
        <v>241174.4</v>
      </c>
      <c r="G143" s="143">
        <v>30345</v>
      </c>
      <c r="H143" s="143">
        <v>551383.8</v>
      </c>
      <c r="I143" s="143">
        <v>1538047.9134336</v>
      </c>
      <c r="J143" s="143">
        <v>0</v>
      </c>
      <c r="K143" s="143">
        <v>1538047.9134336</v>
      </c>
      <c r="L143" s="143">
        <v>0</v>
      </c>
      <c r="M143" s="143">
        <v>1538047.9134336</v>
      </c>
      <c r="N143" s="140">
        <v>175.88</v>
      </c>
      <c r="O143" s="84"/>
      <c r="P143" s="84"/>
      <c r="Q143" s="84"/>
    </row>
    <row r="144" spans="1:17" ht="15">
      <c r="A144" s="139" t="s">
        <v>264</v>
      </c>
      <c r="B144" s="132" t="s">
        <v>299</v>
      </c>
      <c r="C144" s="142">
        <v>1756653</v>
      </c>
      <c r="D144" s="143">
        <v>722097.23</v>
      </c>
      <c r="E144" s="143">
        <v>105426.64</v>
      </c>
      <c r="F144" s="143">
        <v>81320.31</v>
      </c>
      <c r="G144" s="143">
        <v>31485</v>
      </c>
      <c r="H144" s="143">
        <v>546493.2</v>
      </c>
      <c r="I144" s="143">
        <v>1486822.38</v>
      </c>
      <c r="J144" s="143">
        <v>0</v>
      </c>
      <c r="K144" s="143">
        <v>1486822.38</v>
      </c>
      <c r="L144" s="143">
        <v>0</v>
      </c>
      <c r="M144" s="143">
        <v>1486822.38</v>
      </c>
      <c r="N144" s="127">
        <v>175.32</v>
      </c>
      <c r="O144" s="84"/>
      <c r="P144" s="84"/>
      <c r="Q144" s="84"/>
    </row>
    <row r="145" spans="1:17" ht="15">
      <c r="A145" s="139" t="s">
        <v>264</v>
      </c>
      <c r="B145" s="132" t="s">
        <v>318</v>
      </c>
      <c r="C145" s="142">
        <f aca="true" t="shared" si="2" ref="C145:J145">SUM(C46+C56+C66+C76+C87+C95+C105+C115+C125+C135)</f>
        <v>1421050</v>
      </c>
      <c r="D145" s="143">
        <f t="shared" si="2"/>
        <v>685213.8992089999</v>
      </c>
      <c r="E145" s="143">
        <f t="shared" si="2"/>
        <v>103381.19</v>
      </c>
      <c r="F145" s="143">
        <f t="shared" si="2"/>
        <v>98284.8</v>
      </c>
      <c r="G145" s="143">
        <f t="shared" si="2"/>
        <v>29190</v>
      </c>
      <c r="H145" s="143">
        <f t="shared" si="2"/>
        <v>563610.3</v>
      </c>
      <c r="I145" s="143">
        <f t="shared" si="2"/>
        <v>1479680.189209</v>
      </c>
      <c r="J145" s="143">
        <f t="shared" si="2"/>
        <v>0</v>
      </c>
      <c r="K145" s="143">
        <f>SUM(I145:J145)</f>
        <v>1479680.189209</v>
      </c>
      <c r="L145" s="143">
        <f>SUM(L46+L56+L66+L76+L87+L95+L105+L115+L125+L135)</f>
        <v>0</v>
      </c>
      <c r="M145" s="143">
        <f>SUM(K145:L145)</f>
        <v>1479680.189209</v>
      </c>
      <c r="N145" s="233">
        <f>G18</f>
        <v>179.78</v>
      </c>
      <c r="O145" s="84"/>
      <c r="P145" s="84"/>
      <c r="Q145" s="84"/>
    </row>
    <row r="146" spans="1:17" ht="15">
      <c r="A146" s="139"/>
      <c r="B146" s="132"/>
      <c r="C146" s="142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233"/>
      <c r="O146" s="84"/>
      <c r="P146" s="84"/>
      <c r="Q146" s="84"/>
    </row>
    <row r="147" spans="1:17" ht="15">
      <c r="A147" s="127"/>
      <c r="B147" s="127"/>
      <c r="C147" s="127"/>
      <c r="D147" s="127"/>
      <c r="E147" s="127"/>
      <c r="F147" s="127"/>
      <c r="G147" s="127"/>
      <c r="H147" s="144"/>
      <c r="I147" s="127"/>
      <c r="J147" s="127"/>
      <c r="K147" s="127"/>
      <c r="L147" s="127"/>
      <c r="M147" s="127"/>
      <c r="N147" s="127"/>
      <c r="O147" s="84"/>
      <c r="P147" s="84"/>
      <c r="Q147" s="84"/>
    </row>
    <row r="148" spans="1:17" ht="15">
      <c r="A148" s="240" t="s">
        <v>955</v>
      </c>
      <c r="B148" s="240"/>
      <c r="C148" s="240"/>
      <c r="D148" s="240"/>
      <c r="E148" s="146"/>
      <c r="F148" s="147"/>
      <c r="G148" s="148"/>
      <c r="H148" s="149"/>
      <c r="I148" s="150"/>
      <c r="J148" s="151"/>
      <c r="K148" s="151"/>
      <c r="L148" s="151"/>
      <c r="M148" s="145"/>
      <c r="N148" s="145"/>
      <c r="O148" s="84"/>
      <c r="P148" s="84"/>
      <c r="Q148" s="84"/>
    </row>
    <row r="149" spans="1:17" ht="15">
      <c r="A149" s="240" t="s">
        <v>267</v>
      </c>
      <c r="B149" s="240"/>
      <c r="C149" s="240"/>
      <c r="D149" s="240"/>
      <c r="E149" s="146"/>
      <c r="F149" s="146"/>
      <c r="G149" s="146"/>
      <c r="H149" s="146"/>
      <c r="I149" s="150"/>
      <c r="J149" s="147"/>
      <c r="K149" s="146"/>
      <c r="L149" s="151"/>
      <c r="M149" s="145"/>
      <c r="N149" s="145"/>
      <c r="O149" s="84"/>
      <c r="P149" s="84"/>
      <c r="Q149" s="84"/>
    </row>
    <row r="150" spans="1:17" ht="37.5" thickBot="1">
      <c r="A150" s="153" t="s">
        <v>351</v>
      </c>
      <c r="B150" s="153"/>
      <c r="C150" s="154" t="s">
        <v>335</v>
      </c>
      <c r="D150" s="155" t="s">
        <v>235</v>
      </c>
      <c r="E150" s="154" t="s">
        <v>336</v>
      </c>
      <c r="F150" s="154" t="s">
        <v>356</v>
      </c>
      <c r="G150" s="156" t="s">
        <v>704</v>
      </c>
      <c r="H150" s="156" t="s">
        <v>706</v>
      </c>
      <c r="I150" s="157" t="s">
        <v>707</v>
      </c>
      <c r="J150" s="156" t="s">
        <v>708</v>
      </c>
      <c r="K150" s="156" t="s">
        <v>709</v>
      </c>
      <c r="L150" s="154" t="s">
        <v>710</v>
      </c>
      <c r="M150" s="158" t="s">
        <v>722</v>
      </c>
      <c r="N150" s="152"/>
      <c r="O150" s="84"/>
      <c r="P150" s="84"/>
      <c r="Q150" s="84"/>
    </row>
    <row r="151" spans="1:17" ht="15">
      <c r="A151" s="152" t="s">
        <v>456</v>
      </c>
      <c r="B151" s="145" t="s">
        <v>299</v>
      </c>
      <c r="C151" s="151">
        <v>67813.51</v>
      </c>
      <c r="D151" s="150">
        <v>139877</v>
      </c>
      <c r="E151" s="151">
        <v>13507.8</v>
      </c>
      <c r="F151" s="151">
        <v>585</v>
      </c>
      <c r="G151" s="151">
        <v>59251.5</v>
      </c>
      <c r="H151" s="151">
        <v>3312</v>
      </c>
      <c r="I151" s="150">
        <v>0</v>
      </c>
      <c r="J151" s="151">
        <v>0</v>
      </c>
      <c r="K151" s="151">
        <v>0</v>
      </c>
      <c r="L151" s="151">
        <v>6.33</v>
      </c>
      <c r="M151" s="146">
        <v>144476.14</v>
      </c>
      <c r="N151" s="145"/>
      <c r="O151" s="84"/>
      <c r="P151" s="84"/>
      <c r="Q151" s="84"/>
    </row>
    <row r="152" spans="1:17" ht="15">
      <c r="A152" s="152" t="s">
        <v>363</v>
      </c>
      <c r="B152" s="145" t="s">
        <v>299</v>
      </c>
      <c r="C152" s="151">
        <v>87915.21</v>
      </c>
      <c r="D152" s="150">
        <v>145101</v>
      </c>
      <c r="E152" s="151">
        <v>15270.8</v>
      </c>
      <c r="F152" s="151">
        <v>4110</v>
      </c>
      <c r="G152" s="151">
        <v>30566.25</v>
      </c>
      <c r="H152" s="151">
        <v>4683</v>
      </c>
      <c r="I152" s="150">
        <v>4480</v>
      </c>
      <c r="J152" s="151">
        <v>700.77</v>
      </c>
      <c r="K152" s="151">
        <v>44.8</v>
      </c>
      <c r="L152" s="151">
        <v>124.96</v>
      </c>
      <c r="M152" s="146">
        <v>143415.79</v>
      </c>
      <c r="N152" s="145"/>
      <c r="O152" s="84"/>
      <c r="P152" s="84"/>
      <c r="Q152" s="84"/>
    </row>
    <row r="153" spans="1:17" ht="15">
      <c r="A153" s="152" t="s">
        <v>402</v>
      </c>
      <c r="B153" s="145" t="s">
        <v>299</v>
      </c>
      <c r="C153" s="151">
        <v>49508.83</v>
      </c>
      <c r="D153" s="150">
        <v>129047</v>
      </c>
      <c r="E153" s="151">
        <v>12305.3</v>
      </c>
      <c r="F153" s="151">
        <v>3450</v>
      </c>
      <c r="G153" s="151">
        <v>67984.983</v>
      </c>
      <c r="H153" s="151">
        <v>3978</v>
      </c>
      <c r="I153" s="150">
        <v>26716</v>
      </c>
      <c r="J153" s="151">
        <v>3974.47</v>
      </c>
      <c r="K153" s="151">
        <v>267.16</v>
      </c>
      <c r="L153" s="151">
        <v>66.04</v>
      </c>
      <c r="M153" s="146">
        <v>141534.78300000002</v>
      </c>
      <c r="N153" s="145"/>
      <c r="O153" s="84"/>
      <c r="P153" s="84"/>
      <c r="Q153" s="84"/>
    </row>
    <row r="154" spans="1:17" ht="15">
      <c r="A154" s="152" t="s">
        <v>514</v>
      </c>
      <c r="B154" s="145" t="s">
        <v>299</v>
      </c>
      <c r="C154" s="151">
        <v>260323</v>
      </c>
      <c r="D154" s="150">
        <v>204897</v>
      </c>
      <c r="E154" s="151">
        <v>27338.14</v>
      </c>
      <c r="F154" s="151">
        <v>4215</v>
      </c>
      <c r="G154" s="151">
        <v>64747.78199999999</v>
      </c>
      <c r="H154" s="151">
        <v>16992</v>
      </c>
      <c r="I154" s="150">
        <v>683971</v>
      </c>
      <c r="J154" s="151">
        <v>22292.98</v>
      </c>
      <c r="K154" s="151">
        <v>6839.71</v>
      </c>
      <c r="L154" s="151">
        <v>777.07</v>
      </c>
      <c r="M154" s="146">
        <v>403525.68199999986</v>
      </c>
      <c r="N154" s="145"/>
      <c r="O154" s="84"/>
      <c r="P154" s="84"/>
      <c r="Q154" s="84"/>
    </row>
    <row r="155" spans="1:17" ht="15">
      <c r="A155" s="152" t="s">
        <v>559</v>
      </c>
      <c r="B155" s="145" t="s">
        <v>299</v>
      </c>
      <c r="C155" s="151">
        <v>75454.89</v>
      </c>
      <c r="D155" s="150">
        <v>93691</v>
      </c>
      <c r="E155" s="151">
        <v>8024.78</v>
      </c>
      <c r="F155" s="151">
        <v>1950</v>
      </c>
      <c r="G155" s="151">
        <v>18810</v>
      </c>
      <c r="H155" s="151">
        <v>576</v>
      </c>
      <c r="I155" s="150">
        <v>0</v>
      </c>
      <c r="J155" s="151">
        <v>0</v>
      </c>
      <c r="K155" s="151">
        <v>0</v>
      </c>
      <c r="L155" s="151">
        <v>93.4</v>
      </c>
      <c r="M155" s="146">
        <v>104909.07</v>
      </c>
      <c r="N155" s="145"/>
      <c r="O155" s="84"/>
      <c r="P155" s="84"/>
      <c r="Q155" s="84"/>
    </row>
    <row r="156" spans="1:17" ht="15">
      <c r="A156" s="152" t="s">
        <v>487</v>
      </c>
      <c r="B156" s="145" t="s">
        <v>299</v>
      </c>
      <c r="C156" s="151">
        <v>16.29</v>
      </c>
      <c r="D156" s="150">
        <v>39</v>
      </c>
      <c r="E156" s="151">
        <v>3.78</v>
      </c>
      <c r="F156" s="151">
        <v>60</v>
      </c>
      <c r="G156" s="151">
        <v>6270</v>
      </c>
      <c r="H156" s="151">
        <v>738</v>
      </c>
      <c r="I156" s="150">
        <v>0</v>
      </c>
      <c r="J156" s="151">
        <v>0</v>
      </c>
      <c r="K156" s="151">
        <v>0</v>
      </c>
      <c r="L156" s="151">
        <v>7.58</v>
      </c>
      <c r="M156" s="146">
        <v>7095.65</v>
      </c>
      <c r="N156" s="145"/>
      <c r="O156" s="84"/>
      <c r="P156" s="84"/>
      <c r="Q156" s="84"/>
    </row>
    <row r="157" spans="1:17" ht="15">
      <c r="A157" s="152" t="s">
        <v>358</v>
      </c>
      <c r="B157" s="145" t="s">
        <v>299</v>
      </c>
      <c r="C157" s="151">
        <v>90185.28</v>
      </c>
      <c r="D157" s="150">
        <v>179435</v>
      </c>
      <c r="E157" s="151">
        <v>14991.1</v>
      </c>
      <c r="F157" s="151">
        <v>13080</v>
      </c>
      <c r="G157" s="151">
        <v>234686.1</v>
      </c>
      <c r="H157" s="151">
        <v>9486</v>
      </c>
      <c r="I157" s="150">
        <v>8372</v>
      </c>
      <c r="J157" s="151">
        <v>443.7</v>
      </c>
      <c r="K157" s="151">
        <v>83.72</v>
      </c>
      <c r="L157" s="151">
        <v>1105.67</v>
      </c>
      <c r="M157" s="146">
        <v>364061.57</v>
      </c>
      <c r="N157" s="145"/>
      <c r="O157" s="84"/>
      <c r="P157" s="84"/>
      <c r="Q157" s="84"/>
    </row>
    <row r="158" spans="1:17" ht="15">
      <c r="A158" s="152" t="s">
        <v>475</v>
      </c>
      <c r="B158" s="145" t="s">
        <v>299</v>
      </c>
      <c r="C158" s="151">
        <v>27705.11</v>
      </c>
      <c r="D158" s="150">
        <v>60858</v>
      </c>
      <c r="E158" s="151">
        <v>5831.68</v>
      </c>
      <c r="F158" s="151">
        <v>1695</v>
      </c>
      <c r="G158" s="151">
        <v>44785.983</v>
      </c>
      <c r="H158" s="151">
        <v>774</v>
      </c>
      <c r="I158" s="150">
        <v>0</v>
      </c>
      <c r="J158" s="151">
        <v>0</v>
      </c>
      <c r="K158" s="151">
        <v>0</v>
      </c>
      <c r="L158" s="151">
        <v>132.32</v>
      </c>
      <c r="M158" s="146">
        <v>80924.09300000002</v>
      </c>
      <c r="N158" s="145"/>
      <c r="O158" s="84"/>
      <c r="P158" s="84"/>
      <c r="Q158" s="84"/>
    </row>
    <row r="159" spans="1:17" ht="15">
      <c r="A159" s="152" t="s">
        <v>937</v>
      </c>
      <c r="B159" s="145" t="s">
        <v>299</v>
      </c>
      <c r="C159" s="151">
        <v>5422.88</v>
      </c>
      <c r="D159" s="150">
        <v>7675</v>
      </c>
      <c r="E159" s="151">
        <v>682.12</v>
      </c>
      <c r="F159" s="151">
        <v>2160</v>
      </c>
      <c r="G159" s="151">
        <v>16255.602000000004</v>
      </c>
      <c r="H159" s="151">
        <v>3762</v>
      </c>
      <c r="I159" s="150">
        <v>0</v>
      </c>
      <c r="J159" s="151">
        <v>0</v>
      </c>
      <c r="K159" s="151">
        <v>0</v>
      </c>
      <c r="L159" s="151">
        <v>340.41</v>
      </c>
      <c r="M159" s="146">
        <v>28623.012</v>
      </c>
      <c r="N159" s="145"/>
      <c r="O159" s="84"/>
      <c r="P159" s="84"/>
      <c r="Q159" s="84"/>
    </row>
    <row r="160" spans="1:17" ht="15.75" thickBot="1">
      <c r="A160" s="158" t="s">
        <v>301</v>
      </c>
      <c r="B160" s="159" t="s">
        <v>299</v>
      </c>
      <c r="C160" s="160">
        <v>55070.24</v>
      </c>
      <c r="D160" s="161">
        <v>72494</v>
      </c>
      <c r="E160" s="160">
        <v>7471.14</v>
      </c>
      <c r="F160" s="160">
        <v>180</v>
      </c>
      <c r="G160" s="160">
        <v>3135</v>
      </c>
      <c r="H160" s="160">
        <v>2372</v>
      </c>
      <c r="I160" s="161">
        <v>0</v>
      </c>
      <c r="J160" s="160">
        <v>0</v>
      </c>
      <c r="K160" s="160">
        <v>0</v>
      </c>
      <c r="L160" s="160">
        <v>28.21</v>
      </c>
      <c r="M160" s="154">
        <v>68256.59</v>
      </c>
      <c r="N160" s="145" t="s">
        <v>237</v>
      </c>
      <c r="O160" s="84"/>
      <c r="P160" s="84"/>
      <c r="Q160" s="84"/>
    </row>
    <row r="161" spans="1:17" ht="15">
      <c r="A161" s="152" t="s">
        <v>722</v>
      </c>
      <c r="B161" s="152"/>
      <c r="C161" s="162">
        <v>719415.24</v>
      </c>
      <c r="D161" s="163">
        <v>1033114</v>
      </c>
      <c r="E161" s="146">
        <v>105426.64</v>
      </c>
      <c r="F161" s="146">
        <v>31485</v>
      </c>
      <c r="G161" s="146">
        <v>546493.2</v>
      </c>
      <c r="H161" s="146">
        <v>46673</v>
      </c>
      <c r="I161" s="163">
        <v>723539</v>
      </c>
      <c r="J161" s="146">
        <v>27411.92</v>
      </c>
      <c r="K161" s="146">
        <v>7235.39</v>
      </c>
      <c r="L161" s="146">
        <v>2681.99</v>
      </c>
      <c r="M161" s="146">
        <v>1486822.38</v>
      </c>
      <c r="N161" s="145"/>
      <c r="O161" s="84"/>
      <c r="P161" s="84"/>
      <c r="Q161" s="84"/>
    </row>
    <row r="162" spans="1:17" ht="15">
      <c r="A162" s="145"/>
      <c r="B162" s="145"/>
      <c r="C162" s="151"/>
      <c r="D162" s="151"/>
      <c r="E162" s="151"/>
      <c r="F162" s="151"/>
      <c r="G162" s="145">
        <v>174.32</v>
      </c>
      <c r="H162" s="145"/>
      <c r="I162" s="145"/>
      <c r="J162" s="145"/>
      <c r="K162" s="145"/>
      <c r="L162" s="145"/>
      <c r="M162" s="145"/>
      <c r="N162" s="145"/>
      <c r="O162" s="84"/>
      <c r="P162" s="84"/>
      <c r="Q162" s="84"/>
    </row>
    <row r="163" spans="1:17" ht="15">
      <c r="A163" s="145"/>
      <c r="B163" s="145"/>
      <c r="C163" s="145"/>
      <c r="D163" s="145"/>
      <c r="E163" s="145"/>
      <c r="F163" s="145"/>
      <c r="G163" s="145" t="s">
        <v>238</v>
      </c>
      <c r="H163" s="145"/>
      <c r="I163" s="145"/>
      <c r="J163" s="145"/>
      <c r="K163" s="145"/>
      <c r="L163" s="145"/>
      <c r="M163" s="145"/>
      <c r="N163" s="145"/>
      <c r="O163" s="84"/>
      <c r="P163" s="84"/>
      <c r="Q163" s="84"/>
    </row>
    <row r="164" spans="1:17" ht="15">
      <c r="A164" s="152" t="s">
        <v>300</v>
      </c>
      <c r="B164" s="152" t="s">
        <v>299</v>
      </c>
      <c r="C164" s="151">
        <v>1.58</v>
      </c>
      <c r="D164" s="150">
        <v>435</v>
      </c>
      <c r="E164" s="151">
        <v>26.14</v>
      </c>
      <c r="F164" s="151">
        <v>0</v>
      </c>
      <c r="G164" s="151">
        <v>0</v>
      </c>
      <c r="H164" s="151">
        <v>0</v>
      </c>
      <c r="I164" s="150">
        <v>0</v>
      </c>
      <c r="J164" s="151">
        <v>0</v>
      </c>
      <c r="K164" s="151">
        <v>0</v>
      </c>
      <c r="L164" s="151">
        <v>0</v>
      </c>
      <c r="M164" s="146">
        <v>27.72</v>
      </c>
      <c r="N164" s="145"/>
      <c r="O164" s="84"/>
      <c r="P164" s="84"/>
      <c r="Q164" s="84"/>
    </row>
    <row r="165" spans="1:17" ht="15.75" thickBot="1">
      <c r="A165" s="152" t="s">
        <v>239</v>
      </c>
      <c r="B165" s="152" t="s">
        <v>299</v>
      </c>
      <c r="C165" s="160">
        <v>26.5</v>
      </c>
      <c r="D165" s="161">
        <v>69</v>
      </c>
      <c r="E165" s="160">
        <v>6.66</v>
      </c>
      <c r="F165" s="160">
        <v>105</v>
      </c>
      <c r="G165" s="160">
        <v>0</v>
      </c>
      <c r="H165" s="160">
        <v>0</v>
      </c>
      <c r="I165" s="161">
        <v>0</v>
      </c>
      <c r="J165" s="160">
        <v>0</v>
      </c>
      <c r="K165" s="160">
        <v>0</v>
      </c>
      <c r="L165" s="160">
        <v>0</v>
      </c>
      <c r="M165" s="154">
        <v>138.16</v>
      </c>
      <c r="N165" s="145"/>
      <c r="O165" s="84"/>
      <c r="P165" s="84"/>
      <c r="Q165" s="84"/>
    </row>
    <row r="166" spans="1:17" ht="15">
      <c r="A166" s="152" t="s">
        <v>240</v>
      </c>
      <c r="B166" s="152" t="s">
        <v>299</v>
      </c>
      <c r="C166" s="146">
        <v>216.12</v>
      </c>
      <c r="D166" s="163">
        <v>223</v>
      </c>
      <c r="E166" s="146">
        <v>23.4</v>
      </c>
      <c r="F166" s="146">
        <v>180</v>
      </c>
      <c r="G166" s="146">
        <v>0</v>
      </c>
      <c r="H166" s="146">
        <v>90</v>
      </c>
      <c r="I166" s="163">
        <v>0</v>
      </c>
      <c r="J166" s="146">
        <v>0</v>
      </c>
      <c r="K166" s="146">
        <v>0</v>
      </c>
      <c r="L166" s="146">
        <v>0</v>
      </c>
      <c r="M166" s="146">
        <v>509.52</v>
      </c>
      <c r="N166" s="145"/>
      <c r="O166" s="84"/>
      <c r="P166" s="84"/>
      <c r="Q166" s="84"/>
    </row>
    <row r="167" spans="1:17" ht="15.75" thickBot="1">
      <c r="A167" s="145" t="s">
        <v>241</v>
      </c>
      <c r="B167" s="145"/>
      <c r="C167" s="145">
        <v>244.2</v>
      </c>
      <c r="D167" s="145">
        <v>727</v>
      </c>
      <c r="E167" s="145">
        <v>56.2</v>
      </c>
      <c r="F167" s="145">
        <v>285</v>
      </c>
      <c r="G167" s="145">
        <v>0</v>
      </c>
      <c r="H167" s="145">
        <v>90</v>
      </c>
      <c r="I167" s="145">
        <v>0</v>
      </c>
      <c r="J167" s="145">
        <v>0</v>
      </c>
      <c r="K167" s="145">
        <v>0</v>
      </c>
      <c r="L167" s="145">
        <v>0</v>
      </c>
      <c r="M167" s="145">
        <v>675.4</v>
      </c>
      <c r="N167" s="145"/>
      <c r="O167" s="84"/>
      <c r="P167" s="84"/>
      <c r="Q167" s="84"/>
    </row>
    <row r="168" spans="1:17" ht="15.75" thickBot="1">
      <c r="A168" s="164"/>
      <c r="B168" s="164"/>
      <c r="C168" s="165"/>
      <c r="D168" s="166"/>
      <c r="E168" s="165"/>
      <c r="F168" s="165"/>
      <c r="G168" s="165"/>
      <c r="H168" s="165"/>
      <c r="I168" s="166"/>
      <c r="J168" s="165"/>
      <c r="K168" s="165"/>
      <c r="L168" s="165"/>
      <c r="M168" s="167"/>
      <c r="N168" s="145"/>
      <c r="O168" s="84"/>
      <c r="P168" s="84"/>
      <c r="Q168" s="84"/>
    </row>
    <row r="169" spans="1:17" ht="15">
      <c r="A169" s="240" t="s">
        <v>242</v>
      </c>
      <c r="B169" s="240"/>
      <c r="C169" s="240">
        <v>719659.44</v>
      </c>
      <c r="D169" s="240">
        <v>1033841</v>
      </c>
      <c r="E169" s="146">
        <v>105482.84</v>
      </c>
      <c r="F169" s="147">
        <v>31770</v>
      </c>
      <c r="G169" s="148">
        <v>546493.2</v>
      </c>
      <c r="H169" s="149">
        <v>46763</v>
      </c>
      <c r="I169" s="150">
        <v>723539</v>
      </c>
      <c r="J169" s="151">
        <v>27411.92</v>
      </c>
      <c r="K169" s="151">
        <v>7235.39</v>
      </c>
      <c r="L169" s="151">
        <v>2681.99</v>
      </c>
      <c r="M169" s="145">
        <v>1487497.78</v>
      </c>
      <c r="N169" s="127"/>
      <c r="O169" s="84"/>
      <c r="P169" s="84"/>
      <c r="Q169" s="84"/>
    </row>
    <row r="170" spans="1:17" ht="15">
      <c r="A170" s="240"/>
      <c r="B170" s="240"/>
      <c r="C170" s="240"/>
      <c r="D170" s="240"/>
      <c r="E170" s="240"/>
      <c r="F170" s="145"/>
      <c r="G170" s="145"/>
      <c r="H170" s="145"/>
      <c r="I170" s="145"/>
      <c r="J170" s="145"/>
      <c r="K170" s="145"/>
      <c r="L170" s="145"/>
      <c r="M170" s="145"/>
      <c r="N170" s="145"/>
      <c r="O170" s="84"/>
      <c r="P170" s="84"/>
      <c r="Q170" s="84"/>
    </row>
    <row r="171" spans="1:17" ht="15">
      <c r="A171" s="240" t="s">
        <v>234</v>
      </c>
      <c r="B171" s="240"/>
      <c r="C171" s="240"/>
      <c r="D171" s="240"/>
      <c r="E171" s="146"/>
      <c r="F171" s="147"/>
      <c r="G171" s="148"/>
      <c r="H171" s="149"/>
      <c r="I171" s="150"/>
      <c r="J171" s="151"/>
      <c r="K171" s="151"/>
      <c r="L171" s="151"/>
      <c r="M171" s="145"/>
      <c r="N171" s="145"/>
      <c r="O171" s="84"/>
      <c r="P171" s="84"/>
      <c r="Q171" s="84"/>
    </row>
    <row r="172" spans="1:17" ht="15">
      <c r="A172" s="240" t="s">
        <v>267</v>
      </c>
      <c r="B172" s="240"/>
      <c r="C172" s="240"/>
      <c r="D172" s="240"/>
      <c r="E172" s="146"/>
      <c r="F172" s="146"/>
      <c r="G172" s="146"/>
      <c r="H172" s="146"/>
      <c r="I172" s="150"/>
      <c r="J172" s="147"/>
      <c r="K172" s="146"/>
      <c r="L172" s="151"/>
      <c r="M172" s="145"/>
      <c r="N172" s="145"/>
      <c r="O172" s="84"/>
      <c r="P172" s="84"/>
      <c r="Q172" s="84"/>
    </row>
    <row r="173" spans="1:17" ht="37.5" thickBot="1">
      <c r="A173" s="153" t="s">
        <v>351</v>
      </c>
      <c r="B173" s="153"/>
      <c r="C173" s="154" t="s">
        <v>335</v>
      </c>
      <c r="D173" s="155" t="s">
        <v>235</v>
      </c>
      <c r="E173" s="154" t="s">
        <v>336</v>
      </c>
      <c r="F173" s="154" t="s">
        <v>356</v>
      </c>
      <c r="G173" s="156" t="s">
        <v>704</v>
      </c>
      <c r="H173" s="156" t="s">
        <v>706</v>
      </c>
      <c r="I173" s="157" t="s">
        <v>707</v>
      </c>
      <c r="J173" s="156" t="s">
        <v>708</v>
      </c>
      <c r="K173" s="156" t="s">
        <v>709</v>
      </c>
      <c r="L173" s="154" t="s">
        <v>710</v>
      </c>
      <c r="M173" s="158" t="s">
        <v>722</v>
      </c>
      <c r="N173" s="152"/>
      <c r="O173" s="84"/>
      <c r="P173" s="84"/>
      <c r="Q173" s="84"/>
    </row>
    <row r="174" spans="1:17" ht="15">
      <c r="A174" s="152" t="s">
        <v>456</v>
      </c>
      <c r="B174" s="145" t="s">
        <v>236</v>
      </c>
      <c r="C174" s="151">
        <v>67627.42900759995</v>
      </c>
      <c r="D174" s="150">
        <v>139322</v>
      </c>
      <c r="E174" s="151">
        <v>12505.08</v>
      </c>
      <c r="F174" s="151">
        <v>540</v>
      </c>
      <c r="G174" s="151">
        <v>60740.625</v>
      </c>
      <c r="H174" s="151">
        <v>5292</v>
      </c>
      <c r="I174" s="150">
        <v>0</v>
      </c>
      <c r="J174" s="151">
        <v>633.74</v>
      </c>
      <c r="K174" s="151">
        <v>0</v>
      </c>
      <c r="L174" s="151">
        <v>12.85</v>
      </c>
      <c r="M174" s="146">
        <v>147351.72400759996</v>
      </c>
      <c r="N174" s="145"/>
      <c r="O174" s="84"/>
      <c r="P174" s="84"/>
      <c r="Q174" s="84"/>
    </row>
    <row r="175" spans="1:17" ht="15">
      <c r="A175" s="152" t="s">
        <v>363</v>
      </c>
      <c r="B175" s="145" t="s">
        <v>236</v>
      </c>
      <c r="C175" s="151">
        <v>92746.32428180001</v>
      </c>
      <c r="D175" s="150">
        <v>158434</v>
      </c>
      <c r="E175" s="151">
        <v>13361.4</v>
      </c>
      <c r="F175" s="151">
        <v>4290</v>
      </c>
      <c r="G175" s="151">
        <v>34742.07</v>
      </c>
      <c r="H175" s="151">
        <v>4464</v>
      </c>
      <c r="I175" s="150">
        <v>0</v>
      </c>
      <c r="J175" s="151">
        <v>372.88</v>
      </c>
      <c r="K175" s="151">
        <v>0</v>
      </c>
      <c r="L175" s="151">
        <v>217.58</v>
      </c>
      <c r="M175" s="146">
        <v>150194.2542818</v>
      </c>
      <c r="N175" s="145"/>
      <c r="O175" s="84"/>
      <c r="P175" s="84"/>
      <c r="Q175" s="84"/>
    </row>
    <row r="176" spans="1:17" ht="15">
      <c r="A176" s="152" t="s">
        <v>402</v>
      </c>
      <c r="B176" s="145" t="s">
        <v>236</v>
      </c>
      <c r="C176" s="151">
        <v>40423.21332279997</v>
      </c>
      <c r="D176" s="150">
        <v>102706</v>
      </c>
      <c r="E176" s="151">
        <v>9410.120000000006</v>
      </c>
      <c r="F176" s="151">
        <v>3450</v>
      </c>
      <c r="G176" s="151">
        <v>69452.163</v>
      </c>
      <c r="H176" s="151">
        <v>3834</v>
      </c>
      <c r="I176" s="150">
        <v>88468</v>
      </c>
      <c r="J176" s="151">
        <v>8591.12</v>
      </c>
      <c r="K176" s="151">
        <v>884.68</v>
      </c>
      <c r="L176" s="151">
        <v>98.62</v>
      </c>
      <c r="M176" s="146">
        <v>136143.91632279998</v>
      </c>
      <c r="N176" s="145"/>
      <c r="O176" s="84"/>
      <c r="P176" s="84"/>
      <c r="Q176" s="84"/>
    </row>
    <row r="177" spans="1:17" ht="15">
      <c r="A177" s="152" t="s">
        <v>514</v>
      </c>
      <c r="B177" s="145" t="s">
        <v>236</v>
      </c>
      <c r="C177" s="151">
        <v>194261.9980867998</v>
      </c>
      <c r="D177" s="150">
        <v>279792</v>
      </c>
      <c r="E177" s="151">
        <v>24772.6</v>
      </c>
      <c r="F177" s="151">
        <v>4335</v>
      </c>
      <c r="G177" s="151">
        <v>69338.049</v>
      </c>
      <c r="H177" s="151">
        <v>16758</v>
      </c>
      <c r="I177" s="150">
        <v>543544</v>
      </c>
      <c r="J177" s="151">
        <v>150353.15</v>
      </c>
      <c r="K177" s="151">
        <v>5435.44</v>
      </c>
      <c r="L177" s="151">
        <v>1588.4</v>
      </c>
      <c r="M177" s="146">
        <v>466842.6370867999</v>
      </c>
      <c r="N177" s="145"/>
      <c r="O177" s="84"/>
      <c r="P177" s="84"/>
      <c r="Q177" s="84"/>
    </row>
    <row r="178" spans="1:17" ht="15">
      <c r="A178" s="152" t="s">
        <v>559</v>
      </c>
      <c r="B178" s="145" t="s">
        <v>236</v>
      </c>
      <c r="C178" s="151">
        <v>36909.3798892</v>
      </c>
      <c r="D178" s="150">
        <v>72980</v>
      </c>
      <c r="E178" s="151">
        <v>6007.16</v>
      </c>
      <c r="F178" s="151">
        <v>1740</v>
      </c>
      <c r="G178" s="151">
        <v>21945</v>
      </c>
      <c r="H178" s="151">
        <v>522</v>
      </c>
      <c r="I178" s="150">
        <v>0</v>
      </c>
      <c r="J178" s="151">
        <v>19388.96</v>
      </c>
      <c r="K178" s="151">
        <v>0</v>
      </c>
      <c r="L178" s="151">
        <v>109.26</v>
      </c>
      <c r="M178" s="146">
        <v>86621.7598892</v>
      </c>
      <c r="N178" s="145"/>
      <c r="O178" s="84"/>
      <c r="P178" s="84"/>
      <c r="Q178" s="84"/>
    </row>
    <row r="179" spans="1:17" ht="15">
      <c r="A179" s="152" t="s">
        <v>487</v>
      </c>
      <c r="B179" s="145" t="s">
        <v>236</v>
      </c>
      <c r="C179" s="151">
        <v>278.74514359999995</v>
      </c>
      <c r="D179" s="150">
        <v>112</v>
      </c>
      <c r="E179" s="151">
        <v>6.84</v>
      </c>
      <c r="F179" s="151">
        <v>135</v>
      </c>
      <c r="G179" s="151">
        <v>6270</v>
      </c>
      <c r="H179" s="151">
        <v>1530</v>
      </c>
      <c r="I179" s="150">
        <v>0</v>
      </c>
      <c r="J179" s="151">
        <v>0</v>
      </c>
      <c r="K179" s="151">
        <v>0</v>
      </c>
      <c r="L179" s="151">
        <v>0</v>
      </c>
      <c r="M179" s="146">
        <v>8220.585143600001</v>
      </c>
      <c r="N179" s="145"/>
      <c r="O179" s="84"/>
      <c r="P179" s="84"/>
      <c r="Q179" s="84"/>
    </row>
    <row r="180" spans="1:17" ht="15">
      <c r="A180" s="152" t="s">
        <v>358</v>
      </c>
      <c r="B180" s="145" t="s">
        <v>236</v>
      </c>
      <c r="C180" s="151">
        <v>93535.8204648</v>
      </c>
      <c r="D180" s="150">
        <v>198496</v>
      </c>
      <c r="E180" s="151">
        <v>16078.4</v>
      </c>
      <c r="F180" s="151">
        <v>12240</v>
      </c>
      <c r="G180" s="151">
        <v>229544.7</v>
      </c>
      <c r="H180" s="151">
        <v>8307</v>
      </c>
      <c r="I180" s="150">
        <v>12358</v>
      </c>
      <c r="J180" s="151">
        <v>12847.85</v>
      </c>
      <c r="K180" s="151">
        <v>123.58</v>
      </c>
      <c r="L180" s="151">
        <v>589.8</v>
      </c>
      <c r="M180" s="146">
        <v>373267.1504648</v>
      </c>
      <c r="N180" s="145"/>
      <c r="O180" s="84"/>
      <c r="P180" s="84"/>
      <c r="Q180" s="84"/>
    </row>
    <row r="181" spans="1:17" ht="15">
      <c r="A181" s="152" t="s">
        <v>475</v>
      </c>
      <c r="B181" s="145" t="s">
        <v>236</v>
      </c>
      <c r="C181" s="151">
        <v>29374.316454</v>
      </c>
      <c r="D181" s="150">
        <v>65623</v>
      </c>
      <c r="E181" s="151">
        <v>6087.34</v>
      </c>
      <c r="F181" s="151">
        <v>1665</v>
      </c>
      <c r="G181" s="151">
        <v>47293.983</v>
      </c>
      <c r="H181" s="151">
        <v>1278</v>
      </c>
      <c r="I181" s="150">
        <v>0</v>
      </c>
      <c r="J181" s="151">
        <v>0</v>
      </c>
      <c r="K181" s="151">
        <v>0</v>
      </c>
      <c r="L181" s="151">
        <v>75.54</v>
      </c>
      <c r="M181" s="146">
        <v>85774.17945399998</v>
      </c>
      <c r="N181" s="145"/>
      <c r="O181" s="84"/>
      <c r="P181" s="84"/>
      <c r="Q181" s="84"/>
    </row>
    <row r="182" spans="1:17" ht="15">
      <c r="A182" s="152" t="s">
        <v>937</v>
      </c>
      <c r="B182" s="145" t="s">
        <v>236</v>
      </c>
      <c r="C182" s="151">
        <v>7532.660044</v>
      </c>
      <c r="D182" s="150">
        <v>11902</v>
      </c>
      <c r="E182" s="151">
        <v>997.8399999999995</v>
      </c>
      <c r="F182" s="151">
        <v>1770</v>
      </c>
      <c r="G182" s="151">
        <v>8922.21</v>
      </c>
      <c r="H182" s="151">
        <v>558</v>
      </c>
      <c r="I182" s="150">
        <v>0</v>
      </c>
      <c r="J182" s="151">
        <v>0</v>
      </c>
      <c r="K182" s="151">
        <v>0</v>
      </c>
      <c r="L182" s="151">
        <v>73.77</v>
      </c>
      <c r="M182" s="146">
        <v>19854.480044</v>
      </c>
      <c r="N182" s="145"/>
      <c r="O182" s="84"/>
      <c r="P182" s="84"/>
      <c r="Q182" s="84"/>
    </row>
    <row r="183" spans="1:17" ht="15.75" thickBot="1">
      <c r="A183" s="158" t="s">
        <v>938</v>
      </c>
      <c r="B183" s="159" t="s">
        <v>236</v>
      </c>
      <c r="C183" s="160">
        <v>53258.776739</v>
      </c>
      <c r="D183" s="161">
        <v>81365</v>
      </c>
      <c r="E183" s="160">
        <v>7141.26</v>
      </c>
      <c r="F183" s="160">
        <v>180</v>
      </c>
      <c r="G183" s="160">
        <v>3135</v>
      </c>
      <c r="H183" s="160">
        <v>0</v>
      </c>
      <c r="I183" s="161">
        <v>0</v>
      </c>
      <c r="J183" s="160">
        <v>0</v>
      </c>
      <c r="K183" s="160">
        <v>0</v>
      </c>
      <c r="L183" s="160">
        <v>62.19</v>
      </c>
      <c r="M183" s="154">
        <v>63777.226739000005</v>
      </c>
      <c r="N183" s="145" t="s">
        <v>237</v>
      </c>
      <c r="O183" s="84"/>
      <c r="P183" s="84"/>
      <c r="Q183" s="84"/>
    </row>
    <row r="184" spans="1:17" ht="15">
      <c r="A184" s="152" t="s">
        <v>722</v>
      </c>
      <c r="B184" s="152"/>
      <c r="C184" s="162">
        <v>615948.6634335998</v>
      </c>
      <c r="D184" s="163">
        <v>1110732</v>
      </c>
      <c r="E184" s="146">
        <v>96368.04</v>
      </c>
      <c r="F184" s="146">
        <v>30345</v>
      </c>
      <c r="G184" s="146">
        <v>551383.8</v>
      </c>
      <c r="H184" s="146">
        <v>42543</v>
      </c>
      <c r="I184" s="163">
        <v>644370</v>
      </c>
      <c r="J184" s="146">
        <v>192187.7</v>
      </c>
      <c r="K184" s="146">
        <v>6443.7</v>
      </c>
      <c r="L184" s="146">
        <v>2828.01</v>
      </c>
      <c r="M184" s="146">
        <v>1538047.9134336</v>
      </c>
      <c r="N184" s="145"/>
      <c r="O184" s="84"/>
      <c r="P184" s="84"/>
      <c r="Q184" s="84"/>
    </row>
    <row r="185" spans="1:17" ht="15">
      <c r="A185" s="145"/>
      <c r="B185" s="145"/>
      <c r="C185" s="151"/>
      <c r="D185" s="151"/>
      <c r="E185" s="151"/>
      <c r="F185" s="151"/>
      <c r="G185" s="145">
        <v>175.88</v>
      </c>
      <c r="H185" s="145"/>
      <c r="I185" s="145"/>
      <c r="J185" s="145"/>
      <c r="K185" s="145"/>
      <c r="L185" s="145"/>
      <c r="M185" s="145"/>
      <c r="N185" s="145"/>
      <c r="O185" s="84"/>
      <c r="P185" s="84"/>
      <c r="Q185" s="84"/>
    </row>
    <row r="186" spans="1:17" ht="15">
      <c r="A186" s="145"/>
      <c r="B186" s="145"/>
      <c r="C186" s="145"/>
      <c r="D186" s="145"/>
      <c r="E186" s="145"/>
      <c r="F186" s="145"/>
      <c r="G186" s="145" t="s">
        <v>238</v>
      </c>
      <c r="H186" s="145"/>
      <c r="I186" s="145"/>
      <c r="J186" s="145"/>
      <c r="K186" s="145"/>
      <c r="L186" s="145"/>
      <c r="M186" s="145"/>
      <c r="N186" s="145"/>
      <c r="O186" s="84"/>
      <c r="P186" s="84"/>
      <c r="Q186" s="84"/>
    </row>
    <row r="187" spans="1:17" ht="15">
      <c r="A187" s="152" t="s">
        <v>239</v>
      </c>
      <c r="B187" s="152"/>
      <c r="C187" s="151">
        <v>139.22681640000002</v>
      </c>
      <c r="D187" s="150">
        <v>177</v>
      </c>
      <c r="E187" s="151">
        <v>14.98</v>
      </c>
      <c r="F187" s="151">
        <v>180</v>
      </c>
      <c r="G187" s="151">
        <v>0</v>
      </c>
      <c r="H187" s="151">
        <v>2808</v>
      </c>
      <c r="I187" s="150">
        <v>0</v>
      </c>
      <c r="J187" s="151">
        <v>0</v>
      </c>
      <c r="K187" s="151">
        <v>0</v>
      </c>
      <c r="L187" s="151">
        <v>0</v>
      </c>
      <c r="M187" s="146">
        <v>3142.2068164</v>
      </c>
      <c r="N187" s="145"/>
      <c r="O187" s="84"/>
      <c r="P187" s="84"/>
      <c r="Q187" s="84"/>
    </row>
    <row r="188" spans="1:17" ht="15.75" thickBot="1">
      <c r="A188" s="152" t="s">
        <v>240</v>
      </c>
      <c r="B188" s="152"/>
      <c r="C188" s="160">
        <v>16.7104896</v>
      </c>
      <c r="D188" s="161">
        <v>11</v>
      </c>
      <c r="E188" s="160">
        <v>0.98</v>
      </c>
      <c r="F188" s="160">
        <v>90</v>
      </c>
      <c r="G188" s="160">
        <v>7022.4</v>
      </c>
      <c r="H188" s="160">
        <v>5868</v>
      </c>
      <c r="I188" s="161">
        <v>0</v>
      </c>
      <c r="J188" s="160">
        <v>0</v>
      </c>
      <c r="K188" s="160">
        <v>0</v>
      </c>
      <c r="L188" s="160">
        <v>0</v>
      </c>
      <c r="M188" s="154">
        <v>12998.0904896</v>
      </c>
      <c r="N188" s="145"/>
      <c r="O188" s="84"/>
      <c r="P188" s="84"/>
      <c r="Q188" s="84"/>
    </row>
    <row r="189" spans="1:17" ht="15">
      <c r="A189" s="152" t="s">
        <v>241</v>
      </c>
      <c r="B189" s="152"/>
      <c r="C189" s="146">
        <v>155.937306</v>
      </c>
      <c r="D189" s="163">
        <v>188</v>
      </c>
      <c r="E189" s="146">
        <v>15.96</v>
      </c>
      <c r="F189" s="146">
        <v>270</v>
      </c>
      <c r="G189" s="146">
        <v>7022.4</v>
      </c>
      <c r="H189" s="146">
        <v>8676</v>
      </c>
      <c r="I189" s="163">
        <v>0</v>
      </c>
      <c r="J189" s="146">
        <v>0</v>
      </c>
      <c r="K189" s="146">
        <v>0</v>
      </c>
      <c r="L189" s="146">
        <v>0</v>
      </c>
      <c r="M189" s="146">
        <v>16140.297306</v>
      </c>
      <c r="N189" s="145"/>
      <c r="O189" s="84"/>
      <c r="P189" s="84"/>
      <c r="Q189" s="84"/>
    </row>
    <row r="190" spans="1:17" ht="15.75" thickBot="1">
      <c r="A190" s="145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84"/>
      <c r="P190" s="84"/>
      <c r="Q190" s="84"/>
    </row>
    <row r="191" spans="1:17" ht="15.75" thickBot="1">
      <c r="A191" s="164" t="s">
        <v>242</v>
      </c>
      <c r="B191" s="164"/>
      <c r="C191" s="165">
        <v>616104.6007395998</v>
      </c>
      <c r="D191" s="166">
        <v>1110920</v>
      </c>
      <c r="E191" s="165">
        <v>96384</v>
      </c>
      <c r="F191" s="165">
        <v>30615</v>
      </c>
      <c r="G191" s="165">
        <v>558406.2</v>
      </c>
      <c r="H191" s="165">
        <v>51219</v>
      </c>
      <c r="I191" s="166">
        <v>644370</v>
      </c>
      <c r="J191" s="165">
        <v>192187.7</v>
      </c>
      <c r="K191" s="165">
        <v>6443.7</v>
      </c>
      <c r="L191" s="165">
        <v>2828.01</v>
      </c>
      <c r="M191" s="167">
        <v>1554188.2107396</v>
      </c>
      <c r="N191" s="145"/>
      <c r="O191" s="84"/>
      <c r="P191" s="84"/>
      <c r="Q191" s="84"/>
    </row>
    <row r="192" spans="1:17" ht="16.5">
      <c r="A192" s="169"/>
      <c r="B192" s="169"/>
      <c r="C192" s="170"/>
      <c r="D192" s="171"/>
      <c r="E192" s="170"/>
      <c r="F192" s="170"/>
      <c r="G192" s="170"/>
      <c r="H192" s="170"/>
      <c r="I192" s="171"/>
      <c r="J192" s="170"/>
      <c r="K192" s="170"/>
      <c r="L192" s="170"/>
      <c r="M192" s="170"/>
      <c r="N192" s="168"/>
      <c r="O192" s="84"/>
      <c r="P192" s="84"/>
      <c r="Q192" s="84"/>
    </row>
    <row r="193" spans="1:17" ht="15">
      <c r="A193" s="240" t="s">
        <v>265</v>
      </c>
      <c r="B193" s="240"/>
      <c r="C193" s="240"/>
      <c r="D193" s="240"/>
      <c r="E193" s="127"/>
      <c r="F193" s="127"/>
      <c r="G193" s="127"/>
      <c r="H193" s="127"/>
      <c r="I193" s="172" t="s">
        <v>266</v>
      </c>
      <c r="J193" s="127"/>
      <c r="K193" s="127"/>
      <c r="L193" s="127"/>
      <c r="M193" s="127"/>
      <c r="N193" s="127"/>
      <c r="O193" s="84"/>
      <c r="P193" s="84"/>
      <c r="Q193" s="84"/>
    </row>
    <row r="194" spans="1:17" ht="15">
      <c r="A194" s="240" t="s">
        <v>267</v>
      </c>
      <c r="B194" s="240"/>
      <c r="C194" s="240"/>
      <c r="D194" s="240"/>
      <c r="E194" s="127"/>
      <c r="F194" s="172" t="s">
        <v>268</v>
      </c>
      <c r="G194" s="172" t="s">
        <v>269</v>
      </c>
      <c r="H194" s="172" t="s">
        <v>270</v>
      </c>
      <c r="I194" s="172" t="s">
        <v>271</v>
      </c>
      <c r="J194" s="127"/>
      <c r="K194" s="133"/>
      <c r="L194" s="173"/>
      <c r="M194" s="127"/>
      <c r="N194" s="127"/>
      <c r="O194" s="84"/>
      <c r="P194" s="174"/>
      <c r="Q194" s="84"/>
    </row>
    <row r="195" spans="1:17" ht="15.75" thickBot="1">
      <c r="A195" s="175"/>
      <c r="B195" s="127"/>
      <c r="C195" s="127"/>
      <c r="D195" s="127"/>
      <c r="E195" s="127"/>
      <c r="F195" s="176">
        <v>3000</v>
      </c>
      <c r="G195" s="176">
        <v>3135</v>
      </c>
      <c r="H195" s="176">
        <v>3135</v>
      </c>
      <c r="I195" s="176">
        <v>0</v>
      </c>
      <c r="J195" s="177">
        <v>0.0229</v>
      </c>
      <c r="K195" s="178"/>
      <c r="L195" s="179"/>
      <c r="M195" s="127"/>
      <c r="N195" s="127"/>
      <c r="O195" s="174"/>
      <c r="P195" s="181"/>
      <c r="Q195" s="84"/>
    </row>
    <row r="196" spans="1:17" ht="15">
      <c r="A196" s="123"/>
      <c r="B196" s="124"/>
      <c r="C196" s="125" t="s">
        <v>243</v>
      </c>
      <c r="D196" s="125" t="s">
        <v>335</v>
      </c>
      <c r="E196" s="125" t="s">
        <v>726</v>
      </c>
      <c r="F196" s="125" t="s">
        <v>244</v>
      </c>
      <c r="G196" s="125" t="s">
        <v>356</v>
      </c>
      <c r="H196" s="125" t="s">
        <v>245</v>
      </c>
      <c r="I196" s="125" t="s">
        <v>722</v>
      </c>
      <c r="J196" s="126" t="s">
        <v>246</v>
      </c>
      <c r="K196" s="126" t="s">
        <v>722</v>
      </c>
      <c r="L196" s="126" t="s">
        <v>272</v>
      </c>
      <c r="M196" s="126" t="s">
        <v>273</v>
      </c>
      <c r="N196" s="126" t="s">
        <v>274</v>
      </c>
      <c r="O196" s="180"/>
      <c r="P196" s="183"/>
      <c r="Q196" s="84"/>
    </row>
    <row r="197" spans="1:17" ht="15.75" thickBot="1">
      <c r="A197" s="128" t="s">
        <v>249</v>
      </c>
      <c r="B197" s="128"/>
      <c r="C197" s="129" t="s">
        <v>355</v>
      </c>
      <c r="D197" s="129" t="s">
        <v>250</v>
      </c>
      <c r="E197" s="129" t="s">
        <v>250</v>
      </c>
      <c r="F197" s="129" t="s">
        <v>250</v>
      </c>
      <c r="G197" s="129" t="s">
        <v>251</v>
      </c>
      <c r="H197" s="129" t="s">
        <v>251</v>
      </c>
      <c r="I197" s="130" t="s">
        <v>250</v>
      </c>
      <c r="J197" s="131" t="s">
        <v>936</v>
      </c>
      <c r="K197" s="131" t="s">
        <v>252</v>
      </c>
      <c r="L197" s="131" t="s">
        <v>275</v>
      </c>
      <c r="M197" s="131" t="s">
        <v>276</v>
      </c>
      <c r="N197" s="131" t="s">
        <v>702</v>
      </c>
      <c r="O197" s="182"/>
      <c r="P197" s="174"/>
      <c r="Q197" s="84"/>
    </row>
    <row r="198" spans="1:17" ht="15">
      <c r="A198" s="132" t="s">
        <v>937</v>
      </c>
      <c r="B198" s="133" t="s">
        <v>260</v>
      </c>
      <c r="C198" s="186">
        <v>9996</v>
      </c>
      <c r="D198" s="186">
        <v>5577.445</v>
      </c>
      <c r="E198" s="173">
        <v>835.36</v>
      </c>
      <c r="F198" s="140">
        <v>351.8709677419355</v>
      </c>
      <c r="G198" s="173">
        <v>1830</v>
      </c>
      <c r="H198" s="187">
        <v>8843.835000000001</v>
      </c>
      <c r="I198" s="188">
        <v>17438.51096774194</v>
      </c>
      <c r="J198" s="189"/>
      <c r="K198" s="188">
        <v>17438.51096774194</v>
      </c>
      <c r="L198" s="187"/>
      <c r="M198" s="190">
        <v>17438.51096774194</v>
      </c>
      <c r="N198" s="184">
        <v>2.821</v>
      </c>
      <c r="O198" s="185"/>
      <c r="P198" s="192"/>
      <c r="Q198" s="84"/>
    </row>
    <row r="199" spans="1:17" ht="15">
      <c r="A199" s="132" t="s">
        <v>456</v>
      </c>
      <c r="B199" s="133" t="s">
        <v>260</v>
      </c>
      <c r="C199" s="186">
        <v>143434</v>
      </c>
      <c r="D199" s="186">
        <v>64684.513000000006</v>
      </c>
      <c r="E199" s="173">
        <v>12394.04</v>
      </c>
      <c r="F199" s="140">
        <v>3998.438709677419</v>
      </c>
      <c r="G199" s="173">
        <v>585</v>
      </c>
      <c r="H199" s="187">
        <v>59251.5</v>
      </c>
      <c r="I199" s="188">
        <v>140913.49170967744</v>
      </c>
      <c r="J199" s="189"/>
      <c r="K199" s="188">
        <v>140913.49170967744</v>
      </c>
      <c r="L199" s="187"/>
      <c r="M199" s="190">
        <v>140913.49170967744</v>
      </c>
      <c r="N199" s="184">
        <v>18.9</v>
      </c>
      <c r="O199" s="191"/>
      <c r="P199" s="192"/>
      <c r="Q199" s="84"/>
    </row>
    <row r="200" spans="1:17" ht="15">
      <c r="A200" s="132" t="s">
        <v>363</v>
      </c>
      <c r="B200" s="133" t="s">
        <v>260</v>
      </c>
      <c r="C200" s="186">
        <v>153671</v>
      </c>
      <c r="D200" s="186">
        <v>85581.92900000002</v>
      </c>
      <c r="E200" s="173">
        <v>12420.92</v>
      </c>
      <c r="F200" s="140">
        <v>2887.5716129032257</v>
      </c>
      <c r="G200" s="173">
        <v>3585</v>
      </c>
      <c r="H200" s="187">
        <v>30729.27</v>
      </c>
      <c r="I200" s="188">
        <v>135204.69061290324</v>
      </c>
      <c r="J200" s="189"/>
      <c r="K200" s="188">
        <v>135204.69061290324</v>
      </c>
      <c r="L200" s="187"/>
      <c r="M200" s="190">
        <v>135204.69061290324</v>
      </c>
      <c r="N200" s="184">
        <v>9.802</v>
      </c>
      <c r="O200" s="191"/>
      <c r="P200" s="192"/>
      <c r="Q200" s="84"/>
    </row>
    <row r="201" spans="1:17" ht="15">
      <c r="A201" s="132" t="s">
        <v>256</v>
      </c>
      <c r="B201" s="133" t="s">
        <v>260</v>
      </c>
      <c r="C201" s="186">
        <v>6640</v>
      </c>
      <c r="D201" s="186">
        <v>3282.09</v>
      </c>
      <c r="E201" s="173">
        <v>519.58</v>
      </c>
      <c r="F201" s="140">
        <v>207</v>
      </c>
      <c r="G201" s="173">
        <v>360</v>
      </c>
      <c r="H201" s="187">
        <v>2664.75</v>
      </c>
      <c r="I201" s="188">
        <v>7033.42</v>
      </c>
      <c r="J201" s="189"/>
      <c r="K201" s="188">
        <v>7033.42</v>
      </c>
      <c r="L201" s="187"/>
      <c r="M201" s="190">
        <v>7033.42</v>
      </c>
      <c r="N201" s="184">
        <v>0.85</v>
      </c>
      <c r="O201" s="191"/>
      <c r="P201" s="193"/>
      <c r="Q201" s="84"/>
    </row>
    <row r="202" spans="1:17" ht="15">
      <c r="A202" s="132" t="s">
        <v>358</v>
      </c>
      <c r="B202" s="133" t="s">
        <v>260</v>
      </c>
      <c r="C202" s="186">
        <v>212454</v>
      </c>
      <c r="D202" s="186">
        <v>87742.079</v>
      </c>
      <c r="E202" s="173">
        <v>15706.42</v>
      </c>
      <c r="F202" s="140">
        <v>6223.44806451613</v>
      </c>
      <c r="G202" s="173">
        <v>12210</v>
      </c>
      <c r="H202" s="187">
        <v>233484.34490040003</v>
      </c>
      <c r="I202" s="188">
        <v>355366.29196491616</v>
      </c>
      <c r="J202" s="189"/>
      <c r="K202" s="188">
        <v>355366.29196491616</v>
      </c>
      <c r="L202" s="187"/>
      <c r="M202" s="190">
        <v>355366.29196491616</v>
      </c>
      <c r="N202" s="184">
        <v>74.47666504000001</v>
      </c>
      <c r="O202" s="191"/>
      <c r="P202" s="192"/>
      <c r="Q202" s="84"/>
    </row>
    <row r="203" spans="1:17" ht="15">
      <c r="A203" s="132" t="s">
        <v>402</v>
      </c>
      <c r="B203" s="133" t="s">
        <v>260</v>
      </c>
      <c r="C203" s="186">
        <v>124978</v>
      </c>
      <c r="D203" s="186">
        <v>46341.914</v>
      </c>
      <c r="E203" s="173">
        <v>11240.36</v>
      </c>
      <c r="F203" s="140">
        <v>11614.086451612904</v>
      </c>
      <c r="G203" s="173">
        <v>3510</v>
      </c>
      <c r="H203" s="187">
        <v>66317.163</v>
      </c>
      <c r="I203" s="188">
        <v>139023.5234516129</v>
      </c>
      <c r="J203" s="189"/>
      <c r="K203" s="188">
        <v>139023.5234516129</v>
      </c>
      <c r="L203" s="187"/>
      <c r="M203" s="190">
        <v>139023.5234516129</v>
      </c>
      <c r="N203" s="184">
        <v>21.1538</v>
      </c>
      <c r="O203" s="185"/>
      <c r="P203" s="192"/>
      <c r="Q203" s="84"/>
    </row>
    <row r="204" spans="1:17" ht="15">
      <c r="A204" s="132" t="s">
        <v>475</v>
      </c>
      <c r="B204" s="133" t="s">
        <v>260</v>
      </c>
      <c r="C204" s="186">
        <v>63245</v>
      </c>
      <c r="D204" s="186">
        <v>24803.898000000005</v>
      </c>
      <c r="E204" s="173">
        <v>5778.08</v>
      </c>
      <c r="F204" s="140">
        <v>1486.6722580645162</v>
      </c>
      <c r="G204" s="173">
        <v>1560</v>
      </c>
      <c r="H204" s="187">
        <v>47293.983</v>
      </c>
      <c r="I204" s="188">
        <v>80922.63325806451</v>
      </c>
      <c r="J204" s="189"/>
      <c r="K204" s="188">
        <v>80922.63325806451</v>
      </c>
      <c r="L204" s="187"/>
      <c r="M204" s="190">
        <v>80922.63325806451</v>
      </c>
      <c r="N204" s="184">
        <v>15.0858</v>
      </c>
      <c r="O204" s="185"/>
      <c r="P204" s="192"/>
      <c r="Q204" s="84"/>
    </row>
    <row r="205" spans="1:17" ht="15">
      <c r="A205" s="132" t="s">
        <v>487</v>
      </c>
      <c r="B205" s="133" t="s">
        <v>260</v>
      </c>
      <c r="C205" s="186">
        <v>406</v>
      </c>
      <c r="D205" s="186">
        <v>632.3929999999999</v>
      </c>
      <c r="E205" s="173">
        <v>24.34</v>
      </c>
      <c r="F205" s="140">
        <v>788.2722580645161</v>
      </c>
      <c r="G205" s="173">
        <v>180</v>
      </c>
      <c r="H205" s="187">
        <v>6270</v>
      </c>
      <c r="I205" s="188">
        <v>7895.005258064516</v>
      </c>
      <c r="J205" s="189"/>
      <c r="K205" s="188">
        <v>7895.005258064516</v>
      </c>
      <c r="L205" s="187"/>
      <c r="M205" s="190">
        <v>7895.005258064516</v>
      </c>
      <c r="N205" s="184">
        <v>2</v>
      </c>
      <c r="O205" s="191"/>
      <c r="P205" s="192"/>
      <c r="Q205" s="84"/>
    </row>
    <row r="206" spans="1:17" ht="15">
      <c r="A206" s="132" t="s">
        <v>559</v>
      </c>
      <c r="B206" s="133" t="s">
        <v>260</v>
      </c>
      <c r="C206" s="194">
        <v>158533</v>
      </c>
      <c r="D206" s="195">
        <v>44165.451</v>
      </c>
      <c r="E206" s="173">
        <v>5405.21</v>
      </c>
      <c r="F206" s="140">
        <v>149.99225806451614</v>
      </c>
      <c r="G206" s="173">
        <v>1860</v>
      </c>
      <c r="H206" s="187">
        <v>25080</v>
      </c>
      <c r="I206" s="188">
        <v>76660.65325806451</v>
      </c>
      <c r="J206" s="196"/>
      <c r="K206" s="188">
        <v>76660.65325806451</v>
      </c>
      <c r="L206" s="187"/>
      <c r="M206" s="190">
        <v>76660.65325806451</v>
      </c>
      <c r="N206" s="184">
        <v>8</v>
      </c>
      <c r="O206" s="185"/>
      <c r="P206" s="192"/>
      <c r="Q206" s="84"/>
    </row>
    <row r="207" spans="1:17" ht="15">
      <c r="A207" s="132" t="s">
        <v>514</v>
      </c>
      <c r="B207" s="133" t="s">
        <v>260</v>
      </c>
      <c r="C207" s="194">
        <v>689479</v>
      </c>
      <c r="D207" s="195">
        <v>309201.8250000001</v>
      </c>
      <c r="E207" s="173">
        <v>28957.01</v>
      </c>
      <c r="F207" s="140">
        <v>35561.03258064516</v>
      </c>
      <c r="G207" s="173">
        <v>4230</v>
      </c>
      <c r="H207" s="187">
        <v>69024.549</v>
      </c>
      <c r="I207" s="188">
        <v>446974.4165806453</v>
      </c>
      <c r="J207" s="196"/>
      <c r="K207" s="188">
        <v>446974.4165806453</v>
      </c>
      <c r="L207" s="187"/>
      <c r="M207" s="190">
        <v>446974.4165806453</v>
      </c>
      <c r="N207" s="184">
        <v>22.0174</v>
      </c>
      <c r="O207" s="185"/>
      <c r="P207" s="185"/>
      <c r="Q207" s="84"/>
    </row>
    <row r="208" spans="1:17" ht="15.75" thickBot="1">
      <c r="A208" s="132" t="s">
        <v>938</v>
      </c>
      <c r="B208" s="133" t="s">
        <v>260</v>
      </c>
      <c r="C208" s="197">
        <v>61269</v>
      </c>
      <c r="D208" s="173">
        <v>39778.132999999994</v>
      </c>
      <c r="E208" s="173">
        <v>4961.7</v>
      </c>
      <c r="F208" s="140">
        <v>342.2903225806452</v>
      </c>
      <c r="G208" s="198">
        <v>180</v>
      </c>
      <c r="H208" s="198">
        <v>3135</v>
      </c>
      <c r="I208" s="199">
        <v>48397.123322580635</v>
      </c>
      <c r="J208" s="189">
        <v>1108.2941240870966</v>
      </c>
      <c r="K208" s="188">
        <v>49505.41744666773</v>
      </c>
      <c r="L208" s="198"/>
      <c r="M208" s="190">
        <v>49505.41744666773</v>
      </c>
      <c r="N208" s="184">
        <v>1</v>
      </c>
      <c r="O208" s="191" t="s">
        <v>277</v>
      </c>
      <c r="P208" s="201"/>
      <c r="Q208" s="84"/>
    </row>
    <row r="209" spans="1:17" ht="15">
      <c r="A209" s="127"/>
      <c r="B209" s="127"/>
      <c r="C209" s="202">
        <v>1624105</v>
      </c>
      <c r="D209" s="203">
        <v>711791.67</v>
      </c>
      <c r="E209" s="203">
        <v>98243.02</v>
      </c>
      <c r="F209" s="203">
        <v>63610.67548387097</v>
      </c>
      <c r="G209" s="203">
        <v>30090</v>
      </c>
      <c r="H209" s="203">
        <v>552094.3949004</v>
      </c>
      <c r="I209" s="204">
        <v>1455829.7603842712</v>
      </c>
      <c r="J209" s="204">
        <v>1108.2941240870966</v>
      </c>
      <c r="K209" s="204">
        <v>1456938.0545083582</v>
      </c>
      <c r="L209" s="204">
        <v>0</v>
      </c>
      <c r="M209" s="204">
        <v>1456938.0545083582</v>
      </c>
      <c r="N209" s="200">
        <v>176.10666504000002</v>
      </c>
      <c r="O209" s="201"/>
      <c r="P209" s="205"/>
      <c r="Q209" s="84"/>
    </row>
    <row r="210" spans="1:17" ht="15">
      <c r="A210" s="127"/>
      <c r="B210" s="127"/>
      <c r="C210" s="127"/>
      <c r="D210" s="173"/>
      <c r="E210" s="127"/>
      <c r="F210" s="173"/>
      <c r="G210" s="127"/>
      <c r="H210" s="184">
        <v>176.10666504</v>
      </c>
      <c r="I210" s="206"/>
      <c r="J210" s="188">
        <v>1108.2941240870966</v>
      </c>
      <c r="K210" s="127"/>
      <c r="L210" s="127"/>
      <c r="M210" s="133"/>
      <c r="N210" s="127"/>
      <c r="O210" s="174"/>
      <c r="P210" s="127"/>
      <c r="Q210" s="84"/>
    </row>
    <row r="211" spans="1:17" ht="15">
      <c r="A211" s="127"/>
      <c r="B211" s="127"/>
      <c r="C211" s="127"/>
      <c r="D211" s="127"/>
      <c r="E211" s="127"/>
      <c r="F211" s="127"/>
      <c r="G211" s="127"/>
      <c r="H211" s="207" t="s">
        <v>278</v>
      </c>
      <c r="I211" s="173"/>
      <c r="J211" s="127"/>
      <c r="K211" s="127"/>
      <c r="L211" s="127"/>
      <c r="M211" s="127"/>
      <c r="N211" s="127"/>
      <c r="O211" s="127"/>
      <c r="P211" s="127"/>
      <c r="Q211" s="84"/>
    </row>
    <row r="212" spans="1:17" ht="15">
      <c r="A212" s="242" t="s">
        <v>279</v>
      </c>
      <c r="B212" s="242"/>
      <c r="C212" s="208">
        <v>160</v>
      </c>
      <c r="D212" s="195">
        <v>136.258</v>
      </c>
      <c r="E212" s="187">
        <v>12.68</v>
      </c>
      <c r="F212" s="187">
        <v>7710.665806451613</v>
      </c>
      <c r="G212" s="187">
        <v>195</v>
      </c>
      <c r="H212" s="187">
        <v>7022.4</v>
      </c>
      <c r="I212" s="209">
        <v>15077.003806451614</v>
      </c>
      <c r="J212" s="187"/>
      <c r="K212" s="187">
        <v>15077.003806451614</v>
      </c>
      <c r="L212" s="188"/>
      <c r="M212" s="188">
        <v>15077.003806451614</v>
      </c>
      <c r="N212" s="127"/>
      <c r="O212" s="127"/>
      <c r="P212" s="127"/>
      <c r="Q212" s="84"/>
    </row>
    <row r="213" spans="1:17" ht="15">
      <c r="A213" s="241" t="s">
        <v>280</v>
      </c>
      <c r="B213" s="241"/>
      <c r="C213" s="208">
        <v>1624265</v>
      </c>
      <c r="D213" s="209">
        <v>711927.9280000002</v>
      </c>
      <c r="E213" s="209">
        <v>98255.7</v>
      </c>
      <c r="F213" s="209">
        <v>71321.34129032258</v>
      </c>
      <c r="G213" s="209">
        <v>30285</v>
      </c>
      <c r="H213" s="209">
        <v>559116.7949004</v>
      </c>
      <c r="I213" s="209">
        <v>1470906.7641907227</v>
      </c>
      <c r="J213" s="187">
        <v>1108.2941240870966</v>
      </c>
      <c r="K213" s="187">
        <v>1472015.0583148098</v>
      </c>
      <c r="L213" s="188"/>
      <c r="M213" s="188">
        <v>1472015.0583148098</v>
      </c>
      <c r="N213" s="127"/>
      <c r="O213" s="127"/>
      <c r="P213" s="127"/>
      <c r="Q213" s="84"/>
    </row>
    <row r="214" spans="1:17" ht="15">
      <c r="A214" s="127"/>
      <c r="B214" s="127"/>
      <c r="C214" s="127"/>
      <c r="D214" s="127"/>
      <c r="E214" s="127"/>
      <c r="F214" s="127"/>
      <c r="G214" s="127"/>
      <c r="H214" s="184">
        <v>178.34666504</v>
      </c>
      <c r="I214" s="210" t="s">
        <v>281</v>
      </c>
      <c r="J214" s="127"/>
      <c r="K214" s="127"/>
      <c r="L214" s="127"/>
      <c r="M214" s="127"/>
      <c r="N214" s="127"/>
      <c r="O214" s="127"/>
      <c r="P214" s="127"/>
      <c r="Q214" s="84"/>
    </row>
    <row r="215" spans="1:17" ht="15">
      <c r="A215" s="127"/>
      <c r="B215" s="127"/>
      <c r="C215" s="127"/>
      <c r="D215" s="127"/>
      <c r="E215" s="127"/>
      <c r="F215" s="127"/>
      <c r="G215" s="127"/>
      <c r="H215" s="144"/>
      <c r="I215" s="127"/>
      <c r="J215" s="127"/>
      <c r="K215" s="127"/>
      <c r="L215" s="127"/>
      <c r="M215" s="127"/>
      <c r="N215" s="127"/>
      <c r="O215" s="127"/>
      <c r="P215" s="127"/>
      <c r="Q215" s="84"/>
    </row>
    <row r="216" spans="1:17" ht="15">
      <c r="A216" s="132" t="s">
        <v>282</v>
      </c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84"/>
    </row>
    <row r="217" spans="1:17" ht="15">
      <c r="A217" s="132" t="s">
        <v>267</v>
      </c>
      <c r="B217" s="127"/>
      <c r="C217" s="127"/>
      <c r="D217" s="127"/>
      <c r="E217" s="127"/>
      <c r="F217" s="127"/>
      <c r="G217" s="127"/>
      <c r="H217" s="133" t="s">
        <v>269</v>
      </c>
      <c r="I217" s="127"/>
      <c r="J217" s="127"/>
      <c r="K217" s="133"/>
      <c r="L217" s="173"/>
      <c r="M217" s="127"/>
      <c r="N217" s="127"/>
      <c r="O217" s="127"/>
      <c r="P217" s="174"/>
      <c r="Q217" s="84"/>
    </row>
    <row r="218" spans="1:17" ht="15.75" thickBot="1">
      <c r="A218" s="175"/>
      <c r="B218" s="127"/>
      <c r="C218" s="127"/>
      <c r="D218" s="127"/>
      <c r="E218" s="127"/>
      <c r="F218" s="127"/>
      <c r="G218" s="127"/>
      <c r="H218" s="176">
        <v>3135</v>
      </c>
      <c r="I218" s="127"/>
      <c r="J218" s="177">
        <v>0</v>
      </c>
      <c r="K218" s="178"/>
      <c r="L218" s="179"/>
      <c r="M218" s="127"/>
      <c r="N218" s="127"/>
      <c r="O218" s="174"/>
      <c r="P218" s="181"/>
      <c r="Q218" s="84"/>
    </row>
    <row r="219" spans="1:17" ht="15">
      <c r="A219" s="123"/>
      <c r="B219" s="124"/>
      <c r="C219" s="125" t="s">
        <v>243</v>
      </c>
      <c r="D219" s="125" t="s">
        <v>335</v>
      </c>
      <c r="E219" s="125" t="s">
        <v>726</v>
      </c>
      <c r="F219" s="125" t="s">
        <v>244</v>
      </c>
      <c r="G219" s="125" t="s">
        <v>356</v>
      </c>
      <c r="H219" s="125" t="s">
        <v>245</v>
      </c>
      <c r="I219" s="125" t="s">
        <v>722</v>
      </c>
      <c r="J219" s="126" t="s">
        <v>246</v>
      </c>
      <c r="K219" s="126" t="s">
        <v>722</v>
      </c>
      <c r="L219" s="126" t="s">
        <v>272</v>
      </c>
      <c r="M219" s="126" t="s">
        <v>273</v>
      </c>
      <c r="N219" s="126" t="s">
        <v>274</v>
      </c>
      <c r="O219" s="180"/>
      <c r="P219" s="183"/>
      <c r="Q219" s="84"/>
    </row>
    <row r="220" spans="1:17" ht="15.75" thickBot="1">
      <c r="A220" s="128" t="s">
        <v>249</v>
      </c>
      <c r="B220" s="128"/>
      <c r="C220" s="129" t="s">
        <v>355</v>
      </c>
      <c r="D220" s="129" t="s">
        <v>250</v>
      </c>
      <c r="E220" s="129" t="s">
        <v>250</v>
      </c>
      <c r="F220" s="129" t="s">
        <v>250</v>
      </c>
      <c r="G220" s="129" t="s">
        <v>251</v>
      </c>
      <c r="H220" s="129" t="s">
        <v>251</v>
      </c>
      <c r="I220" s="130" t="s">
        <v>250</v>
      </c>
      <c r="J220" s="131" t="s">
        <v>936</v>
      </c>
      <c r="K220" s="131" t="s">
        <v>252</v>
      </c>
      <c r="L220" s="131" t="s">
        <v>275</v>
      </c>
      <c r="M220" s="131" t="s">
        <v>276</v>
      </c>
      <c r="N220" s="131" t="s">
        <v>702</v>
      </c>
      <c r="O220" s="182"/>
      <c r="P220" s="174"/>
      <c r="Q220" s="84"/>
    </row>
    <row r="221" spans="1:17" ht="15">
      <c r="A221" s="132" t="s">
        <v>283</v>
      </c>
      <c r="B221" s="133" t="s">
        <v>259</v>
      </c>
      <c r="C221" s="186">
        <v>11004</v>
      </c>
      <c r="D221" s="173">
        <v>6680.37</v>
      </c>
      <c r="E221" s="173">
        <v>887.34</v>
      </c>
      <c r="F221" s="140">
        <v>189</v>
      </c>
      <c r="G221" s="173">
        <v>1680</v>
      </c>
      <c r="H221" s="187">
        <v>8843.835</v>
      </c>
      <c r="I221" s="188">
        <v>18280.545000000002</v>
      </c>
      <c r="J221" s="189">
        <v>0</v>
      </c>
      <c r="K221" s="188">
        <v>18280.545000000002</v>
      </c>
      <c r="L221" s="187">
        <v>3500</v>
      </c>
      <c r="M221" s="190">
        <v>21780.545000000002</v>
      </c>
      <c r="N221" s="184">
        <v>2.8209999999999997</v>
      </c>
      <c r="O221" s="185"/>
      <c r="P221" s="192"/>
      <c r="Q221" s="84"/>
    </row>
    <row r="222" spans="1:17" ht="15">
      <c r="A222" s="132" t="s">
        <v>456</v>
      </c>
      <c r="B222" s="133" t="s">
        <v>259</v>
      </c>
      <c r="C222" s="186">
        <v>134393</v>
      </c>
      <c r="D222" s="173">
        <v>57974.57</v>
      </c>
      <c r="E222" s="173">
        <v>11393.14</v>
      </c>
      <c r="F222" s="140">
        <v>2205</v>
      </c>
      <c r="G222" s="173">
        <v>570</v>
      </c>
      <c r="H222" s="187">
        <v>59251.5</v>
      </c>
      <c r="I222" s="188">
        <v>131394.21</v>
      </c>
      <c r="J222" s="189">
        <v>0</v>
      </c>
      <c r="K222" s="188">
        <v>131394.21</v>
      </c>
      <c r="L222" s="187">
        <v>62189</v>
      </c>
      <c r="M222" s="190">
        <v>193583.21</v>
      </c>
      <c r="N222" s="184">
        <v>18.9</v>
      </c>
      <c r="O222" s="191"/>
      <c r="P222" s="192"/>
      <c r="Q222" s="84"/>
    </row>
    <row r="223" spans="1:17" ht="15">
      <c r="A223" s="132" t="s">
        <v>363</v>
      </c>
      <c r="B223" s="133" t="s">
        <v>259</v>
      </c>
      <c r="C223" s="186">
        <v>216447</v>
      </c>
      <c r="D223" s="173">
        <v>85702.66</v>
      </c>
      <c r="E223" s="173">
        <v>13724.11</v>
      </c>
      <c r="F223" s="140">
        <v>1636.9539</v>
      </c>
      <c r="G223" s="173">
        <v>3750</v>
      </c>
      <c r="H223" s="187">
        <v>30196.32</v>
      </c>
      <c r="I223" s="188">
        <v>135010.04389999996</v>
      </c>
      <c r="J223" s="189">
        <v>0</v>
      </c>
      <c r="K223" s="188">
        <v>135010.04389999996</v>
      </c>
      <c r="L223" s="187">
        <v>33963</v>
      </c>
      <c r="M223" s="190">
        <v>168973.04389999996</v>
      </c>
      <c r="N223" s="184">
        <v>9.632</v>
      </c>
      <c r="O223" s="191"/>
      <c r="P223" s="192"/>
      <c r="Q223" s="84"/>
    </row>
    <row r="224" spans="1:17" ht="15">
      <c r="A224" s="132" t="s">
        <v>256</v>
      </c>
      <c r="B224" s="133" t="s">
        <v>259</v>
      </c>
      <c r="C224" s="186">
        <v>7421</v>
      </c>
      <c r="D224" s="173">
        <v>3710.33</v>
      </c>
      <c r="E224" s="173">
        <v>571.96</v>
      </c>
      <c r="F224" s="140">
        <v>141.75</v>
      </c>
      <c r="G224" s="173">
        <v>360</v>
      </c>
      <c r="H224" s="187">
        <v>2664.75</v>
      </c>
      <c r="I224" s="188">
        <v>7448.79</v>
      </c>
      <c r="J224" s="189">
        <v>0</v>
      </c>
      <c r="K224" s="188">
        <v>7448.79</v>
      </c>
      <c r="L224" s="187">
        <v>0</v>
      </c>
      <c r="M224" s="190">
        <v>7448.79</v>
      </c>
      <c r="N224" s="184">
        <v>0.85</v>
      </c>
      <c r="O224" s="191"/>
      <c r="P224" s="193"/>
      <c r="Q224" s="84"/>
    </row>
    <row r="225" spans="1:17" ht="15">
      <c r="A225" s="132" t="s">
        <v>358</v>
      </c>
      <c r="B225" s="133" t="s">
        <v>259</v>
      </c>
      <c r="C225" s="186">
        <v>199202</v>
      </c>
      <c r="D225" s="173">
        <v>92537.72000000006</v>
      </c>
      <c r="E225" s="173">
        <v>15172.57</v>
      </c>
      <c r="F225" s="140">
        <v>4661.695161290323</v>
      </c>
      <c r="G225" s="173">
        <v>12630</v>
      </c>
      <c r="H225" s="187">
        <v>238661.34896999993</v>
      </c>
      <c r="I225" s="188">
        <v>363663.3341312903</v>
      </c>
      <c r="J225" s="189">
        <v>0</v>
      </c>
      <c r="K225" s="188">
        <v>363663.3341312903</v>
      </c>
      <c r="L225" s="187">
        <v>-54021</v>
      </c>
      <c r="M225" s="190">
        <v>309642.3341312903</v>
      </c>
      <c r="N225" s="184">
        <v>76.12802199999997</v>
      </c>
      <c r="O225" s="191"/>
      <c r="P225" s="192"/>
      <c r="Q225" s="84"/>
    </row>
    <row r="226" spans="1:17" ht="15">
      <c r="A226" s="132" t="s">
        <v>402</v>
      </c>
      <c r="B226" s="133" t="s">
        <v>259</v>
      </c>
      <c r="C226" s="186">
        <v>116637</v>
      </c>
      <c r="D226" s="173">
        <v>44736.44</v>
      </c>
      <c r="E226" s="173">
        <v>9955.6</v>
      </c>
      <c r="F226" s="140">
        <v>5131.24</v>
      </c>
      <c r="G226" s="173">
        <v>3585</v>
      </c>
      <c r="H226" s="187">
        <v>66317.163</v>
      </c>
      <c r="I226" s="188">
        <v>129725.44299999997</v>
      </c>
      <c r="J226" s="189">
        <v>0</v>
      </c>
      <c r="K226" s="188">
        <v>129725.44299999997</v>
      </c>
      <c r="L226" s="187">
        <v>7822</v>
      </c>
      <c r="M226" s="190">
        <v>137547.44299999997</v>
      </c>
      <c r="N226" s="184">
        <v>21.1538</v>
      </c>
      <c r="O226" s="185"/>
      <c r="P226" s="192"/>
      <c r="Q226" s="84"/>
    </row>
    <row r="227" spans="1:17" ht="15">
      <c r="A227" s="132" t="s">
        <v>475</v>
      </c>
      <c r="B227" s="133" t="s">
        <v>259</v>
      </c>
      <c r="C227" s="186">
        <v>82695</v>
      </c>
      <c r="D227" s="173">
        <v>33780.34</v>
      </c>
      <c r="E227" s="173">
        <v>6964.78</v>
      </c>
      <c r="F227" s="140">
        <v>929.4735483870968</v>
      </c>
      <c r="G227" s="173">
        <v>1425</v>
      </c>
      <c r="H227" s="187">
        <v>47293.983</v>
      </c>
      <c r="I227" s="188">
        <v>90393.5765483871</v>
      </c>
      <c r="J227" s="189">
        <v>0</v>
      </c>
      <c r="K227" s="188">
        <v>90393.5765483871</v>
      </c>
      <c r="L227" s="187">
        <v>29733</v>
      </c>
      <c r="M227" s="190">
        <v>120126.5765483871</v>
      </c>
      <c r="N227" s="184">
        <v>15.0858</v>
      </c>
      <c r="O227" s="185"/>
      <c r="P227" s="192"/>
      <c r="Q227" s="84"/>
    </row>
    <row r="228" spans="1:17" ht="15">
      <c r="A228" s="132" t="s">
        <v>487</v>
      </c>
      <c r="B228" s="133" t="s">
        <v>259</v>
      </c>
      <c r="C228" s="186">
        <v>1817</v>
      </c>
      <c r="D228" s="173">
        <v>1004.11</v>
      </c>
      <c r="E228" s="173">
        <v>126.12</v>
      </c>
      <c r="F228" s="140">
        <v>472.5</v>
      </c>
      <c r="G228" s="173">
        <v>180</v>
      </c>
      <c r="H228" s="187">
        <v>6270</v>
      </c>
      <c r="I228" s="188">
        <v>8052.73</v>
      </c>
      <c r="J228" s="189">
        <v>0</v>
      </c>
      <c r="K228" s="188">
        <v>8052.73</v>
      </c>
      <c r="L228" s="187">
        <v>0</v>
      </c>
      <c r="M228" s="190">
        <v>8052.73</v>
      </c>
      <c r="N228" s="184">
        <v>2</v>
      </c>
      <c r="O228" s="191"/>
      <c r="P228" s="192"/>
      <c r="Q228" s="84"/>
    </row>
    <row r="229" spans="1:17" ht="15">
      <c r="A229" s="132" t="s">
        <v>559</v>
      </c>
      <c r="B229" s="133" t="s">
        <v>259</v>
      </c>
      <c r="C229" s="194">
        <v>125478</v>
      </c>
      <c r="D229" s="173">
        <v>44456.48</v>
      </c>
      <c r="E229" s="173">
        <v>5399.97</v>
      </c>
      <c r="F229" s="140">
        <v>693</v>
      </c>
      <c r="G229" s="173">
        <v>1755</v>
      </c>
      <c r="H229" s="187">
        <v>25080</v>
      </c>
      <c r="I229" s="188">
        <v>77384.45</v>
      </c>
      <c r="J229" s="196">
        <v>0</v>
      </c>
      <c r="K229" s="188">
        <v>77384.45</v>
      </c>
      <c r="L229" s="187">
        <v>81</v>
      </c>
      <c r="M229" s="190">
        <v>77465.45</v>
      </c>
      <c r="N229" s="184">
        <v>8</v>
      </c>
      <c r="O229" s="185"/>
      <c r="P229" s="192"/>
      <c r="Q229" s="84"/>
    </row>
    <row r="230" spans="1:17" ht="15">
      <c r="A230" s="132" t="s">
        <v>514</v>
      </c>
      <c r="B230" s="133" t="s">
        <v>259</v>
      </c>
      <c r="C230" s="194">
        <v>647202</v>
      </c>
      <c r="D230" s="173">
        <v>267133.57</v>
      </c>
      <c r="E230" s="173">
        <v>24169.42</v>
      </c>
      <c r="F230" s="140">
        <v>31350.2057</v>
      </c>
      <c r="G230" s="173">
        <v>3855</v>
      </c>
      <c r="H230" s="187">
        <v>69024.549</v>
      </c>
      <c r="I230" s="188">
        <v>395532.7447</v>
      </c>
      <c r="J230" s="196">
        <v>0</v>
      </c>
      <c r="K230" s="188">
        <v>395532.7447</v>
      </c>
      <c r="L230" s="187">
        <v>3406</v>
      </c>
      <c r="M230" s="190">
        <v>398938.7447</v>
      </c>
      <c r="N230" s="184">
        <v>22.0174</v>
      </c>
      <c r="O230" s="185"/>
      <c r="P230" s="192"/>
      <c r="Q230" s="84"/>
    </row>
    <row r="231" spans="1:17" ht="15.75" thickBot="1">
      <c r="A231" s="132" t="s">
        <v>284</v>
      </c>
      <c r="B231" s="133" t="s">
        <v>259</v>
      </c>
      <c r="C231" s="197">
        <v>58489</v>
      </c>
      <c r="D231" s="173">
        <v>30726.28</v>
      </c>
      <c r="E231" s="173">
        <v>4425.7</v>
      </c>
      <c r="F231" s="140">
        <v>126</v>
      </c>
      <c r="G231" s="198">
        <v>180</v>
      </c>
      <c r="H231" s="198">
        <v>3135</v>
      </c>
      <c r="I231" s="199">
        <v>38592.98</v>
      </c>
      <c r="J231" s="189">
        <v>0</v>
      </c>
      <c r="K231" s="188">
        <v>38592.98</v>
      </c>
      <c r="L231" s="198">
        <v>0</v>
      </c>
      <c r="M231" s="190">
        <v>38592.98</v>
      </c>
      <c r="N231" s="184">
        <v>1</v>
      </c>
      <c r="O231" s="185"/>
      <c r="P231" s="201"/>
      <c r="Q231" s="84"/>
    </row>
    <row r="232" spans="1:17" ht="15">
      <c r="A232" s="127"/>
      <c r="B232" s="127"/>
      <c r="C232" s="202">
        <v>1600785</v>
      </c>
      <c r="D232" s="203">
        <v>668442.87</v>
      </c>
      <c r="E232" s="203">
        <v>92790.71</v>
      </c>
      <c r="F232" s="203">
        <v>47536.818309677416</v>
      </c>
      <c r="G232" s="203">
        <v>29970</v>
      </c>
      <c r="H232" s="203">
        <v>556738.44897</v>
      </c>
      <c r="I232" s="204">
        <v>1395478.8472796772</v>
      </c>
      <c r="J232" s="204">
        <v>0</v>
      </c>
      <c r="K232" s="204">
        <v>1395478.8472796772</v>
      </c>
      <c r="L232" s="204">
        <v>86673</v>
      </c>
      <c r="M232" s="204">
        <v>1482151.8472796772</v>
      </c>
      <c r="N232" s="200">
        <v>177.58802199999997</v>
      </c>
      <c r="O232" s="201"/>
      <c r="P232" s="205"/>
      <c r="Q232" s="84"/>
    </row>
    <row r="233" spans="1:17" ht="15">
      <c r="A233" s="127"/>
      <c r="B233" s="127"/>
      <c r="C233" s="127"/>
      <c r="D233" s="173"/>
      <c r="E233" s="127"/>
      <c r="F233" s="173"/>
      <c r="G233" s="127"/>
      <c r="H233" s="184">
        <v>177.588022</v>
      </c>
      <c r="I233" s="206"/>
      <c r="J233" s="188">
        <v>0</v>
      </c>
      <c r="K233" s="127"/>
      <c r="L233" s="127"/>
      <c r="M233" s="133"/>
      <c r="N233" s="127"/>
      <c r="O233" s="174"/>
      <c r="P233" s="127"/>
      <c r="Q233" s="84"/>
    </row>
    <row r="234" spans="1:17" ht="15">
      <c r="A234" s="127"/>
      <c r="B234" s="127"/>
      <c r="C234" s="127"/>
      <c r="D234" s="127"/>
      <c r="E234" s="127"/>
      <c r="F234" s="127"/>
      <c r="G234" s="127"/>
      <c r="H234" s="207" t="s">
        <v>278</v>
      </c>
      <c r="I234" s="173"/>
      <c r="J234" s="127"/>
      <c r="K234" s="127"/>
      <c r="L234" s="127"/>
      <c r="M234" s="127"/>
      <c r="N234" s="127"/>
      <c r="O234" s="127"/>
      <c r="P234" s="127"/>
      <c r="Q234" s="84"/>
    </row>
    <row r="235" spans="1:17" ht="15">
      <c r="A235" s="133" t="s">
        <v>285</v>
      </c>
      <c r="B235" s="127"/>
      <c r="C235" s="208">
        <v>117</v>
      </c>
      <c r="D235" s="187">
        <v>87.1</v>
      </c>
      <c r="E235" s="187">
        <v>7.34</v>
      </c>
      <c r="F235" s="187">
        <v>6851.25</v>
      </c>
      <c r="G235" s="187">
        <v>150</v>
      </c>
      <c r="H235" s="187">
        <v>7022.4</v>
      </c>
      <c r="I235" s="209">
        <v>14118.09</v>
      </c>
      <c r="J235" s="187">
        <v>0</v>
      </c>
      <c r="K235" s="187">
        <v>14118.09</v>
      </c>
      <c r="L235" s="188"/>
      <c r="M235" s="188">
        <v>14118.09</v>
      </c>
      <c r="N235" s="127"/>
      <c r="O235" s="127"/>
      <c r="P235" s="127"/>
      <c r="Q235" s="84"/>
    </row>
    <row r="236" spans="1:17" ht="15">
      <c r="A236" s="210" t="s">
        <v>286</v>
      </c>
      <c r="B236" s="127"/>
      <c r="C236" s="208">
        <v>1600902</v>
      </c>
      <c r="D236" s="187">
        <v>668529.97</v>
      </c>
      <c r="E236" s="187">
        <v>92798.05</v>
      </c>
      <c r="F236" s="187">
        <v>54388.068309677416</v>
      </c>
      <c r="G236" s="187">
        <v>30120</v>
      </c>
      <c r="H236" s="187">
        <v>563760.84897</v>
      </c>
      <c r="I236" s="209">
        <v>1409596.9372796773</v>
      </c>
      <c r="J236" s="187">
        <v>0</v>
      </c>
      <c r="K236" s="187">
        <v>1409596.9372796773</v>
      </c>
      <c r="L236" s="188"/>
      <c r="M236" s="188">
        <v>1409596.9372796773</v>
      </c>
      <c r="N236" s="127"/>
      <c r="O236" s="127"/>
      <c r="P236" s="127"/>
      <c r="Q236" s="84"/>
    </row>
    <row r="237" spans="1:17" ht="15">
      <c r="A237" s="127"/>
      <c r="B237" s="127"/>
      <c r="C237" s="127"/>
      <c r="D237" s="127"/>
      <c r="E237" s="127"/>
      <c r="F237" s="127"/>
      <c r="G237" s="127"/>
      <c r="H237" s="184">
        <v>179.828022</v>
      </c>
      <c r="I237" s="210" t="s">
        <v>281</v>
      </c>
      <c r="J237" s="127"/>
      <c r="K237" s="127"/>
      <c r="L237" s="127"/>
      <c r="M237" s="127"/>
      <c r="N237" s="127"/>
      <c r="O237" s="127"/>
      <c r="P237" s="127"/>
      <c r="Q237" s="84"/>
    </row>
    <row r="238" spans="1:17" ht="15">
      <c r="A238" s="132" t="s">
        <v>287</v>
      </c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84"/>
    </row>
    <row r="239" spans="1:17" ht="15">
      <c r="A239" s="132" t="s">
        <v>267</v>
      </c>
      <c r="B239" s="127"/>
      <c r="C239" s="127"/>
      <c r="D239" s="127"/>
      <c r="E239" s="127"/>
      <c r="F239" s="127"/>
      <c r="G239" s="127"/>
      <c r="H239" s="133" t="s">
        <v>268</v>
      </c>
      <c r="I239" s="127"/>
      <c r="J239" s="127"/>
      <c r="K239" s="133"/>
      <c r="L239" s="173"/>
      <c r="M239" s="127"/>
      <c r="N239" s="127"/>
      <c r="O239" s="127"/>
      <c r="P239" s="174"/>
      <c r="Q239" s="84"/>
    </row>
    <row r="240" spans="1:17" ht="15.75" thickBot="1">
      <c r="A240" s="175"/>
      <c r="B240" s="127"/>
      <c r="C240" s="127"/>
      <c r="D240" s="127"/>
      <c r="E240" s="127"/>
      <c r="F240" s="127"/>
      <c r="G240" s="127"/>
      <c r="H240" s="176">
        <v>3000</v>
      </c>
      <c r="I240" s="127"/>
      <c r="J240" s="177">
        <v>0.0227</v>
      </c>
      <c r="K240" s="178"/>
      <c r="L240" s="179"/>
      <c r="M240" s="127"/>
      <c r="N240" s="127"/>
      <c r="O240" s="174"/>
      <c r="P240" s="181"/>
      <c r="Q240" s="84"/>
    </row>
    <row r="241" spans="1:17" ht="15">
      <c r="A241" s="123"/>
      <c r="B241" s="124"/>
      <c r="C241" s="125" t="s">
        <v>243</v>
      </c>
      <c r="D241" s="125" t="s">
        <v>335</v>
      </c>
      <c r="E241" s="125" t="s">
        <v>726</v>
      </c>
      <c r="F241" s="125" t="s">
        <v>244</v>
      </c>
      <c r="G241" s="125" t="s">
        <v>356</v>
      </c>
      <c r="H241" s="125" t="s">
        <v>245</v>
      </c>
      <c r="I241" s="125" t="s">
        <v>722</v>
      </c>
      <c r="J241" s="126" t="s">
        <v>246</v>
      </c>
      <c r="K241" s="126" t="s">
        <v>722</v>
      </c>
      <c r="L241" s="126" t="s">
        <v>272</v>
      </c>
      <c r="M241" s="126" t="s">
        <v>273</v>
      </c>
      <c r="N241" s="126" t="s">
        <v>274</v>
      </c>
      <c r="O241" s="180"/>
      <c r="P241" s="183"/>
      <c r="Q241" s="84"/>
    </row>
    <row r="242" spans="1:17" ht="15.75" thickBot="1">
      <c r="A242" s="128" t="s">
        <v>249</v>
      </c>
      <c r="B242" s="128"/>
      <c r="C242" s="129" t="s">
        <v>355</v>
      </c>
      <c r="D242" s="129" t="s">
        <v>250</v>
      </c>
      <c r="E242" s="129" t="s">
        <v>250</v>
      </c>
      <c r="F242" s="129" t="s">
        <v>250</v>
      </c>
      <c r="G242" s="129" t="s">
        <v>251</v>
      </c>
      <c r="H242" s="129" t="s">
        <v>251</v>
      </c>
      <c r="I242" s="130" t="s">
        <v>250</v>
      </c>
      <c r="J242" s="131" t="s">
        <v>936</v>
      </c>
      <c r="K242" s="131" t="s">
        <v>252</v>
      </c>
      <c r="L242" s="131" t="s">
        <v>275</v>
      </c>
      <c r="M242" s="131" t="s">
        <v>276</v>
      </c>
      <c r="N242" s="131" t="s">
        <v>702</v>
      </c>
      <c r="O242" s="182"/>
      <c r="P242" s="174"/>
      <c r="Q242" s="84"/>
    </row>
    <row r="243" spans="1:17" ht="15">
      <c r="A243" s="132" t="s">
        <v>283</v>
      </c>
      <c r="B243" s="133" t="s">
        <v>258</v>
      </c>
      <c r="C243" s="186">
        <v>14068</v>
      </c>
      <c r="D243" s="211">
        <v>8757.69</v>
      </c>
      <c r="E243" s="173">
        <v>1086.41</v>
      </c>
      <c r="F243" s="173">
        <v>456.75</v>
      </c>
      <c r="G243" s="173">
        <v>1755</v>
      </c>
      <c r="H243" s="187">
        <v>8472</v>
      </c>
      <c r="I243" s="188">
        <v>20527.85</v>
      </c>
      <c r="J243" s="189">
        <v>465.982195</v>
      </c>
      <c r="K243" s="188">
        <v>20993.832195</v>
      </c>
      <c r="L243" s="188">
        <v>3324</v>
      </c>
      <c r="M243" s="190">
        <v>24317.832195</v>
      </c>
      <c r="N243" s="184">
        <v>2.824</v>
      </c>
      <c r="O243" s="185"/>
      <c r="P243" s="192"/>
      <c r="Q243" s="84"/>
    </row>
    <row r="244" spans="1:17" ht="15">
      <c r="A244" s="132" t="s">
        <v>456</v>
      </c>
      <c r="B244" s="133" t="s">
        <v>258</v>
      </c>
      <c r="C244" s="186">
        <v>135896</v>
      </c>
      <c r="D244" s="211">
        <v>60943.12</v>
      </c>
      <c r="E244" s="173">
        <v>10641.54</v>
      </c>
      <c r="F244" s="173">
        <v>2346.75</v>
      </c>
      <c r="G244" s="173">
        <v>690</v>
      </c>
      <c r="H244" s="187">
        <v>56700</v>
      </c>
      <c r="I244" s="188">
        <v>131321.41</v>
      </c>
      <c r="J244" s="189">
        <v>2980.996007</v>
      </c>
      <c r="K244" s="188">
        <v>134302.406007</v>
      </c>
      <c r="L244" s="188">
        <v>1734</v>
      </c>
      <c r="M244" s="190">
        <v>136036.406007</v>
      </c>
      <c r="N244" s="184">
        <v>18.9</v>
      </c>
      <c r="O244" s="191"/>
      <c r="P244" s="192"/>
      <c r="Q244" s="84"/>
    </row>
    <row r="245" spans="1:17" ht="15">
      <c r="A245" s="132" t="s">
        <v>288</v>
      </c>
      <c r="B245" s="133" t="s">
        <v>258</v>
      </c>
      <c r="C245" s="186">
        <v>264131</v>
      </c>
      <c r="D245" s="211">
        <v>106234.76</v>
      </c>
      <c r="E245" s="173">
        <v>14048.09</v>
      </c>
      <c r="F245" s="173">
        <v>2425.5</v>
      </c>
      <c r="G245" s="173">
        <v>3780</v>
      </c>
      <c r="H245" s="187">
        <v>28896</v>
      </c>
      <c r="I245" s="188">
        <v>155384.35</v>
      </c>
      <c r="J245" s="189">
        <v>3527.2247449999995</v>
      </c>
      <c r="K245" s="188">
        <v>158911.574745</v>
      </c>
      <c r="L245" s="188">
        <v>4826</v>
      </c>
      <c r="M245" s="190">
        <v>163737.574745</v>
      </c>
      <c r="N245" s="184">
        <v>9.632</v>
      </c>
      <c r="O245" s="191"/>
      <c r="P245" s="192"/>
      <c r="Q245" s="84"/>
    </row>
    <row r="246" spans="1:17" ht="15">
      <c r="A246" s="132" t="s">
        <v>289</v>
      </c>
      <c r="B246" s="133" t="s">
        <v>258</v>
      </c>
      <c r="C246" s="186">
        <v>11533</v>
      </c>
      <c r="D246" s="211">
        <v>5611.44</v>
      </c>
      <c r="E246" s="173">
        <v>931.43</v>
      </c>
      <c r="F246" s="173">
        <v>189</v>
      </c>
      <c r="G246" s="173">
        <v>360</v>
      </c>
      <c r="H246" s="187">
        <v>2550</v>
      </c>
      <c r="I246" s="188">
        <v>9641.87</v>
      </c>
      <c r="J246" s="189">
        <v>218.87044899999998</v>
      </c>
      <c r="K246" s="188">
        <v>9860.740448999999</v>
      </c>
      <c r="L246" s="188">
        <v>221</v>
      </c>
      <c r="M246" s="190">
        <v>10081.740448999999</v>
      </c>
      <c r="N246" s="184">
        <v>0.85</v>
      </c>
      <c r="O246" s="191"/>
      <c r="P246" s="193"/>
      <c r="Q246" s="84"/>
    </row>
    <row r="247" spans="1:17" ht="15">
      <c r="A247" s="132" t="s">
        <v>358</v>
      </c>
      <c r="B247" s="133" t="s">
        <v>258</v>
      </c>
      <c r="C247" s="186">
        <v>208647</v>
      </c>
      <c r="D247" s="211">
        <v>95752.98999999986</v>
      </c>
      <c r="E247" s="173">
        <v>15593.47</v>
      </c>
      <c r="F247" s="173">
        <v>5212.05</v>
      </c>
      <c r="G247" s="173">
        <v>13530</v>
      </c>
      <c r="H247" s="187">
        <v>230806.6</v>
      </c>
      <c r="I247" s="188">
        <v>360895.11</v>
      </c>
      <c r="J247" s="189">
        <v>8192.318996999997</v>
      </c>
      <c r="K247" s="188">
        <v>369087.42899699986</v>
      </c>
      <c r="L247" s="188">
        <v>-11582</v>
      </c>
      <c r="M247" s="190">
        <v>357505.42899699986</v>
      </c>
      <c r="N247" s="184">
        <v>76.93553333333334</v>
      </c>
      <c r="O247" s="191"/>
      <c r="P247" s="192"/>
      <c r="Q247" s="84"/>
    </row>
    <row r="248" spans="1:17" ht="15">
      <c r="A248" s="132" t="s">
        <v>402</v>
      </c>
      <c r="B248" s="133" t="s">
        <v>258</v>
      </c>
      <c r="C248" s="186">
        <v>120469</v>
      </c>
      <c r="D248" s="211">
        <v>46454.56</v>
      </c>
      <c r="E248" s="173">
        <v>10509.91</v>
      </c>
      <c r="F248" s="173">
        <v>6619.39</v>
      </c>
      <c r="G248" s="173">
        <v>3810</v>
      </c>
      <c r="H248" s="187">
        <v>66462</v>
      </c>
      <c r="I248" s="188">
        <v>133855.86</v>
      </c>
      <c r="J248" s="189">
        <v>3038.528022</v>
      </c>
      <c r="K248" s="188">
        <v>136894.388022</v>
      </c>
      <c r="L248" s="188">
        <v>-3998</v>
      </c>
      <c r="M248" s="190">
        <v>132896.388022</v>
      </c>
      <c r="N248" s="184">
        <v>22.154</v>
      </c>
      <c r="O248" s="185"/>
      <c r="P248" s="192"/>
      <c r="Q248" s="84"/>
    </row>
    <row r="249" spans="1:17" ht="15">
      <c r="A249" s="132" t="s">
        <v>475</v>
      </c>
      <c r="B249" s="133" t="s">
        <v>258</v>
      </c>
      <c r="C249" s="186">
        <v>68866</v>
      </c>
      <c r="D249" s="211">
        <v>28948.43</v>
      </c>
      <c r="E249" s="173">
        <v>5710.39</v>
      </c>
      <c r="F249" s="173">
        <v>1653.75</v>
      </c>
      <c r="G249" s="173">
        <v>1725</v>
      </c>
      <c r="H249" s="187">
        <v>48258</v>
      </c>
      <c r="I249" s="188">
        <v>86295.57</v>
      </c>
      <c r="J249" s="189">
        <v>1958.9094390000002</v>
      </c>
      <c r="K249" s="188">
        <v>88254.479439</v>
      </c>
      <c r="L249" s="188">
        <v>-17527</v>
      </c>
      <c r="M249" s="190">
        <v>70727.479439</v>
      </c>
      <c r="N249" s="184">
        <v>16.086</v>
      </c>
      <c r="O249" s="185"/>
      <c r="P249" s="192"/>
      <c r="Q249" s="84"/>
    </row>
    <row r="250" spans="1:17" ht="15">
      <c r="A250" s="132" t="s">
        <v>487</v>
      </c>
      <c r="B250" s="133" t="s">
        <v>258</v>
      </c>
      <c r="C250" s="186">
        <v>607</v>
      </c>
      <c r="D250" s="211">
        <v>900</v>
      </c>
      <c r="E250" s="173">
        <v>37.3</v>
      </c>
      <c r="F250" s="173">
        <v>409.5</v>
      </c>
      <c r="G250" s="173">
        <v>180</v>
      </c>
      <c r="H250" s="187">
        <v>6000</v>
      </c>
      <c r="I250" s="188">
        <v>7526.8</v>
      </c>
      <c r="J250" s="189">
        <v>170.85836</v>
      </c>
      <c r="K250" s="188">
        <v>7697.65836</v>
      </c>
      <c r="L250" s="188">
        <v>93</v>
      </c>
      <c r="M250" s="190">
        <v>7790.65836</v>
      </c>
      <c r="N250" s="184">
        <v>2</v>
      </c>
      <c r="O250" s="191"/>
      <c r="P250" s="192"/>
      <c r="Q250" s="84"/>
    </row>
    <row r="251" spans="1:17" ht="15">
      <c r="A251" s="132" t="s">
        <v>559</v>
      </c>
      <c r="B251" s="133" t="s">
        <v>258</v>
      </c>
      <c r="C251" s="194">
        <v>129023</v>
      </c>
      <c r="D251" s="212">
        <v>50306.95</v>
      </c>
      <c r="E251" s="173">
        <v>6839.58</v>
      </c>
      <c r="F251" s="173">
        <v>787.7</v>
      </c>
      <c r="G251" s="173">
        <v>1950</v>
      </c>
      <c r="H251" s="187">
        <v>21000</v>
      </c>
      <c r="I251" s="188">
        <v>80884.23</v>
      </c>
      <c r="J251" s="196">
        <v>1836.072021</v>
      </c>
      <c r="K251" s="188">
        <v>82720.302021</v>
      </c>
      <c r="L251" s="188">
        <v>-399</v>
      </c>
      <c r="M251" s="190">
        <v>82321.302021</v>
      </c>
      <c r="N251" s="184">
        <v>7</v>
      </c>
      <c r="O251" s="185"/>
      <c r="P251" s="192"/>
      <c r="Q251" s="84"/>
    </row>
    <row r="252" spans="1:17" ht="15">
      <c r="A252" s="132" t="s">
        <v>514</v>
      </c>
      <c r="B252" s="133" t="s">
        <v>258</v>
      </c>
      <c r="C252" s="194">
        <v>635725</v>
      </c>
      <c r="D252" s="212">
        <v>280206.22</v>
      </c>
      <c r="E252" s="173">
        <v>25642.09</v>
      </c>
      <c r="F252" s="173">
        <v>29198.63</v>
      </c>
      <c r="G252" s="173">
        <v>4245</v>
      </c>
      <c r="H252" s="187">
        <v>66048</v>
      </c>
      <c r="I252" s="188">
        <v>405339.94</v>
      </c>
      <c r="J252" s="196">
        <v>9201.216638</v>
      </c>
      <c r="K252" s="188">
        <v>414541.156638</v>
      </c>
      <c r="L252" s="188">
        <v>22776</v>
      </c>
      <c r="M252" s="190">
        <v>437317.156638</v>
      </c>
      <c r="N252" s="184">
        <v>22.016</v>
      </c>
      <c r="O252" s="185"/>
      <c r="P252" s="192"/>
      <c r="Q252" s="84"/>
    </row>
    <row r="253" spans="1:17" ht="15.75" thickBot="1">
      <c r="A253" s="132" t="s">
        <v>284</v>
      </c>
      <c r="B253" s="133" t="s">
        <v>258</v>
      </c>
      <c r="C253" s="197">
        <v>65880</v>
      </c>
      <c r="D253" s="213">
        <v>31694.81</v>
      </c>
      <c r="E253" s="198">
        <v>5420.71</v>
      </c>
      <c r="F253" s="198">
        <v>0</v>
      </c>
      <c r="G253" s="198">
        <v>180</v>
      </c>
      <c r="H253" s="198">
        <v>3000</v>
      </c>
      <c r="I253" s="199">
        <v>40295.52</v>
      </c>
      <c r="J253" s="189">
        <v>914.7083040000001</v>
      </c>
      <c r="K253" s="188">
        <v>41210.228304000004</v>
      </c>
      <c r="L253" s="199"/>
      <c r="M253" s="190">
        <v>41210.228304000004</v>
      </c>
      <c r="N253" s="184">
        <v>1</v>
      </c>
      <c r="O253" s="185"/>
      <c r="P253" s="201"/>
      <c r="Q253" s="84"/>
    </row>
    <row r="254" spans="1:17" ht="15">
      <c r="A254" s="127"/>
      <c r="B254" s="127"/>
      <c r="C254" s="202">
        <v>1654845</v>
      </c>
      <c r="D254" s="203">
        <v>715810.97</v>
      </c>
      <c r="E254" s="203">
        <v>96460.92</v>
      </c>
      <c r="F254" s="203">
        <v>49299.02</v>
      </c>
      <c r="G254" s="203">
        <v>32205</v>
      </c>
      <c r="H254" s="203">
        <v>538192.6</v>
      </c>
      <c r="I254" s="204">
        <v>1431968.51</v>
      </c>
      <c r="J254" s="204">
        <v>32505.685176999992</v>
      </c>
      <c r="K254" s="204">
        <v>1464474.1951769998</v>
      </c>
      <c r="L254" s="204">
        <v>-532</v>
      </c>
      <c r="M254" s="204">
        <v>1463942.1951769998</v>
      </c>
      <c r="N254" s="200">
        <v>179.3975333333333</v>
      </c>
      <c r="O254" s="201"/>
      <c r="P254" s="205"/>
      <c r="Q254" s="84"/>
    </row>
    <row r="255" spans="1:17" ht="15">
      <c r="A255" s="127"/>
      <c r="B255" s="127"/>
      <c r="C255" s="127"/>
      <c r="D255" s="173"/>
      <c r="E255" s="127"/>
      <c r="F255" s="173"/>
      <c r="G255" s="127"/>
      <c r="H255" s="184">
        <v>179.3975333333333</v>
      </c>
      <c r="I255" s="206"/>
      <c r="J255" s="188"/>
      <c r="K255" s="127"/>
      <c r="L255" s="127"/>
      <c r="M255" s="133"/>
      <c r="N255" s="127"/>
      <c r="O255" s="174"/>
      <c r="P255" s="127"/>
      <c r="Q255" s="84"/>
    </row>
    <row r="256" spans="1:17" ht="15">
      <c r="A256" s="127"/>
      <c r="B256" s="127"/>
      <c r="C256" s="127"/>
      <c r="D256" s="127"/>
      <c r="E256" s="127"/>
      <c r="F256" s="127"/>
      <c r="G256" s="127"/>
      <c r="H256" s="207" t="s">
        <v>278</v>
      </c>
      <c r="I256" s="173"/>
      <c r="J256" s="127"/>
      <c r="K256" s="127"/>
      <c r="L256" s="127"/>
      <c r="M256" s="127"/>
      <c r="N256" s="127"/>
      <c r="O256" s="127"/>
      <c r="P256" s="127"/>
      <c r="Q256" s="84"/>
    </row>
    <row r="257" spans="1:17" ht="15">
      <c r="A257" s="132" t="s">
        <v>290</v>
      </c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84"/>
    </row>
    <row r="258" spans="1:17" ht="15">
      <c r="A258" s="132" t="s">
        <v>267</v>
      </c>
      <c r="B258" s="127"/>
      <c r="C258" s="127"/>
      <c r="D258" s="127"/>
      <c r="E258" s="127"/>
      <c r="F258" s="127"/>
      <c r="G258" s="127"/>
      <c r="H258" s="133" t="s">
        <v>291</v>
      </c>
      <c r="I258" s="127"/>
      <c r="J258" s="127"/>
      <c r="K258" s="133"/>
      <c r="L258" s="173"/>
      <c r="M258" s="127"/>
      <c r="N258" s="127"/>
      <c r="O258" s="127"/>
      <c r="P258" s="174"/>
      <c r="Q258" s="84"/>
    </row>
    <row r="259" spans="1:17" ht="15.75" thickBot="1">
      <c r="A259" s="175"/>
      <c r="B259" s="127"/>
      <c r="C259" s="127"/>
      <c r="D259" s="127"/>
      <c r="E259" s="127"/>
      <c r="F259" s="127"/>
      <c r="G259" s="127"/>
      <c r="H259" s="176">
        <v>2800</v>
      </c>
      <c r="I259" s="127"/>
      <c r="J259" s="177">
        <v>0.04827</v>
      </c>
      <c r="K259" s="178"/>
      <c r="L259" s="179"/>
      <c r="M259" s="127"/>
      <c r="N259" s="127"/>
      <c r="O259" s="174"/>
      <c r="P259" s="181"/>
      <c r="Q259" s="84"/>
    </row>
    <row r="260" spans="1:17" ht="15">
      <c r="A260" s="123"/>
      <c r="B260" s="124"/>
      <c r="C260" s="125" t="s">
        <v>243</v>
      </c>
      <c r="D260" s="125" t="s">
        <v>335</v>
      </c>
      <c r="E260" s="125" t="s">
        <v>726</v>
      </c>
      <c r="F260" s="125" t="s">
        <v>244</v>
      </c>
      <c r="G260" s="125" t="s">
        <v>356</v>
      </c>
      <c r="H260" s="125" t="s">
        <v>245</v>
      </c>
      <c r="I260" s="125" t="s">
        <v>722</v>
      </c>
      <c r="J260" s="126" t="s">
        <v>246</v>
      </c>
      <c r="K260" s="126" t="s">
        <v>722</v>
      </c>
      <c r="L260" s="126" t="s">
        <v>272</v>
      </c>
      <c r="M260" s="126" t="s">
        <v>273</v>
      </c>
      <c r="N260" s="126" t="s">
        <v>274</v>
      </c>
      <c r="O260" s="180"/>
      <c r="P260" s="183"/>
      <c r="Q260" s="84"/>
    </row>
    <row r="261" spans="1:17" ht="15.75" thickBot="1">
      <c r="A261" s="128" t="s">
        <v>249</v>
      </c>
      <c r="B261" s="128"/>
      <c r="C261" s="129" t="s">
        <v>355</v>
      </c>
      <c r="D261" s="129" t="s">
        <v>250</v>
      </c>
      <c r="E261" s="129" t="s">
        <v>250</v>
      </c>
      <c r="F261" s="129" t="s">
        <v>250</v>
      </c>
      <c r="G261" s="129" t="s">
        <v>251</v>
      </c>
      <c r="H261" s="129" t="s">
        <v>251</v>
      </c>
      <c r="I261" s="130" t="s">
        <v>250</v>
      </c>
      <c r="J261" s="131" t="s">
        <v>936</v>
      </c>
      <c r="K261" s="131" t="s">
        <v>252</v>
      </c>
      <c r="L261" s="131" t="s">
        <v>275</v>
      </c>
      <c r="M261" s="131" t="s">
        <v>276</v>
      </c>
      <c r="N261" s="131" t="s">
        <v>702</v>
      </c>
      <c r="O261" s="182"/>
      <c r="P261" s="174"/>
      <c r="Q261" s="84"/>
    </row>
    <row r="262" spans="1:17" ht="15">
      <c r="A262" s="132" t="s">
        <v>283</v>
      </c>
      <c r="B262" s="133" t="s">
        <v>257</v>
      </c>
      <c r="C262" s="186">
        <v>18473</v>
      </c>
      <c r="D262" s="173">
        <v>8874.040240000002</v>
      </c>
      <c r="E262" s="173">
        <v>1131.59</v>
      </c>
      <c r="F262" s="173">
        <v>663.5712727272728</v>
      </c>
      <c r="G262" s="173">
        <v>2070</v>
      </c>
      <c r="H262" s="187">
        <v>11183.2</v>
      </c>
      <c r="I262" s="188">
        <v>23922.401512727276</v>
      </c>
      <c r="J262" s="189">
        <v>1154.7343210193455</v>
      </c>
      <c r="K262" s="188">
        <v>25077.135833746623</v>
      </c>
      <c r="L262" s="188">
        <v>-104</v>
      </c>
      <c r="M262" s="190">
        <v>24973.135833746623</v>
      </c>
      <c r="N262" s="184">
        <v>3.994</v>
      </c>
      <c r="O262" s="185"/>
      <c r="P262" s="192"/>
      <c r="Q262" s="84"/>
    </row>
    <row r="263" spans="1:17" ht="15">
      <c r="A263" s="132" t="s">
        <v>456</v>
      </c>
      <c r="B263" s="133" t="s">
        <v>257</v>
      </c>
      <c r="C263" s="186">
        <v>137395</v>
      </c>
      <c r="D263" s="173">
        <v>63356.679360000024</v>
      </c>
      <c r="E263" s="173">
        <v>9978.65</v>
      </c>
      <c r="F263" s="173">
        <v>1298.8887272727275</v>
      </c>
      <c r="G263" s="173">
        <v>780</v>
      </c>
      <c r="H263" s="187">
        <v>52920</v>
      </c>
      <c r="I263" s="188">
        <v>128334.21808727276</v>
      </c>
      <c r="J263" s="189">
        <v>6194.692707072656</v>
      </c>
      <c r="K263" s="188">
        <v>134528.91079434543</v>
      </c>
      <c r="L263" s="188">
        <v>1298</v>
      </c>
      <c r="M263" s="190">
        <v>135826.91079434543</v>
      </c>
      <c r="N263" s="184">
        <v>18.9</v>
      </c>
      <c r="O263" s="191"/>
      <c r="P263" s="192"/>
      <c r="Q263" s="84"/>
    </row>
    <row r="264" spans="1:17" ht="15">
      <c r="A264" s="132" t="s">
        <v>288</v>
      </c>
      <c r="B264" s="133" t="s">
        <v>257</v>
      </c>
      <c r="C264" s="186">
        <v>186446</v>
      </c>
      <c r="D264" s="173">
        <v>89996.65896000002</v>
      </c>
      <c r="E264" s="173">
        <v>12282.47</v>
      </c>
      <c r="F264" s="173">
        <v>4019.212</v>
      </c>
      <c r="G264" s="173">
        <v>4200</v>
      </c>
      <c r="H264" s="187">
        <v>41104</v>
      </c>
      <c r="I264" s="188">
        <v>151602.34096</v>
      </c>
      <c r="J264" s="189">
        <v>7317.8449981392005</v>
      </c>
      <c r="K264" s="188">
        <v>158920.1859581392</v>
      </c>
      <c r="L264" s="188">
        <v>1218</v>
      </c>
      <c r="M264" s="190">
        <v>160138.1859581392</v>
      </c>
      <c r="N264" s="184">
        <v>14.68</v>
      </c>
      <c r="O264" s="191"/>
      <c r="P264" s="192"/>
      <c r="Q264" s="84"/>
    </row>
    <row r="265" spans="1:17" ht="15">
      <c r="A265" s="132" t="s">
        <v>289</v>
      </c>
      <c r="B265" s="133" t="s">
        <v>257</v>
      </c>
      <c r="C265" s="186">
        <v>8154</v>
      </c>
      <c r="D265" s="173">
        <v>4698.6128800000015</v>
      </c>
      <c r="E265" s="173">
        <v>658.64</v>
      </c>
      <c r="F265" s="173">
        <v>31</v>
      </c>
      <c r="G265" s="173">
        <v>360</v>
      </c>
      <c r="H265" s="187">
        <v>2800</v>
      </c>
      <c r="I265" s="188">
        <v>8548.252880000002</v>
      </c>
      <c r="J265" s="189">
        <v>412.6241665176001</v>
      </c>
      <c r="K265" s="188">
        <v>8960.877046517602</v>
      </c>
      <c r="L265" s="188">
        <v>-1484</v>
      </c>
      <c r="M265" s="190">
        <v>7476.877046517602</v>
      </c>
      <c r="N265" s="184">
        <v>1</v>
      </c>
      <c r="O265" s="191"/>
      <c r="P265" s="193"/>
      <c r="Q265" s="84"/>
    </row>
    <row r="266" spans="1:17" ht="15">
      <c r="A266" s="132" t="s">
        <v>358</v>
      </c>
      <c r="B266" s="133" t="s">
        <v>257</v>
      </c>
      <c r="C266" s="186">
        <v>191584</v>
      </c>
      <c r="D266" s="173">
        <v>91089.95479999996</v>
      </c>
      <c r="E266" s="173">
        <v>14949.92</v>
      </c>
      <c r="F266" s="173">
        <v>8349.15218181818</v>
      </c>
      <c r="G266" s="173">
        <v>14460</v>
      </c>
      <c r="H266" s="187">
        <v>224184.8</v>
      </c>
      <c r="I266" s="188">
        <v>353033.8269818181</v>
      </c>
      <c r="J266" s="189">
        <v>17040.94282841236</v>
      </c>
      <c r="K266" s="188">
        <v>370074.7698102305</v>
      </c>
      <c r="L266" s="188">
        <v>-20908</v>
      </c>
      <c r="M266" s="188">
        <v>349166.7698102305</v>
      </c>
      <c r="N266" s="184">
        <v>80.06599999999999</v>
      </c>
      <c r="O266" s="191"/>
      <c r="P266" s="192"/>
      <c r="Q266" s="84"/>
    </row>
    <row r="267" spans="1:17" ht="15">
      <c r="A267" s="132" t="s">
        <v>402</v>
      </c>
      <c r="B267" s="133" t="s">
        <v>257</v>
      </c>
      <c r="C267" s="186">
        <v>129129</v>
      </c>
      <c r="D267" s="173">
        <v>47407.73023999999</v>
      </c>
      <c r="E267" s="173">
        <v>11366.66</v>
      </c>
      <c r="F267" s="173">
        <v>9296.978909090909</v>
      </c>
      <c r="G267" s="173">
        <v>3855</v>
      </c>
      <c r="H267" s="187">
        <v>62960.8</v>
      </c>
      <c r="I267" s="188">
        <v>134887.16914909089</v>
      </c>
      <c r="J267" s="189">
        <v>6511.003654826617</v>
      </c>
      <c r="K267" s="188">
        <v>141398.1728039175</v>
      </c>
      <c r="L267" s="188">
        <v>-14205</v>
      </c>
      <c r="M267" s="190">
        <v>127193.17280391749</v>
      </c>
      <c r="N267" s="184">
        <v>22.486</v>
      </c>
      <c r="O267" s="185"/>
      <c r="P267" s="192"/>
      <c r="Q267" s="84"/>
    </row>
    <row r="268" spans="1:17" ht="15">
      <c r="A268" s="132" t="s">
        <v>475</v>
      </c>
      <c r="B268" s="133" t="s">
        <v>257</v>
      </c>
      <c r="C268" s="186">
        <v>68269</v>
      </c>
      <c r="D268" s="173">
        <v>27761.98048</v>
      </c>
      <c r="E268" s="173">
        <v>6108.94</v>
      </c>
      <c r="F268" s="173">
        <v>1684.0552727272727</v>
      </c>
      <c r="G268" s="173">
        <v>1545</v>
      </c>
      <c r="H268" s="187">
        <v>42240.8</v>
      </c>
      <c r="I268" s="188">
        <v>79340.77575272728</v>
      </c>
      <c r="J268" s="189">
        <v>3829.779245584146</v>
      </c>
      <c r="K268" s="188">
        <v>83170.55499831142</v>
      </c>
      <c r="L268" s="188">
        <v>-5870</v>
      </c>
      <c r="M268" s="190">
        <v>77300.55499831142</v>
      </c>
      <c r="N268" s="184">
        <v>15.086</v>
      </c>
      <c r="O268" s="185"/>
      <c r="P268" s="192"/>
      <c r="Q268" s="84"/>
    </row>
    <row r="269" spans="1:17" ht="15">
      <c r="A269" s="132" t="s">
        <v>487</v>
      </c>
      <c r="B269" s="133" t="s">
        <v>257</v>
      </c>
      <c r="C269" s="186">
        <v>3</v>
      </c>
      <c r="D269" s="173">
        <v>1.6328</v>
      </c>
      <c r="E269" s="173">
        <v>0.18</v>
      </c>
      <c r="F269" s="173">
        <v>162.76690909090908</v>
      </c>
      <c r="G269" s="173">
        <v>30</v>
      </c>
      <c r="H269" s="187">
        <v>5600</v>
      </c>
      <c r="I269" s="188">
        <v>5794.579709090909</v>
      </c>
      <c r="J269" s="189">
        <v>279.7043625578182</v>
      </c>
      <c r="K269" s="188">
        <v>6074.284071648727</v>
      </c>
      <c r="L269" s="188">
        <v>0</v>
      </c>
      <c r="M269" s="190">
        <v>6074.284071648727</v>
      </c>
      <c r="N269" s="184">
        <v>2</v>
      </c>
      <c r="O269" s="191"/>
      <c r="P269" s="192"/>
      <c r="Q269" s="84"/>
    </row>
    <row r="270" spans="1:17" ht="15">
      <c r="A270" s="132" t="s">
        <v>261</v>
      </c>
      <c r="B270" s="133" t="s">
        <v>257</v>
      </c>
      <c r="C270" s="194">
        <v>2040835</v>
      </c>
      <c r="D270" s="173">
        <v>515411.67912</v>
      </c>
      <c r="E270" s="173">
        <v>45665.5</v>
      </c>
      <c r="F270" s="173">
        <v>57541.367999999995</v>
      </c>
      <c r="G270" s="173">
        <v>5685</v>
      </c>
      <c r="H270" s="187">
        <v>82924.8</v>
      </c>
      <c r="I270" s="188">
        <v>707228.34712</v>
      </c>
      <c r="J270" s="196">
        <v>34137.912315482405</v>
      </c>
      <c r="K270" s="188">
        <v>741366.2594354824</v>
      </c>
      <c r="L270" s="188">
        <v>20891</v>
      </c>
      <c r="M270" s="190">
        <v>762257.2594354824</v>
      </c>
      <c r="N270" s="184">
        <v>29.616</v>
      </c>
      <c r="O270" s="185"/>
      <c r="P270" s="192"/>
      <c r="Q270" s="84"/>
    </row>
    <row r="271" spans="1:17" ht="15.75" thickBot="1">
      <c r="A271" s="132" t="s">
        <v>284</v>
      </c>
      <c r="B271" s="133" t="s">
        <v>257</v>
      </c>
      <c r="C271" s="197">
        <v>45489</v>
      </c>
      <c r="D271" s="173">
        <v>29386.28368</v>
      </c>
      <c r="E271" s="198">
        <v>3890.3</v>
      </c>
      <c r="F271" s="198">
        <v>15.5</v>
      </c>
      <c r="G271" s="198">
        <v>180</v>
      </c>
      <c r="H271" s="198">
        <v>2800</v>
      </c>
      <c r="I271" s="199">
        <v>36272.08368</v>
      </c>
      <c r="J271" s="189">
        <v>1750.8534792336002</v>
      </c>
      <c r="K271" s="188">
        <v>38022.9371592336</v>
      </c>
      <c r="L271" s="199"/>
      <c r="M271" s="190">
        <v>38022.9371592336</v>
      </c>
      <c r="N271" s="184">
        <v>1</v>
      </c>
      <c r="O271" s="185"/>
      <c r="P271" s="201"/>
      <c r="Q271" s="84"/>
    </row>
    <row r="272" spans="1:17" ht="15">
      <c r="A272" s="127"/>
      <c r="B272" s="127"/>
      <c r="C272" s="202">
        <v>2825777</v>
      </c>
      <c r="D272" s="203">
        <v>877985.25256</v>
      </c>
      <c r="E272" s="203">
        <v>106032.85</v>
      </c>
      <c r="F272" s="203">
        <v>83062.49327272727</v>
      </c>
      <c r="G272" s="203">
        <v>33165</v>
      </c>
      <c r="H272" s="203">
        <v>528718.4</v>
      </c>
      <c r="I272" s="204">
        <v>1628963.995832727</v>
      </c>
      <c r="J272" s="204">
        <v>78630.09207884574</v>
      </c>
      <c r="K272" s="204">
        <v>1707594.087911573</v>
      </c>
      <c r="L272" s="204">
        <v>-19164</v>
      </c>
      <c r="M272" s="204">
        <v>1688430.087911573</v>
      </c>
      <c r="N272" s="200">
        <v>188.82799999999997</v>
      </c>
      <c r="O272" s="201"/>
      <c r="P272" s="205"/>
      <c r="Q272" s="84"/>
    </row>
    <row r="273" spans="1:17" ht="15">
      <c r="A273" s="127"/>
      <c r="B273" s="127"/>
      <c r="C273" s="127"/>
      <c r="D273" s="173"/>
      <c r="E273" s="127"/>
      <c r="F273" s="173"/>
      <c r="G273" s="127"/>
      <c r="H273" s="184">
        <v>188.82799999999997</v>
      </c>
      <c r="I273" s="206"/>
      <c r="J273" s="188">
        <v>78630.09207884574</v>
      </c>
      <c r="K273" s="127"/>
      <c r="L273" s="127"/>
      <c r="M273" s="133"/>
      <c r="N273" s="127"/>
      <c r="O273" s="174"/>
      <c r="P273" s="127"/>
      <c r="Q273" s="84"/>
    </row>
    <row r="274" spans="1:17" ht="15">
      <c r="A274" s="127"/>
      <c r="B274" s="127"/>
      <c r="C274" s="127"/>
      <c r="D274" s="127"/>
      <c r="E274" s="127"/>
      <c r="F274" s="127"/>
      <c r="G274" s="127"/>
      <c r="H274" s="207" t="s">
        <v>278</v>
      </c>
      <c r="I274" s="173"/>
      <c r="J274" s="127"/>
      <c r="K274" s="127"/>
      <c r="L274" s="127"/>
      <c r="M274" s="127"/>
      <c r="N274" s="127"/>
      <c r="O274" s="127"/>
      <c r="P274" s="127"/>
      <c r="Q274" s="84"/>
    </row>
    <row r="275" spans="1:17" ht="15">
      <c r="A275" s="132" t="s">
        <v>292</v>
      </c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84"/>
    </row>
    <row r="276" spans="1:17" ht="15">
      <c r="A276" s="132" t="s">
        <v>267</v>
      </c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73"/>
      <c r="M276" s="127"/>
      <c r="N276" s="127"/>
      <c r="O276" s="127"/>
      <c r="P276" s="127"/>
      <c r="Q276" s="84"/>
    </row>
    <row r="277" spans="1:17" ht="15.75" thickBot="1">
      <c r="A277" s="175"/>
      <c r="B277" s="127"/>
      <c r="C277" s="127"/>
      <c r="D277" s="127"/>
      <c r="E277" s="127"/>
      <c r="F277" s="127"/>
      <c r="G277" s="127"/>
      <c r="H277" s="84" t="s">
        <v>293</v>
      </c>
      <c r="I277" s="127"/>
      <c r="J277" s="127"/>
      <c r="K277" s="177">
        <v>0.03778</v>
      </c>
      <c r="L277" s="179"/>
      <c r="M277" s="127"/>
      <c r="N277" s="127"/>
      <c r="O277" s="127"/>
      <c r="P277" s="181"/>
      <c r="Q277" s="84"/>
    </row>
    <row r="278" spans="1:17" ht="15">
      <c r="A278" s="123"/>
      <c r="B278" s="124"/>
      <c r="C278" s="125" t="s">
        <v>243</v>
      </c>
      <c r="D278" s="125" t="s">
        <v>335</v>
      </c>
      <c r="E278" s="125" t="s">
        <v>726</v>
      </c>
      <c r="F278" s="125" t="s">
        <v>244</v>
      </c>
      <c r="G278" s="125" t="s">
        <v>356</v>
      </c>
      <c r="H278" s="125" t="s">
        <v>245</v>
      </c>
      <c r="I278" s="125" t="s">
        <v>722</v>
      </c>
      <c r="J278" s="126" t="s">
        <v>246</v>
      </c>
      <c r="K278" s="126" t="s">
        <v>722</v>
      </c>
      <c r="L278" s="126" t="s">
        <v>272</v>
      </c>
      <c r="M278" s="126" t="s">
        <v>273</v>
      </c>
      <c r="N278" s="126" t="s">
        <v>274</v>
      </c>
      <c r="O278" s="180"/>
      <c r="P278" s="183"/>
      <c r="Q278" s="84"/>
    </row>
    <row r="279" spans="1:17" ht="15.75" thickBot="1">
      <c r="A279" s="128" t="s">
        <v>249</v>
      </c>
      <c r="B279" s="128"/>
      <c r="C279" s="129" t="s">
        <v>355</v>
      </c>
      <c r="D279" s="129" t="s">
        <v>250</v>
      </c>
      <c r="E279" s="129" t="s">
        <v>250</v>
      </c>
      <c r="F279" s="129" t="s">
        <v>250</v>
      </c>
      <c r="G279" s="129" t="s">
        <v>251</v>
      </c>
      <c r="H279" s="129" t="s">
        <v>251</v>
      </c>
      <c r="I279" s="130" t="s">
        <v>250</v>
      </c>
      <c r="J279" s="131" t="s">
        <v>936</v>
      </c>
      <c r="K279" s="131" t="s">
        <v>252</v>
      </c>
      <c r="L279" s="131" t="s">
        <v>275</v>
      </c>
      <c r="M279" s="131" t="s">
        <v>276</v>
      </c>
      <c r="N279" s="131" t="s">
        <v>702</v>
      </c>
      <c r="O279" s="182"/>
      <c r="P279" s="174"/>
      <c r="Q279" s="84"/>
    </row>
    <row r="280" spans="1:17" ht="15">
      <c r="A280" s="132" t="s">
        <v>283</v>
      </c>
      <c r="B280" s="133" t="s">
        <v>255</v>
      </c>
      <c r="C280" s="140">
        <v>19116</v>
      </c>
      <c r="D280" s="140">
        <v>9076.304999999997</v>
      </c>
      <c r="E280" s="140">
        <v>1353.88</v>
      </c>
      <c r="F280" s="173">
        <v>330</v>
      </c>
      <c r="G280" s="173">
        <v>1905</v>
      </c>
      <c r="H280" s="187">
        <v>9548</v>
      </c>
      <c r="I280" s="173">
        <v>22213.184999999998</v>
      </c>
      <c r="J280" s="189">
        <v>839.2141293</v>
      </c>
      <c r="K280" s="188">
        <v>23052.399129299996</v>
      </c>
      <c r="L280" s="188">
        <v>-1605.3991292999963</v>
      </c>
      <c r="M280" s="188">
        <v>21447</v>
      </c>
      <c r="N280" s="184">
        <v>4.4</v>
      </c>
      <c r="O280" s="185"/>
      <c r="P280" s="192"/>
      <c r="Q280" s="84"/>
    </row>
    <row r="281" spans="1:17" ht="15">
      <c r="A281" s="132" t="s">
        <v>456</v>
      </c>
      <c r="B281" s="133" t="s">
        <v>255</v>
      </c>
      <c r="C281" s="140">
        <v>143305</v>
      </c>
      <c r="D281" s="140">
        <v>59944.008000000016</v>
      </c>
      <c r="E281" s="173">
        <v>10437.57</v>
      </c>
      <c r="F281" s="173">
        <v>632.5</v>
      </c>
      <c r="G281" s="173">
        <v>735</v>
      </c>
      <c r="H281" s="187">
        <v>47523</v>
      </c>
      <c r="I281" s="173">
        <v>119272.07800000002</v>
      </c>
      <c r="J281" s="189">
        <v>4506.099106840001</v>
      </c>
      <c r="K281" s="188">
        <v>123778.17710684003</v>
      </c>
      <c r="L281" s="188">
        <v>-2253.1771068399976</v>
      </c>
      <c r="M281" s="188">
        <v>121525</v>
      </c>
      <c r="N281" s="184">
        <v>21.9</v>
      </c>
      <c r="O281" s="191" t="s">
        <v>294</v>
      </c>
      <c r="P281" s="192"/>
      <c r="Q281" s="84"/>
    </row>
    <row r="282" spans="1:17" ht="15">
      <c r="A282" s="132" t="s">
        <v>288</v>
      </c>
      <c r="B282" s="133" t="s">
        <v>255</v>
      </c>
      <c r="C282" s="140">
        <v>224025</v>
      </c>
      <c r="D282" s="140">
        <v>110909.39699999997</v>
      </c>
      <c r="E282" s="140">
        <v>13249.81</v>
      </c>
      <c r="F282" s="173">
        <v>5533</v>
      </c>
      <c r="G282" s="173">
        <v>4500</v>
      </c>
      <c r="H282" s="187">
        <v>43052.8</v>
      </c>
      <c r="I282" s="173">
        <v>177245.00699999998</v>
      </c>
      <c r="J282" s="189">
        <v>6696.31636446</v>
      </c>
      <c r="K282" s="188">
        <v>183941.32336446</v>
      </c>
      <c r="L282" s="188">
        <v>-25439.323364459997</v>
      </c>
      <c r="M282" s="188">
        <v>158502</v>
      </c>
      <c r="N282" s="184">
        <v>19.84</v>
      </c>
      <c r="O282" s="191" t="s">
        <v>295</v>
      </c>
      <c r="P282" s="192"/>
      <c r="Q282" s="84"/>
    </row>
    <row r="283" spans="1:17" ht="15">
      <c r="A283" s="132" t="s">
        <v>289</v>
      </c>
      <c r="B283" s="133" t="s">
        <v>255</v>
      </c>
      <c r="C283" s="140">
        <v>8084</v>
      </c>
      <c r="D283" s="140">
        <v>4745.833</v>
      </c>
      <c r="E283" s="140">
        <v>553.08</v>
      </c>
      <c r="F283" s="173">
        <v>137.5</v>
      </c>
      <c r="G283" s="173">
        <v>360</v>
      </c>
      <c r="H283" s="187">
        <v>2170</v>
      </c>
      <c r="I283" s="173">
        <v>7966.413</v>
      </c>
      <c r="J283" s="189">
        <v>300.97108314</v>
      </c>
      <c r="K283" s="188">
        <v>8267.38408314</v>
      </c>
      <c r="L283" s="188">
        <v>17.615916860000652</v>
      </c>
      <c r="M283" s="188">
        <v>8285</v>
      </c>
      <c r="N283" s="184">
        <v>1</v>
      </c>
      <c r="O283" s="191" t="s">
        <v>294</v>
      </c>
      <c r="P283" s="193"/>
      <c r="Q283" s="84"/>
    </row>
    <row r="284" spans="1:17" ht="15">
      <c r="A284" s="132" t="s">
        <v>358</v>
      </c>
      <c r="B284" s="133" t="s">
        <v>255</v>
      </c>
      <c r="C284" s="140">
        <v>257374</v>
      </c>
      <c r="D284" s="140">
        <v>106670.20100000006</v>
      </c>
      <c r="E284" s="140">
        <v>16334.26</v>
      </c>
      <c r="F284" s="173">
        <v>1990.93</v>
      </c>
      <c r="G284" s="173">
        <v>14820</v>
      </c>
      <c r="H284" s="187">
        <v>241434.2</v>
      </c>
      <c r="I284" s="173">
        <v>381249.591</v>
      </c>
      <c r="J284" s="189">
        <v>14403.60954798</v>
      </c>
      <c r="K284" s="188">
        <v>395653.20054798</v>
      </c>
      <c r="L284" s="188">
        <v>-36792.20054798026</v>
      </c>
      <c r="M284" s="188">
        <v>358861</v>
      </c>
      <c r="N284" s="184">
        <v>111.26</v>
      </c>
      <c r="O284" s="191" t="s">
        <v>296</v>
      </c>
      <c r="P284" s="192"/>
      <c r="Q284" s="84"/>
    </row>
    <row r="285" spans="1:17" ht="15">
      <c r="A285" s="132" t="s">
        <v>402</v>
      </c>
      <c r="B285" s="133" t="s">
        <v>255</v>
      </c>
      <c r="C285" s="140">
        <v>136849</v>
      </c>
      <c r="D285" s="140">
        <v>47466.33</v>
      </c>
      <c r="E285" s="140">
        <v>9496.93</v>
      </c>
      <c r="F285" s="173">
        <v>6179.94</v>
      </c>
      <c r="G285" s="173">
        <v>3495</v>
      </c>
      <c r="H285" s="187">
        <v>56602.28</v>
      </c>
      <c r="I285" s="173">
        <v>123240.48</v>
      </c>
      <c r="J285" s="189">
        <v>4656.025334399999</v>
      </c>
      <c r="K285" s="188">
        <v>127896.50533439998</v>
      </c>
      <c r="L285" s="188">
        <v>587.4946655999956</v>
      </c>
      <c r="M285" s="188">
        <v>128484</v>
      </c>
      <c r="N285" s="184">
        <v>26.083999999999993</v>
      </c>
      <c r="O285" s="185"/>
      <c r="P285" s="192"/>
      <c r="Q285" s="84"/>
    </row>
    <row r="286" spans="1:17" ht="15">
      <c r="A286" s="132" t="s">
        <v>475</v>
      </c>
      <c r="B286" s="133" t="s">
        <v>255</v>
      </c>
      <c r="C286" s="140">
        <v>79819</v>
      </c>
      <c r="D286" s="140">
        <v>29136.927999999996</v>
      </c>
      <c r="E286" s="140">
        <v>6460.99</v>
      </c>
      <c r="F286" s="173">
        <v>1072.5</v>
      </c>
      <c r="G286" s="173">
        <v>1050</v>
      </c>
      <c r="H286" s="187">
        <v>41108.48</v>
      </c>
      <c r="I286" s="173">
        <v>78828.89799999999</v>
      </c>
      <c r="J286" s="189">
        <v>2978.1557664399998</v>
      </c>
      <c r="K286" s="188">
        <v>81807.05376643999</v>
      </c>
      <c r="L286" s="188">
        <v>-0.05376644000352826</v>
      </c>
      <c r="M286" s="188">
        <v>81807</v>
      </c>
      <c r="N286" s="184">
        <v>18.944000000000003</v>
      </c>
      <c r="O286" s="185"/>
      <c r="P286" s="192"/>
      <c r="Q286" s="84"/>
    </row>
    <row r="287" spans="1:17" ht="15">
      <c r="A287" s="132" t="s">
        <v>487</v>
      </c>
      <c r="B287" s="133" t="s">
        <v>255</v>
      </c>
      <c r="C287" s="140">
        <v>58</v>
      </c>
      <c r="D287" s="173">
        <v>26.575</v>
      </c>
      <c r="E287" s="173">
        <v>5.18</v>
      </c>
      <c r="F287" s="173">
        <v>110</v>
      </c>
      <c r="G287" s="173">
        <v>30</v>
      </c>
      <c r="H287" s="187">
        <v>4340</v>
      </c>
      <c r="I287" s="173">
        <v>4511.755</v>
      </c>
      <c r="J287" s="189">
        <v>170.4541039</v>
      </c>
      <c r="K287" s="188">
        <v>4682.2091039</v>
      </c>
      <c r="L287" s="188">
        <v>-0.20910389999971812</v>
      </c>
      <c r="M287" s="188">
        <v>4682</v>
      </c>
      <c r="N287" s="184">
        <v>2</v>
      </c>
      <c r="O287" s="191" t="s">
        <v>294</v>
      </c>
      <c r="P287" s="192"/>
      <c r="Q287" s="84"/>
    </row>
    <row r="288" spans="1:17" ht="15">
      <c r="A288" s="132" t="s">
        <v>261</v>
      </c>
      <c r="B288" s="133" t="s">
        <v>255</v>
      </c>
      <c r="C288" s="214">
        <v>2064707</v>
      </c>
      <c r="D288" s="173">
        <v>561505.45</v>
      </c>
      <c r="E288" s="173">
        <v>41163.91</v>
      </c>
      <c r="F288" s="173">
        <v>60838.48</v>
      </c>
      <c r="G288" s="173">
        <v>6075</v>
      </c>
      <c r="H288" s="187">
        <v>75325.04</v>
      </c>
      <c r="I288" s="173">
        <v>744907.88</v>
      </c>
      <c r="J288" s="189">
        <v>28142.619706399993</v>
      </c>
      <c r="K288" s="188">
        <v>773050.4997063997</v>
      </c>
      <c r="L288" s="188">
        <v>170575.50029360014</v>
      </c>
      <c r="M288" s="188">
        <v>943626</v>
      </c>
      <c r="N288" s="184">
        <v>34.712</v>
      </c>
      <c r="O288" s="185"/>
      <c r="P288" s="192"/>
      <c r="Q288" s="84"/>
    </row>
    <row r="289" spans="1:17" ht="15.75" thickBot="1">
      <c r="A289" s="132" t="s">
        <v>284</v>
      </c>
      <c r="B289" s="133" t="s">
        <v>255</v>
      </c>
      <c r="C289" s="215">
        <v>69774</v>
      </c>
      <c r="D289" s="198">
        <v>39711.556000000004</v>
      </c>
      <c r="E289" s="198">
        <v>5413.62</v>
      </c>
      <c r="F289" s="198">
        <v>55</v>
      </c>
      <c r="G289" s="198">
        <v>180</v>
      </c>
      <c r="H289" s="198">
        <v>2170</v>
      </c>
      <c r="I289" s="198">
        <v>47530.17600000001</v>
      </c>
      <c r="J289" s="189">
        <v>1795.6900492800003</v>
      </c>
      <c r="K289" s="188">
        <v>49325.866049280005</v>
      </c>
      <c r="L289" s="199"/>
      <c r="M289" s="188">
        <v>49325.866049280005</v>
      </c>
      <c r="N289" s="201">
        <v>1</v>
      </c>
      <c r="O289" s="185"/>
      <c r="P289" s="201"/>
      <c r="Q289" s="84"/>
    </row>
    <row r="290" spans="1:17" ht="15">
      <c r="A290" s="127"/>
      <c r="B290" s="127"/>
      <c r="C290" s="200">
        <v>3003111</v>
      </c>
      <c r="D290" s="203">
        <v>969192.5829999998</v>
      </c>
      <c r="E290" s="203">
        <v>104469.23</v>
      </c>
      <c r="F290" s="203">
        <v>76879.85</v>
      </c>
      <c r="G290" s="203">
        <v>33150</v>
      </c>
      <c r="H290" s="203">
        <v>523273.8</v>
      </c>
      <c r="I290" s="203">
        <v>1706965.4629999998</v>
      </c>
      <c r="J290" s="204">
        <v>64489.15519214</v>
      </c>
      <c r="K290" s="204">
        <v>1771454.6181921395</v>
      </c>
      <c r="L290" s="204">
        <v>-49443.79954072026</v>
      </c>
      <c r="M290" s="204">
        <v>1722010.8186514196</v>
      </c>
      <c r="N290" s="200">
        <v>241.14</v>
      </c>
      <c r="O290" s="201"/>
      <c r="P290" s="205"/>
      <c r="Q290" s="84"/>
    </row>
    <row r="291" spans="1:17" ht="15">
      <c r="A291" s="127"/>
      <c r="B291" s="127"/>
      <c r="C291" s="127"/>
      <c r="D291" s="173"/>
      <c r="E291" s="127"/>
      <c r="F291" s="173"/>
      <c r="G291" s="127"/>
      <c r="H291" s="184">
        <v>241.14</v>
      </c>
      <c r="I291" s="206"/>
      <c r="J291" s="127"/>
      <c r="K291" s="127"/>
      <c r="L291" s="127"/>
      <c r="M291" s="133" t="s">
        <v>297</v>
      </c>
      <c r="N291" s="127"/>
      <c r="O291" s="127"/>
      <c r="P291" s="127"/>
      <c r="Q291" s="84"/>
    </row>
    <row r="292" spans="1:17" ht="15">
      <c r="A292" s="127"/>
      <c r="B292" s="127"/>
      <c r="C292" s="127"/>
      <c r="D292" s="127"/>
      <c r="E292" s="127"/>
      <c r="F292" s="127"/>
      <c r="G292" s="127"/>
      <c r="H292" s="207" t="s">
        <v>278</v>
      </c>
      <c r="I292" s="173"/>
      <c r="J292" s="127"/>
      <c r="K292" s="127"/>
      <c r="L292" s="127"/>
      <c r="M292" s="127" t="s">
        <v>298</v>
      </c>
      <c r="N292" s="84"/>
      <c r="O292" s="84"/>
      <c r="P292" s="84"/>
      <c r="Q292" s="84"/>
    </row>
  </sheetData>
  <mergeCells count="11">
    <mergeCell ref="A148:D148"/>
    <mergeCell ref="A149:D149"/>
    <mergeCell ref="A169:D169"/>
    <mergeCell ref="A1:L1"/>
    <mergeCell ref="A170:E170"/>
    <mergeCell ref="A171:D171"/>
    <mergeCell ref="A172:D172"/>
    <mergeCell ref="A213:B213"/>
    <mergeCell ref="A212:B212"/>
    <mergeCell ref="A193:D193"/>
    <mergeCell ref="A194:D194"/>
  </mergeCells>
  <printOptions/>
  <pageMargins left="0.25" right="0.25" top="0.25" bottom="0.25" header="0.5" footer="0.5"/>
  <pageSetup fitToHeight="1" fitToWidth="1" horizontalDpi="600" verticalDpi="600" orientation="landscape" paperSize="5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75"/>
  <sheetViews>
    <sheetView workbookViewId="0" topLeftCell="A1">
      <pane xSplit="4" ySplit="4" topLeftCell="P32" activePane="bottomRight" state="frozen"/>
      <selection pane="topLeft" activeCell="T1339" sqref="T1339"/>
      <selection pane="topRight" activeCell="T1339" sqref="T1339"/>
      <selection pane="bottomLeft" activeCell="T1339" sqref="T1339"/>
      <selection pane="bottomRight" activeCell="A172" sqref="A172:IV172"/>
    </sheetView>
  </sheetViews>
  <sheetFormatPr defaultColWidth="9.140625" defaultRowHeight="12.75" outlineLevelRow="2"/>
  <cols>
    <col min="1" max="1" width="9.8515625" style="23" bestFit="1" customWidth="1"/>
    <col min="2" max="2" width="9.421875" style="23" customWidth="1"/>
    <col min="3" max="3" width="28.7109375" style="2" customWidth="1"/>
    <col min="4" max="4" width="10.421875" style="23" customWidth="1"/>
    <col min="5" max="5" width="10.140625" style="23" bestFit="1" customWidth="1"/>
    <col min="6" max="6" width="10.8515625" style="23" bestFit="1" customWidth="1"/>
    <col min="7" max="7" width="12.421875" style="23" bestFit="1" customWidth="1"/>
    <col min="8" max="9" width="11.7109375" style="23" bestFit="1" customWidth="1"/>
    <col min="10" max="10" width="12.421875" style="23" bestFit="1" customWidth="1"/>
    <col min="11" max="11" width="10.421875" style="57" bestFit="1" customWidth="1"/>
    <col min="12" max="12" width="12.00390625" style="23" bestFit="1" customWidth="1"/>
    <col min="13" max="13" width="11.7109375" style="27" bestFit="1" customWidth="1"/>
    <col min="14" max="14" width="12.421875" style="58" bestFit="1" customWidth="1"/>
    <col min="15" max="15" width="12.421875" style="23" bestFit="1" customWidth="1"/>
    <col min="16" max="16" width="11.7109375" style="61" bestFit="1" customWidth="1"/>
    <col min="17" max="17" width="11.140625" style="27" bestFit="1" customWidth="1"/>
    <col min="18" max="18" width="13.00390625" style="27" bestFit="1" customWidth="1"/>
    <col min="19" max="19" width="9.7109375" style="27" bestFit="1" customWidth="1"/>
    <col min="20" max="20" width="13.421875" style="23" bestFit="1" customWidth="1"/>
    <col min="21" max="16384" width="9.140625" style="23" customWidth="1"/>
  </cols>
  <sheetData>
    <row r="1" spans="1:20" ht="12.75">
      <c r="A1" s="6"/>
      <c r="B1" s="6"/>
      <c r="C1" s="18"/>
      <c r="D1" s="7" t="s">
        <v>724</v>
      </c>
      <c r="E1" s="7" t="s">
        <v>335</v>
      </c>
      <c r="F1" s="8" t="s">
        <v>334</v>
      </c>
      <c r="G1" s="9" t="s">
        <v>727</v>
      </c>
      <c r="H1" s="10">
        <v>0.1</v>
      </c>
      <c r="I1" s="11"/>
      <c r="J1" s="10" t="s">
        <v>356</v>
      </c>
      <c r="K1" s="49"/>
      <c r="L1" s="5"/>
      <c r="M1" s="10" t="s">
        <v>713</v>
      </c>
      <c r="N1" s="12"/>
      <c r="O1" s="10" t="s">
        <v>725</v>
      </c>
      <c r="P1" s="45"/>
      <c r="Q1" s="11"/>
      <c r="R1" s="10" t="s">
        <v>726</v>
      </c>
      <c r="S1" s="13"/>
      <c r="T1" s="5"/>
    </row>
    <row r="2" spans="1:20" ht="12.75">
      <c r="A2" s="6"/>
      <c r="B2" s="6"/>
      <c r="C2" s="18"/>
      <c r="D2" s="7" t="s">
        <v>723</v>
      </c>
      <c r="E2" s="7" t="s">
        <v>730</v>
      </c>
      <c r="F2" s="8"/>
      <c r="G2" s="10" t="s">
        <v>728</v>
      </c>
      <c r="H2" s="10">
        <v>0.48</v>
      </c>
      <c r="I2" s="14"/>
      <c r="J2" s="15">
        <v>15</v>
      </c>
      <c r="K2" s="49"/>
      <c r="L2" s="16"/>
      <c r="M2" s="15">
        <v>3135</v>
      </c>
      <c r="N2" s="16"/>
      <c r="O2" s="15">
        <v>72</v>
      </c>
      <c r="P2" s="45"/>
      <c r="Q2" s="10"/>
      <c r="R2" s="10">
        <v>0.01</v>
      </c>
      <c r="S2" s="13"/>
      <c r="T2" s="5"/>
    </row>
    <row r="3" spans="1:20" ht="12.75">
      <c r="A3" s="6"/>
      <c r="B3" s="6"/>
      <c r="C3" s="18"/>
      <c r="D3" s="80"/>
      <c r="E3" s="17">
        <v>0.053</v>
      </c>
      <c r="F3" s="8"/>
      <c r="G3" s="10" t="s">
        <v>729</v>
      </c>
      <c r="H3" s="10">
        <v>0.06</v>
      </c>
      <c r="I3" s="14"/>
      <c r="J3" s="15"/>
      <c r="K3" s="49"/>
      <c r="L3" s="16"/>
      <c r="M3" s="15"/>
      <c r="N3" s="16"/>
      <c r="O3" s="15"/>
      <c r="P3" s="45"/>
      <c r="Q3" s="10"/>
      <c r="R3" s="10"/>
      <c r="S3" s="13"/>
      <c r="T3" s="5"/>
    </row>
    <row r="4" spans="1:20" s="3" customFormat="1" ht="12.75" outlineLevel="1" collapsed="1">
      <c r="A4" s="222" t="s">
        <v>351</v>
      </c>
      <c r="B4" s="222" t="s">
        <v>352</v>
      </c>
      <c r="C4" s="239" t="s">
        <v>353</v>
      </c>
      <c r="D4" s="237" t="s">
        <v>333</v>
      </c>
      <c r="E4" s="26" t="s">
        <v>354</v>
      </c>
      <c r="F4" s="225" t="s">
        <v>334</v>
      </c>
      <c r="G4" s="26" t="s">
        <v>335</v>
      </c>
      <c r="H4" s="226" t="s">
        <v>355</v>
      </c>
      <c r="I4" s="26" t="s">
        <v>336</v>
      </c>
      <c r="J4" s="26" t="s">
        <v>356</v>
      </c>
      <c r="K4" s="51" t="s">
        <v>702</v>
      </c>
      <c r="L4" s="3" t="s">
        <v>703</v>
      </c>
      <c r="M4" s="48" t="s">
        <v>704</v>
      </c>
      <c r="N4" s="47" t="s">
        <v>705</v>
      </c>
      <c r="O4" s="26" t="s">
        <v>706</v>
      </c>
      <c r="P4" s="3" t="s">
        <v>707</v>
      </c>
      <c r="Q4" s="26" t="s">
        <v>708</v>
      </c>
      <c r="R4" s="3" t="s">
        <v>709</v>
      </c>
      <c r="S4" s="26" t="s">
        <v>710</v>
      </c>
      <c r="T4" s="26" t="s">
        <v>722</v>
      </c>
    </row>
    <row r="5" spans="1:20" ht="12.75" hidden="1" outlineLevel="2">
      <c r="A5" s="19" t="s">
        <v>593</v>
      </c>
      <c r="B5" s="19" t="s">
        <v>756</v>
      </c>
      <c r="C5" s="1">
        <v>709525</v>
      </c>
      <c r="D5" s="23" t="s">
        <v>357</v>
      </c>
      <c r="E5" s="27" t="s">
        <v>861</v>
      </c>
      <c r="F5" s="2" t="s">
        <v>861</v>
      </c>
      <c r="G5" s="27"/>
      <c r="H5" s="56"/>
      <c r="I5" s="27"/>
      <c r="J5" s="27"/>
      <c r="N5" s="58">
        <f>O5/$O$2</f>
        <v>1.5</v>
      </c>
      <c r="O5" s="27">
        <v>108</v>
      </c>
      <c r="P5" s="23"/>
      <c r="R5" s="23"/>
      <c r="T5" s="26">
        <f aca="true" t="shared" si="0" ref="T5:T12">G5+I5+J5+M5+O5+Q5+R5+S5</f>
        <v>108</v>
      </c>
    </row>
    <row r="6" spans="1:20" ht="12.75" hidden="1" outlineLevel="2">
      <c r="A6" s="19" t="s">
        <v>593</v>
      </c>
      <c r="B6" s="19" t="s">
        <v>756</v>
      </c>
      <c r="C6" s="1">
        <v>709525</v>
      </c>
      <c r="D6" s="23" t="s">
        <v>357</v>
      </c>
      <c r="E6" s="27" t="s">
        <v>335</v>
      </c>
      <c r="F6" s="1">
        <v>15</v>
      </c>
      <c r="G6" s="27">
        <v>45.673874999999995</v>
      </c>
      <c r="H6" s="56">
        <v>125</v>
      </c>
      <c r="I6" s="27">
        <v>12.5</v>
      </c>
      <c r="J6" s="27"/>
      <c r="O6" s="27"/>
      <c r="P6" s="23"/>
      <c r="R6" s="23"/>
      <c r="T6" s="26">
        <f t="shared" si="0"/>
        <v>58.173874999999995</v>
      </c>
    </row>
    <row r="7" spans="1:20" ht="12.75" hidden="1" outlineLevel="2">
      <c r="A7" s="19" t="s">
        <v>593</v>
      </c>
      <c r="B7" s="19" t="s">
        <v>756</v>
      </c>
      <c r="C7" s="1">
        <v>709525</v>
      </c>
      <c r="D7" s="23" t="s">
        <v>357</v>
      </c>
      <c r="E7" s="27" t="s">
        <v>335</v>
      </c>
      <c r="F7" s="2" t="s">
        <v>337</v>
      </c>
      <c r="G7" s="27">
        <v>17.99577</v>
      </c>
      <c r="H7" s="56">
        <v>5</v>
      </c>
      <c r="I7" s="27">
        <v>0.3</v>
      </c>
      <c r="J7" s="27"/>
      <c r="O7" s="27"/>
      <c r="P7" s="23"/>
      <c r="R7" s="23"/>
      <c r="T7" s="26">
        <f t="shared" si="0"/>
        <v>18.29577</v>
      </c>
    </row>
    <row r="8" spans="1:20" ht="12.75" hidden="1" outlineLevel="2">
      <c r="A8" s="19" t="s">
        <v>593</v>
      </c>
      <c r="B8" s="19" t="s">
        <v>756</v>
      </c>
      <c r="C8" s="1">
        <v>709525</v>
      </c>
      <c r="D8" s="23" t="s">
        <v>357</v>
      </c>
      <c r="E8" s="27" t="s">
        <v>335</v>
      </c>
      <c r="F8" s="2" t="s">
        <v>338</v>
      </c>
      <c r="G8" s="27">
        <v>66.49695</v>
      </c>
      <c r="H8" s="56">
        <v>33</v>
      </c>
      <c r="I8" s="27">
        <v>1.98</v>
      </c>
      <c r="J8" s="27"/>
      <c r="O8" s="27"/>
      <c r="P8" s="23"/>
      <c r="R8" s="23"/>
      <c r="T8" s="26">
        <f t="shared" si="0"/>
        <v>68.47695</v>
      </c>
    </row>
    <row r="9" spans="1:20" ht="12.75" hidden="1" outlineLevel="2">
      <c r="A9" s="19" t="s">
        <v>593</v>
      </c>
      <c r="B9" s="19" t="s">
        <v>756</v>
      </c>
      <c r="C9" s="1">
        <v>709525</v>
      </c>
      <c r="D9" s="23" t="s">
        <v>357</v>
      </c>
      <c r="E9" s="27" t="s">
        <v>335</v>
      </c>
      <c r="F9" s="2" t="s">
        <v>339</v>
      </c>
      <c r="G9" s="27">
        <v>22.660559999999997</v>
      </c>
      <c r="H9" s="56">
        <v>35</v>
      </c>
      <c r="I9" s="27">
        <v>2.1</v>
      </c>
      <c r="J9" s="27"/>
      <c r="O9" s="27"/>
      <c r="P9" s="23"/>
      <c r="R9" s="23"/>
      <c r="T9" s="26">
        <f t="shared" si="0"/>
        <v>24.760559999999998</v>
      </c>
    </row>
    <row r="10" spans="1:20" ht="12.75" hidden="1" outlineLevel="2">
      <c r="A10" s="19" t="s">
        <v>593</v>
      </c>
      <c r="B10" s="19" t="s">
        <v>756</v>
      </c>
      <c r="C10" s="1">
        <v>709525</v>
      </c>
      <c r="D10" s="23" t="s">
        <v>357</v>
      </c>
      <c r="E10" s="27" t="s">
        <v>335</v>
      </c>
      <c r="F10" s="2" t="s">
        <v>356</v>
      </c>
      <c r="G10" s="27"/>
      <c r="H10" s="56"/>
      <c r="I10" s="27"/>
      <c r="J10" s="27">
        <v>180</v>
      </c>
      <c r="O10" s="27"/>
      <c r="P10" s="23"/>
      <c r="R10" s="23"/>
      <c r="T10" s="26">
        <f t="shared" si="0"/>
        <v>180</v>
      </c>
    </row>
    <row r="11" spans="1:20" ht="12.75" hidden="1" outlineLevel="2">
      <c r="A11" s="19" t="s">
        <v>593</v>
      </c>
      <c r="B11" s="19" t="s">
        <v>756</v>
      </c>
      <c r="C11" s="1">
        <v>709525</v>
      </c>
      <c r="D11" s="59" t="s">
        <v>357</v>
      </c>
      <c r="E11" s="60" t="s">
        <v>713</v>
      </c>
      <c r="F11" s="23" t="s">
        <v>713</v>
      </c>
      <c r="K11" s="52">
        <v>2</v>
      </c>
      <c r="L11" s="53">
        <v>0.5</v>
      </c>
      <c r="M11" s="27">
        <f>K11*L11*$M$2</f>
        <v>3135</v>
      </c>
      <c r="T11" s="26">
        <f t="shared" si="0"/>
        <v>3135</v>
      </c>
    </row>
    <row r="12" spans="1:20" ht="12.75" hidden="1" outlineLevel="2">
      <c r="A12" s="19" t="s">
        <v>593</v>
      </c>
      <c r="B12" s="19" t="s">
        <v>756</v>
      </c>
      <c r="C12" s="1">
        <v>709525</v>
      </c>
      <c r="D12" s="23" t="s">
        <v>357</v>
      </c>
      <c r="E12" s="27" t="s">
        <v>710</v>
      </c>
      <c r="F12" s="2" t="s">
        <v>710</v>
      </c>
      <c r="G12" s="27"/>
      <c r="H12" s="56"/>
      <c r="I12" s="27"/>
      <c r="J12" s="27"/>
      <c r="O12" s="27"/>
      <c r="P12" s="23"/>
      <c r="R12" s="23"/>
      <c r="S12" s="27">
        <v>6.75</v>
      </c>
      <c r="T12" s="26">
        <f t="shared" si="0"/>
        <v>6.75</v>
      </c>
    </row>
    <row r="13" spans="1:20" s="3" customFormat="1" ht="12.75" outlineLevel="1" collapsed="1">
      <c r="A13" s="222"/>
      <c r="B13" s="222"/>
      <c r="C13" s="239"/>
      <c r="D13" s="237" t="s">
        <v>3</v>
      </c>
      <c r="E13" s="26"/>
      <c r="F13" s="225"/>
      <c r="G13" s="26">
        <f aca="true" t="shared" si="1" ref="G13:T13">SUBTOTAL(9,G5:G12)</f>
        <v>152.827155</v>
      </c>
      <c r="H13" s="226">
        <f t="shared" si="1"/>
        <v>198</v>
      </c>
      <c r="I13" s="26">
        <f t="shared" si="1"/>
        <v>16.880000000000003</v>
      </c>
      <c r="J13" s="26">
        <f t="shared" si="1"/>
        <v>180</v>
      </c>
      <c r="K13" s="51">
        <f t="shared" si="1"/>
        <v>2</v>
      </c>
      <c r="L13" s="3">
        <f t="shared" si="1"/>
        <v>0.5</v>
      </c>
      <c r="M13" s="48">
        <f t="shared" si="1"/>
        <v>3135</v>
      </c>
      <c r="N13" s="47">
        <f t="shared" si="1"/>
        <v>1.5</v>
      </c>
      <c r="O13" s="26">
        <f t="shared" si="1"/>
        <v>108</v>
      </c>
      <c r="P13" s="3">
        <f t="shared" si="1"/>
        <v>0</v>
      </c>
      <c r="Q13" s="26">
        <f t="shared" si="1"/>
        <v>0</v>
      </c>
      <c r="R13" s="3">
        <f t="shared" si="1"/>
        <v>0</v>
      </c>
      <c r="S13" s="26">
        <f t="shared" si="1"/>
        <v>6.75</v>
      </c>
      <c r="T13" s="26">
        <f t="shared" si="1"/>
        <v>3599.457155</v>
      </c>
    </row>
    <row r="14" spans="1:20" ht="12.75" hidden="1" outlineLevel="2">
      <c r="A14" s="19" t="s">
        <v>593</v>
      </c>
      <c r="B14" s="19" t="s">
        <v>759</v>
      </c>
      <c r="C14" s="1" t="s">
        <v>737</v>
      </c>
      <c r="D14" s="23" t="s">
        <v>731</v>
      </c>
      <c r="E14" s="27" t="s">
        <v>335</v>
      </c>
      <c r="F14" s="2" t="s">
        <v>338</v>
      </c>
      <c r="G14" s="27">
        <v>3.4643699999999997</v>
      </c>
      <c r="H14" s="56">
        <v>2</v>
      </c>
      <c r="I14" s="27">
        <v>0.12</v>
      </c>
      <c r="J14" s="27"/>
      <c r="O14" s="27"/>
      <c r="P14" s="23"/>
      <c r="R14" s="23"/>
      <c r="T14" s="26">
        <f>G14+I14+J14+M14+O14+Q14+R14+S14</f>
        <v>3.58437</v>
      </c>
    </row>
    <row r="15" spans="1:20" ht="12.75" hidden="1" outlineLevel="2">
      <c r="A15" s="19" t="s">
        <v>593</v>
      </c>
      <c r="B15" s="19" t="s">
        <v>759</v>
      </c>
      <c r="C15" s="1" t="s">
        <v>737</v>
      </c>
      <c r="D15" s="23" t="s">
        <v>731</v>
      </c>
      <c r="E15" s="27" t="s">
        <v>335</v>
      </c>
      <c r="F15" s="2" t="s">
        <v>356</v>
      </c>
      <c r="G15" s="27"/>
      <c r="H15" s="56"/>
      <c r="I15" s="27"/>
      <c r="J15" s="27">
        <v>15</v>
      </c>
      <c r="O15" s="27"/>
      <c r="P15" s="23"/>
      <c r="R15" s="23"/>
      <c r="T15" s="26">
        <f>G15+I15+J15+M15+O15+Q15+R15+S15</f>
        <v>15</v>
      </c>
    </row>
    <row r="16" spans="1:20" s="3" customFormat="1" ht="12.75" outlineLevel="1" collapsed="1">
      <c r="A16" s="222"/>
      <c r="B16" s="222"/>
      <c r="C16" s="239"/>
      <c r="D16" s="237" t="s">
        <v>319</v>
      </c>
      <c r="E16" s="26"/>
      <c r="F16" s="225"/>
      <c r="G16" s="26">
        <f aca="true" t="shared" si="2" ref="G16:T16">SUBTOTAL(9,G14:G15)</f>
        <v>3.4643699999999997</v>
      </c>
      <c r="H16" s="226">
        <f t="shared" si="2"/>
        <v>2</v>
      </c>
      <c r="I16" s="26">
        <f t="shared" si="2"/>
        <v>0.12</v>
      </c>
      <c r="J16" s="26">
        <f t="shared" si="2"/>
        <v>15</v>
      </c>
      <c r="K16" s="51">
        <f t="shared" si="2"/>
        <v>0</v>
      </c>
      <c r="L16" s="3">
        <f t="shared" si="2"/>
        <v>0</v>
      </c>
      <c r="M16" s="48">
        <f t="shared" si="2"/>
        <v>0</v>
      </c>
      <c r="N16" s="47">
        <f t="shared" si="2"/>
        <v>0</v>
      </c>
      <c r="O16" s="26">
        <f t="shared" si="2"/>
        <v>0</v>
      </c>
      <c r="P16" s="3">
        <f t="shared" si="2"/>
        <v>0</v>
      </c>
      <c r="Q16" s="26">
        <f t="shared" si="2"/>
        <v>0</v>
      </c>
      <c r="R16" s="3">
        <f t="shared" si="2"/>
        <v>0</v>
      </c>
      <c r="S16" s="26">
        <f t="shared" si="2"/>
        <v>0</v>
      </c>
      <c r="T16" s="26">
        <f t="shared" si="2"/>
        <v>18.58437</v>
      </c>
    </row>
    <row r="17" spans="1:20" ht="12.75" hidden="1" outlineLevel="2">
      <c r="A17" s="19" t="s">
        <v>593</v>
      </c>
      <c r="B17" s="19" t="s">
        <v>769</v>
      </c>
      <c r="C17" s="1" t="s">
        <v>384</v>
      </c>
      <c r="D17" s="23" t="s">
        <v>385</v>
      </c>
      <c r="E17" s="27" t="s">
        <v>861</v>
      </c>
      <c r="F17" s="2" t="s">
        <v>861</v>
      </c>
      <c r="G17" s="27"/>
      <c r="H17" s="56"/>
      <c r="I17" s="27"/>
      <c r="J17" s="27"/>
      <c r="K17" s="51"/>
      <c r="L17" s="3"/>
      <c r="M17" s="26"/>
      <c r="N17" s="58">
        <f>O17/$O$2</f>
        <v>1.75</v>
      </c>
      <c r="O17" s="27">
        <v>126</v>
      </c>
      <c r="P17" s="3"/>
      <c r="Q17" s="26"/>
      <c r="R17" s="3"/>
      <c r="T17" s="26">
        <f aca="true" t="shared" si="3" ref="T17:T26">G17+I17+J17+M17+O17+Q17+R17+S17</f>
        <v>126</v>
      </c>
    </row>
    <row r="18" spans="1:20" ht="12.75" hidden="1" outlineLevel="2">
      <c r="A18" s="19" t="s">
        <v>593</v>
      </c>
      <c r="B18" s="19" t="s">
        <v>769</v>
      </c>
      <c r="C18" s="40" t="s">
        <v>384</v>
      </c>
      <c r="D18" s="23" t="s">
        <v>385</v>
      </c>
      <c r="E18" s="27" t="s">
        <v>335</v>
      </c>
      <c r="F18" s="2">
        <v>15</v>
      </c>
      <c r="G18" s="27">
        <v>158.77133999999998</v>
      </c>
      <c r="H18" s="56">
        <v>417</v>
      </c>
      <c r="I18" s="27">
        <v>41.7</v>
      </c>
      <c r="J18" s="27"/>
      <c r="K18" s="51"/>
      <c r="L18" s="3"/>
      <c r="M18" s="26"/>
      <c r="N18" s="47"/>
      <c r="O18" s="26"/>
      <c r="P18" s="3"/>
      <c r="Q18" s="26"/>
      <c r="R18" s="3"/>
      <c r="T18" s="26">
        <f t="shared" si="3"/>
        <v>200.47134</v>
      </c>
    </row>
    <row r="19" spans="1:20" ht="12.75" hidden="1" outlineLevel="2">
      <c r="A19" s="19" t="s">
        <v>593</v>
      </c>
      <c r="B19" s="19" t="s">
        <v>769</v>
      </c>
      <c r="C19" s="1" t="s">
        <v>384</v>
      </c>
      <c r="D19" s="23" t="s">
        <v>385</v>
      </c>
      <c r="E19" s="27" t="s">
        <v>335</v>
      </c>
      <c r="F19" s="2" t="s">
        <v>337</v>
      </c>
      <c r="G19" s="27">
        <v>89.76825</v>
      </c>
      <c r="H19" s="56">
        <v>20</v>
      </c>
      <c r="I19" s="27">
        <v>1.2</v>
      </c>
      <c r="J19" s="27"/>
      <c r="O19" s="27"/>
      <c r="P19" s="23"/>
      <c r="R19" s="23"/>
      <c r="T19" s="26">
        <f t="shared" si="3"/>
        <v>90.96825</v>
      </c>
    </row>
    <row r="20" spans="1:20" ht="12.75" hidden="1" outlineLevel="2">
      <c r="A20" s="19" t="s">
        <v>593</v>
      </c>
      <c r="B20" s="19" t="s">
        <v>769</v>
      </c>
      <c r="C20" s="1" t="s">
        <v>384</v>
      </c>
      <c r="D20" s="23" t="s">
        <v>385</v>
      </c>
      <c r="E20" s="27" t="s">
        <v>335</v>
      </c>
      <c r="F20" s="2" t="s">
        <v>338</v>
      </c>
      <c r="G20" s="27">
        <v>90.49481999999999</v>
      </c>
      <c r="H20" s="56">
        <v>71</v>
      </c>
      <c r="I20" s="27">
        <v>4.26</v>
      </c>
      <c r="J20" s="27"/>
      <c r="O20" s="27"/>
      <c r="P20" s="23"/>
      <c r="R20" s="23"/>
      <c r="T20" s="26">
        <f t="shared" si="3"/>
        <v>94.75482</v>
      </c>
    </row>
    <row r="21" spans="1:20" ht="12.75" hidden="1" outlineLevel="2">
      <c r="A21" s="19" t="s">
        <v>593</v>
      </c>
      <c r="B21" s="19" t="s">
        <v>769</v>
      </c>
      <c r="C21" s="1" t="s">
        <v>384</v>
      </c>
      <c r="D21" s="23" t="s">
        <v>385</v>
      </c>
      <c r="E21" s="27" t="s">
        <v>335</v>
      </c>
      <c r="F21" s="2" t="s">
        <v>341</v>
      </c>
      <c r="G21" s="27">
        <v>40.34043</v>
      </c>
      <c r="H21" s="56">
        <v>8</v>
      </c>
      <c r="I21" s="27">
        <v>0.48</v>
      </c>
      <c r="J21" s="27"/>
      <c r="O21" s="27"/>
      <c r="P21" s="23"/>
      <c r="R21" s="23"/>
      <c r="T21" s="26">
        <f t="shared" si="3"/>
        <v>40.820429999999995</v>
      </c>
    </row>
    <row r="22" spans="1:20" ht="12.75" hidden="1" outlineLevel="2">
      <c r="A22" s="19" t="s">
        <v>593</v>
      </c>
      <c r="B22" s="19" t="s">
        <v>769</v>
      </c>
      <c r="C22" s="1" t="s">
        <v>384</v>
      </c>
      <c r="D22" s="23" t="s">
        <v>385</v>
      </c>
      <c r="E22" s="27" t="s">
        <v>335</v>
      </c>
      <c r="F22" s="2" t="s">
        <v>339</v>
      </c>
      <c r="G22" s="27">
        <v>163.42559999999997</v>
      </c>
      <c r="H22" s="56">
        <v>285</v>
      </c>
      <c r="I22" s="27">
        <v>17.1</v>
      </c>
      <c r="J22" s="27"/>
      <c r="O22" s="27"/>
      <c r="P22" s="23"/>
      <c r="R22" s="23"/>
      <c r="T22" s="26">
        <f t="shared" si="3"/>
        <v>180.52559999999997</v>
      </c>
    </row>
    <row r="23" spans="1:20" ht="12.75" hidden="1" outlineLevel="2">
      <c r="A23" s="19" t="s">
        <v>593</v>
      </c>
      <c r="B23" s="19" t="s">
        <v>769</v>
      </c>
      <c r="C23" s="1" t="s">
        <v>384</v>
      </c>
      <c r="D23" s="23" t="s">
        <v>385</v>
      </c>
      <c r="E23" s="27" t="s">
        <v>335</v>
      </c>
      <c r="F23" s="2" t="s">
        <v>340</v>
      </c>
      <c r="G23" s="27">
        <v>101.57237999999998</v>
      </c>
      <c r="H23" s="56">
        <v>142</v>
      </c>
      <c r="I23" s="27">
        <v>68.16</v>
      </c>
      <c r="J23" s="27"/>
      <c r="K23" s="51"/>
      <c r="L23" s="3"/>
      <c r="M23" s="26"/>
      <c r="N23" s="47"/>
      <c r="O23" s="26"/>
      <c r="P23" s="3"/>
      <c r="Q23" s="26"/>
      <c r="R23" s="3"/>
      <c r="T23" s="26">
        <f t="shared" si="3"/>
        <v>169.73237999999998</v>
      </c>
    </row>
    <row r="24" spans="1:20" ht="12.75" hidden="1" outlineLevel="2">
      <c r="A24" s="19" t="s">
        <v>593</v>
      </c>
      <c r="B24" s="19" t="s">
        <v>769</v>
      </c>
      <c r="C24" s="1" t="s">
        <v>384</v>
      </c>
      <c r="D24" s="23" t="s">
        <v>385</v>
      </c>
      <c r="E24" s="27" t="s">
        <v>335</v>
      </c>
      <c r="F24" s="2" t="s">
        <v>356</v>
      </c>
      <c r="G24" s="27"/>
      <c r="H24" s="56"/>
      <c r="I24" s="27"/>
      <c r="J24" s="27">
        <v>180</v>
      </c>
      <c r="K24" s="51"/>
      <c r="L24" s="3"/>
      <c r="M24" s="26"/>
      <c r="N24" s="47"/>
      <c r="O24" s="26"/>
      <c r="P24" s="3"/>
      <c r="Q24" s="26"/>
      <c r="R24" s="3"/>
      <c r="T24" s="26">
        <f t="shared" si="3"/>
        <v>180</v>
      </c>
    </row>
    <row r="25" spans="1:20" ht="12.75" hidden="1" outlineLevel="2">
      <c r="A25" s="19" t="s">
        <v>593</v>
      </c>
      <c r="B25" s="19" t="s">
        <v>769</v>
      </c>
      <c r="C25" s="1" t="s">
        <v>384</v>
      </c>
      <c r="D25" s="76" t="s">
        <v>385</v>
      </c>
      <c r="E25" s="60" t="s">
        <v>713</v>
      </c>
      <c r="F25" s="23" t="s">
        <v>713</v>
      </c>
      <c r="K25" s="52">
        <v>1</v>
      </c>
      <c r="L25" s="53">
        <v>0.15</v>
      </c>
      <c r="M25" s="27">
        <f>K25*L25*$M$2</f>
        <v>470.25</v>
      </c>
      <c r="T25" s="26">
        <f t="shared" si="3"/>
        <v>470.25</v>
      </c>
    </row>
    <row r="26" spans="1:20" ht="12.75" hidden="1" outlineLevel="2">
      <c r="A26" s="19" t="s">
        <v>593</v>
      </c>
      <c r="B26" s="19" t="s">
        <v>769</v>
      </c>
      <c r="C26" s="1" t="s">
        <v>384</v>
      </c>
      <c r="D26" s="23" t="s">
        <v>385</v>
      </c>
      <c r="E26" s="27" t="s">
        <v>710</v>
      </c>
      <c r="F26" s="2" t="s">
        <v>710</v>
      </c>
      <c r="G26" s="27"/>
      <c r="H26" s="56"/>
      <c r="I26" s="27"/>
      <c r="J26" s="27"/>
      <c r="K26" s="51"/>
      <c r="L26" s="3"/>
      <c r="M26" s="26"/>
      <c r="N26" s="47"/>
      <c r="O26" s="27"/>
      <c r="P26" s="3"/>
      <c r="Q26" s="26"/>
      <c r="R26" s="3"/>
      <c r="S26" s="27">
        <v>7.02</v>
      </c>
      <c r="T26" s="26">
        <f t="shared" si="3"/>
        <v>7.02</v>
      </c>
    </row>
    <row r="27" spans="1:20" s="3" customFormat="1" ht="12.75" outlineLevel="1" collapsed="1">
      <c r="A27" s="222"/>
      <c r="B27" s="222"/>
      <c r="C27" s="239"/>
      <c r="D27" s="237" t="s">
        <v>19</v>
      </c>
      <c r="E27" s="26"/>
      <c r="F27" s="225"/>
      <c r="G27" s="26">
        <f aca="true" t="shared" si="4" ref="G27:T27">SUBTOTAL(9,G17:G26)</f>
        <v>644.3728199999999</v>
      </c>
      <c r="H27" s="226">
        <f t="shared" si="4"/>
        <v>943</v>
      </c>
      <c r="I27" s="26">
        <f t="shared" si="4"/>
        <v>132.9</v>
      </c>
      <c r="J27" s="26">
        <f t="shared" si="4"/>
        <v>180</v>
      </c>
      <c r="K27" s="51">
        <f t="shared" si="4"/>
        <v>1</v>
      </c>
      <c r="L27" s="3">
        <f t="shared" si="4"/>
        <v>0.15</v>
      </c>
      <c r="M27" s="48">
        <f t="shared" si="4"/>
        <v>470.25</v>
      </c>
      <c r="N27" s="47">
        <f t="shared" si="4"/>
        <v>1.75</v>
      </c>
      <c r="O27" s="26">
        <f t="shared" si="4"/>
        <v>126</v>
      </c>
      <c r="P27" s="3">
        <f t="shared" si="4"/>
        <v>0</v>
      </c>
      <c r="Q27" s="26">
        <f t="shared" si="4"/>
        <v>0</v>
      </c>
      <c r="R27" s="3">
        <f t="shared" si="4"/>
        <v>0</v>
      </c>
      <c r="S27" s="26">
        <f t="shared" si="4"/>
        <v>7.02</v>
      </c>
      <c r="T27" s="26">
        <f t="shared" si="4"/>
        <v>1560.54282</v>
      </c>
    </row>
    <row r="28" spans="1:20" ht="12.75" hidden="1" outlineLevel="2">
      <c r="A28" s="19" t="s">
        <v>593</v>
      </c>
      <c r="B28" s="19" t="s">
        <v>772</v>
      </c>
      <c r="C28" s="1" t="s">
        <v>742</v>
      </c>
      <c r="D28" s="23" t="s">
        <v>390</v>
      </c>
      <c r="E28" s="27" t="s">
        <v>335</v>
      </c>
      <c r="F28" s="2">
        <v>15</v>
      </c>
      <c r="G28" s="27">
        <v>0.352755</v>
      </c>
      <c r="H28" s="56">
        <v>1</v>
      </c>
      <c r="I28" s="27">
        <v>0.1</v>
      </c>
      <c r="J28" s="27"/>
      <c r="O28" s="27"/>
      <c r="P28" s="23"/>
      <c r="R28" s="23"/>
      <c r="T28" s="26">
        <f>G28+I28+J28+M28+O28+Q28+R28+S28</f>
        <v>0.452755</v>
      </c>
    </row>
    <row r="29" spans="1:20" ht="12.75" hidden="1" outlineLevel="2">
      <c r="A29" s="19" t="s">
        <v>593</v>
      </c>
      <c r="B29" s="19" t="s">
        <v>772</v>
      </c>
      <c r="C29" s="1" t="s">
        <v>742</v>
      </c>
      <c r="D29" s="23" t="s">
        <v>390</v>
      </c>
      <c r="E29" s="27" t="s">
        <v>335</v>
      </c>
      <c r="F29" s="2" t="s">
        <v>338</v>
      </c>
      <c r="G29" s="27">
        <v>1.28466</v>
      </c>
      <c r="H29" s="56">
        <v>1</v>
      </c>
      <c r="I29" s="27">
        <v>0.06</v>
      </c>
      <c r="J29" s="27"/>
      <c r="O29" s="27"/>
      <c r="P29" s="23"/>
      <c r="R29" s="23"/>
      <c r="T29" s="26">
        <f>G29+I29+J29+M29+O29+Q29+R29+S29</f>
        <v>1.34466</v>
      </c>
    </row>
    <row r="30" spans="1:20" ht="12.75" hidden="1" outlineLevel="2">
      <c r="A30" s="19" t="s">
        <v>593</v>
      </c>
      <c r="B30" s="19" t="s">
        <v>772</v>
      </c>
      <c r="C30" s="1" t="s">
        <v>742</v>
      </c>
      <c r="D30" s="23" t="s">
        <v>390</v>
      </c>
      <c r="E30" s="27" t="s">
        <v>335</v>
      </c>
      <c r="F30" s="2" t="s">
        <v>356</v>
      </c>
      <c r="G30" s="27"/>
      <c r="H30" s="56"/>
      <c r="I30" s="27"/>
      <c r="J30" s="27">
        <v>15</v>
      </c>
      <c r="O30" s="27"/>
      <c r="P30" s="23"/>
      <c r="R30" s="23"/>
      <c r="T30" s="26">
        <f>G30+I30+J30+M30+O30+Q30+R30+S30</f>
        <v>15</v>
      </c>
    </row>
    <row r="31" spans="1:20" ht="12.75" hidden="1" outlineLevel="2">
      <c r="A31" s="19" t="s">
        <v>593</v>
      </c>
      <c r="B31" s="19" t="s">
        <v>772</v>
      </c>
      <c r="C31" s="1" t="s">
        <v>742</v>
      </c>
      <c r="D31" s="59" t="s">
        <v>390</v>
      </c>
      <c r="E31" s="60" t="s">
        <v>713</v>
      </c>
      <c r="F31" s="23" t="s">
        <v>713</v>
      </c>
      <c r="K31" s="52">
        <v>2</v>
      </c>
      <c r="L31" s="53">
        <v>0.0177</v>
      </c>
      <c r="M31" s="27">
        <f>K31*L31*$M$2</f>
        <v>110.979</v>
      </c>
      <c r="T31" s="26">
        <f>G31+I31+J31+M31+O31+Q31+R31+S31</f>
        <v>110.979</v>
      </c>
    </row>
    <row r="32" spans="1:20" s="3" customFormat="1" ht="12.75" outlineLevel="1" collapsed="1">
      <c r="A32" s="222"/>
      <c r="B32" s="222"/>
      <c r="C32" s="239"/>
      <c r="D32" s="237" t="s">
        <v>23</v>
      </c>
      <c r="E32" s="26"/>
      <c r="F32" s="225"/>
      <c r="G32" s="26">
        <f aca="true" t="shared" si="5" ref="G32:T32">SUBTOTAL(9,G28:G31)</f>
        <v>1.6374149999999998</v>
      </c>
      <c r="H32" s="226">
        <f t="shared" si="5"/>
        <v>2</v>
      </c>
      <c r="I32" s="26">
        <f t="shared" si="5"/>
        <v>0.16</v>
      </c>
      <c r="J32" s="26">
        <f t="shared" si="5"/>
        <v>15</v>
      </c>
      <c r="K32" s="51">
        <f t="shared" si="5"/>
        <v>2</v>
      </c>
      <c r="L32" s="3">
        <f t="shared" si="5"/>
        <v>0.0177</v>
      </c>
      <c r="M32" s="48">
        <f t="shared" si="5"/>
        <v>110.979</v>
      </c>
      <c r="N32" s="47">
        <f t="shared" si="5"/>
        <v>0</v>
      </c>
      <c r="O32" s="26">
        <f t="shared" si="5"/>
        <v>0</v>
      </c>
      <c r="P32" s="3">
        <f t="shared" si="5"/>
        <v>0</v>
      </c>
      <c r="Q32" s="26">
        <f t="shared" si="5"/>
        <v>0</v>
      </c>
      <c r="R32" s="3">
        <f t="shared" si="5"/>
        <v>0</v>
      </c>
      <c r="S32" s="26">
        <f t="shared" si="5"/>
        <v>0</v>
      </c>
      <c r="T32" s="26">
        <f t="shared" si="5"/>
        <v>127.776415</v>
      </c>
    </row>
    <row r="33" spans="1:20" ht="12.75" hidden="1" outlineLevel="2">
      <c r="A33" s="19" t="s">
        <v>593</v>
      </c>
      <c r="B33" s="19" t="s">
        <v>932</v>
      </c>
      <c r="C33" s="2">
        <v>709604</v>
      </c>
      <c r="D33" s="59" t="s">
        <v>917</v>
      </c>
      <c r="E33" s="60" t="s">
        <v>713</v>
      </c>
      <c r="F33" s="23" t="s">
        <v>713</v>
      </c>
      <c r="K33" s="52">
        <v>2</v>
      </c>
      <c r="L33" s="53">
        <v>0.2</v>
      </c>
      <c r="M33" s="27">
        <f>K33*L33*$M$2</f>
        <v>1254</v>
      </c>
      <c r="T33" s="26">
        <f>G33+I33+J33+M33+O33+Q33+R33+S33</f>
        <v>1254</v>
      </c>
    </row>
    <row r="34" spans="1:20" s="3" customFormat="1" ht="12.75" outlineLevel="1" collapsed="1">
      <c r="A34" s="222"/>
      <c r="B34" s="222"/>
      <c r="C34" s="239"/>
      <c r="D34" s="237" t="s">
        <v>65</v>
      </c>
      <c r="E34" s="26"/>
      <c r="F34" s="225"/>
      <c r="G34" s="26">
        <f aca="true" t="shared" si="6" ref="G34:T34">SUBTOTAL(9,G33:G33)</f>
        <v>0</v>
      </c>
      <c r="H34" s="226">
        <f t="shared" si="6"/>
        <v>0</v>
      </c>
      <c r="I34" s="26">
        <f t="shared" si="6"/>
        <v>0</v>
      </c>
      <c r="J34" s="26">
        <f t="shared" si="6"/>
        <v>0</v>
      </c>
      <c r="K34" s="51">
        <f t="shared" si="6"/>
        <v>2</v>
      </c>
      <c r="L34" s="3">
        <f t="shared" si="6"/>
        <v>0.2</v>
      </c>
      <c r="M34" s="48">
        <f t="shared" si="6"/>
        <v>1254</v>
      </c>
      <c r="N34" s="47">
        <f t="shared" si="6"/>
        <v>0</v>
      </c>
      <c r="O34" s="26">
        <f t="shared" si="6"/>
        <v>0</v>
      </c>
      <c r="P34" s="3">
        <f t="shared" si="6"/>
        <v>0</v>
      </c>
      <c r="Q34" s="26">
        <f t="shared" si="6"/>
        <v>0</v>
      </c>
      <c r="R34" s="3">
        <f t="shared" si="6"/>
        <v>0</v>
      </c>
      <c r="S34" s="26">
        <f t="shared" si="6"/>
        <v>0</v>
      </c>
      <c r="T34" s="26">
        <f t="shared" si="6"/>
        <v>1254</v>
      </c>
    </row>
    <row r="35" spans="1:20" ht="12.75" hidden="1" outlineLevel="2">
      <c r="A35" s="19" t="s">
        <v>593</v>
      </c>
      <c r="B35" s="19" t="s">
        <v>824</v>
      </c>
      <c r="C35" s="1" t="s">
        <v>571</v>
      </c>
      <c r="D35" s="23" t="s">
        <v>572</v>
      </c>
      <c r="E35" s="27" t="s">
        <v>861</v>
      </c>
      <c r="F35" s="2" t="s">
        <v>861</v>
      </c>
      <c r="G35" s="27"/>
      <c r="H35" s="56"/>
      <c r="I35" s="27"/>
      <c r="J35" s="27"/>
      <c r="N35" s="58">
        <f>O35/$O$2</f>
        <v>2.25</v>
      </c>
      <c r="O35" s="27">
        <v>162</v>
      </c>
      <c r="P35" s="23"/>
      <c r="R35" s="23"/>
      <c r="T35" s="26">
        <f aca="true" t="shared" si="7" ref="T35:T44">G35+I35+J35+M35+O35+Q35+R35+S35</f>
        <v>162</v>
      </c>
    </row>
    <row r="36" spans="1:20" ht="12.75" hidden="1" outlineLevel="2">
      <c r="A36" s="19" t="s">
        <v>593</v>
      </c>
      <c r="B36" s="19" t="s">
        <v>824</v>
      </c>
      <c r="C36" s="1" t="s">
        <v>571</v>
      </c>
      <c r="D36" s="23" t="s">
        <v>572</v>
      </c>
      <c r="E36" s="27" t="s">
        <v>335</v>
      </c>
      <c r="F36" s="2">
        <v>15</v>
      </c>
      <c r="G36" s="27">
        <v>283.662405</v>
      </c>
      <c r="H36" s="56">
        <v>782</v>
      </c>
      <c r="I36" s="27">
        <v>78.2</v>
      </c>
      <c r="J36" s="27"/>
      <c r="K36" s="51"/>
      <c r="L36" s="3"/>
      <c r="M36" s="26"/>
      <c r="N36" s="47"/>
      <c r="O36" s="26"/>
      <c r="P36" s="3"/>
      <c r="Q36" s="26"/>
      <c r="R36" s="3"/>
      <c r="T36" s="26">
        <f t="shared" si="7"/>
        <v>361.86240499999997</v>
      </c>
    </row>
    <row r="37" spans="1:20" ht="12.75" hidden="1" outlineLevel="2">
      <c r="A37" s="19" t="s">
        <v>593</v>
      </c>
      <c r="B37" s="19" t="s">
        <v>824</v>
      </c>
      <c r="C37" s="1" t="s">
        <v>571</v>
      </c>
      <c r="D37" s="23" t="s">
        <v>572</v>
      </c>
      <c r="E37" s="27" t="s">
        <v>335</v>
      </c>
      <c r="F37" s="2" t="s">
        <v>337</v>
      </c>
      <c r="G37" s="27">
        <v>245.28581999999997</v>
      </c>
      <c r="H37" s="56">
        <v>45</v>
      </c>
      <c r="I37" s="27">
        <v>2.7</v>
      </c>
      <c r="J37" s="27"/>
      <c r="O37" s="27"/>
      <c r="P37" s="23"/>
      <c r="R37" s="23"/>
      <c r="T37" s="26">
        <f t="shared" si="7"/>
        <v>247.98581999999996</v>
      </c>
    </row>
    <row r="38" spans="1:20" ht="12.75" hidden="1" outlineLevel="2">
      <c r="A38" s="19" t="s">
        <v>593</v>
      </c>
      <c r="B38" s="19" t="s">
        <v>824</v>
      </c>
      <c r="C38" s="1" t="s">
        <v>571</v>
      </c>
      <c r="D38" s="23" t="s">
        <v>572</v>
      </c>
      <c r="E38" s="27" t="s">
        <v>335</v>
      </c>
      <c r="F38" s="2" t="s">
        <v>338</v>
      </c>
      <c r="G38" s="27">
        <v>645.873345</v>
      </c>
      <c r="H38" s="56">
        <v>410</v>
      </c>
      <c r="I38" s="27">
        <v>24.6</v>
      </c>
      <c r="J38" s="27"/>
      <c r="O38" s="27"/>
      <c r="P38" s="23"/>
      <c r="R38" s="23"/>
      <c r="T38" s="26">
        <f t="shared" si="7"/>
        <v>670.473345</v>
      </c>
    </row>
    <row r="39" spans="1:20" ht="12.75" hidden="1" outlineLevel="2">
      <c r="A39" s="19" t="s">
        <v>593</v>
      </c>
      <c r="B39" s="19" t="s">
        <v>824</v>
      </c>
      <c r="C39" s="1" t="s">
        <v>571</v>
      </c>
      <c r="D39" s="23" t="s">
        <v>572</v>
      </c>
      <c r="E39" s="27" t="s">
        <v>335</v>
      </c>
      <c r="F39" s="2" t="s">
        <v>341</v>
      </c>
      <c r="G39" s="27">
        <v>16.416269999999997</v>
      </c>
      <c r="H39" s="56">
        <v>3</v>
      </c>
      <c r="I39" s="27">
        <v>0.18</v>
      </c>
      <c r="J39" s="27"/>
      <c r="K39" s="51"/>
      <c r="L39" s="3"/>
      <c r="M39" s="26"/>
      <c r="N39" s="47"/>
      <c r="O39" s="26"/>
      <c r="P39" s="3"/>
      <c r="Q39" s="26"/>
      <c r="R39" s="3"/>
      <c r="T39" s="26">
        <f t="shared" si="7"/>
        <v>16.596269999999997</v>
      </c>
    </row>
    <row r="40" spans="1:20" ht="12.75" hidden="1" outlineLevel="2">
      <c r="A40" s="19" t="s">
        <v>593</v>
      </c>
      <c r="B40" s="19" t="s">
        <v>824</v>
      </c>
      <c r="C40" s="1" t="s">
        <v>571</v>
      </c>
      <c r="D40" s="23" t="s">
        <v>572</v>
      </c>
      <c r="E40" s="27" t="s">
        <v>335</v>
      </c>
      <c r="F40" s="2" t="s">
        <v>339</v>
      </c>
      <c r="G40" s="27">
        <v>396.291285</v>
      </c>
      <c r="H40" s="56">
        <v>295</v>
      </c>
      <c r="I40" s="27">
        <v>17.7</v>
      </c>
      <c r="J40" s="27"/>
      <c r="O40" s="27"/>
      <c r="P40" s="23"/>
      <c r="R40" s="23"/>
      <c r="T40" s="26">
        <f t="shared" si="7"/>
        <v>413.991285</v>
      </c>
    </row>
    <row r="41" spans="1:20" ht="12.75" hidden="1" outlineLevel="2">
      <c r="A41" s="19" t="s">
        <v>593</v>
      </c>
      <c r="B41" s="19" t="s">
        <v>824</v>
      </c>
      <c r="C41" s="1" t="s">
        <v>571</v>
      </c>
      <c r="D41" s="23" t="s">
        <v>572</v>
      </c>
      <c r="E41" s="27" t="s">
        <v>335</v>
      </c>
      <c r="F41" s="2" t="s">
        <v>340</v>
      </c>
      <c r="G41" s="27">
        <v>34.085609999999996</v>
      </c>
      <c r="H41" s="56">
        <v>40</v>
      </c>
      <c r="I41" s="27">
        <v>19.2</v>
      </c>
      <c r="J41" s="27"/>
      <c r="O41" s="27"/>
      <c r="P41" s="23"/>
      <c r="R41" s="23"/>
      <c r="T41" s="26">
        <f t="shared" si="7"/>
        <v>53.28560999999999</v>
      </c>
    </row>
    <row r="42" spans="1:20" ht="12.75" hidden="1" outlineLevel="2">
      <c r="A42" s="19" t="s">
        <v>593</v>
      </c>
      <c r="B42" s="19" t="s">
        <v>824</v>
      </c>
      <c r="C42" s="1" t="s">
        <v>571</v>
      </c>
      <c r="D42" s="23" t="s">
        <v>572</v>
      </c>
      <c r="E42" s="27" t="s">
        <v>335</v>
      </c>
      <c r="F42" s="2" t="s">
        <v>356</v>
      </c>
      <c r="G42" s="27"/>
      <c r="H42" s="56"/>
      <c r="I42" s="27"/>
      <c r="J42" s="27">
        <v>180</v>
      </c>
      <c r="O42" s="27"/>
      <c r="P42" s="23"/>
      <c r="R42" s="23"/>
      <c r="T42" s="26">
        <f t="shared" si="7"/>
        <v>180</v>
      </c>
    </row>
    <row r="43" spans="1:20" ht="12.75" hidden="1" outlineLevel="2">
      <c r="A43" s="19" t="s">
        <v>593</v>
      </c>
      <c r="B43" s="19" t="s">
        <v>824</v>
      </c>
      <c r="C43" s="1" t="s">
        <v>571</v>
      </c>
      <c r="D43" s="59" t="s">
        <v>572</v>
      </c>
      <c r="E43" s="60" t="s">
        <v>713</v>
      </c>
      <c r="F43" s="23" t="s">
        <v>713</v>
      </c>
      <c r="K43" s="52">
        <v>1</v>
      </c>
      <c r="L43" s="53">
        <v>1</v>
      </c>
      <c r="M43" s="27">
        <f>K43*L43*$M$2</f>
        <v>3135</v>
      </c>
      <c r="T43" s="26">
        <f t="shared" si="7"/>
        <v>3135</v>
      </c>
    </row>
    <row r="44" spans="1:20" ht="12.75" hidden="1" outlineLevel="2">
      <c r="A44" s="19" t="s">
        <v>593</v>
      </c>
      <c r="B44" s="19" t="s">
        <v>824</v>
      </c>
      <c r="C44" s="1" t="s">
        <v>571</v>
      </c>
      <c r="D44" s="23" t="s">
        <v>572</v>
      </c>
      <c r="E44" s="27" t="s">
        <v>710</v>
      </c>
      <c r="F44" s="2" t="s">
        <v>710</v>
      </c>
      <c r="G44" s="27"/>
      <c r="H44" s="56"/>
      <c r="I44" s="27"/>
      <c r="J44" s="27"/>
      <c r="O44" s="27"/>
      <c r="P44" s="23"/>
      <c r="R44" s="23"/>
      <c r="S44" s="27">
        <v>18.3</v>
      </c>
      <c r="T44" s="26">
        <f t="shared" si="7"/>
        <v>18.3</v>
      </c>
    </row>
    <row r="45" spans="1:20" s="3" customFormat="1" ht="12.75" outlineLevel="1" collapsed="1">
      <c r="A45" s="222"/>
      <c r="B45" s="222"/>
      <c r="C45" s="239"/>
      <c r="D45" s="237" t="s">
        <v>141</v>
      </c>
      <c r="E45" s="26"/>
      <c r="F45" s="225"/>
      <c r="G45" s="26">
        <f aca="true" t="shared" si="8" ref="G45:T45">SUBTOTAL(9,G35:G44)</f>
        <v>1621.614735</v>
      </c>
      <c r="H45" s="226">
        <f t="shared" si="8"/>
        <v>1575</v>
      </c>
      <c r="I45" s="26">
        <f t="shared" si="8"/>
        <v>142.58</v>
      </c>
      <c r="J45" s="26">
        <f t="shared" si="8"/>
        <v>180</v>
      </c>
      <c r="K45" s="51">
        <f t="shared" si="8"/>
        <v>1</v>
      </c>
      <c r="L45" s="3">
        <f t="shared" si="8"/>
        <v>1</v>
      </c>
      <c r="M45" s="48">
        <f t="shared" si="8"/>
        <v>3135</v>
      </c>
      <c r="N45" s="47">
        <f t="shared" si="8"/>
        <v>2.25</v>
      </c>
      <c r="O45" s="26">
        <f t="shared" si="8"/>
        <v>162</v>
      </c>
      <c r="P45" s="3">
        <f t="shared" si="8"/>
        <v>0</v>
      </c>
      <c r="Q45" s="26">
        <f t="shared" si="8"/>
        <v>0</v>
      </c>
      <c r="R45" s="3">
        <f t="shared" si="8"/>
        <v>0</v>
      </c>
      <c r="S45" s="26">
        <f t="shared" si="8"/>
        <v>18.3</v>
      </c>
      <c r="T45" s="26">
        <f t="shared" si="8"/>
        <v>5259.494735</v>
      </c>
    </row>
    <row r="46" spans="1:20" ht="12.75" hidden="1" outlineLevel="2">
      <c r="A46" s="19" t="s">
        <v>593</v>
      </c>
      <c r="B46" s="19" t="s">
        <v>824</v>
      </c>
      <c r="C46" s="1" t="s">
        <v>571</v>
      </c>
      <c r="D46" s="23" t="s">
        <v>718</v>
      </c>
      <c r="E46" s="27" t="s">
        <v>335</v>
      </c>
      <c r="F46" s="2" t="s">
        <v>338</v>
      </c>
      <c r="G46" s="27">
        <v>5.107049999999999</v>
      </c>
      <c r="H46" s="56">
        <v>3</v>
      </c>
      <c r="I46" s="27">
        <v>0.18</v>
      </c>
      <c r="J46" s="27"/>
      <c r="O46" s="27"/>
      <c r="P46" s="23"/>
      <c r="R46" s="23"/>
      <c r="T46" s="26">
        <f>G46+I46+J46+M46+O46+Q46+R46+S46</f>
        <v>5.287049999999999</v>
      </c>
    </row>
    <row r="47" spans="1:20" ht="12.75" hidden="1" outlineLevel="2">
      <c r="A47" s="19" t="s">
        <v>593</v>
      </c>
      <c r="B47" s="19" t="s">
        <v>824</v>
      </c>
      <c r="C47" s="1" t="s">
        <v>571</v>
      </c>
      <c r="D47" s="23" t="s">
        <v>718</v>
      </c>
      <c r="E47" s="27" t="s">
        <v>335</v>
      </c>
      <c r="F47" s="2" t="s">
        <v>356</v>
      </c>
      <c r="G47" s="27"/>
      <c r="H47" s="56"/>
      <c r="I47" s="27"/>
      <c r="J47" s="27">
        <v>15</v>
      </c>
      <c r="O47" s="27"/>
      <c r="P47" s="23"/>
      <c r="R47" s="23"/>
      <c r="T47" s="26">
        <f>G47+I47+J47+M47+O47+Q47+R47+S47</f>
        <v>15</v>
      </c>
    </row>
    <row r="48" spans="1:20" ht="12.75" hidden="1" outlineLevel="2">
      <c r="A48" s="19" t="s">
        <v>593</v>
      </c>
      <c r="B48" s="19" t="s">
        <v>824</v>
      </c>
      <c r="C48" s="1" t="s">
        <v>571</v>
      </c>
      <c r="D48" s="59" t="s">
        <v>718</v>
      </c>
      <c r="E48" s="60" t="s">
        <v>713</v>
      </c>
      <c r="F48" s="23" t="s">
        <v>713</v>
      </c>
      <c r="K48" s="52">
        <v>2</v>
      </c>
      <c r="L48" s="53">
        <v>0.1429</v>
      </c>
      <c r="M48" s="27">
        <f>K48*L48*$M$2</f>
        <v>895.983</v>
      </c>
      <c r="T48" s="26">
        <f>G48+I48+J48+M48+O48+Q48+R48+S48</f>
        <v>895.983</v>
      </c>
    </row>
    <row r="49" spans="1:20" s="3" customFormat="1" ht="12.75" outlineLevel="1" collapsed="1">
      <c r="A49" s="222"/>
      <c r="B49" s="222"/>
      <c r="C49" s="239"/>
      <c r="D49" s="237" t="s">
        <v>142</v>
      </c>
      <c r="E49" s="26"/>
      <c r="F49" s="225"/>
      <c r="G49" s="26">
        <f aca="true" t="shared" si="9" ref="G49:T49">SUBTOTAL(9,G46:G48)</f>
        <v>5.107049999999999</v>
      </c>
      <c r="H49" s="226">
        <f t="shared" si="9"/>
        <v>3</v>
      </c>
      <c r="I49" s="26">
        <f t="shared" si="9"/>
        <v>0.18</v>
      </c>
      <c r="J49" s="26">
        <f t="shared" si="9"/>
        <v>15</v>
      </c>
      <c r="K49" s="51">
        <f t="shared" si="9"/>
        <v>2</v>
      </c>
      <c r="L49" s="3">
        <f t="shared" si="9"/>
        <v>0.1429</v>
      </c>
      <c r="M49" s="48">
        <f t="shared" si="9"/>
        <v>895.983</v>
      </c>
      <c r="N49" s="47">
        <f t="shared" si="9"/>
        <v>0</v>
      </c>
      <c r="O49" s="26">
        <f t="shared" si="9"/>
        <v>0</v>
      </c>
      <c r="P49" s="3">
        <f t="shared" si="9"/>
        <v>0</v>
      </c>
      <c r="Q49" s="26">
        <f t="shared" si="9"/>
        <v>0</v>
      </c>
      <c r="R49" s="3">
        <f t="shared" si="9"/>
        <v>0</v>
      </c>
      <c r="S49" s="26">
        <f t="shared" si="9"/>
        <v>0</v>
      </c>
      <c r="T49" s="26">
        <f t="shared" si="9"/>
        <v>916.27005</v>
      </c>
    </row>
    <row r="50" spans="1:20" ht="12.75" hidden="1" outlineLevel="2">
      <c r="A50" s="19" t="s">
        <v>593</v>
      </c>
      <c r="B50" s="19" t="s">
        <v>891</v>
      </c>
      <c r="C50" s="2" t="s">
        <v>948</v>
      </c>
      <c r="D50" s="76" t="s">
        <v>925</v>
      </c>
      <c r="E50" s="60" t="s">
        <v>713</v>
      </c>
      <c r="F50" s="23" t="s">
        <v>713</v>
      </c>
      <c r="K50" s="52">
        <v>2</v>
      </c>
      <c r="L50" s="53">
        <v>1</v>
      </c>
      <c r="M50" s="27">
        <f>K50*L50*$M$2</f>
        <v>6270</v>
      </c>
      <c r="T50" s="26">
        <f>G50+I50+J50+M50+O50+Q50+R50+S50</f>
        <v>6270</v>
      </c>
    </row>
    <row r="51" spans="1:20" s="3" customFormat="1" ht="12.75" outlineLevel="1" collapsed="1">
      <c r="A51" s="222"/>
      <c r="B51" s="222"/>
      <c r="C51" s="239"/>
      <c r="D51" s="237" t="s">
        <v>143</v>
      </c>
      <c r="E51" s="26"/>
      <c r="F51" s="225"/>
      <c r="G51" s="26">
        <f aca="true" t="shared" si="10" ref="G51:T51">SUBTOTAL(9,G50:G50)</f>
        <v>0</v>
      </c>
      <c r="H51" s="226">
        <f t="shared" si="10"/>
        <v>0</v>
      </c>
      <c r="I51" s="26">
        <f t="shared" si="10"/>
        <v>0</v>
      </c>
      <c r="J51" s="26">
        <f t="shared" si="10"/>
        <v>0</v>
      </c>
      <c r="K51" s="51">
        <f t="shared" si="10"/>
        <v>2</v>
      </c>
      <c r="L51" s="3">
        <f t="shared" si="10"/>
        <v>1</v>
      </c>
      <c r="M51" s="48">
        <f t="shared" si="10"/>
        <v>6270</v>
      </c>
      <c r="N51" s="47">
        <f t="shared" si="10"/>
        <v>0</v>
      </c>
      <c r="O51" s="26">
        <f t="shared" si="10"/>
        <v>0</v>
      </c>
      <c r="P51" s="3">
        <f t="shared" si="10"/>
        <v>0</v>
      </c>
      <c r="Q51" s="26">
        <f t="shared" si="10"/>
        <v>0</v>
      </c>
      <c r="R51" s="3">
        <f t="shared" si="10"/>
        <v>0</v>
      </c>
      <c r="S51" s="26">
        <f t="shared" si="10"/>
        <v>0</v>
      </c>
      <c r="T51" s="26">
        <f t="shared" si="10"/>
        <v>6270</v>
      </c>
    </row>
    <row r="52" spans="1:20" ht="12.75" hidden="1" outlineLevel="2">
      <c r="A52" s="19" t="s">
        <v>593</v>
      </c>
      <c r="B52" s="19" t="s">
        <v>831</v>
      </c>
      <c r="C52" s="1" t="s">
        <v>603</v>
      </c>
      <c r="D52" s="23" t="s">
        <v>604</v>
      </c>
      <c r="E52" s="27" t="s">
        <v>861</v>
      </c>
      <c r="F52" s="2" t="s">
        <v>861</v>
      </c>
      <c r="G52" s="27"/>
      <c r="H52" s="56"/>
      <c r="I52" s="27"/>
      <c r="J52" s="27"/>
      <c r="K52" s="51"/>
      <c r="L52" s="3"/>
      <c r="M52" s="26"/>
      <c r="N52" s="58">
        <f>O52/$O$2</f>
        <v>3.25</v>
      </c>
      <c r="O52" s="27">
        <v>234</v>
      </c>
      <c r="P52" s="3"/>
      <c r="Q52" s="26"/>
      <c r="R52" s="3"/>
      <c r="T52" s="26">
        <f aca="true" t="shared" si="11" ref="T52:T58">G52+I52+J52+M52+O52+Q52+R52+S52</f>
        <v>234</v>
      </c>
    </row>
    <row r="53" spans="1:20" ht="12.75" hidden="1" outlineLevel="2">
      <c r="A53" s="19" t="s">
        <v>593</v>
      </c>
      <c r="B53" s="19" t="s">
        <v>831</v>
      </c>
      <c r="C53" s="1" t="s">
        <v>603</v>
      </c>
      <c r="D53" s="23" t="s">
        <v>604</v>
      </c>
      <c r="E53" s="27" t="s">
        <v>335</v>
      </c>
      <c r="F53" s="2">
        <v>15</v>
      </c>
      <c r="G53" s="27">
        <v>7.0550999999999995</v>
      </c>
      <c r="H53" s="56">
        <v>21</v>
      </c>
      <c r="I53" s="27">
        <v>2.1</v>
      </c>
      <c r="J53" s="27"/>
      <c r="O53" s="27"/>
      <c r="P53" s="23"/>
      <c r="R53" s="23"/>
      <c r="T53" s="26">
        <f t="shared" si="11"/>
        <v>9.1551</v>
      </c>
    </row>
    <row r="54" spans="1:20" ht="12.75" hidden="1" outlineLevel="2">
      <c r="A54" s="19" t="s">
        <v>593</v>
      </c>
      <c r="B54" s="19" t="s">
        <v>831</v>
      </c>
      <c r="C54" s="1" t="s">
        <v>603</v>
      </c>
      <c r="D54" s="23" t="s">
        <v>604</v>
      </c>
      <c r="E54" s="27" t="s">
        <v>335</v>
      </c>
      <c r="F54" s="2" t="s">
        <v>337</v>
      </c>
      <c r="G54" s="27">
        <v>34.84377</v>
      </c>
      <c r="H54" s="56">
        <v>8</v>
      </c>
      <c r="I54" s="27">
        <v>0.48</v>
      </c>
      <c r="J54" s="27"/>
      <c r="O54" s="27"/>
      <c r="P54" s="23"/>
      <c r="R54" s="23"/>
      <c r="T54" s="26">
        <f t="shared" si="11"/>
        <v>35.323769999999996</v>
      </c>
    </row>
    <row r="55" spans="1:20" ht="12.75" hidden="1" outlineLevel="2">
      <c r="A55" s="19" t="s">
        <v>593</v>
      </c>
      <c r="B55" s="19" t="s">
        <v>831</v>
      </c>
      <c r="C55" s="1" t="s">
        <v>603</v>
      </c>
      <c r="D55" s="23" t="s">
        <v>604</v>
      </c>
      <c r="E55" s="27" t="s">
        <v>335</v>
      </c>
      <c r="F55" s="2" t="s">
        <v>338</v>
      </c>
      <c r="G55" s="27">
        <v>30.56859</v>
      </c>
      <c r="H55" s="56">
        <v>15</v>
      </c>
      <c r="I55" s="27">
        <v>0.9</v>
      </c>
      <c r="J55" s="27"/>
      <c r="O55" s="27"/>
      <c r="P55" s="23"/>
      <c r="R55" s="23"/>
      <c r="T55" s="26">
        <f t="shared" si="11"/>
        <v>31.46859</v>
      </c>
    </row>
    <row r="56" spans="1:20" ht="12.75" hidden="1" outlineLevel="2">
      <c r="A56" s="19" t="s">
        <v>593</v>
      </c>
      <c r="B56" s="19" t="s">
        <v>831</v>
      </c>
      <c r="C56" s="1" t="s">
        <v>603</v>
      </c>
      <c r="D56" s="23" t="s">
        <v>604</v>
      </c>
      <c r="E56" s="27" t="s">
        <v>335</v>
      </c>
      <c r="F56" s="2" t="s">
        <v>339</v>
      </c>
      <c r="G56" s="27">
        <v>3.7381499999999996</v>
      </c>
      <c r="H56" s="56">
        <v>6</v>
      </c>
      <c r="I56" s="27">
        <v>0.36</v>
      </c>
      <c r="J56" s="27"/>
      <c r="O56" s="27"/>
      <c r="P56" s="23"/>
      <c r="R56" s="23"/>
      <c r="T56" s="26">
        <f t="shared" si="11"/>
        <v>4.0981499999999995</v>
      </c>
    </row>
    <row r="57" spans="1:20" ht="12.75" hidden="1" outlineLevel="2">
      <c r="A57" s="19" t="s">
        <v>593</v>
      </c>
      <c r="B57" s="19" t="s">
        <v>831</v>
      </c>
      <c r="C57" s="1" t="s">
        <v>603</v>
      </c>
      <c r="D57" s="23" t="s">
        <v>604</v>
      </c>
      <c r="E57" s="27" t="s">
        <v>335</v>
      </c>
      <c r="F57" s="2" t="s">
        <v>340</v>
      </c>
      <c r="G57" s="27">
        <v>3.5275499999999997</v>
      </c>
      <c r="H57" s="56">
        <v>3</v>
      </c>
      <c r="I57" s="27">
        <v>1.44</v>
      </c>
      <c r="J57" s="27"/>
      <c r="K57" s="51"/>
      <c r="L57" s="3"/>
      <c r="M57" s="26"/>
      <c r="N57" s="47"/>
      <c r="O57" s="26"/>
      <c r="P57" s="3"/>
      <c r="Q57" s="26"/>
      <c r="R57" s="3"/>
      <c r="T57" s="26">
        <f t="shared" si="11"/>
        <v>4.967549999999999</v>
      </c>
    </row>
    <row r="58" spans="1:20" ht="12.75" hidden="1" outlineLevel="2">
      <c r="A58" s="19" t="s">
        <v>593</v>
      </c>
      <c r="B58" s="19" t="s">
        <v>831</v>
      </c>
      <c r="C58" s="1" t="s">
        <v>603</v>
      </c>
      <c r="D58" s="23" t="s">
        <v>604</v>
      </c>
      <c r="E58" s="27" t="s">
        <v>335</v>
      </c>
      <c r="F58" s="2" t="s">
        <v>356</v>
      </c>
      <c r="G58" s="27"/>
      <c r="H58" s="56"/>
      <c r="I58" s="27"/>
      <c r="J58" s="27">
        <v>180</v>
      </c>
      <c r="K58" s="51"/>
      <c r="L58" s="3"/>
      <c r="M58" s="26"/>
      <c r="N58" s="47"/>
      <c r="O58" s="26"/>
      <c r="P58" s="3"/>
      <c r="Q58" s="26"/>
      <c r="R58" s="3"/>
      <c r="T58" s="26">
        <f t="shared" si="11"/>
        <v>180</v>
      </c>
    </row>
    <row r="59" spans="1:20" s="3" customFormat="1" ht="12.75" outlineLevel="1" collapsed="1">
      <c r="A59" s="222"/>
      <c r="B59" s="222"/>
      <c r="C59" s="239"/>
      <c r="D59" s="237" t="s">
        <v>162</v>
      </c>
      <c r="E59" s="26"/>
      <c r="F59" s="225"/>
      <c r="G59" s="26">
        <f aca="true" t="shared" si="12" ref="G59:T59">SUBTOTAL(9,G52:G58)</f>
        <v>79.73316000000001</v>
      </c>
      <c r="H59" s="226">
        <f t="shared" si="12"/>
        <v>53</v>
      </c>
      <c r="I59" s="26">
        <f t="shared" si="12"/>
        <v>5.279999999999999</v>
      </c>
      <c r="J59" s="26">
        <f t="shared" si="12"/>
        <v>180</v>
      </c>
      <c r="K59" s="51">
        <f t="shared" si="12"/>
        <v>0</v>
      </c>
      <c r="L59" s="3">
        <f t="shared" si="12"/>
        <v>0</v>
      </c>
      <c r="M59" s="48">
        <f t="shared" si="12"/>
        <v>0</v>
      </c>
      <c r="N59" s="47">
        <f t="shared" si="12"/>
        <v>3.25</v>
      </c>
      <c r="O59" s="26">
        <f t="shared" si="12"/>
        <v>234</v>
      </c>
      <c r="P59" s="3">
        <f t="shared" si="12"/>
        <v>0</v>
      </c>
      <c r="Q59" s="26">
        <f t="shared" si="12"/>
        <v>0</v>
      </c>
      <c r="R59" s="3">
        <f t="shared" si="12"/>
        <v>0</v>
      </c>
      <c r="S59" s="26">
        <f t="shared" si="12"/>
        <v>0</v>
      </c>
      <c r="T59" s="26">
        <f t="shared" si="12"/>
        <v>499.01316</v>
      </c>
    </row>
    <row r="60" spans="1:20" ht="12.75" hidden="1" outlineLevel="2">
      <c r="A60" s="19" t="s">
        <v>593</v>
      </c>
      <c r="B60" s="19" t="s">
        <v>842</v>
      </c>
      <c r="C60" s="2">
        <v>706201</v>
      </c>
      <c r="D60" s="76" t="s">
        <v>944</v>
      </c>
      <c r="E60" s="60" t="s">
        <v>713</v>
      </c>
      <c r="F60" s="23" t="s">
        <v>713</v>
      </c>
      <c r="K60" s="52">
        <v>2</v>
      </c>
      <c r="L60" s="53">
        <v>0.07145</v>
      </c>
      <c r="M60" s="27">
        <f>K60*L60*$M$2</f>
        <v>447.9915</v>
      </c>
      <c r="T60" s="26">
        <f>G60+I60+J60+M60+O60+Q60+R60+S60</f>
        <v>447.9915</v>
      </c>
    </row>
    <row r="61" spans="1:20" s="3" customFormat="1" ht="12.75" outlineLevel="1" collapsed="1">
      <c r="A61" s="222"/>
      <c r="B61" s="222"/>
      <c r="C61" s="239"/>
      <c r="D61" s="237" t="s">
        <v>183</v>
      </c>
      <c r="E61" s="26"/>
      <c r="F61" s="225"/>
      <c r="G61" s="26">
        <f aca="true" t="shared" si="13" ref="G61:T61">SUBTOTAL(9,G60:G60)</f>
        <v>0</v>
      </c>
      <c r="H61" s="226">
        <f t="shared" si="13"/>
        <v>0</v>
      </c>
      <c r="I61" s="26">
        <f t="shared" si="13"/>
        <v>0</v>
      </c>
      <c r="J61" s="26">
        <f t="shared" si="13"/>
        <v>0</v>
      </c>
      <c r="K61" s="51">
        <f t="shared" si="13"/>
        <v>2</v>
      </c>
      <c r="L61" s="3">
        <f t="shared" si="13"/>
        <v>0.07145</v>
      </c>
      <c r="M61" s="48">
        <f t="shared" si="13"/>
        <v>447.9915</v>
      </c>
      <c r="N61" s="47">
        <f t="shared" si="13"/>
        <v>0</v>
      </c>
      <c r="O61" s="26">
        <f t="shared" si="13"/>
        <v>0</v>
      </c>
      <c r="P61" s="3">
        <f t="shared" si="13"/>
        <v>0</v>
      </c>
      <c r="Q61" s="26">
        <f t="shared" si="13"/>
        <v>0</v>
      </c>
      <c r="R61" s="3">
        <f t="shared" si="13"/>
        <v>0</v>
      </c>
      <c r="S61" s="26">
        <f t="shared" si="13"/>
        <v>0</v>
      </c>
      <c r="T61" s="26">
        <f t="shared" si="13"/>
        <v>447.9915</v>
      </c>
    </row>
    <row r="62" spans="1:20" ht="12.75" hidden="1" outlineLevel="2">
      <c r="A62" s="19" t="s">
        <v>593</v>
      </c>
      <c r="B62" s="19" t="s">
        <v>842</v>
      </c>
      <c r="C62" s="2">
        <v>706201</v>
      </c>
      <c r="D62" s="76" t="s">
        <v>926</v>
      </c>
      <c r="E62" s="60" t="s">
        <v>713</v>
      </c>
      <c r="F62" s="23" t="s">
        <v>713</v>
      </c>
      <c r="K62" s="52">
        <v>2</v>
      </c>
      <c r="L62" s="53">
        <v>0.07145</v>
      </c>
      <c r="M62" s="27">
        <f>K62*L62*$M$2</f>
        <v>447.9915</v>
      </c>
      <c r="T62" s="26">
        <f>G62+I62+J62+M62+O62+Q62+R62+S62</f>
        <v>447.9915</v>
      </c>
    </row>
    <row r="63" spans="1:20" s="3" customFormat="1" ht="12.75" outlineLevel="1" collapsed="1">
      <c r="A63" s="222"/>
      <c r="B63" s="222"/>
      <c r="C63" s="239"/>
      <c r="D63" s="237" t="s">
        <v>184</v>
      </c>
      <c r="E63" s="26"/>
      <c r="F63" s="225"/>
      <c r="G63" s="26">
        <f aca="true" t="shared" si="14" ref="G63:T63">SUBTOTAL(9,G62:G62)</f>
        <v>0</v>
      </c>
      <c r="H63" s="226">
        <f t="shared" si="14"/>
        <v>0</v>
      </c>
      <c r="I63" s="26">
        <f t="shared" si="14"/>
        <v>0</v>
      </c>
      <c r="J63" s="26">
        <f t="shared" si="14"/>
        <v>0</v>
      </c>
      <c r="K63" s="51">
        <f t="shared" si="14"/>
        <v>2</v>
      </c>
      <c r="L63" s="3">
        <f t="shared" si="14"/>
        <v>0.07145</v>
      </c>
      <c r="M63" s="48">
        <f t="shared" si="14"/>
        <v>447.9915</v>
      </c>
      <c r="N63" s="47">
        <f t="shared" si="14"/>
        <v>0</v>
      </c>
      <c r="O63" s="26">
        <f t="shared" si="14"/>
        <v>0</v>
      </c>
      <c r="P63" s="3">
        <f t="shared" si="14"/>
        <v>0</v>
      </c>
      <c r="Q63" s="26">
        <f t="shared" si="14"/>
        <v>0</v>
      </c>
      <c r="R63" s="3">
        <f t="shared" si="14"/>
        <v>0</v>
      </c>
      <c r="S63" s="26">
        <f t="shared" si="14"/>
        <v>0</v>
      </c>
      <c r="T63" s="26">
        <f t="shared" si="14"/>
        <v>447.9915</v>
      </c>
    </row>
    <row r="64" spans="1:20" ht="12.75" hidden="1" outlineLevel="2">
      <c r="A64" s="19" t="s">
        <v>593</v>
      </c>
      <c r="B64" s="19" t="s">
        <v>842</v>
      </c>
      <c r="C64" s="1" t="s">
        <v>639</v>
      </c>
      <c r="D64" s="23" t="s">
        <v>640</v>
      </c>
      <c r="E64" s="27" t="s">
        <v>335</v>
      </c>
      <c r="F64" s="2">
        <v>15</v>
      </c>
      <c r="G64" s="27">
        <v>30.600179999999998</v>
      </c>
      <c r="H64" s="56">
        <v>86</v>
      </c>
      <c r="I64" s="27">
        <v>8.6</v>
      </c>
      <c r="J64" s="27"/>
      <c r="O64" s="27"/>
      <c r="P64" s="23"/>
      <c r="R64" s="23"/>
      <c r="T64" s="26">
        <f aca="true" t="shared" si="15" ref="T64:T70">G64+I64+J64+M64+O64+Q64+R64+S64</f>
        <v>39.200179999999996</v>
      </c>
    </row>
    <row r="65" spans="1:20" ht="12.75" hidden="1" outlineLevel="2">
      <c r="A65" s="19" t="s">
        <v>593</v>
      </c>
      <c r="B65" s="19" t="s">
        <v>842</v>
      </c>
      <c r="C65" s="1" t="s">
        <v>639</v>
      </c>
      <c r="D65" s="72" t="s">
        <v>640</v>
      </c>
      <c r="E65" s="27" t="s">
        <v>335</v>
      </c>
      <c r="F65" s="2" t="s">
        <v>337</v>
      </c>
      <c r="G65" s="27">
        <v>8.98209</v>
      </c>
      <c r="H65" s="56">
        <v>3</v>
      </c>
      <c r="I65" s="27">
        <v>0.18</v>
      </c>
      <c r="J65" s="27"/>
      <c r="O65" s="27"/>
      <c r="P65" s="23"/>
      <c r="R65" s="23"/>
      <c r="T65" s="26">
        <f t="shared" si="15"/>
        <v>9.16209</v>
      </c>
    </row>
    <row r="66" spans="1:20" ht="12.75" hidden="1" outlineLevel="2">
      <c r="A66" s="19" t="s">
        <v>593</v>
      </c>
      <c r="B66" s="19" t="s">
        <v>842</v>
      </c>
      <c r="C66" s="1" t="s">
        <v>639</v>
      </c>
      <c r="D66" s="23" t="s">
        <v>640</v>
      </c>
      <c r="E66" s="27" t="s">
        <v>335</v>
      </c>
      <c r="F66" s="2" t="s">
        <v>338</v>
      </c>
      <c r="G66" s="27">
        <v>12.109499999999999</v>
      </c>
      <c r="H66" s="56">
        <v>4</v>
      </c>
      <c r="I66" s="27">
        <v>0.24</v>
      </c>
      <c r="J66" s="27"/>
      <c r="O66" s="27"/>
      <c r="P66" s="23"/>
      <c r="R66" s="23"/>
      <c r="T66" s="26">
        <f t="shared" si="15"/>
        <v>12.349499999999999</v>
      </c>
    </row>
    <row r="67" spans="1:20" ht="12.75" hidden="1" outlineLevel="2">
      <c r="A67" s="19" t="s">
        <v>593</v>
      </c>
      <c r="B67" s="19" t="s">
        <v>842</v>
      </c>
      <c r="C67" s="1" t="s">
        <v>639</v>
      </c>
      <c r="D67" s="23" t="s">
        <v>640</v>
      </c>
      <c r="E67" s="27" t="s">
        <v>335</v>
      </c>
      <c r="F67" s="2" t="s">
        <v>339</v>
      </c>
      <c r="G67" s="27">
        <v>11.46717</v>
      </c>
      <c r="H67" s="56">
        <v>12</v>
      </c>
      <c r="I67" s="27">
        <v>0.72</v>
      </c>
      <c r="J67" s="27"/>
      <c r="O67" s="27"/>
      <c r="P67" s="23"/>
      <c r="R67" s="23"/>
      <c r="T67" s="26">
        <f t="shared" si="15"/>
        <v>12.18717</v>
      </c>
    </row>
    <row r="68" spans="1:20" ht="12.75" hidden="1" outlineLevel="2">
      <c r="A68" s="19" t="s">
        <v>593</v>
      </c>
      <c r="B68" s="19" t="s">
        <v>842</v>
      </c>
      <c r="C68" s="1" t="s">
        <v>639</v>
      </c>
      <c r="D68" s="23" t="s">
        <v>640</v>
      </c>
      <c r="E68" s="27" t="s">
        <v>335</v>
      </c>
      <c r="F68" s="2" t="s">
        <v>340</v>
      </c>
      <c r="G68" s="27">
        <v>0.57915</v>
      </c>
      <c r="H68" s="56">
        <v>1</v>
      </c>
      <c r="I68" s="27">
        <v>0.48</v>
      </c>
      <c r="J68" s="27"/>
      <c r="O68" s="27"/>
      <c r="P68" s="23"/>
      <c r="R68" s="23"/>
      <c r="T68" s="26">
        <f t="shared" si="15"/>
        <v>1.05915</v>
      </c>
    </row>
    <row r="69" spans="1:20" ht="12.75" hidden="1" outlineLevel="2">
      <c r="A69" s="19" t="s">
        <v>593</v>
      </c>
      <c r="B69" s="19" t="s">
        <v>842</v>
      </c>
      <c r="C69" s="1" t="s">
        <v>639</v>
      </c>
      <c r="D69" s="23" t="s">
        <v>640</v>
      </c>
      <c r="E69" s="27" t="s">
        <v>335</v>
      </c>
      <c r="F69" s="2" t="s">
        <v>356</v>
      </c>
      <c r="G69" s="27"/>
      <c r="H69" s="56"/>
      <c r="I69" s="27"/>
      <c r="J69" s="27">
        <v>165</v>
      </c>
      <c r="O69" s="27"/>
      <c r="P69" s="23"/>
      <c r="R69" s="23"/>
      <c r="T69" s="26">
        <f t="shared" si="15"/>
        <v>165</v>
      </c>
    </row>
    <row r="70" spans="1:20" ht="12.75" hidden="1" outlineLevel="2">
      <c r="A70" s="19" t="s">
        <v>593</v>
      </c>
      <c r="B70" s="19" t="s">
        <v>842</v>
      </c>
      <c r="C70" s="1" t="s">
        <v>639</v>
      </c>
      <c r="D70" s="76" t="s">
        <v>640</v>
      </c>
      <c r="E70" s="60" t="s">
        <v>713</v>
      </c>
      <c r="F70" s="23" t="s">
        <v>713</v>
      </c>
      <c r="K70" s="52">
        <v>6</v>
      </c>
      <c r="L70" s="53">
        <v>0.01</v>
      </c>
      <c r="M70" s="27">
        <f>K70*L70*$M$2</f>
        <v>188.1</v>
      </c>
      <c r="T70" s="26">
        <f t="shared" si="15"/>
        <v>188.1</v>
      </c>
    </row>
    <row r="71" spans="1:20" s="3" customFormat="1" ht="12.75" outlineLevel="1" collapsed="1">
      <c r="A71" s="222"/>
      <c r="B71" s="222"/>
      <c r="C71" s="239"/>
      <c r="D71" s="237" t="s">
        <v>185</v>
      </c>
      <c r="E71" s="26"/>
      <c r="F71" s="225"/>
      <c r="G71" s="26">
        <f aca="true" t="shared" si="16" ref="G71:T71">SUBTOTAL(9,G64:G70)</f>
        <v>63.738089999999985</v>
      </c>
      <c r="H71" s="226">
        <f t="shared" si="16"/>
        <v>106</v>
      </c>
      <c r="I71" s="26">
        <f t="shared" si="16"/>
        <v>10.22</v>
      </c>
      <c r="J71" s="26">
        <f t="shared" si="16"/>
        <v>165</v>
      </c>
      <c r="K71" s="51">
        <f t="shared" si="16"/>
        <v>6</v>
      </c>
      <c r="L71" s="3">
        <f t="shared" si="16"/>
        <v>0.01</v>
      </c>
      <c r="M71" s="48">
        <f t="shared" si="16"/>
        <v>188.1</v>
      </c>
      <c r="N71" s="47">
        <f t="shared" si="16"/>
        <v>0</v>
      </c>
      <c r="O71" s="26">
        <f t="shared" si="16"/>
        <v>0</v>
      </c>
      <c r="P71" s="3">
        <f t="shared" si="16"/>
        <v>0</v>
      </c>
      <c r="Q71" s="26">
        <f t="shared" si="16"/>
        <v>0</v>
      </c>
      <c r="R71" s="3">
        <f t="shared" si="16"/>
        <v>0</v>
      </c>
      <c r="S71" s="26">
        <f t="shared" si="16"/>
        <v>0</v>
      </c>
      <c r="T71" s="26">
        <f t="shared" si="16"/>
        <v>427.05809</v>
      </c>
    </row>
    <row r="72" spans="1:20" ht="12.75" hidden="1" outlineLevel="2">
      <c r="A72" s="19" t="s">
        <v>593</v>
      </c>
      <c r="B72" s="19" t="s">
        <v>845</v>
      </c>
      <c r="C72" s="25">
        <v>709000</v>
      </c>
      <c r="D72" s="19" t="s">
        <v>892</v>
      </c>
      <c r="E72" s="27" t="s">
        <v>861</v>
      </c>
      <c r="F72" s="2" t="s">
        <v>861</v>
      </c>
      <c r="G72" s="27"/>
      <c r="H72" s="56"/>
      <c r="I72" s="27"/>
      <c r="J72" s="27"/>
      <c r="K72" s="51"/>
      <c r="L72" s="3"/>
      <c r="M72" s="26"/>
      <c r="N72" s="58">
        <f>O72/$O$2</f>
        <v>26</v>
      </c>
      <c r="O72" s="27">
        <v>1872</v>
      </c>
      <c r="P72" s="3"/>
      <c r="Q72" s="26"/>
      <c r="R72" s="3"/>
      <c r="T72" s="26">
        <f>G72+I72+J72+M72+O72+Q72+R72+S72</f>
        <v>1872</v>
      </c>
    </row>
    <row r="73" spans="1:20" ht="12.75" hidden="1" outlineLevel="2">
      <c r="A73" s="19" t="s">
        <v>593</v>
      </c>
      <c r="B73" s="19" t="s">
        <v>845</v>
      </c>
      <c r="C73" s="25">
        <v>709617</v>
      </c>
      <c r="D73" s="19" t="s">
        <v>892</v>
      </c>
      <c r="E73" s="27" t="s">
        <v>861</v>
      </c>
      <c r="F73" s="2" t="s">
        <v>861</v>
      </c>
      <c r="G73" s="27"/>
      <c r="H73" s="56"/>
      <c r="I73" s="27"/>
      <c r="J73" s="27"/>
      <c r="K73" s="51"/>
      <c r="L73" s="3"/>
      <c r="M73" s="26"/>
      <c r="N73" s="58">
        <f>O73/$O$2</f>
        <v>2.5</v>
      </c>
      <c r="O73" s="27">
        <v>180</v>
      </c>
      <c r="P73" s="3"/>
      <c r="Q73" s="26"/>
      <c r="R73" s="3"/>
      <c r="T73" s="26">
        <f>G73+I73+J73+M73+O73+Q73+R73+S73</f>
        <v>180</v>
      </c>
    </row>
    <row r="74" spans="1:20" s="3" customFormat="1" ht="12.75" outlineLevel="1" collapsed="1">
      <c r="A74" s="222"/>
      <c r="B74" s="222"/>
      <c r="C74" s="239"/>
      <c r="D74" s="237" t="s">
        <v>194</v>
      </c>
      <c r="E74" s="26"/>
      <c r="F74" s="225"/>
      <c r="G74" s="26">
        <f aca="true" t="shared" si="17" ref="G74:T74">SUBTOTAL(9,G72:G73)</f>
        <v>0</v>
      </c>
      <c r="H74" s="226">
        <f t="shared" si="17"/>
        <v>0</v>
      </c>
      <c r="I74" s="26">
        <f t="shared" si="17"/>
        <v>0</v>
      </c>
      <c r="J74" s="26">
        <f t="shared" si="17"/>
        <v>0</v>
      </c>
      <c r="K74" s="51">
        <f t="shared" si="17"/>
        <v>0</v>
      </c>
      <c r="L74" s="3">
        <f t="shared" si="17"/>
        <v>0</v>
      </c>
      <c r="M74" s="48">
        <f t="shared" si="17"/>
        <v>0</v>
      </c>
      <c r="N74" s="47">
        <f t="shared" si="17"/>
        <v>28.5</v>
      </c>
      <c r="O74" s="26">
        <f t="shared" si="17"/>
        <v>2052</v>
      </c>
      <c r="P74" s="3">
        <f t="shared" si="17"/>
        <v>0</v>
      </c>
      <c r="Q74" s="26">
        <f t="shared" si="17"/>
        <v>0</v>
      </c>
      <c r="R74" s="3">
        <f t="shared" si="17"/>
        <v>0</v>
      </c>
      <c r="S74" s="26">
        <f t="shared" si="17"/>
        <v>0</v>
      </c>
      <c r="T74" s="26">
        <f t="shared" si="17"/>
        <v>2052</v>
      </c>
    </row>
    <row r="75" spans="1:20" ht="12.75" hidden="1" outlineLevel="2">
      <c r="A75" s="19" t="s">
        <v>593</v>
      </c>
      <c r="B75" s="19" t="s">
        <v>845</v>
      </c>
      <c r="C75" s="1" t="s">
        <v>658</v>
      </c>
      <c r="D75" s="19" t="s">
        <v>659</v>
      </c>
      <c r="E75" s="27" t="s">
        <v>861</v>
      </c>
      <c r="F75" s="2" t="s">
        <v>861</v>
      </c>
      <c r="G75" s="27"/>
      <c r="H75" s="56"/>
      <c r="I75" s="27"/>
      <c r="J75" s="27"/>
      <c r="K75" s="51"/>
      <c r="L75" s="3"/>
      <c r="M75" s="26"/>
      <c r="N75" s="58">
        <f>O75/$O$2</f>
        <v>1.25</v>
      </c>
      <c r="O75" s="27">
        <v>90</v>
      </c>
      <c r="P75" s="3"/>
      <c r="Q75" s="26"/>
      <c r="R75" s="3"/>
      <c r="T75" s="26">
        <f aca="true" t="shared" si="18" ref="T75:T85">G75+I75+J75+M75+O75+Q75+R75+S75</f>
        <v>90</v>
      </c>
    </row>
    <row r="76" spans="1:20" ht="12.75" hidden="1" outlineLevel="2">
      <c r="A76" s="19" t="s">
        <v>593</v>
      </c>
      <c r="B76" s="19" t="s">
        <v>845</v>
      </c>
      <c r="C76" s="1" t="s">
        <v>658</v>
      </c>
      <c r="D76" s="23" t="s">
        <v>659</v>
      </c>
      <c r="E76" s="27" t="s">
        <v>335</v>
      </c>
      <c r="F76" s="2">
        <v>15</v>
      </c>
      <c r="G76" s="27">
        <v>9.87714</v>
      </c>
      <c r="H76" s="56">
        <v>28</v>
      </c>
      <c r="I76" s="27">
        <v>2.8</v>
      </c>
      <c r="J76" s="27"/>
      <c r="O76" s="27"/>
      <c r="P76" s="23"/>
      <c r="R76" s="23"/>
      <c r="T76" s="26">
        <f t="shared" si="18"/>
        <v>12.677140000000001</v>
      </c>
    </row>
    <row r="77" spans="1:20" ht="12.75" hidden="1" outlineLevel="2">
      <c r="A77" s="19" t="s">
        <v>593</v>
      </c>
      <c r="B77" s="19" t="s">
        <v>845</v>
      </c>
      <c r="C77" s="1" t="s">
        <v>658</v>
      </c>
      <c r="D77" s="23" t="s">
        <v>659</v>
      </c>
      <c r="E77" s="27" t="s">
        <v>335</v>
      </c>
      <c r="F77" s="2" t="s">
        <v>337</v>
      </c>
      <c r="G77" s="27">
        <v>49.14351</v>
      </c>
      <c r="H77" s="56">
        <v>15</v>
      </c>
      <c r="I77" s="27">
        <v>0.9</v>
      </c>
      <c r="J77" s="27"/>
      <c r="O77" s="27"/>
      <c r="P77" s="23"/>
      <c r="R77" s="23"/>
      <c r="T77" s="26">
        <f t="shared" si="18"/>
        <v>50.04351</v>
      </c>
    </row>
    <row r="78" spans="1:20" ht="12.75" hidden="1" outlineLevel="2">
      <c r="A78" s="19" t="s">
        <v>593</v>
      </c>
      <c r="B78" s="19" t="s">
        <v>845</v>
      </c>
      <c r="C78" s="1" t="s">
        <v>658</v>
      </c>
      <c r="D78" s="23" t="s">
        <v>659</v>
      </c>
      <c r="E78" s="27" t="s">
        <v>335</v>
      </c>
      <c r="F78" s="2" t="s">
        <v>338</v>
      </c>
      <c r="G78" s="27">
        <v>42.8571</v>
      </c>
      <c r="H78" s="56">
        <v>19</v>
      </c>
      <c r="I78" s="27">
        <v>1.14</v>
      </c>
      <c r="J78" s="27"/>
      <c r="O78" s="27"/>
      <c r="P78" s="23"/>
      <c r="R78" s="23"/>
      <c r="T78" s="26">
        <f t="shared" si="18"/>
        <v>43.9971</v>
      </c>
    </row>
    <row r="79" spans="1:20" ht="12.75" hidden="1" outlineLevel="2">
      <c r="A79" s="19" t="s">
        <v>593</v>
      </c>
      <c r="B79" s="19" t="s">
        <v>845</v>
      </c>
      <c r="C79" s="1" t="s">
        <v>658</v>
      </c>
      <c r="D79" s="23" t="s">
        <v>659</v>
      </c>
      <c r="E79" s="27" t="s">
        <v>335</v>
      </c>
      <c r="F79" s="2" t="s">
        <v>341</v>
      </c>
      <c r="G79" s="27">
        <v>5.51772</v>
      </c>
      <c r="H79" s="56">
        <v>1</v>
      </c>
      <c r="I79" s="27">
        <v>0.06</v>
      </c>
      <c r="J79" s="27"/>
      <c r="O79" s="27"/>
      <c r="P79" s="23"/>
      <c r="R79" s="23"/>
      <c r="T79" s="26">
        <f t="shared" si="18"/>
        <v>5.577719999999999</v>
      </c>
    </row>
    <row r="80" spans="1:20" ht="12.75" hidden="1" outlineLevel="2">
      <c r="A80" s="19" t="s">
        <v>593</v>
      </c>
      <c r="B80" s="19" t="s">
        <v>845</v>
      </c>
      <c r="C80" s="1" t="s">
        <v>658</v>
      </c>
      <c r="D80" s="23" t="s">
        <v>659</v>
      </c>
      <c r="E80" s="27" t="s">
        <v>335</v>
      </c>
      <c r="F80" s="2" t="s">
        <v>339</v>
      </c>
      <c r="G80" s="27">
        <v>4.559489999999999</v>
      </c>
      <c r="H80" s="56">
        <v>9</v>
      </c>
      <c r="I80" s="27">
        <v>0.54</v>
      </c>
      <c r="J80" s="27"/>
      <c r="O80" s="27"/>
      <c r="P80" s="23"/>
      <c r="R80" s="23"/>
      <c r="T80" s="26">
        <f t="shared" si="18"/>
        <v>5.099489999999999</v>
      </c>
    </row>
    <row r="81" spans="1:20" ht="12.75" hidden="1" outlineLevel="2">
      <c r="A81" s="19" t="s">
        <v>593</v>
      </c>
      <c r="B81" s="19" t="s">
        <v>845</v>
      </c>
      <c r="C81" s="1" t="s">
        <v>658</v>
      </c>
      <c r="D81" s="72" t="s">
        <v>659</v>
      </c>
      <c r="E81" s="27" t="s">
        <v>335</v>
      </c>
      <c r="F81" s="2" t="s">
        <v>340</v>
      </c>
      <c r="G81" s="27">
        <v>8.69778</v>
      </c>
      <c r="H81" s="56">
        <v>11</v>
      </c>
      <c r="I81" s="27">
        <v>5.28</v>
      </c>
      <c r="J81" s="27"/>
      <c r="O81" s="27"/>
      <c r="P81" s="23"/>
      <c r="R81" s="23"/>
      <c r="T81" s="26">
        <f t="shared" si="18"/>
        <v>13.97778</v>
      </c>
    </row>
    <row r="82" spans="1:20" ht="12.75" hidden="1" outlineLevel="2">
      <c r="A82" s="19" t="s">
        <v>593</v>
      </c>
      <c r="B82" s="19" t="s">
        <v>845</v>
      </c>
      <c r="C82" s="1" t="s">
        <v>658</v>
      </c>
      <c r="D82" s="19" t="s">
        <v>659</v>
      </c>
      <c r="E82" s="27" t="s">
        <v>335</v>
      </c>
      <c r="F82" s="2" t="s">
        <v>356</v>
      </c>
      <c r="G82" s="27"/>
      <c r="H82" s="56"/>
      <c r="I82" s="27"/>
      <c r="J82" s="27">
        <v>180</v>
      </c>
      <c r="K82" s="51"/>
      <c r="L82" s="3"/>
      <c r="M82" s="26"/>
      <c r="N82" s="47"/>
      <c r="O82" s="26"/>
      <c r="P82" s="3"/>
      <c r="Q82" s="26"/>
      <c r="R82" s="3"/>
      <c r="T82" s="26">
        <f t="shared" si="18"/>
        <v>180</v>
      </c>
    </row>
    <row r="83" spans="1:20" ht="12.75" hidden="1" outlineLevel="2">
      <c r="A83" s="19" t="s">
        <v>593</v>
      </c>
      <c r="B83" s="19" t="s">
        <v>845</v>
      </c>
      <c r="C83" s="1" t="s">
        <v>658</v>
      </c>
      <c r="D83" s="23" t="s">
        <v>659</v>
      </c>
      <c r="E83" s="27" t="s">
        <v>335</v>
      </c>
      <c r="F83" s="2" t="s">
        <v>344</v>
      </c>
      <c r="G83" s="27">
        <v>1.0319399999999999</v>
      </c>
      <c r="H83" s="56">
        <v>1</v>
      </c>
      <c r="I83" s="27">
        <v>0.06</v>
      </c>
      <c r="J83" s="27"/>
      <c r="K83" s="51"/>
      <c r="L83" s="3"/>
      <c r="M83" s="26"/>
      <c r="N83" s="47"/>
      <c r="O83" s="26"/>
      <c r="P83" s="3"/>
      <c r="Q83" s="26"/>
      <c r="R83" s="3"/>
      <c r="T83" s="26">
        <f t="shared" si="18"/>
        <v>1.09194</v>
      </c>
    </row>
    <row r="84" spans="1:20" ht="12.75" hidden="1" outlineLevel="2">
      <c r="A84" s="19" t="s">
        <v>593</v>
      </c>
      <c r="B84" s="19" t="s">
        <v>845</v>
      </c>
      <c r="C84" s="1" t="s">
        <v>658</v>
      </c>
      <c r="D84" s="76" t="s">
        <v>659</v>
      </c>
      <c r="E84" s="60" t="s">
        <v>713</v>
      </c>
      <c r="F84" s="23" t="s">
        <v>713</v>
      </c>
      <c r="K84" s="52">
        <v>2</v>
      </c>
      <c r="L84" s="53">
        <v>0.5</v>
      </c>
      <c r="M84" s="27">
        <f>K84*L84*$M$2</f>
        <v>3135</v>
      </c>
      <c r="T84" s="26">
        <f t="shared" si="18"/>
        <v>3135</v>
      </c>
    </row>
    <row r="85" spans="1:20" ht="12.75" hidden="1" outlineLevel="2">
      <c r="A85" s="19" t="s">
        <v>593</v>
      </c>
      <c r="B85" s="19" t="s">
        <v>845</v>
      </c>
      <c r="C85" s="1" t="s">
        <v>658</v>
      </c>
      <c r="D85" s="19" t="s">
        <v>659</v>
      </c>
      <c r="E85" s="27" t="s">
        <v>710</v>
      </c>
      <c r="F85" s="2" t="s">
        <v>710</v>
      </c>
      <c r="G85" s="27"/>
      <c r="H85" s="56"/>
      <c r="I85" s="27"/>
      <c r="J85" s="27"/>
      <c r="K85" s="51"/>
      <c r="L85" s="3"/>
      <c r="M85" s="26"/>
      <c r="N85" s="47"/>
      <c r="O85" s="27"/>
      <c r="P85" s="3"/>
      <c r="Q85" s="26"/>
      <c r="R85" s="3"/>
      <c r="S85" s="27">
        <v>95.1</v>
      </c>
      <c r="T85" s="26">
        <f t="shared" si="18"/>
        <v>95.1</v>
      </c>
    </row>
    <row r="86" spans="1:20" s="3" customFormat="1" ht="12.75" outlineLevel="1" collapsed="1">
      <c r="A86" s="222"/>
      <c r="B86" s="222"/>
      <c r="C86" s="239"/>
      <c r="D86" s="237" t="s">
        <v>195</v>
      </c>
      <c r="E86" s="26"/>
      <c r="F86" s="225"/>
      <c r="G86" s="26">
        <f aca="true" t="shared" si="19" ref="G86:T86">SUBTOTAL(9,G75:G85)</f>
        <v>121.68468</v>
      </c>
      <c r="H86" s="226">
        <f t="shared" si="19"/>
        <v>84</v>
      </c>
      <c r="I86" s="26">
        <f t="shared" si="19"/>
        <v>10.78</v>
      </c>
      <c r="J86" s="26">
        <f t="shared" si="19"/>
        <v>180</v>
      </c>
      <c r="K86" s="51">
        <f t="shared" si="19"/>
        <v>2</v>
      </c>
      <c r="L86" s="3">
        <f t="shared" si="19"/>
        <v>0.5</v>
      </c>
      <c r="M86" s="48">
        <f t="shared" si="19"/>
        <v>3135</v>
      </c>
      <c r="N86" s="47">
        <f t="shared" si="19"/>
        <v>1.25</v>
      </c>
      <c r="O86" s="26">
        <f t="shared" si="19"/>
        <v>90</v>
      </c>
      <c r="P86" s="3">
        <f t="shared" si="19"/>
        <v>0</v>
      </c>
      <c r="Q86" s="26">
        <f t="shared" si="19"/>
        <v>0</v>
      </c>
      <c r="R86" s="3">
        <f t="shared" si="19"/>
        <v>0</v>
      </c>
      <c r="S86" s="26">
        <f t="shared" si="19"/>
        <v>95.1</v>
      </c>
      <c r="T86" s="26">
        <f t="shared" si="19"/>
        <v>3632.56468</v>
      </c>
    </row>
    <row r="87" spans="1:20" ht="12.75" hidden="1" outlineLevel="2">
      <c r="A87" s="19" t="s">
        <v>593</v>
      </c>
      <c r="B87" s="19" t="s">
        <v>850</v>
      </c>
      <c r="C87" s="1" t="s">
        <v>675</v>
      </c>
      <c r="D87" s="76" t="s">
        <v>945</v>
      </c>
      <c r="E87" s="60" t="s">
        <v>713</v>
      </c>
      <c r="F87" s="23" t="s">
        <v>713</v>
      </c>
      <c r="K87" s="52">
        <v>2</v>
      </c>
      <c r="L87" s="53">
        <v>0.0177</v>
      </c>
      <c r="M87" s="27">
        <f>K87*L87*$M$2</f>
        <v>110.979</v>
      </c>
      <c r="T87" s="26">
        <f>G87+I87+J87+M87+O87+Q87+R87+S87</f>
        <v>110.979</v>
      </c>
    </row>
    <row r="88" spans="1:20" s="3" customFormat="1" ht="12.75" outlineLevel="1" collapsed="1">
      <c r="A88" s="222"/>
      <c r="B88" s="222"/>
      <c r="C88" s="239"/>
      <c r="D88" s="237" t="s">
        <v>207</v>
      </c>
      <c r="E88" s="26"/>
      <c r="F88" s="225"/>
      <c r="G88" s="26">
        <f aca="true" t="shared" si="20" ref="G88:T88">SUBTOTAL(9,G87:G87)</f>
        <v>0</v>
      </c>
      <c r="H88" s="226">
        <f t="shared" si="20"/>
        <v>0</v>
      </c>
      <c r="I88" s="26">
        <f t="shared" si="20"/>
        <v>0</v>
      </c>
      <c r="J88" s="26">
        <f t="shared" si="20"/>
        <v>0</v>
      </c>
      <c r="K88" s="51">
        <f t="shared" si="20"/>
        <v>2</v>
      </c>
      <c r="L88" s="3">
        <f t="shared" si="20"/>
        <v>0.0177</v>
      </c>
      <c r="M88" s="48">
        <f t="shared" si="20"/>
        <v>110.979</v>
      </c>
      <c r="N88" s="47">
        <f t="shared" si="20"/>
        <v>0</v>
      </c>
      <c r="O88" s="26">
        <f t="shared" si="20"/>
        <v>0</v>
      </c>
      <c r="P88" s="3">
        <f t="shared" si="20"/>
        <v>0</v>
      </c>
      <c r="Q88" s="26">
        <f t="shared" si="20"/>
        <v>0</v>
      </c>
      <c r="R88" s="3">
        <f t="shared" si="20"/>
        <v>0</v>
      </c>
      <c r="S88" s="26">
        <f t="shared" si="20"/>
        <v>0</v>
      </c>
      <c r="T88" s="26">
        <f t="shared" si="20"/>
        <v>110.979</v>
      </c>
    </row>
    <row r="89" spans="1:20" ht="12.75" hidden="1" outlineLevel="2">
      <c r="A89" s="19" t="s">
        <v>593</v>
      </c>
      <c r="B89" s="19" t="s">
        <v>850</v>
      </c>
      <c r="C89" s="1" t="s">
        <v>675</v>
      </c>
      <c r="D89" s="23" t="s">
        <v>676</v>
      </c>
      <c r="E89" s="27" t="s">
        <v>335</v>
      </c>
      <c r="F89" s="2">
        <v>15</v>
      </c>
      <c r="G89" s="27">
        <v>1.7637749999999999</v>
      </c>
      <c r="H89" s="56">
        <v>5</v>
      </c>
      <c r="I89" s="27">
        <v>0.5</v>
      </c>
      <c r="J89" s="27"/>
      <c r="O89" s="27"/>
      <c r="P89" s="23"/>
      <c r="R89" s="23"/>
      <c r="T89" s="26">
        <f aca="true" t="shared" si="21" ref="T89:T94">G89+I89+J89+M89+O89+Q89+R89+S89</f>
        <v>2.263775</v>
      </c>
    </row>
    <row r="90" spans="1:20" ht="12.75" hidden="1" outlineLevel="2">
      <c r="A90" s="19" t="s">
        <v>593</v>
      </c>
      <c r="B90" s="19" t="s">
        <v>850</v>
      </c>
      <c r="C90" s="1" t="s">
        <v>675</v>
      </c>
      <c r="D90" s="72" t="s">
        <v>676</v>
      </c>
      <c r="E90" s="27" t="s">
        <v>335</v>
      </c>
      <c r="F90" s="2" t="s">
        <v>337</v>
      </c>
      <c r="G90" s="27">
        <v>6.981389999999999</v>
      </c>
      <c r="H90" s="56">
        <v>2</v>
      </c>
      <c r="I90" s="27">
        <v>0.12</v>
      </c>
      <c r="J90" s="27"/>
      <c r="O90" s="27"/>
      <c r="P90" s="23"/>
      <c r="R90" s="23"/>
      <c r="T90" s="26">
        <f t="shared" si="21"/>
        <v>7.101389999999999</v>
      </c>
    </row>
    <row r="91" spans="1:20" ht="12.75" hidden="1" outlineLevel="2">
      <c r="A91" s="19" t="s">
        <v>593</v>
      </c>
      <c r="B91" s="19" t="s">
        <v>850</v>
      </c>
      <c r="C91" s="1" t="s">
        <v>675</v>
      </c>
      <c r="D91" s="72" t="s">
        <v>676</v>
      </c>
      <c r="E91" s="27" t="s">
        <v>335</v>
      </c>
      <c r="F91" s="2" t="s">
        <v>338</v>
      </c>
      <c r="G91" s="27">
        <v>11.46717</v>
      </c>
      <c r="H91" s="56">
        <v>6</v>
      </c>
      <c r="I91" s="27">
        <v>0.36</v>
      </c>
      <c r="J91" s="27"/>
      <c r="O91" s="27"/>
      <c r="P91" s="23"/>
      <c r="R91" s="23"/>
      <c r="T91" s="26">
        <f t="shared" si="21"/>
        <v>11.827169999999999</v>
      </c>
    </row>
    <row r="92" spans="1:20" ht="12.75" hidden="1" outlineLevel="2">
      <c r="A92" s="19" t="s">
        <v>593</v>
      </c>
      <c r="B92" s="19" t="s">
        <v>850</v>
      </c>
      <c r="C92" s="1" t="s">
        <v>675</v>
      </c>
      <c r="D92" s="23" t="s">
        <v>676</v>
      </c>
      <c r="E92" s="27" t="s">
        <v>335</v>
      </c>
      <c r="F92" s="2" t="s">
        <v>340</v>
      </c>
      <c r="G92" s="27">
        <v>3.83292</v>
      </c>
      <c r="H92" s="56">
        <v>6</v>
      </c>
      <c r="I92" s="27">
        <v>2.88</v>
      </c>
      <c r="J92" s="27"/>
      <c r="O92" s="27"/>
      <c r="P92" s="23"/>
      <c r="R92" s="23"/>
      <c r="T92" s="26">
        <f t="shared" si="21"/>
        <v>6.71292</v>
      </c>
    </row>
    <row r="93" spans="1:20" ht="12.75" hidden="1" outlineLevel="2">
      <c r="A93" s="19" t="s">
        <v>593</v>
      </c>
      <c r="B93" s="19" t="s">
        <v>850</v>
      </c>
      <c r="C93" s="1" t="s">
        <v>675</v>
      </c>
      <c r="D93" s="19" t="s">
        <v>676</v>
      </c>
      <c r="E93" s="27" t="s">
        <v>335</v>
      </c>
      <c r="F93" s="2" t="s">
        <v>356</v>
      </c>
      <c r="G93" s="27"/>
      <c r="H93" s="56"/>
      <c r="I93" s="27"/>
      <c r="J93" s="27">
        <v>75</v>
      </c>
      <c r="O93" s="27"/>
      <c r="P93" s="23"/>
      <c r="R93" s="23"/>
      <c r="T93" s="26">
        <f t="shared" si="21"/>
        <v>75</v>
      </c>
    </row>
    <row r="94" spans="1:20" ht="12.75" hidden="1" outlineLevel="2">
      <c r="A94" s="19" t="s">
        <v>593</v>
      </c>
      <c r="B94" s="19" t="s">
        <v>850</v>
      </c>
      <c r="C94" s="1" t="s">
        <v>675</v>
      </c>
      <c r="D94" s="76" t="s">
        <v>676</v>
      </c>
      <c r="E94" s="60" t="s">
        <v>713</v>
      </c>
      <c r="F94" s="23" t="s">
        <v>713</v>
      </c>
      <c r="K94" s="52">
        <v>1</v>
      </c>
      <c r="L94" s="53">
        <v>0.111</v>
      </c>
      <c r="M94" s="27">
        <f>K94*L94*$M$2</f>
        <v>347.985</v>
      </c>
      <c r="T94" s="26">
        <f t="shared" si="21"/>
        <v>347.985</v>
      </c>
    </row>
    <row r="95" spans="1:20" s="3" customFormat="1" ht="12.75" outlineLevel="1" collapsed="1">
      <c r="A95" s="222"/>
      <c r="B95" s="222"/>
      <c r="C95" s="239"/>
      <c r="D95" s="237" t="s">
        <v>208</v>
      </c>
      <c r="E95" s="26"/>
      <c r="F95" s="225"/>
      <c r="G95" s="26">
        <f aca="true" t="shared" si="22" ref="G95:T95">SUBTOTAL(9,G89:G94)</f>
        <v>24.045255</v>
      </c>
      <c r="H95" s="226">
        <f t="shared" si="22"/>
        <v>19</v>
      </c>
      <c r="I95" s="26">
        <f t="shared" si="22"/>
        <v>3.86</v>
      </c>
      <c r="J95" s="26">
        <f t="shared" si="22"/>
        <v>75</v>
      </c>
      <c r="K95" s="51">
        <f t="shared" si="22"/>
        <v>1</v>
      </c>
      <c r="L95" s="3">
        <f t="shared" si="22"/>
        <v>0.111</v>
      </c>
      <c r="M95" s="48">
        <f t="shared" si="22"/>
        <v>347.985</v>
      </c>
      <c r="N95" s="47">
        <f t="shared" si="22"/>
        <v>0</v>
      </c>
      <c r="O95" s="26">
        <f t="shared" si="22"/>
        <v>0</v>
      </c>
      <c r="P95" s="3">
        <f t="shared" si="22"/>
        <v>0</v>
      </c>
      <c r="Q95" s="26">
        <f t="shared" si="22"/>
        <v>0</v>
      </c>
      <c r="R95" s="3">
        <f t="shared" si="22"/>
        <v>0</v>
      </c>
      <c r="S95" s="26">
        <f t="shared" si="22"/>
        <v>0</v>
      </c>
      <c r="T95" s="26">
        <f t="shared" si="22"/>
        <v>450.890255</v>
      </c>
    </row>
    <row r="96" spans="1:20" ht="12.75" hidden="1" outlineLevel="2">
      <c r="A96" s="19" t="s">
        <v>593</v>
      </c>
      <c r="B96" s="19" t="s">
        <v>824</v>
      </c>
      <c r="C96" s="1" t="s">
        <v>677</v>
      </c>
      <c r="D96" s="23" t="s">
        <v>678</v>
      </c>
      <c r="E96" s="27" t="s">
        <v>335</v>
      </c>
      <c r="F96" s="2">
        <v>15</v>
      </c>
      <c r="G96" s="27">
        <v>31.395195</v>
      </c>
      <c r="H96" s="56">
        <v>89</v>
      </c>
      <c r="I96" s="27">
        <v>8.9</v>
      </c>
      <c r="J96" s="27"/>
      <c r="O96" s="27"/>
      <c r="P96" s="23"/>
      <c r="R96" s="23"/>
      <c r="T96" s="26">
        <f aca="true" t="shared" si="23" ref="T96:T101">G96+I96+J96+M96+O96+Q96+R96+S96</f>
        <v>40.295195</v>
      </c>
    </row>
    <row r="97" spans="1:20" ht="12.75" hidden="1" outlineLevel="2">
      <c r="A97" s="19" t="s">
        <v>593</v>
      </c>
      <c r="B97" s="19" t="s">
        <v>824</v>
      </c>
      <c r="C97" s="1" t="s">
        <v>677</v>
      </c>
      <c r="D97" s="23" t="s">
        <v>678</v>
      </c>
      <c r="E97" s="27" t="s">
        <v>335</v>
      </c>
      <c r="F97" s="2" t="s">
        <v>337</v>
      </c>
      <c r="G97" s="27">
        <v>3.6433799999999996</v>
      </c>
      <c r="H97" s="56">
        <v>2</v>
      </c>
      <c r="I97" s="27">
        <v>0.12</v>
      </c>
      <c r="J97" s="27"/>
      <c r="K97" s="51"/>
      <c r="L97" s="3"/>
      <c r="M97" s="26"/>
      <c r="N97" s="47"/>
      <c r="O97" s="26"/>
      <c r="P97" s="3"/>
      <c r="Q97" s="26"/>
      <c r="R97" s="3"/>
      <c r="T97" s="26">
        <f t="shared" si="23"/>
        <v>3.7633799999999997</v>
      </c>
    </row>
    <row r="98" spans="1:20" ht="12.75" hidden="1" outlineLevel="2">
      <c r="A98" s="19" t="s">
        <v>593</v>
      </c>
      <c r="B98" s="19" t="s">
        <v>824</v>
      </c>
      <c r="C98" s="1" t="s">
        <v>677</v>
      </c>
      <c r="D98" s="72" t="s">
        <v>678</v>
      </c>
      <c r="E98" s="27" t="s">
        <v>335</v>
      </c>
      <c r="F98" s="2" t="s">
        <v>338</v>
      </c>
      <c r="G98" s="27">
        <v>47.52189</v>
      </c>
      <c r="H98" s="56">
        <v>31</v>
      </c>
      <c r="I98" s="27">
        <v>1.86</v>
      </c>
      <c r="J98" s="27"/>
      <c r="O98" s="27"/>
      <c r="P98" s="23"/>
      <c r="R98" s="23"/>
      <c r="T98" s="26">
        <f t="shared" si="23"/>
        <v>49.38189</v>
      </c>
    </row>
    <row r="99" spans="1:20" ht="12.75" hidden="1" outlineLevel="2">
      <c r="A99" s="19" t="s">
        <v>593</v>
      </c>
      <c r="B99" s="19" t="s">
        <v>824</v>
      </c>
      <c r="C99" s="1" t="s">
        <v>677</v>
      </c>
      <c r="D99" s="23" t="s">
        <v>678</v>
      </c>
      <c r="E99" s="27" t="s">
        <v>335</v>
      </c>
      <c r="F99" s="2" t="s">
        <v>339</v>
      </c>
      <c r="G99" s="27">
        <v>0.9266399999999999</v>
      </c>
      <c r="H99" s="56">
        <v>2</v>
      </c>
      <c r="I99" s="27">
        <v>0.12</v>
      </c>
      <c r="J99" s="27"/>
      <c r="O99" s="27"/>
      <c r="P99" s="23"/>
      <c r="R99" s="23"/>
      <c r="T99" s="26">
        <f t="shared" si="23"/>
        <v>1.04664</v>
      </c>
    </row>
    <row r="100" spans="1:20" ht="12.75" hidden="1" outlineLevel="2">
      <c r="A100" s="19" t="s">
        <v>593</v>
      </c>
      <c r="B100" s="19" t="s">
        <v>824</v>
      </c>
      <c r="C100" s="1" t="s">
        <v>677</v>
      </c>
      <c r="D100" s="55" t="s">
        <v>678</v>
      </c>
      <c r="E100" s="27" t="s">
        <v>335</v>
      </c>
      <c r="F100" s="2" t="s">
        <v>356</v>
      </c>
      <c r="G100" s="27"/>
      <c r="H100" s="56"/>
      <c r="I100" s="27"/>
      <c r="J100" s="27">
        <v>135</v>
      </c>
      <c r="O100" s="27"/>
      <c r="P100" s="23"/>
      <c r="R100" s="23"/>
      <c r="T100" s="26">
        <f t="shared" si="23"/>
        <v>135</v>
      </c>
    </row>
    <row r="101" spans="1:20" ht="12.75" hidden="1" outlineLevel="2">
      <c r="A101" s="19" t="s">
        <v>593</v>
      </c>
      <c r="B101" s="19" t="s">
        <v>824</v>
      </c>
      <c r="C101" s="1" t="s">
        <v>677</v>
      </c>
      <c r="D101" s="76" t="s">
        <v>678</v>
      </c>
      <c r="E101" s="60" t="s">
        <v>713</v>
      </c>
      <c r="F101" s="23" t="s">
        <v>713</v>
      </c>
      <c r="K101" s="52">
        <v>1</v>
      </c>
      <c r="L101" s="53">
        <v>0.111</v>
      </c>
      <c r="M101" s="27">
        <f>K101*L101*$M$2</f>
        <v>347.985</v>
      </c>
      <c r="T101" s="26">
        <f t="shared" si="23"/>
        <v>347.985</v>
      </c>
    </row>
    <row r="102" spans="1:20" s="3" customFormat="1" ht="12.75" outlineLevel="1" collapsed="1">
      <c r="A102" s="222"/>
      <c r="B102" s="222"/>
      <c r="C102" s="239"/>
      <c r="D102" s="237" t="s">
        <v>209</v>
      </c>
      <c r="E102" s="26"/>
      <c r="F102" s="225"/>
      <c r="G102" s="26">
        <f aca="true" t="shared" si="24" ref="G102:T102">SUBTOTAL(9,G96:G101)</f>
        <v>83.487105</v>
      </c>
      <c r="H102" s="226">
        <f t="shared" si="24"/>
        <v>124</v>
      </c>
      <c r="I102" s="26">
        <f t="shared" si="24"/>
        <v>10.999999999999998</v>
      </c>
      <c r="J102" s="26">
        <f t="shared" si="24"/>
        <v>135</v>
      </c>
      <c r="K102" s="51">
        <f t="shared" si="24"/>
        <v>1</v>
      </c>
      <c r="L102" s="3">
        <f t="shared" si="24"/>
        <v>0.111</v>
      </c>
      <c r="M102" s="48">
        <f t="shared" si="24"/>
        <v>347.985</v>
      </c>
      <c r="N102" s="47">
        <f t="shared" si="24"/>
        <v>0</v>
      </c>
      <c r="O102" s="26">
        <f t="shared" si="24"/>
        <v>0</v>
      </c>
      <c r="P102" s="3">
        <f t="shared" si="24"/>
        <v>0</v>
      </c>
      <c r="Q102" s="26">
        <f t="shared" si="24"/>
        <v>0</v>
      </c>
      <c r="R102" s="3">
        <f t="shared" si="24"/>
        <v>0</v>
      </c>
      <c r="S102" s="26">
        <f t="shared" si="24"/>
        <v>0</v>
      </c>
      <c r="T102" s="26">
        <f t="shared" si="24"/>
        <v>577.472105</v>
      </c>
    </row>
    <row r="103" spans="1:20" ht="12.75" hidden="1" outlineLevel="2">
      <c r="A103" s="19" t="s">
        <v>593</v>
      </c>
      <c r="B103" s="19" t="s">
        <v>824</v>
      </c>
      <c r="C103" s="1" t="s">
        <v>894</v>
      </c>
      <c r="D103" s="19" t="s">
        <v>893</v>
      </c>
      <c r="E103" s="27" t="s">
        <v>861</v>
      </c>
      <c r="F103" s="2" t="s">
        <v>861</v>
      </c>
      <c r="G103" s="27"/>
      <c r="H103" s="56"/>
      <c r="I103" s="27"/>
      <c r="J103" s="27"/>
      <c r="N103" s="58">
        <f>O103/$O$2</f>
        <v>0.75</v>
      </c>
      <c r="O103" s="27">
        <v>54</v>
      </c>
      <c r="P103" s="23"/>
      <c r="R103" s="23"/>
      <c r="T103" s="26">
        <f>G103+I103+J103+M103+O103+Q103+R103+S103</f>
        <v>54</v>
      </c>
    </row>
    <row r="104" spans="1:20" ht="12.75" hidden="1" outlineLevel="2">
      <c r="A104" s="19" t="s">
        <v>593</v>
      </c>
      <c r="B104" s="19" t="s">
        <v>824</v>
      </c>
      <c r="C104" s="1" t="s">
        <v>894</v>
      </c>
      <c r="D104" s="76" t="s">
        <v>893</v>
      </c>
      <c r="E104" s="60" t="s">
        <v>713</v>
      </c>
      <c r="F104" s="23" t="s">
        <v>713</v>
      </c>
      <c r="K104" s="52">
        <v>2</v>
      </c>
      <c r="L104" s="53">
        <v>0.05</v>
      </c>
      <c r="M104" s="27">
        <f>K104*L104*$M$2</f>
        <v>313.5</v>
      </c>
      <c r="T104" s="26">
        <f>G104+I104+J104+M104+O104+Q104+R104+S104</f>
        <v>313.5</v>
      </c>
    </row>
    <row r="105" spans="1:20" s="3" customFormat="1" ht="12.75" outlineLevel="1" collapsed="1">
      <c r="A105" s="222"/>
      <c r="B105" s="222"/>
      <c r="C105" s="239"/>
      <c r="D105" s="237" t="s">
        <v>210</v>
      </c>
      <c r="E105" s="26"/>
      <c r="F105" s="225"/>
      <c r="G105" s="26">
        <f aca="true" t="shared" si="25" ref="G105:T105">SUBTOTAL(9,G103:G104)</f>
        <v>0</v>
      </c>
      <c r="H105" s="226">
        <f t="shared" si="25"/>
        <v>0</v>
      </c>
      <c r="I105" s="26">
        <f t="shared" si="25"/>
        <v>0</v>
      </c>
      <c r="J105" s="26">
        <f t="shared" si="25"/>
        <v>0</v>
      </c>
      <c r="K105" s="51">
        <f t="shared" si="25"/>
        <v>2</v>
      </c>
      <c r="L105" s="3">
        <f t="shared" si="25"/>
        <v>0.05</v>
      </c>
      <c r="M105" s="48">
        <f t="shared" si="25"/>
        <v>313.5</v>
      </c>
      <c r="N105" s="47">
        <f t="shared" si="25"/>
        <v>0.75</v>
      </c>
      <c r="O105" s="26">
        <f t="shared" si="25"/>
        <v>54</v>
      </c>
      <c r="P105" s="3">
        <f t="shared" si="25"/>
        <v>0</v>
      </c>
      <c r="Q105" s="26">
        <f t="shared" si="25"/>
        <v>0</v>
      </c>
      <c r="R105" s="3">
        <f t="shared" si="25"/>
        <v>0</v>
      </c>
      <c r="S105" s="26">
        <f t="shared" si="25"/>
        <v>0</v>
      </c>
      <c r="T105" s="26">
        <f t="shared" si="25"/>
        <v>367.5</v>
      </c>
    </row>
    <row r="106" spans="1:20" ht="12.75" hidden="1" outlineLevel="2">
      <c r="A106" s="19" t="s">
        <v>593</v>
      </c>
      <c r="B106" s="19" t="s">
        <v>850</v>
      </c>
      <c r="C106" s="1" t="s">
        <v>681</v>
      </c>
      <c r="D106" s="19" t="s">
        <v>682</v>
      </c>
      <c r="E106" s="27" t="s">
        <v>861</v>
      </c>
      <c r="F106" s="2" t="s">
        <v>861</v>
      </c>
      <c r="G106" s="27"/>
      <c r="H106" s="56"/>
      <c r="I106" s="27"/>
      <c r="J106" s="27"/>
      <c r="N106" s="58">
        <f>O106/$O$2</f>
        <v>0.25</v>
      </c>
      <c r="O106" s="27">
        <v>18</v>
      </c>
      <c r="P106" s="23"/>
      <c r="R106" s="23"/>
      <c r="T106" s="26">
        <f aca="true" t="shared" si="26" ref="T106:T112">G106+I106+J106+M106+O106+Q106+R106+S106</f>
        <v>18</v>
      </c>
    </row>
    <row r="107" spans="1:20" ht="12.75" hidden="1" outlineLevel="2">
      <c r="A107" s="19" t="s">
        <v>593</v>
      </c>
      <c r="B107" s="19" t="s">
        <v>850</v>
      </c>
      <c r="C107" s="1" t="s">
        <v>681</v>
      </c>
      <c r="D107" s="23" t="s">
        <v>682</v>
      </c>
      <c r="E107" s="27" t="s">
        <v>335</v>
      </c>
      <c r="F107" s="2">
        <v>15</v>
      </c>
      <c r="G107" s="27">
        <v>514.490535</v>
      </c>
      <c r="H107" s="56">
        <v>1457</v>
      </c>
      <c r="I107" s="27">
        <v>145.7</v>
      </c>
      <c r="J107" s="27"/>
      <c r="K107" s="51"/>
      <c r="L107" s="3"/>
      <c r="M107" s="26"/>
      <c r="N107" s="47"/>
      <c r="O107" s="26"/>
      <c r="P107" s="3"/>
      <c r="Q107" s="26"/>
      <c r="R107" s="3"/>
      <c r="T107" s="26">
        <f t="shared" si="26"/>
        <v>660.190535</v>
      </c>
    </row>
    <row r="108" spans="1:20" ht="12.75" hidden="1" outlineLevel="2">
      <c r="A108" s="19" t="s">
        <v>593</v>
      </c>
      <c r="B108" s="19" t="s">
        <v>850</v>
      </c>
      <c r="C108" s="1" t="s">
        <v>681</v>
      </c>
      <c r="D108" s="23" t="s">
        <v>682</v>
      </c>
      <c r="E108" s="27" t="s">
        <v>335</v>
      </c>
      <c r="F108" s="2" t="s">
        <v>338</v>
      </c>
      <c r="G108" s="27">
        <v>8.3187</v>
      </c>
      <c r="H108" s="56">
        <v>3</v>
      </c>
      <c r="I108" s="27">
        <v>0.18</v>
      </c>
      <c r="J108" s="27"/>
      <c r="O108" s="27"/>
      <c r="P108" s="23"/>
      <c r="R108" s="23"/>
      <c r="T108" s="26">
        <f t="shared" si="26"/>
        <v>8.4987</v>
      </c>
    </row>
    <row r="109" spans="1:20" ht="12.75" hidden="1" outlineLevel="2">
      <c r="A109" s="19" t="s">
        <v>593</v>
      </c>
      <c r="B109" s="19" t="s">
        <v>850</v>
      </c>
      <c r="C109" s="1" t="s">
        <v>681</v>
      </c>
      <c r="D109" s="23" t="s">
        <v>682</v>
      </c>
      <c r="E109" s="27" t="s">
        <v>335</v>
      </c>
      <c r="F109" s="2" t="s">
        <v>339</v>
      </c>
      <c r="G109" s="27">
        <v>33.901334999999996</v>
      </c>
      <c r="H109" s="56">
        <v>84</v>
      </c>
      <c r="I109" s="27">
        <v>5.04</v>
      </c>
      <c r="J109" s="27"/>
      <c r="O109" s="27"/>
      <c r="P109" s="23"/>
      <c r="R109" s="23"/>
      <c r="T109" s="26">
        <f t="shared" si="26"/>
        <v>38.941334999999995</v>
      </c>
    </row>
    <row r="110" spans="1:20" ht="12.75" hidden="1" outlineLevel="2">
      <c r="A110" s="19" t="s">
        <v>593</v>
      </c>
      <c r="B110" s="19" t="s">
        <v>850</v>
      </c>
      <c r="C110" s="1" t="s">
        <v>681</v>
      </c>
      <c r="D110" s="72" t="s">
        <v>682</v>
      </c>
      <c r="E110" s="27" t="s">
        <v>335</v>
      </c>
      <c r="F110" s="2" t="s">
        <v>340</v>
      </c>
      <c r="G110" s="27">
        <v>2.5903799999999997</v>
      </c>
      <c r="H110" s="56">
        <v>2</v>
      </c>
      <c r="I110" s="27">
        <v>0.96</v>
      </c>
      <c r="J110" s="27"/>
      <c r="O110" s="27"/>
      <c r="P110" s="23"/>
      <c r="R110" s="23"/>
      <c r="T110" s="26">
        <f t="shared" si="26"/>
        <v>3.5503799999999996</v>
      </c>
    </row>
    <row r="111" spans="1:20" ht="12.75" hidden="1" outlineLevel="2">
      <c r="A111" s="19" t="s">
        <v>593</v>
      </c>
      <c r="B111" s="19" t="s">
        <v>850</v>
      </c>
      <c r="C111" s="1" t="s">
        <v>681</v>
      </c>
      <c r="D111" s="19" t="s">
        <v>682</v>
      </c>
      <c r="E111" s="27" t="s">
        <v>335</v>
      </c>
      <c r="F111" s="2" t="s">
        <v>356</v>
      </c>
      <c r="G111" s="27"/>
      <c r="H111" s="56"/>
      <c r="I111" s="27"/>
      <c r="J111" s="27">
        <v>165</v>
      </c>
      <c r="O111" s="27"/>
      <c r="P111" s="23"/>
      <c r="R111" s="23"/>
      <c r="T111" s="26">
        <f t="shared" si="26"/>
        <v>165</v>
      </c>
    </row>
    <row r="112" spans="1:20" ht="12.75" hidden="1" outlineLevel="2">
      <c r="A112" s="19" t="s">
        <v>593</v>
      </c>
      <c r="B112" s="19" t="s">
        <v>850</v>
      </c>
      <c r="C112" s="1" t="s">
        <v>681</v>
      </c>
      <c r="D112" s="76" t="s">
        <v>682</v>
      </c>
      <c r="E112" s="60" t="s">
        <v>713</v>
      </c>
      <c r="F112" s="23" t="s">
        <v>713</v>
      </c>
      <c r="K112" s="52">
        <v>1</v>
      </c>
      <c r="L112" s="53">
        <v>0.111</v>
      </c>
      <c r="M112" s="27">
        <f>K112*L112*$M$2</f>
        <v>347.985</v>
      </c>
      <c r="T112" s="26">
        <f t="shared" si="26"/>
        <v>347.985</v>
      </c>
    </row>
    <row r="113" spans="1:20" s="3" customFormat="1" ht="12.75" outlineLevel="1" collapsed="1">
      <c r="A113" s="222"/>
      <c r="B113" s="222"/>
      <c r="C113" s="239"/>
      <c r="D113" s="237" t="s">
        <v>212</v>
      </c>
      <c r="E113" s="26"/>
      <c r="F113" s="225"/>
      <c r="G113" s="26">
        <f aca="true" t="shared" si="27" ref="G113:T113">SUBTOTAL(9,G106:G112)</f>
        <v>559.3009500000001</v>
      </c>
      <c r="H113" s="226">
        <f t="shared" si="27"/>
        <v>1546</v>
      </c>
      <c r="I113" s="26">
        <f t="shared" si="27"/>
        <v>151.88</v>
      </c>
      <c r="J113" s="26">
        <f t="shared" si="27"/>
        <v>165</v>
      </c>
      <c r="K113" s="51">
        <f t="shared" si="27"/>
        <v>1</v>
      </c>
      <c r="L113" s="3">
        <f t="shared" si="27"/>
        <v>0.111</v>
      </c>
      <c r="M113" s="48">
        <f t="shared" si="27"/>
        <v>347.985</v>
      </c>
      <c r="N113" s="47">
        <f t="shared" si="27"/>
        <v>0.25</v>
      </c>
      <c r="O113" s="26">
        <f t="shared" si="27"/>
        <v>18</v>
      </c>
      <c r="P113" s="3">
        <f t="shared" si="27"/>
        <v>0</v>
      </c>
      <c r="Q113" s="26">
        <f t="shared" si="27"/>
        <v>0</v>
      </c>
      <c r="R113" s="3">
        <f t="shared" si="27"/>
        <v>0</v>
      </c>
      <c r="S113" s="26">
        <f t="shared" si="27"/>
        <v>0</v>
      </c>
      <c r="T113" s="26">
        <f t="shared" si="27"/>
        <v>1242.16595</v>
      </c>
    </row>
    <row r="114" spans="1:20" ht="12.75" hidden="1" outlineLevel="2">
      <c r="A114" s="19" t="s">
        <v>593</v>
      </c>
      <c r="B114" s="19" t="s">
        <v>850</v>
      </c>
      <c r="C114" s="1" t="s">
        <v>683</v>
      </c>
      <c r="D114" s="72" t="s">
        <v>719</v>
      </c>
      <c r="E114" s="27" t="s">
        <v>335</v>
      </c>
      <c r="F114" s="2">
        <v>15</v>
      </c>
      <c r="G114" s="27">
        <v>1.3215149999999998</v>
      </c>
      <c r="H114" s="56">
        <v>3</v>
      </c>
      <c r="I114" s="27">
        <v>0.3</v>
      </c>
      <c r="J114" s="27"/>
      <c r="O114" s="27"/>
      <c r="P114" s="23"/>
      <c r="R114" s="23"/>
      <c r="T114" s="26">
        <f>G114+I114+J114+M114+O114+Q114+R114+S114</f>
        <v>1.6215149999999998</v>
      </c>
    </row>
    <row r="115" spans="1:20" ht="12.75" hidden="1" outlineLevel="2">
      <c r="A115" s="19" t="s">
        <v>593</v>
      </c>
      <c r="B115" s="19" t="s">
        <v>850</v>
      </c>
      <c r="C115" s="1" t="s">
        <v>683</v>
      </c>
      <c r="D115" s="72" t="s">
        <v>719</v>
      </c>
      <c r="E115" s="27" t="s">
        <v>335</v>
      </c>
      <c r="F115" s="2" t="s">
        <v>338</v>
      </c>
      <c r="G115" s="27">
        <v>1.10565</v>
      </c>
      <c r="H115" s="56">
        <v>1</v>
      </c>
      <c r="I115" s="27">
        <v>0.06</v>
      </c>
      <c r="J115" s="27"/>
      <c r="O115" s="27"/>
      <c r="P115" s="23"/>
      <c r="R115" s="23"/>
      <c r="T115" s="26">
        <f>G115+I115+J115+M115+O115+Q115+R115+S115</f>
        <v>1.16565</v>
      </c>
    </row>
    <row r="116" spans="1:20" ht="12.75" hidden="1" outlineLevel="2">
      <c r="A116" s="19" t="s">
        <v>593</v>
      </c>
      <c r="B116" s="19" t="s">
        <v>850</v>
      </c>
      <c r="C116" s="1" t="s">
        <v>683</v>
      </c>
      <c r="D116" s="19" t="s">
        <v>719</v>
      </c>
      <c r="E116" s="27" t="s">
        <v>335</v>
      </c>
      <c r="F116" s="2" t="s">
        <v>356</v>
      </c>
      <c r="G116" s="27"/>
      <c r="H116" s="56"/>
      <c r="I116" s="27"/>
      <c r="J116" s="27">
        <v>30</v>
      </c>
      <c r="O116" s="27"/>
      <c r="P116" s="23"/>
      <c r="R116" s="23"/>
      <c r="T116" s="26">
        <f>G116+I116+J116+M116+O116+Q116+R116+S116</f>
        <v>30</v>
      </c>
    </row>
    <row r="117" spans="1:20" ht="12.75" hidden="1" outlineLevel="2">
      <c r="A117" s="19" t="s">
        <v>593</v>
      </c>
      <c r="B117" s="19" t="s">
        <v>850</v>
      </c>
      <c r="C117" s="1" t="s">
        <v>683</v>
      </c>
      <c r="D117" s="76" t="s">
        <v>719</v>
      </c>
      <c r="E117" s="60" t="s">
        <v>713</v>
      </c>
      <c r="F117" s="23" t="s">
        <v>713</v>
      </c>
      <c r="K117" s="52">
        <v>2</v>
      </c>
      <c r="L117" s="53">
        <v>0.0179</v>
      </c>
      <c r="M117" s="27">
        <f>K117*L117*$M$2</f>
        <v>112.23299999999999</v>
      </c>
      <c r="T117" s="26">
        <f>G117+I117+J117+M117+O117+Q117+R117+S117</f>
        <v>112.23299999999999</v>
      </c>
    </row>
    <row r="118" spans="1:20" s="3" customFormat="1" ht="12.75" outlineLevel="1" collapsed="1">
      <c r="A118" s="222"/>
      <c r="B118" s="222"/>
      <c r="C118" s="239"/>
      <c r="D118" s="237" t="s">
        <v>213</v>
      </c>
      <c r="E118" s="26"/>
      <c r="F118" s="225"/>
      <c r="G118" s="26">
        <f aca="true" t="shared" si="28" ref="G118:T118">SUBTOTAL(9,G114:G117)</f>
        <v>2.4271649999999996</v>
      </c>
      <c r="H118" s="226">
        <f t="shared" si="28"/>
        <v>4</v>
      </c>
      <c r="I118" s="26">
        <f t="shared" si="28"/>
        <v>0.36</v>
      </c>
      <c r="J118" s="26">
        <f t="shared" si="28"/>
        <v>30</v>
      </c>
      <c r="K118" s="51">
        <f t="shared" si="28"/>
        <v>2</v>
      </c>
      <c r="L118" s="3">
        <f t="shared" si="28"/>
        <v>0.0179</v>
      </c>
      <c r="M118" s="48">
        <f t="shared" si="28"/>
        <v>112.23299999999999</v>
      </c>
      <c r="N118" s="47">
        <f t="shared" si="28"/>
        <v>0</v>
      </c>
      <c r="O118" s="26">
        <f t="shared" si="28"/>
        <v>0</v>
      </c>
      <c r="P118" s="3">
        <f t="shared" si="28"/>
        <v>0</v>
      </c>
      <c r="Q118" s="26">
        <f t="shared" si="28"/>
        <v>0</v>
      </c>
      <c r="R118" s="3">
        <f t="shared" si="28"/>
        <v>0</v>
      </c>
      <c r="S118" s="26">
        <f t="shared" si="28"/>
        <v>0</v>
      </c>
      <c r="T118" s="26">
        <f t="shared" si="28"/>
        <v>145.020165</v>
      </c>
    </row>
    <row r="119" spans="1:20" ht="12.75" hidden="1" outlineLevel="2">
      <c r="A119" s="19" t="s">
        <v>593</v>
      </c>
      <c r="B119" s="19" t="s">
        <v>850</v>
      </c>
      <c r="C119" s="1" t="s">
        <v>683</v>
      </c>
      <c r="D119" s="19" t="s">
        <v>684</v>
      </c>
      <c r="E119" s="27" t="s">
        <v>861</v>
      </c>
      <c r="F119" s="2" t="s">
        <v>861</v>
      </c>
      <c r="G119" s="27"/>
      <c r="H119" s="56"/>
      <c r="I119" s="27"/>
      <c r="J119" s="27"/>
      <c r="N119" s="58">
        <f>O119/$O$2</f>
        <v>0.25</v>
      </c>
      <c r="O119" s="27">
        <v>18</v>
      </c>
      <c r="P119" s="23"/>
      <c r="R119" s="23"/>
      <c r="T119" s="26">
        <f aca="true" t="shared" si="29" ref="T119:T127">G119+I119+J119+M119+O119+Q119+R119+S119</f>
        <v>18</v>
      </c>
    </row>
    <row r="120" spans="1:20" ht="12.75" hidden="1" outlineLevel="2">
      <c r="A120" s="19" t="s">
        <v>593</v>
      </c>
      <c r="B120" s="19" t="s">
        <v>850</v>
      </c>
      <c r="C120" s="1" t="s">
        <v>683</v>
      </c>
      <c r="D120" s="23" t="s">
        <v>684</v>
      </c>
      <c r="E120" s="27" t="s">
        <v>335</v>
      </c>
      <c r="F120" s="2">
        <v>15</v>
      </c>
      <c r="G120" s="27">
        <v>92.290185</v>
      </c>
      <c r="H120" s="56">
        <v>261</v>
      </c>
      <c r="I120" s="27">
        <v>26.1</v>
      </c>
      <c r="J120" s="27"/>
      <c r="O120" s="27"/>
      <c r="P120" s="23"/>
      <c r="R120" s="23"/>
      <c r="T120" s="26">
        <f t="shared" si="29"/>
        <v>118.390185</v>
      </c>
    </row>
    <row r="121" spans="1:20" ht="12.75" hidden="1" outlineLevel="2">
      <c r="A121" s="19" t="s">
        <v>593</v>
      </c>
      <c r="B121" s="19" t="s">
        <v>850</v>
      </c>
      <c r="C121" s="1" t="s">
        <v>683</v>
      </c>
      <c r="D121" s="23" t="s">
        <v>684</v>
      </c>
      <c r="E121" s="27" t="s">
        <v>335</v>
      </c>
      <c r="F121" s="2" t="s">
        <v>337</v>
      </c>
      <c r="G121" s="27">
        <v>22.22883</v>
      </c>
      <c r="H121" s="56">
        <v>5</v>
      </c>
      <c r="I121" s="27">
        <v>0.3</v>
      </c>
      <c r="J121" s="27"/>
      <c r="K121" s="51"/>
      <c r="L121" s="3"/>
      <c r="M121" s="26"/>
      <c r="N121" s="47"/>
      <c r="O121" s="26"/>
      <c r="P121" s="3"/>
      <c r="Q121" s="26"/>
      <c r="R121" s="3"/>
      <c r="T121" s="26">
        <f t="shared" si="29"/>
        <v>22.52883</v>
      </c>
    </row>
    <row r="122" spans="1:20" ht="12.75" hidden="1" outlineLevel="2">
      <c r="A122" s="19" t="s">
        <v>593</v>
      </c>
      <c r="B122" s="19" t="s">
        <v>850</v>
      </c>
      <c r="C122" s="1" t="s">
        <v>683</v>
      </c>
      <c r="D122" s="23" t="s">
        <v>684</v>
      </c>
      <c r="E122" s="27" t="s">
        <v>335</v>
      </c>
      <c r="F122" s="2" t="s">
        <v>338</v>
      </c>
      <c r="G122" s="27">
        <v>66.92868</v>
      </c>
      <c r="H122" s="56">
        <v>39</v>
      </c>
      <c r="I122" s="27">
        <v>2.34</v>
      </c>
      <c r="J122" s="27"/>
      <c r="O122" s="27"/>
      <c r="P122" s="23"/>
      <c r="R122" s="23"/>
      <c r="T122" s="26">
        <f t="shared" si="29"/>
        <v>69.26868</v>
      </c>
    </row>
    <row r="123" spans="1:20" ht="12.75" hidden="1" outlineLevel="2">
      <c r="A123" s="19" t="s">
        <v>593</v>
      </c>
      <c r="B123" s="19" t="s">
        <v>850</v>
      </c>
      <c r="C123" s="1" t="s">
        <v>683</v>
      </c>
      <c r="D123" s="23" t="s">
        <v>684</v>
      </c>
      <c r="E123" s="27" t="s">
        <v>335</v>
      </c>
      <c r="F123" s="2" t="s">
        <v>339</v>
      </c>
      <c r="G123" s="27">
        <v>19.022445</v>
      </c>
      <c r="H123" s="56">
        <v>41</v>
      </c>
      <c r="I123" s="27">
        <v>2.46</v>
      </c>
      <c r="J123" s="27"/>
      <c r="O123" s="27"/>
      <c r="P123" s="23"/>
      <c r="R123" s="23"/>
      <c r="T123" s="26">
        <f t="shared" si="29"/>
        <v>21.482445000000002</v>
      </c>
    </row>
    <row r="124" spans="1:20" ht="12.75" hidden="1" outlineLevel="2">
      <c r="A124" s="19" t="s">
        <v>593</v>
      </c>
      <c r="B124" s="19" t="s">
        <v>850</v>
      </c>
      <c r="C124" s="1" t="s">
        <v>683</v>
      </c>
      <c r="D124" s="23" t="s">
        <v>684</v>
      </c>
      <c r="E124" s="27" t="s">
        <v>335</v>
      </c>
      <c r="F124" s="2" t="s">
        <v>340</v>
      </c>
      <c r="G124" s="27">
        <v>2.05335</v>
      </c>
      <c r="H124" s="56">
        <v>2</v>
      </c>
      <c r="I124" s="27">
        <v>0.96</v>
      </c>
      <c r="J124" s="27"/>
      <c r="O124" s="27"/>
      <c r="P124" s="23"/>
      <c r="R124" s="23"/>
      <c r="T124" s="26">
        <f t="shared" si="29"/>
        <v>3.01335</v>
      </c>
    </row>
    <row r="125" spans="1:20" ht="12.75" hidden="1" outlineLevel="2">
      <c r="A125" s="19" t="s">
        <v>593</v>
      </c>
      <c r="B125" s="19" t="s">
        <v>850</v>
      </c>
      <c r="C125" s="1" t="s">
        <v>683</v>
      </c>
      <c r="D125" s="19" t="s">
        <v>684</v>
      </c>
      <c r="E125" s="27" t="s">
        <v>335</v>
      </c>
      <c r="F125" s="2" t="s">
        <v>356</v>
      </c>
      <c r="G125" s="27"/>
      <c r="H125" s="56"/>
      <c r="I125" s="27"/>
      <c r="J125" s="27">
        <v>180</v>
      </c>
      <c r="M125" s="79"/>
      <c r="O125" s="27"/>
      <c r="P125" s="23"/>
      <c r="R125" s="23"/>
      <c r="T125" s="26">
        <f t="shared" si="29"/>
        <v>180</v>
      </c>
    </row>
    <row r="126" spans="1:20" ht="12.75" hidden="1" outlineLevel="2">
      <c r="A126" s="19" t="s">
        <v>593</v>
      </c>
      <c r="B126" s="19" t="s">
        <v>850</v>
      </c>
      <c r="C126" s="1" t="s">
        <v>683</v>
      </c>
      <c r="D126" s="72" t="s">
        <v>684</v>
      </c>
      <c r="E126" s="27" t="s">
        <v>335</v>
      </c>
      <c r="F126" s="2" t="s">
        <v>342</v>
      </c>
      <c r="G126" s="27">
        <v>0.29484</v>
      </c>
      <c r="H126" s="56">
        <v>1</v>
      </c>
      <c r="I126" s="27">
        <v>0.06</v>
      </c>
      <c r="J126" s="27"/>
      <c r="O126" s="27"/>
      <c r="P126" s="23"/>
      <c r="R126" s="23"/>
      <c r="T126" s="26">
        <f t="shared" si="29"/>
        <v>0.35484</v>
      </c>
    </row>
    <row r="127" spans="1:20" ht="12.75" hidden="1" outlineLevel="2">
      <c r="A127" s="19" t="s">
        <v>593</v>
      </c>
      <c r="B127" s="19" t="s">
        <v>850</v>
      </c>
      <c r="C127" s="1" t="s">
        <v>683</v>
      </c>
      <c r="D127" s="59" t="s">
        <v>684</v>
      </c>
      <c r="E127" s="60" t="s">
        <v>713</v>
      </c>
      <c r="F127" s="23" t="s">
        <v>713</v>
      </c>
      <c r="K127" s="52">
        <v>1</v>
      </c>
      <c r="L127" s="53">
        <v>0.112</v>
      </c>
      <c r="M127" s="27">
        <f>K127*L127*$M$2</f>
        <v>351.12</v>
      </c>
      <c r="T127" s="26">
        <f t="shared" si="29"/>
        <v>351.12</v>
      </c>
    </row>
    <row r="128" spans="1:20" s="3" customFormat="1" ht="12.75" outlineLevel="1" collapsed="1">
      <c r="A128" s="222"/>
      <c r="B128" s="222"/>
      <c r="C128" s="239"/>
      <c r="D128" s="237" t="s">
        <v>214</v>
      </c>
      <c r="E128" s="26"/>
      <c r="F128" s="225"/>
      <c r="G128" s="26">
        <f aca="true" t="shared" si="30" ref="G128:T128">SUBTOTAL(9,G119:G127)</f>
        <v>202.81833</v>
      </c>
      <c r="H128" s="226">
        <f t="shared" si="30"/>
        <v>349</v>
      </c>
      <c r="I128" s="26">
        <f t="shared" si="30"/>
        <v>32.220000000000006</v>
      </c>
      <c r="J128" s="26">
        <f t="shared" si="30"/>
        <v>180</v>
      </c>
      <c r="K128" s="51">
        <f t="shared" si="30"/>
        <v>1</v>
      </c>
      <c r="L128" s="3">
        <f t="shared" si="30"/>
        <v>0.112</v>
      </c>
      <c r="M128" s="48">
        <f t="shared" si="30"/>
        <v>351.12</v>
      </c>
      <c r="N128" s="47">
        <f t="shared" si="30"/>
        <v>0.25</v>
      </c>
      <c r="O128" s="26">
        <f t="shared" si="30"/>
        <v>18</v>
      </c>
      <c r="P128" s="3">
        <f t="shared" si="30"/>
        <v>0</v>
      </c>
      <c r="Q128" s="26">
        <f t="shared" si="30"/>
        <v>0</v>
      </c>
      <c r="R128" s="3">
        <f t="shared" si="30"/>
        <v>0</v>
      </c>
      <c r="S128" s="26">
        <f t="shared" si="30"/>
        <v>0</v>
      </c>
      <c r="T128" s="26">
        <f t="shared" si="30"/>
        <v>784.15833</v>
      </c>
    </row>
    <row r="129" spans="1:20" ht="12.75" hidden="1" outlineLevel="2">
      <c r="A129" s="19" t="s">
        <v>593</v>
      </c>
      <c r="B129" s="19" t="s">
        <v>850</v>
      </c>
      <c r="C129" s="1" t="s">
        <v>685</v>
      </c>
      <c r="D129" s="23" t="s">
        <v>686</v>
      </c>
      <c r="E129" s="27" t="s">
        <v>335</v>
      </c>
      <c r="F129" s="2">
        <v>15</v>
      </c>
      <c r="G129" s="27">
        <v>129.81384</v>
      </c>
      <c r="H129" s="56">
        <v>368</v>
      </c>
      <c r="I129" s="27">
        <v>36.8</v>
      </c>
      <c r="J129" s="27"/>
      <c r="O129" s="27"/>
      <c r="P129" s="23"/>
      <c r="R129" s="23"/>
      <c r="T129" s="26">
        <f aca="true" t="shared" si="31" ref="T129:T134">G129+I129+J129+M129+O129+Q129+R129+S129</f>
        <v>166.61383999999998</v>
      </c>
    </row>
    <row r="130" spans="1:20" ht="12.75" hidden="1" outlineLevel="2">
      <c r="A130" s="19" t="s">
        <v>593</v>
      </c>
      <c r="B130" s="19" t="s">
        <v>850</v>
      </c>
      <c r="C130" s="1" t="s">
        <v>685</v>
      </c>
      <c r="D130" s="23" t="s">
        <v>686</v>
      </c>
      <c r="E130" s="27" t="s">
        <v>335</v>
      </c>
      <c r="F130" s="2" t="s">
        <v>337</v>
      </c>
      <c r="G130" s="27">
        <v>7.128809999999999</v>
      </c>
      <c r="H130" s="56">
        <v>2</v>
      </c>
      <c r="I130" s="27">
        <v>0.12</v>
      </c>
      <c r="J130" s="27"/>
      <c r="O130" s="27"/>
      <c r="P130" s="23"/>
      <c r="R130" s="23"/>
      <c r="T130" s="26">
        <f t="shared" si="31"/>
        <v>7.248809999999999</v>
      </c>
    </row>
    <row r="131" spans="1:20" ht="12.75" hidden="1" outlineLevel="2">
      <c r="A131" s="19" t="s">
        <v>593</v>
      </c>
      <c r="B131" s="19" t="s">
        <v>850</v>
      </c>
      <c r="C131" s="1" t="s">
        <v>685</v>
      </c>
      <c r="D131" s="72" t="s">
        <v>686</v>
      </c>
      <c r="E131" s="27" t="s">
        <v>335</v>
      </c>
      <c r="F131" s="2" t="s">
        <v>338</v>
      </c>
      <c r="G131" s="27">
        <v>3.4959599999999997</v>
      </c>
      <c r="H131" s="56">
        <v>3</v>
      </c>
      <c r="I131" s="27">
        <v>0.18</v>
      </c>
      <c r="J131" s="27"/>
      <c r="K131" s="51"/>
      <c r="L131" s="3"/>
      <c r="M131" s="26"/>
      <c r="N131" s="47"/>
      <c r="O131" s="26"/>
      <c r="P131" s="3"/>
      <c r="Q131" s="26"/>
      <c r="R131" s="3"/>
      <c r="T131" s="26">
        <f t="shared" si="31"/>
        <v>3.67596</v>
      </c>
    </row>
    <row r="132" spans="1:20" ht="12.75" hidden="1" outlineLevel="2">
      <c r="A132" s="19" t="s">
        <v>593</v>
      </c>
      <c r="B132" s="19" t="s">
        <v>850</v>
      </c>
      <c r="C132" s="1" t="s">
        <v>685</v>
      </c>
      <c r="D132" s="23" t="s">
        <v>686</v>
      </c>
      <c r="E132" s="27" t="s">
        <v>335</v>
      </c>
      <c r="F132" s="2" t="s">
        <v>339</v>
      </c>
      <c r="G132" s="27">
        <v>19.45944</v>
      </c>
      <c r="H132" s="56">
        <v>42</v>
      </c>
      <c r="I132" s="27">
        <v>2.52</v>
      </c>
      <c r="J132" s="27"/>
      <c r="O132" s="27"/>
      <c r="P132" s="23"/>
      <c r="R132" s="23"/>
      <c r="T132" s="26">
        <f t="shared" si="31"/>
        <v>21.97944</v>
      </c>
    </row>
    <row r="133" spans="1:20" ht="12.75" hidden="1" outlineLevel="2">
      <c r="A133" s="19" t="s">
        <v>593</v>
      </c>
      <c r="B133" s="19" t="s">
        <v>850</v>
      </c>
      <c r="C133" s="1" t="s">
        <v>685</v>
      </c>
      <c r="D133" s="19" t="s">
        <v>686</v>
      </c>
      <c r="E133" s="27" t="s">
        <v>335</v>
      </c>
      <c r="F133" s="2" t="s">
        <v>356</v>
      </c>
      <c r="G133" s="27"/>
      <c r="H133" s="56"/>
      <c r="I133" s="27"/>
      <c r="J133" s="27">
        <v>165</v>
      </c>
      <c r="O133" s="27"/>
      <c r="P133" s="23"/>
      <c r="R133" s="23"/>
      <c r="T133" s="26">
        <f t="shared" si="31"/>
        <v>165</v>
      </c>
    </row>
    <row r="134" spans="1:20" ht="12.75" hidden="1" outlineLevel="2">
      <c r="A134" s="19" t="s">
        <v>593</v>
      </c>
      <c r="B134" s="19" t="s">
        <v>850</v>
      </c>
      <c r="C134" s="1" t="s">
        <v>685</v>
      </c>
      <c r="D134" s="76" t="s">
        <v>686</v>
      </c>
      <c r="E134" s="60" t="s">
        <v>713</v>
      </c>
      <c r="F134" s="23" t="s">
        <v>713</v>
      </c>
      <c r="K134" s="52">
        <v>1</v>
      </c>
      <c r="L134" s="53">
        <v>0.111</v>
      </c>
      <c r="M134" s="27">
        <f>K134*L134*$M$2</f>
        <v>347.985</v>
      </c>
      <c r="T134" s="26">
        <f t="shared" si="31"/>
        <v>347.985</v>
      </c>
    </row>
    <row r="135" spans="1:20" s="3" customFormat="1" ht="12.75" outlineLevel="1" collapsed="1">
      <c r="A135" s="222"/>
      <c r="B135" s="222"/>
      <c r="C135" s="239"/>
      <c r="D135" s="237" t="s">
        <v>217</v>
      </c>
      <c r="E135" s="26"/>
      <c r="F135" s="225"/>
      <c r="G135" s="26">
        <f aca="true" t="shared" si="32" ref="G135:T135">SUBTOTAL(9,G129:G134)</f>
        <v>159.89804999999998</v>
      </c>
      <c r="H135" s="226">
        <f t="shared" si="32"/>
        <v>415</v>
      </c>
      <c r="I135" s="26">
        <f t="shared" si="32"/>
        <v>39.62</v>
      </c>
      <c r="J135" s="26">
        <f t="shared" si="32"/>
        <v>165</v>
      </c>
      <c r="K135" s="51">
        <f t="shared" si="32"/>
        <v>1</v>
      </c>
      <c r="L135" s="3">
        <f t="shared" si="32"/>
        <v>0.111</v>
      </c>
      <c r="M135" s="48">
        <f t="shared" si="32"/>
        <v>347.985</v>
      </c>
      <c r="N135" s="47">
        <f t="shared" si="32"/>
        <v>0</v>
      </c>
      <c r="O135" s="26">
        <f t="shared" si="32"/>
        <v>0</v>
      </c>
      <c r="P135" s="3">
        <f t="shared" si="32"/>
        <v>0</v>
      </c>
      <c r="Q135" s="26">
        <f t="shared" si="32"/>
        <v>0</v>
      </c>
      <c r="R135" s="3">
        <f t="shared" si="32"/>
        <v>0</v>
      </c>
      <c r="S135" s="26">
        <f t="shared" si="32"/>
        <v>0</v>
      </c>
      <c r="T135" s="26">
        <f t="shared" si="32"/>
        <v>712.50305</v>
      </c>
    </row>
    <row r="136" spans="1:20" ht="12.75" hidden="1" outlineLevel="2">
      <c r="A136" s="19" t="s">
        <v>593</v>
      </c>
      <c r="B136" s="19" t="s">
        <v>851</v>
      </c>
      <c r="C136" s="1" t="s">
        <v>754</v>
      </c>
      <c r="D136" s="23" t="s">
        <v>687</v>
      </c>
      <c r="E136" s="27" t="s">
        <v>335</v>
      </c>
      <c r="F136" s="2">
        <v>15</v>
      </c>
      <c r="G136" s="27">
        <v>50.222834999999996</v>
      </c>
      <c r="H136" s="56">
        <v>142</v>
      </c>
      <c r="I136" s="27">
        <v>14.2</v>
      </c>
      <c r="J136" s="27"/>
      <c r="O136" s="27"/>
      <c r="P136" s="23"/>
      <c r="R136" s="23"/>
      <c r="T136" s="26">
        <f>G136+I136+J136+M136+O136+Q136+R136+S136</f>
        <v>64.42283499999999</v>
      </c>
    </row>
    <row r="137" spans="1:20" ht="12.75" hidden="1" outlineLevel="2">
      <c r="A137" s="19" t="s">
        <v>593</v>
      </c>
      <c r="B137" s="19" t="s">
        <v>851</v>
      </c>
      <c r="C137" s="1" t="s">
        <v>754</v>
      </c>
      <c r="D137" s="72" t="s">
        <v>687</v>
      </c>
      <c r="E137" s="27" t="s">
        <v>335</v>
      </c>
      <c r="F137" s="2" t="s">
        <v>338</v>
      </c>
      <c r="G137" s="27">
        <v>3.07476</v>
      </c>
      <c r="H137" s="56">
        <v>1</v>
      </c>
      <c r="I137" s="27">
        <v>0.06</v>
      </c>
      <c r="J137" s="27"/>
      <c r="O137" s="27"/>
      <c r="P137" s="23"/>
      <c r="R137" s="23"/>
      <c r="T137" s="26">
        <f>G137+I137+J137+M137+O137+Q137+R137+S137</f>
        <v>3.13476</v>
      </c>
    </row>
    <row r="138" spans="1:20" ht="12.75" hidden="1" outlineLevel="2">
      <c r="A138" s="19" t="s">
        <v>593</v>
      </c>
      <c r="B138" s="19" t="s">
        <v>851</v>
      </c>
      <c r="C138" s="1" t="s">
        <v>754</v>
      </c>
      <c r="D138" s="23" t="s">
        <v>687</v>
      </c>
      <c r="E138" s="27" t="s">
        <v>335</v>
      </c>
      <c r="F138" s="2" t="s">
        <v>339</v>
      </c>
      <c r="G138" s="27">
        <v>25.01928</v>
      </c>
      <c r="H138" s="56">
        <v>52</v>
      </c>
      <c r="I138" s="27">
        <v>3.12</v>
      </c>
      <c r="J138" s="27"/>
      <c r="O138" s="27"/>
      <c r="P138" s="23"/>
      <c r="R138" s="23"/>
      <c r="T138" s="26">
        <f>G138+I138+J138+M138+O138+Q138+R138+S138</f>
        <v>28.13928</v>
      </c>
    </row>
    <row r="139" spans="1:20" ht="12.75" hidden="1" outlineLevel="2">
      <c r="A139" s="19" t="s">
        <v>593</v>
      </c>
      <c r="B139" s="19" t="s">
        <v>851</v>
      </c>
      <c r="C139" s="1" t="s">
        <v>754</v>
      </c>
      <c r="D139" s="19" t="s">
        <v>687</v>
      </c>
      <c r="E139" s="27" t="s">
        <v>335</v>
      </c>
      <c r="F139" s="2" t="s">
        <v>356</v>
      </c>
      <c r="G139" s="27"/>
      <c r="H139" s="56"/>
      <c r="I139" s="27"/>
      <c r="J139" s="27">
        <v>165</v>
      </c>
      <c r="O139" s="27"/>
      <c r="P139" s="23"/>
      <c r="R139" s="23"/>
      <c r="T139" s="26">
        <f>G139+I139+J139+M139+O139+Q139+R139+S139</f>
        <v>165</v>
      </c>
    </row>
    <row r="140" spans="1:20" ht="12.75" hidden="1" outlineLevel="2">
      <c r="A140" s="19" t="s">
        <v>593</v>
      </c>
      <c r="B140" s="19" t="s">
        <v>851</v>
      </c>
      <c r="C140" s="1" t="s">
        <v>754</v>
      </c>
      <c r="D140" s="76" t="s">
        <v>687</v>
      </c>
      <c r="E140" s="60" t="s">
        <v>713</v>
      </c>
      <c r="F140" s="23" t="s">
        <v>713</v>
      </c>
      <c r="K140" s="52">
        <v>1</v>
      </c>
      <c r="L140" s="53">
        <v>0.111</v>
      </c>
      <c r="M140" s="27">
        <f>K140*L140*$M$2</f>
        <v>347.985</v>
      </c>
      <c r="T140" s="26">
        <f>G140+I140+J140+M140+O140+Q140+R140+S140</f>
        <v>347.985</v>
      </c>
    </row>
    <row r="141" spans="1:20" s="3" customFormat="1" ht="12.75" outlineLevel="1" collapsed="1">
      <c r="A141" s="222"/>
      <c r="B141" s="222"/>
      <c r="C141" s="239"/>
      <c r="D141" s="237" t="s">
        <v>218</v>
      </c>
      <c r="E141" s="26"/>
      <c r="F141" s="225"/>
      <c r="G141" s="26">
        <f aca="true" t="shared" si="33" ref="G141:T141">SUBTOTAL(9,G136:G140)</f>
        <v>78.316875</v>
      </c>
      <c r="H141" s="226">
        <f t="shared" si="33"/>
        <v>195</v>
      </c>
      <c r="I141" s="26">
        <f t="shared" si="33"/>
        <v>17.38</v>
      </c>
      <c r="J141" s="26">
        <f t="shared" si="33"/>
        <v>165</v>
      </c>
      <c r="K141" s="51">
        <f t="shared" si="33"/>
        <v>1</v>
      </c>
      <c r="L141" s="3">
        <f t="shared" si="33"/>
        <v>0.111</v>
      </c>
      <c r="M141" s="48">
        <f t="shared" si="33"/>
        <v>347.985</v>
      </c>
      <c r="N141" s="47">
        <f t="shared" si="33"/>
        <v>0</v>
      </c>
      <c r="O141" s="26">
        <f t="shared" si="33"/>
        <v>0</v>
      </c>
      <c r="P141" s="3">
        <f t="shared" si="33"/>
        <v>0</v>
      </c>
      <c r="Q141" s="26">
        <f t="shared" si="33"/>
        <v>0</v>
      </c>
      <c r="R141" s="3">
        <f t="shared" si="33"/>
        <v>0</v>
      </c>
      <c r="S141" s="26">
        <f t="shared" si="33"/>
        <v>0</v>
      </c>
      <c r="T141" s="26">
        <f t="shared" si="33"/>
        <v>608.681875</v>
      </c>
    </row>
    <row r="142" spans="1:20" ht="12.75" hidden="1" outlineLevel="2">
      <c r="A142" s="19" t="s">
        <v>593</v>
      </c>
      <c r="B142" s="19" t="s">
        <v>850</v>
      </c>
      <c r="C142" s="1" t="s">
        <v>688</v>
      </c>
      <c r="D142" s="72" t="s">
        <v>689</v>
      </c>
      <c r="E142" s="27" t="s">
        <v>335</v>
      </c>
      <c r="F142" s="2">
        <v>15</v>
      </c>
      <c r="G142" s="27">
        <v>25.751114999999995</v>
      </c>
      <c r="H142" s="56">
        <v>73</v>
      </c>
      <c r="I142" s="27">
        <v>7.3</v>
      </c>
      <c r="J142" s="27"/>
      <c r="O142" s="27"/>
      <c r="P142" s="23"/>
      <c r="R142" s="23"/>
      <c r="T142" s="26">
        <f>G142+I142+J142+M142+O142+Q142+R142+S142</f>
        <v>33.051114999999996</v>
      </c>
    </row>
    <row r="143" spans="1:20" ht="12.75" hidden="1" outlineLevel="2">
      <c r="A143" s="19" t="s">
        <v>593</v>
      </c>
      <c r="B143" s="19" t="s">
        <v>850</v>
      </c>
      <c r="C143" s="1" t="s">
        <v>688</v>
      </c>
      <c r="D143" s="23" t="s">
        <v>689</v>
      </c>
      <c r="E143" s="27" t="s">
        <v>335</v>
      </c>
      <c r="F143" s="2" t="s">
        <v>338</v>
      </c>
      <c r="G143" s="27">
        <v>2.56932</v>
      </c>
      <c r="H143" s="56">
        <v>2</v>
      </c>
      <c r="I143" s="27">
        <v>0.12</v>
      </c>
      <c r="J143" s="27"/>
      <c r="O143" s="27"/>
      <c r="P143" s="23"/>
      <c r="R143" s="23"/>
      <c r="T143" s="26">
        <f>G143+I143+J143+M143+O143+Q143+R143+S143</f>
        <v>2.68932</v>
      </c>
    </row>
    <row r="144" spans="1:20" ht="12.75" hidden="1" outlineLevel="2">
      <c r="A144" s="19" t="s">
        <v>593</v>
      </c>
      <c r="B144" s="19" t="s">
        <v>850</v>
      </c>
      <c r="C144" s="1" t="s">
        <v>688</v>
      </c>
      <c r="D144" s="19" t="s">
        <v>689</v>
      </c>
      <c r="E144" s="27" t="s">
        <v>335</v>
      </c>
      <c r="F144" s="2" t="s">
        <v>356</v>
      </c>
      <c r="G144" s="27"/>
      <c r="H144" s="56"/>
      <c r="I144" s="27"/>
      <c r="J144" s="27">
        <v>165</v>
      </c>
      <c r="O144" s="27"/>
      <c r="P144" s="23"/>
      <c r="R144" s="23"/>
      <c r="T144" s="26">
        <f>G144+I144+J144+M144+O144+Q144+R144+S144</f>
        <v>165</v>
      </c>
    </row>
    <row r="145" spans="1:20" ht="12.75" hidden="1" outlineLevel="2">
      <c r="A145" s="19" t="s">
        <v>593</v>
      </c>
      <c r="B145" s="19" t="s">
        <v>850</v>
      </c>
      <c r="C145" s="1" t="s">
        <v>688</v>
      </c>
      <c r="D145" s="59" t="s">
        <v>689</v>
      </c>
      <c r="E145" s="60" t="s">
        <v>713</v>
      </c>
      <c r="F145" s="23" t="s">
        <v>713</v>
      </c>
      <c r="K145" s="52">
        <v>1</v>
      </c>
      <c r="L145" s="53">
        <v>0.111</v>
      </c>
      <c r="M145" s="27">
        <f>K145*L145*$M$2</f>
        <v>347.985</v>
      </c>
      <c r="T145" s="26">
        <f>G145+I145+J145+M145+O145+Q145+R145+S145</f>
        <v>347.985</v>
      </c>
    </row>
    <row r="146" spans="1:20" s="3" customFormat="1" ht="12.75" outlineLevel="1" collapsed="1">
      <c r="A146" s="222"/>
      <c r="B146" s="222"/>
      <c r="C146" s="239"/>
      <c r="D146" s="237" t="s">
        <v>219</v>
      </c>
      <c r="E146" s="26"/>
      <c r="F146" s="225"/>
      <c r="G146" s="26">
        <f aca="true" t="shared" si="34" ref="G146:T146">SUBTOTAL(9,G142:G145)</f>
        <v>28.320434999999996</v>
      </c>
      <c r="H146" s="226">
        <f t="shared" si="34"/>
        <v>75</v>
      </c>
      <c r="I146" s="26">
        <f t="shared" si="34"/>
        <v>7.42</v>
      </c>
      <c r="J146" s="26">
        <f t="shared" si="34"/>
        <v>165</v>
      </c>
      <c r="K146" s="51">
        <f t="shared" si="34"/>
        <v>1</v>
      </c>
      <c r="L146" s="3">
        <f t="shared" si="34"/>
        <v>0.111</v>
      </c>
      <c r="M146" s="48">
        <f t="shared" si="34"/>
        <v>347.985</v>
      </c>
      <c r="N146" s="47">
        <f t="shared" si="34"/>
        <v>0</v>
      </c>
      <c r="O146" s="26">
        <f t="shared" si="34"/>
        <v>0</v>
      </c>
      <c r="P146" s="3">
        <f t="shared" si="34"/>
        <v>0</v>
      </c>
      <c r="Q146" s="26">
        <f t="shared" si="34"/>
        <v>0</v>
      </c>
      <c r="R146" s="3">
        <f t="shared" si="34"/>
        <v>0</v>
      </c>
      <c r="S146" s="26">
        <f t="shared" si="34"/>
        <v>0</v>
      </c>
      <c r="T146" s="26">
        <f t="shared" si="34"/>
        <v>548.7254350000001</v>
      </c>
    </row>
    <row r="147" spans="1:20" ht="12.75" hidden="1" outlineLevel="2">
      <c r="A147" s="19" t="s">
        <v>593</v>
      </c>
      <c r="B147" s="19" t="s">
        <v>850</v>
      </c>
      <c r="C147" s="1" t="s">
        <v>688</v>
      </c>
      <c r="D147" s="23" t="s">
        <v>720</v>
      </c>
      <c r="E147" s="27" t="s">
        <v>335</v>
      </c>
      <c r="F147" s="2" t="s">
        <v>339</v>
      </c>
      <c r="G147" s="27">
        <v>11.045969999999999</v>
      </c>
      <c r="H147" s="56">
        <v>23</v>
      </c>
      <c r="I147" s="27">
        <v>1.38</v>
      </c>
      <c r="J147" s="27"/>
      <c r="K147" s="51"/>
      <c r="L147" s="3"/>
      <c r="M147" s="26"/>
      <c r="N147" s="47"/>
      <c r="O147" s="26"/>
      <c r="P147" s="3"/>
      <c r="Q147" s="26"/>
      <c r="R147" s="3"/>
      <c r="T147" s="26">
        <f>G147+I147+J147+M147+O147+Q147+R147+S147</f>
        <v>12.42597</v>
      </c>
    </row>
    <row r="148" spans="1:20" ht="12.75" hidden="1" outlineLevel="2">
      <c r="A148" s="19" t="s">
        <v>593</v>
      </c>
      <c r="B148" s="19" t="s">
        <v>850</v>
      </c>
      <c r="C148" s="1" t="s">
        <v>688</v>
      </c>
      <c r="D148" s="19" t="s">
        <v>720</v>
      </c>
      <c r="E148" s="27" t="s">
        <v>335</v>
      </c>
      <c r="F148" s="2" t="s">
        <v>356</v>
      </c>
      <c r="G148" s="27"/>
      <c r="H148" s="56"/>
      <c r="I148" s="27"/>
      <c r="J148" s="27">
        <v>15</v>
      </c>
      <c r="K148" s="51"/>
      <c r="L148" s="3"/>
      <c r="M148" s="26"/>
      <c r="N148" s="47"/>
      <c r="O148" s="26"/>
      <c r="P148" s="3"/>
      <c r="Q148" s="26"/>
      <c r="R148" s="3"/>
      <c r="T148" s="26">
        <f>G148+I148+J148+M148+O148+Q148+R148+S148</f>
        <v>15</v>
      </c>
    </row>
    <row r="149" spans="1:20" ht="12.75" hidden="1" outlineLevel="2">
      <c r="A149" s="19" t="s">
        <v>593</v>
      </c>
      <c r="B149" s="19" t="s">
        <v>850</v>
      </c>
      <c r="C149" s="1" t="s">
        <v>688</v>
      </c>
      <c r="D149" s="76" t="s">
        <v>720</v>
      </c>
      <c r="E149" s="60" t="s">
        <v>713</v>
      </c>
      <c r="F149" s="23" t="s">
        <v>713</v>
      </c>
      <c r="K149" s="52">
        <v>2</v>
      </c>
      <c r="L149" s="53">
        <v>0.0179</v>
      </c>
      <c r="M149" s="27">
        <f>K149*L149*$M$2</f>
        <v>112.23299999999999</v>
      </c>
      <c r="T149" s="26">
        <f>G149+I149+J149+M149+O149+Q149+R149+S149</f>
        <v>112.23299999999999</v>
      </c>
    </row>
    <row r="150" spans="1:20" s="3" customFormat="1" ht="12.75" outlineLevel="1" collapsed="1">
      <c r="A150" s="222"/>
      <c r="B150" s="222"/>
      <c r="C150" s="239"/>
      <c r="D150" s="237" t="s">
        <v>220</v>
      </c>
      <c r="E150" s="26"/>
      <c r="F150" s="225"/>
      <c r="G150" s="26">
        <f aca="true" t="shared" si="35" ref="G150:T150">SUBTOTAL(9,G147:G149)</f>
        <v>11.045969999999999</v>
      </c>
      <c r="H150" s="226">
        <f t="shared" si="35"/>
        <v>23</v>
      </c>
      <c r="I150" s="26">
        <f t="shared" si="35"/>
        <v>1.38</v>
      </c>
      <c r="J150" s="26">
        <f t="shared" si="35"/>
        <v>15</v>
      </c>
      <c r="K150" s="51">
        <f t="shared" si="35"/>
        <v>2</v>
      </c>
      <c r="L150" s="3">
        <f t="shared" si="35"/>
        <v>0.0179</v>
      </c>
      <c r="M150" s="48">
        <f t="shared" si="35"/>
        <v>112.23299999999999</v>
      </c>
      <c r="N150" s="47">
        <f t="shared" si="35"/>
        <v>0</v>
      </c>
      <c r="O150" s="26">
        <f t="shared" si="35"/>
        <v>0</v>
      </c>
      <c r="P150" s="3">
        <f t="shared" si="35"/>
        <v>0</v>
      </c>
      <c r="Q150" s="26">
        <f t="shared" si="35"/>
        <v>0</v>
      </c>
      <c r="R150" s="3">
        <f t="shared" si="35"/>
        <v>0</v>
      </c>
      <c r="S150" s="26">
        <f t="shared" si="35"/>
        <v>0</v>
      </c>
      <c r="T150" s="26">
        <f t="shared" si="35"/>
        <v>139.65896999999998</v>
      </c>
    </row>
    <row r="151" spans="1:20" ht="12.75" hidden="1" outlineLevel="2">
      <c r="A151" s="19" t="s">
        <v>593</v>
      </c>
      <c r="B151" s="19" t="s">
        <v>850</v>
      </c>
      <c r="C151" s="1" t="s">
        <v>782</v>
      </c>
      <c r="D151" s="72" t="s">
        <v>690</v>
      </c>
      <c r="E151" s="27" t="s">
        <v>335</v>
      </c>
      <c r="F151" s="2">
        <v>15</v>
      </c>
      <c r="G151" s="27">
        <v>1.41102</v>
      </c>
      <c r="H151" s="56">
        <v>4</v>
      </c>
      <c r="I151" s="27">
        <v>0.4</v>
      </c>
      <c r="J151" s="27"/>
      <c r="O151" s="27"/>
      <c r="P151" s="23"/>
      <c r="R151" s="23"/>
      <c r="T151" s="26">
        <f>G151+I151+J151+M151+O151+Q151+R151+S151</f>
        <v>1.81102</v>
      </c>
    </row>
    <row r="152" spans="1:20" ht="12.75" hidden="1" outlineLevel="2">
      <c r="A152" s="19" t="s">
        <v>593</v>
      </c>
      <c r="B152" s="19" t="s">
        <v>850</v>
      </c>
      <c r="C152" s="1" t="s">
        <v>782</v>
      </c>
      <c r="D152" s="72" t="s">
        <v>690</v>
      </c>
      <c r="E152" s="27" t="s">
        <v>335</v>
      </c>
      <c r="F152" s="2" t="s">
        <v>339</v>
      </c>
      <c r="G152" s="27">
        <v>2.77992</v>
      </c>
      <c r="H152" s="56">
        <v>6</v>
      </c>
      <c r="I152" s="27">
        <v>0.36</v>
      </c>
      <c r="J152" s="27"/>
      <c r="O152" s="27"/>
      <c r="P152" s="23"/>
      <c r="R152" s="23"/>
      <c r="T152" s="26">
        <f>G152+I152+J152+M152+O152+Q152+R152+S152</f>
        <v>3.13992</v>
      </c>
    </row>
    <row r="153" spans="1:20" ht="12.75" hidden="1" outlineLevel="2">
      <c r="A153" s="19" t="s">
        <v>593</v>
      </c>
      <c r="B153" s="19" t="s">
        <v>850</v>
      </c>
      <c r="C153" s="1" t="s">
        <v>782</v>
      </c>
      <c r="D153" s="55" t="s">
        <v>690</v>
      </c>
      <c r="E153" s="27" t="s">
        <v>335</v>
      </c>
      <c r="F153" s="2" t="s">
        <v>356</v>
      </c>
      <c r="G153" s="27"/>
      <c r="H153" s="56"/>
      <c r="I153" s="27"/>
      <c r="J153" s="27">
        <v>105</v>
      </c>
      <c r="O153" s="27"/>
      <c r="P153" s="23"/>
      <c r="R153" s="23"/>
      <c r="T153" s="26">
        <f>G153+I153+J153+M153+O153+Q153+R153+S153</f>
        <v>105</v>
      </c>
    </row>
    <row r="154" spans="1:20" ht="12.75" hidden="1" outlineLevel="2">
      <c r="A154" s="19" t="s">
        <v>593</v>
      </c>
      <c r="B154" s="19" t="s">
        <v>850</v>
      </c>
      <c r="C154" s="1" t="s">
        <v>782</v>
      </c>
      <c r="D154" s="76" t="s">
        <v>690</v>
      </c>
      <c r="E154" s="60" t="s">
        <v>713</v>
      </c>
      <c r="F154" s="23" t="s">
        <v>713</v>
      </c>
      <c r="K154" s="52">
        <v>1</v>
      </c>
      <c r="L154" s="53">
        <v>0.111</v>
      </c>
      <c r="M154" s="27">
        <f>K154*L154*$M$2</f>
        <v>347.985</v>
      </c>
      <c r="T154" s="26">
        <f>G154+I154+J154+M154+O154+Q154+R154+S154</f>
        <v>347.985</v>
      </c>
    </row>
    <row r="155" spans="1:20" s="3" customFormat="1" ht="12.75" outlineLevel="1" collapsed="1">
      <c r="A155" s="222"/>
      <c r="B155" s="222"/>
      <c r="C155" s="239"/>
      <c r="D155" s="237" t="s">
        <v>221</v>
      </c>
      <c r="E155" s="26"/>
      <c r="F155" s="225"/>
      <c r="G155" s="26">
        <f aca="true" t="shared" si="36" ref="G155:T155">SUBTOTAL(9,G151:G154)</f>
        <v>4.19094</v>
      </c>
      <c r="H155" s="226">
        <f t="shared" si="36"/>
        <v>10</v>
      </c>
      <c r="I155" s="26">
        <f t="shared" si="36"/>
        <v>0.76</v>
      </c>
      <c r="J155" s="26">
        <f t="shared" si="36"/>
        <v>105</v>
      </c>
      <c r="K155" s="51">
        <f t="shared" si="36"/>
        <v>1</v>
      </c>
      <c r="L155" s="3">
        <f t="shared" si="36"/>
        <v>0.111</v>
      </c>
      <c r="M155" s="48">
        <f t="shared" si="36"/>
        <v>347.985</v>
      </c>
      <c r="N155" s="47">
        <f t="shared" si="36"/>
        <v>0</v>
      </c>
      <c r="O155" s="26">
        <f t="shared" si="36"/>
        <v>0</v>
      </c>
      <c r="P155" s="3">
        <f t="shared" si="36"/>
        <v>0</v>
      </c>
      <c r="Q155" s="26">
        <f t="shared" si="36"/>
        <v>0</v>
      </c>
      <c r="R155" s="3">
        <f t="shared" si="36"/>
        <v>0</v>
      </c>
      <c r="S155" s="26">
        <f t="shared" si="36"/>
        <v>0</v>
      </c>
      <c r="T155" s="26">
        <f t="shared" si="36"/>
        <v>457.93594</v>
      </c>
    </row>
    <row r="156" spans="1:20" ht="12.75" hidden="1" outlineLevel="2">
      <c r="A156" s="19" t="s">
        <v>593</v>
      </c>
      <c r="B156" s="19" t="s">
        <v>850</v>
      </c>
      <c r="C156" s="2">
        <v>102400</v>
      </c>
      <c r="D156" s="76" t="s">
        <v>929</v>
      </c>
      <c r="E156" s="60" t="s">
        <v>713</v>
      </c>
      <c r="F156" s="23" t="s">
        <v>713</v>
      </c>
      <c r="K156" s="52">
        <v>2</v>
      </c>
      <c r="L156" s="53">
        <v>0.0179</v>
      </c>
      <c r="M156" s="27">
        <f>K156*L156*$M$2</f>
        <v>112.23299999999999</v>
      </c>
      <c r="T156" s="26">
        <f>G156+I156+J156+M156+O156+Q156+R156+S156</f>
        <v>112.23299999999999</v>
      </c>
    </row>
    <row r="157" spans="1:20" s="3" customFormat="1" ht="12.75" outlineLevel="1" collapsed="1">
      <c r="A157" s="222"/>
      <c r="B157" s="222"/>
      <c r="C157" s="239"/>
      <c r="D157" s="237" t="s">
        <v>222</v>
      </c>
      <c r="E157" s="26"/>
      <c r="F157" s="225"/>
      <c r="G157" s="26">
        <f aca="true" t="shared" si="37" ref="G157:T157">SUBTOTAL(9,G156:G156)</f>
        <v>0</v>
      </c>
      <c r="H157" s="226">
        <f t="shared" si="37"/>
        <v>0</v>
      </c>
      <c r="I157" s="26">
        <f t="shared" si="37"/>
        <v>0</v>
      </c>
      <c r="J157" s="26">
        <f t="shared" si="37"/>
        <v>0</v>
      </c>
      <c r="K157" s="51">
        <f t="shared" si="37"/>
        <v>2</v>
      </c>
      <c r="L157" s="3">
        <f t="shared" si="37"/>
        <v>0.0179</v>
      </c>
      <c r="M157" s="48">
        <f t="shared" si="37"/>
        <v>112.23299999999999</v>
      </c>
      <c r="N157" s="47">
        <f t="shared" si="37"/>
        <v>0</v>
      </c>
      <c r="O157" s="26">
        <f t="shared" si="37"/>
        <v>0</v>
      </c>
      <c r="P157" s="3">
        <f t="shared" si="37"/>
        <v>0</v>
      </c>
      <c r="Q157" s="26">
        <f t="shared" si="37"/>
        <v>0</v>
      </c>
      <c r="R157" s="3">
        <f t="shared" si="37"/>
        <v>0</v>
      </c>
      <c r="S157" s="26">
        <f t="shared" si="37"/>
        <v>0</v>
      </c>
      <c r="T157" s="26">
        <f t="shared" si="37"/>
        <v>112.23299999999999</v>
      </c>
    </row>
    <row r="158" spans="1:20" ht="12.75" hidden="1" outlineLevel="2">
      <c r="A158" s="19" t="s">
        <v>593</v>
      </c>
      <c r="B158" s="19" t="s">
        <v>850</v>
      </c>
      <c r="C158" s="2">
        <v>102200</v>
      </c>
      <c r="D158" s="76" t="s">
        <v>930</v>
      </c>
      <c r="E158" s="60" t="s">
        <v>713</v>
      </c>
      <c r="F158" s="23" t="s">
        <v>713</v>
      </c>
      <c r="K158" s="52">
        <v>2</v>
      </c>
      <c r="L158" s="53">
        <v>0.0179</v>
      </c>
      <c r="M158" s="27">
        <f>K158*L158*$M$2</f>
        <v>112.23299999999999</v>
      </c>
      <c r="T158" s="26">
        <f>G158+I158+J158+M158+O158+Q158+R158+S158</f>
        <v>112.23299999999999</v>
      </c>
    </row>
    <row r="159" spans="1:20" s="3" customFormat="1" ht="12.75" outlineLevel="1" collapsed="1">
      <c r="A159" s="222"/>
      <c r="B159" s="222"/>
      <c r="C159" s="239"/>
      <c r="D159" s="237" t="s">
        <v>223</v>
      </c>
      <c r="E159" s="26"/>
      <c r="F159" s="225"/>
      <c r="G159" s="26">
        <f aca="true" t="shared" si="38" ref="G159:T159">SUBTOTAL(9,G158:G158)</f>
        <v>0</v>
      </c>
      <c r="H159" s="226">
        <f t="shared" si="38"/>
        <v>0</v>
      </c>
      <c r="I159" s="26">
        <f t="shared" si="38"/>
        <v>0</v>
      </c>
      <c r="J159" s="26">
        <f t="shared" si="38"/>
        <v>0</v>
      </c>
      <c r="K159" s="51">
        <f t="shared" si="38"/>
        <v>2</v>
      </c>
      <c r="L159" s="3">
        <f t="shared" si="38"/>
        <v>0.0179</v>
      </c>
      <c r="M159" s="48">
        <f t="shared" si="38"/>
        <v>112.23299999999999</v>
      </c>
      <c r="N159" s="47">
        <f t="shared" si="38"/>
        <v>0</v>
      </c>
      <c r="O159" s="26">
        <f t="shared" si="38"/>
        <v>0</v>
      </c>
      <c r="P159" s="3">
        <f t="shared" si="38"/>
        <v>0</v>
      </c>
      <c r="Q159" s="26">
        <f t="shared" si="38"/>
        <v>0</v>
      </c>
      <c r="R159" s="3">
        <f t="shared" si="38"/>
        <v>0</v>
      </c>
      <c r="S159" s="26">
        <f t="shared" si="38"/>
        <v>0</v>
      </c>
      <c r="T159" s="26">
        <f t="shared" si="38"/>
        <v>112.23299999999999</v>
      </c>
    </row>
    <row r="160" spans="1:20" ht="12.75" hidden="1" outlineLevel="2">
      <c r="A160" s="19" t="s">
        <v>593</v>
      </c>
      <c r="B160" s="19" t="s">
        <v>824</v>
      </c>
      <c r="C160" s="75">
        <v>108925</v>
      </c>
      <c r="D160" s="76" t="s">
        <v>947</v>
      </c>
      <c r="E160" s="60" t="s">
        <v>713</v>
      </c>
      <c r="F160" s="23" t="s">
        <v>713</v>
      </c>
      <c r="K160" s="52">
        <v>2</v>
      </c>
      <c r="L160" s="53">
        <v>0.0177</v>
      </c>
      <c r="M160" s="27">
        <f>K160*L160*$M$2</f>
        <v>110.979</v>
      </c>
      <c r="T160" s="26">
        <f>G160+I160+J160+M160+O160+Q160+R160+S160</f>
        <v>110.979</v>
      </c>
    </row>
    <row r="161" spans="1:20" s="3" customFormat="1" ht="12.75" outlineLevel="1" collapsed="1">
      <c r="A161" s="222"/>
      <c r="B161" s="222"/>
      <c r="C161" s="239"/>
      <c r="D161" s="237" t="s">
        <v>225</v>
      </c>
      <c r="E161" s="26"/>
      <c r="F161" s="225"/>
      <c r="G161" s="26">
        <f aca="true" t="shared" si="39" ref="G161:T161">SUBTOTAL(9,G160:G160)</f>
        <v>0</v>
      </c>
      <c r="H161" s="226">
        <f t="shared" si="39"/>
        <v>0</v>
      </c>
      <c r="I161" s="26">
        <f t="shared" si="39"/>
        <v>0</v>
      </c>
      <c r="J161" s="26">
        <f t="shared" si="39"/>
        <v>0</v>
      </c>
      <c r="K161" s="51">
        <f t="shared" si="39"/>
        <v>2</v>
      </c>
      <c r="L161" s="3">
        <f t="shared" si="39"/>
        <v>0.0177</v>
      </c>
      <c r="M161" s="48">
        <f t="shared" si="39"/>
        <v>110.979</v>
      </c>
      <c r="N161" s="47">
        <f t="shared" si="39"/>
        <v>0</v>
      </c>
      <c r="O161" s="26">
        <f t="shared" si="39"/>
        <v>0</v>
      </c>
      <c r="P161" s="3">
        <f t="shared" si="39"/>
        <v>0</v>
      </c>
      <c r="Q161" s="26">
        <f t="shared" si="39"/>
        <v>0</v>
      </c>
      <c r="R161" s="3">
        <f t="shared" si="39"/>
        <v>0</v>
      </c>
      <c r="S161" s="26">
        <f t="shared" si="39"/>
        <v>0</v>
      </c>
      <c r="T161" s="26">
        <f t="shared" si="39"/>
        <v>110.979</v>
      </c>
    </row>
    <row r="162" spans="1:20" ht="12.75" hidden="1" outlineLevel="2">
      <c r="A162" s="19" t="s">
        <v>593</v>
      </c>
      <c r="B162" s="19" t="s">
        <v>824</v>
      </c>
      <c r="C162" s="40" t="s">
        <v>693</v>
      </c>
      <c r="D162" s="19" t="s">
        <v>694</v>
      </c>
      <c r="E162" s="27" t="s">
        <v>861</v>
      </c>
      <c r="F162" s="2" t="s">
        <v>861</v>
      </c>
      <c r="G162" s="27"/>
      <c r="H162" s="56"/>
      <c r="I162" s="27"/>
      <c r="J162" s="27"/>
      <c r="N162" s="58">
        <f>O162/$O$2</f>
        <v>1</v>
      </c>
      <c r="O162" s="27">
        <v>72</v>
      </c>
      <c r="P162" s="23"/>
      <c r="R162" s="23"/>
      <c r="T162" s="26">
        <f aca="true" t="shared" si="40" ref="T162:T167">G162+I162+J162+M162+O162+Q162+R162+S162</f>
        <v>72</v>
      </c>
    </row>
    <row r="163" spans="1:20" ht="12.75" hidden="1" outlineLevel="2">
      <c r="A163" s="19" t="s">
        <v>593</v>
      </c>
      <c r="B163" s="19" t="s">
        <v>824</v>
      </c>
      <c r="C163" s="40" t="s">
        <v>693</v>
      </c>
      <c r="D163" s="23" t="s">
        <v>694</v>
      </c>
      <c r="E163" s="27" t="s">
        <v>335</v>
      </c>
      <c r="F163" s="2">
        <v>15</v>
      </c>
      <c r="G163" s="27">
        <v>0.352755</v>
      </c>
      <c r="H163" s="56">
        <v>1</v>
      </c>
      <c r="I163" s="27">
        <v>0.1</v>
      </c>
      <c r="J163" s="27"/>
      <c r="K163" s="51"/>
      <c r="L163" s="3"/>
      <c r="M163" s="26"/>
      <c r="N163" s="47"/>
      <c r="O163" s="26"/>
      <c r="P163" s="3"/>
      <c r="Q163" s="26"/>
      <c r="R163" s="3"/>
      <c r="T163" s="26">
        <f t="shared" si="40"/>
        <v>0.452755</v>
      </c>
    </row>
    <row r="164" spans="1:20" ht="12.75" hidden="1" outlineLevel="2">
      <c r="A164" s="19" t="s">
        <v>593</v>
      </c>
      <c r="B164" s="19" t="s">
        <v>824</v>
      </c>
      <c r="C164" s="1" t="s">
        <v>693</v>
      </c>
      <c r="D164" s="72" t="s">
        <v>694</v>
      </c>
      <c r="E164" s="27" t="s">
        <v>335</v>
      </c>
      <c r="F164" s="2" t="s">
        <v>337</v>
      </c>
      <c r="G164" s="27">
        <v>5.46507</v>
      </c>
      <c r="H164" s="56">
        <v>3</v>
      </c>
      <c r="I164" s="27">
        <v>0.18</v>
      </c>
      <c r="J164" s="27"/>
      <c r="O164" s="27"/>
      <c r="P164" s="23"/>
      <c r="R164" s="23"/>
      <c r="T164" s="26">
        <f t="shared" si="40"/>
        <v>5.64507</v>
      </c>
    </row>
    <row r="165" spans="1:20" ht="12.75" hidden="1" outlineLevel="2">
      <c r="A165" s="19" t="s">
        <v>593</v>
      </c>
      <c r="B165" s="19" t="s">
        <v>824</v>
      </c>
      <c r="C165" s="1" t="s">
        <v>693</v>
      </c>
      <c r="D165" s="72" t="s">
        <v>694</v>
      </c>
      <c r="E165" s="27" t="s">
        <v>335</v>
      </c>
      <c r="F165" s="2" t="s">
        <v>339</v>
      </c>
      <c r="G165" s="27">
        <v>0.46331999999999995</v>
      </c>
      <c r="H165" s="56">
        <v>1</v>
      </c>
      <c r="I165" s="27">
        <v>0.06</v>
      </c>
      <c r="J165" s="27"/>
      <c r="O165" s="27"/>
      <c r="P165" s="23"/>
      <c r="R165" s="23"/>
      <c r="T165" s="26">
        <f t="shared" si="40"/>
        <v>0.52332</v>
      </c>
    </row>
    <row r="166" spans="1:20" ht="12.75" hidden="1" outlineLevel="2">
      <c r="A166" s="19" t="s">
        <v>593</v>
      </c>
      <c r="B166" s="19" t="s">
        <v>824</v>
      </c>
      <c r="C166" s="40" t="s">
        <v>693</v>
      </c>
      <c r="D166" s="19" t="s">
        <v>694</v>
      </c>
      <c r="E166" s="27" t="s">
        <v>335</v>
      </c>
      <c r="F166" s="2" t="s">
        <v>356</v>
      </c>
      <c r="G166" s="27"/>
      <c r="H166" s="56"/>
      <c r="I166" s="27"/>
      <c r="J166" s="27">
        <v>75</v>
      </c>
      <c r="O166" s="27"/>
      <c r="P166" s="23"/>
      <c r="R166" s="23"/>
      <c r="T166" s="26">
        <f t="shared" si="40"/>
        <v>75</v>
      </c>
    </row>
    <row r="167" spans="1:20" ht="12.75" hidden="1" outlineLevel="2">
      <c r="A167" s="19" t="s">
        <v>593</v>
      </c>
      <c r="B167" s="19" t="s">
        <v>824</v>
      </c>
      <c r="C167" s="40" t="s">
        <v>693</v>
      </c>
      <c r="D167" s="76" t="s">
        <v>694</v>
      </c>
      <c r="E167" s="60" t="s">
        <v>713</v>
      </c>
      <c r="F167" s="23" t="s">
        <v>713</v>
      </c>
      <c r="K167" s="52">
        <v>1</v>
      </c>
      <c r="L167" s="53">
        <v>0.111</v>
      </c>
      <c r="M167" s="27">
        <f>K167*L167*$M$2</f>
        <v>347.985</v>
      </c>
      <c r="T167" s="26">
        <f t="shared" si="40"/>
        <v>347.985</v>
      </c>
    </row>
    <row r="168" spans="1:20" s="3" customFormat="1" ht="12.75" outlineLevel="1" collapsed="1">
      <c r="A168" s="222"/>
      <c r="B168" s="222"/>
      <c r="C168" s="239"/>
      <c r="D168" s="237" t="s">
        <v>226</v>
      </c>
      <c r="E168" s="26"/>
      <c r="F168" s="225"/>
      <c r="G168" s="26">
        <f aca="true" t="shared" si="41" ref="G168:T168">SUBTOTAL(9,G162:G167)</f>
        <v>6.281145</v>
      </c>
      <c r="H168" s="226">
        <f t="shared" si="41"/>
        <v>5</v>
      </c>
      <c r="I168" s="26">
        <f t="shared" si="41"/>
        <v>0.34</v>
      </c>
      <c r="J168" s="26">
        <f t="shared" si="41"/>
        <v>75</v>
      </c>
      <c r="K168" s="51">
        <f t="shared" si="41"/>
        <v>1</v>
      </c>
      <c r="L168" s="3">
        <f t="shared" si="41"/>
        <v>0.111</v>
      </c>
      <c r="M168" s="48">
        <f t="shared" si="41"/>
        <v>347.985</v>
      </c>
      <c r="N168" s="47">
        <f t="shared" si="41"/>
        <v>1</v>
      </c>
      <c r="O168" s="26">
        <f t="shared" si="41"/>
        <v>72</v>
      </c>
      <c r="P168" s="3">
        <f t="shared" si="41"/>
        <v>0</v>
      </c>
      <c r="Q168" s="26">
        <f t="shared" si="41"/>
        <v>0</v>
      </c>
      <c r="R168" s="3">
        <f t="shared" si="41"/>
        <v>0</v>
      </c>
      <c r="S168" s="26">
        <f t="shared" si="41"/>
        <v>0</v>
      </c>
      <c r="T168" s="26">
        <f t="shared" si="41"/>
        <v>501.606145</v>
      </c>
    </row>
    <row r="169" spans="1:20" ht="12.75" hidden="1" outlineLevel="2">
      <c r="A169" s="19" t="s">
        <v>593</v>
      </c>
      <c r="B169" s="19" t="s">
        <v>850</v>
      </c>
      <c r="C169" s="25">
        <v>102301</v>
      </c>
      <c r="D169" s="54" t="s">
        <v>883</v>
      </c>
      <c r="E169" s="27" t="s">
        <v>861</v>
      </c>
      <c r="F169" s="2" t="s">
        <v>861</v>
      </c>
      <c r="N169" s="58">
        <f>O169/$O$2</f>
        <v>2</v>
      </c>
      <c r="O169" s="27">
        <v>144</v>
      </c>
      <c r="P169" s="23"/>
      <c r="R169" s="23"/>
      <c r="T169" s="26">
        <f>G169+I169+J169+M169+O169+Q169+R169+S169</f>
        <v>144</v>
      </c>
    </row>
    <row r="170" spans="1:20" ht="12.75" hidden="1" outlineLevel="2">
      <c r="A170" s="19" t="s">
        <v>593</v>
      </c>
      <c r="B170" s="19" t="s">
        <v>756</v>
      </c>
      <c r="C170" s="25">
        <v>709540</v>
      </c>
      <c r="D170" s="54" t="s">
        <v>883</v>
      </c>
      <c r="E170" s="60" t="s">
        <v>861</v>
      </c>
      <c r="F170" s="23" t="s">
        <v>861</v>
      </c>
      <c r="N170" s="58">
        <f>O170/$O$2</f>
        <v>2.25</v>
      </c>
      <c r="O170" s="27">
        <v>162</v>
      </c>
      <c r="P170" s="23"/>
      <c r="R170" s="23"/>
      <c r="T170" s="26">
        <f>G170+I170+J170+M170+O170+Q170+R170+S170</f>
        <v>162</v>
      </c>
    </row>
    <row r="171" spans="1:20" s="3" customFormat="1" ht="12.75" outlineLevel="1" collapsed="1">
      <c r="A171" s="222"/>
      <c r="B171" s="222"/>
      <c r="C171" s="239"/>
      <c r="D171" s="237" t="s">
        <v>230</v>
      </c>
      <c r="E171" s="26"/>
      <c r="F171" s="225"/>
      <c r="G171" s="26">
        <f aca="true" t="shared" si="42" ref="G171:T171">SUBTOTAL(9,G169:G170)</f>
        <v>0</v>
      </c>
      <c r="H171" s="226">
        <f t="shared" si="42"/>
        <v>0</v>
      </c>
      <c r="I171" s="26">
        <f t="shared" si="42"/>
        <v>0</v>
      </c>
      <c r="J171" s="26">
        <f t="shared" si="42"/>
        <v>0</v>
      </c>
      <c r="K171" s="51">
        <f t="shared" si="42"/>
        <v>0</v>
      </c>
      <c r="L171" s="3">
        <f t="shared" si="42"/>
        <v>0</v>
      </c>
      <c r="M171" s="48">
        <f t="shared" si="42"/>
        <v>0</v>
      </c>
      <c r="N171" s="47">
        <f t="shared" si="42"/>
        <v>4.25</v>
      </c>
      <c r="O171" s="26">
        <f t="shared" si="42"/>
        <v>306</v>
      </c>
      <c r="P171" s="3">
        <f t="shared" si="42"/>
        <v>0</v>
      </c>
      <c r="Q171" s="26">
        <f t="shared" si="42"/>
        <v>0</v>
      </c>
      <c r="R171" s="3">
        <f t="shared" si="42"/>
        <v>0</v>
      </c>
      <c r="S171" s="26">
        <f t="shared" si="42"/>
        <v>0</v>
      </c>
      <c r="T171" s="26">
        <f t="shared" si="42"/>
        <v>306</v>
      </c>
    </row>
    <row r="172" spans="1:20" s="3" customFormat="1" ht="12.75" outlineLevel="1" collapsed="1">
      <c r="A172" s="222"/>
      <c r="B172" s="222"/>
      <c r="C172" s="239"/>
      <c r="D172" s="237" t="s">
        <v>2</v>
      </c>
      <c r="E172" s="26"/>
      <c r="F172" s="225"/>
      <c r="G172" s="26">
        <f aca="true" t="shared" si="43" ref="G172:T172">SUBTOTAL(9,G5:G170)</f>
        <v>3854.3116949999994</v>
      </c>
      <c r="H172" s="226">
        <f t="shared" si="43"/>
        <v>5731</v>
      </c>
      <c r="I172" s="26">
        <f t="shared" si="43"/>
        <v>585.3199999999998</v>
      </c>
      <c r="J172" s="26">
        <f t="shared" si="43"/>
        <v>2385</v>
      </c>
      <c r="K172" s="51">
        <f t="shared" si="43"/>
        <v>47</v>
      </c>
      <c r="L172" s="3">
        <f t="shared" si="43"/>
        <v>4.820499999999999</v>
      </c>
      <c r="M172" s="48">
        <f t="shared" si="43"/>
        <v>23609.685</v>
      </c>
      <c r="N172" s="47">
        <f t="shared" si="43"/>
        <v>45</v>
      </c>
      <c r="O172" s="26">
        <f t="shared" si="43"/>
        <v>3240</v>
      </c>
      <c r="P172" s="3">
        <f t="shared" si="43"/>
        <v>0</v>
      </c>
      <c r="Q172" s="26">
        <f t="shared" si="43"/>
        <v>0</v>
      </c>
      <c r="R172" s="3">
        <f t="shared" si="43"/>
        <v>0</v>
      </c>
      <c r="S172" s="26">
        <f t="shared" si="43"/>
        <v>127.16999999999999</v>
      </c>
      <c r="T172" s="26">
        <f t="shared" si="43"/>
        <v>33801.486695000014</v>
      </c>
    </row>
    <row r="173" ht="12.75">
      <c r="G173" s="26"/>
    </row>
    <row r="174" ht="12.75">
      <c r="G174" s="26"/>
    </row>
    <row r="175" ht="12.75">
      <c r="G175" s="26"/>
    </row>
  </sheetData>
  <autoFilter ref="A4:T170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578"/>
  <sheetViews>
    <sheetView workbookViewId="0" topLeftCell="A1">
      <pane xSplit="4" ySplit="4" topLeftCell="E60" activePane="bottomRight" state="frozen"/>
      <selection pane="topLeft" activeCell="T1339" sqref="T1339"/>
      <selection pane="topRight" activeCell="T1339" sqref="T1339"/>
      <selection pane="bottomLeft" activeCell="T1339" sqref="T1339"/>
      <selection pane="bottomRight" activeCell="Q1584" sqref="Q1584"/>
    </sheetView>
  </sheetViews>
  <sheetFormatPr defaultColWidth="9.140625" defaultRowHeight="12.75" outlineLevelRow="2"/>
  <cols>
    <col min="1" max="1" width="9.8515625" style="23" bestFit="1" customWidth="1"/>
    <col min="2" max="2" width="9.421875" style="23" hidden="1" customWidth="1"/>
    <col min="3" max="3" width="28.7109375" style="2" hidden="1" customWidth="1"/>
    <col min="4" max="4" width="10.421875" style="23" hidden="1" customWidth="1"/>
    <col min="5" max="5" width="10.140625" style="23" bestFit="1" customWidth="1"/>
    <col min="6" max="6" width="10.8515625" style="23" bestFit="1" customWidth="1"/>
    <col min="7" max="7" width="12.421875" style="23" bestFit="1" customWidth="1"/>
    <col min="8" max="9" width="11.7109375" style="23" bestFit="1" customWidth="1"/>
    <col min="10" max="10" width="12.421875" style="23" bestFit="1" customWidth="1"/>
    <col min="11" max="11" width="10.421875" style="57" bestFit="1" customWidth="1"/>
    <col min="12" max="12" width="12.00390625" style="23" bestFit="1" customWidth="1"/>
    <col min="13" max="13" width="11.7109375" style="27" bestFit="1" customWidth="1"/>
    <col min="14" max="14" width="12.421875" style="58" bestFit="1" customWidth="1"/>
    <col min="15" max="15" width="12.421875" style="23" bestFit="1" customWidth="1"/>
    <col min="16" max="16" width="11.7109375" style="61" bestFit="1" customWidth="1"/>
    <col min="17" max="17" width="11.140625" style="27" bestFit="1" customWidth="1"/>
    <col min="18" max="18" width="13.00390625" style="27" bestFit="1" customWidth="1"/>
    <col min="19" max="19" width="9.7109375" style="27" bestFit="1" customWidth="1"/>
    <col min="20" max="20" width="13.421875" style="23" bestFit="1" customWidth="1"/>
    <col min="21" max="16384" width="9.140625" style="23" customWidth="1"/>
  </cols>
  <sheetData>
    <row r="1" spans="1:20" ht="12.75">
      <c r="A1" s="6"/>
      <c r="B1" s="6"/>
      <c r="C1" s="18"/>
      <c r="D1" s="7" t="s">
        <v>724</v>
      </c>
      <c r="E1" s="7" t="s">
        <v>335</v>
      </c>
      <c r="F1" s="8" t="s">
        <v>334</v>
      </c>
      <c r="G1" s="9" t="s">
        <v>727</v>
      </c>
      <c r="H1" s="10">
        <v>0.1</v>
      </c>
      <c r="I1" s="11"/>
      <c r="J1" s="10" t="s">
        <v>356</v>
      </c>
      <c r="K1" s="49"/>
      <c r="L1" s="5"/>
      <c r="M1" s="10" t="s">
        <v>713</v>
      </c>
      <c r="N1" s="12"/>
      <c r="O1" s="10" t="s">
        <v>725</v>
      </c>
      <c r="P1" s="45"/>
      <c r="Q1" s="11"/>
      <c r="R1" s="10" t="s">
        <v>726</v>
      </c>
      <c r="S1" s="13"/>
      <c r="T1" s="5"/>
    </row>
    <row r="2" spans="1:20" ht="12.75">
      <c r="A2" s="6"/>
      <c r="B2" s="6"/>
      <c r="C2" s="18"/>
      <c r="D2" s="7" t="s">
        <v>723</v>
      </c>
      <c r="E2" s="7" t="s">
        <v>730</v>
      </c>
      <c r="F2" s="8"/>
      <c r="G2" s="10" t="s">
        <v>728</v>
      </c>
      <c r="H2" s="10">
        <v>0.48</v>
      </c>
      <c r="I2" s="14"/>
      <c r="J2" s="15">
        <v>15</v>
      </c>
      <c r="K2" s="49"/>
      <c r="L2" s="16"/>
      <c r="M2" s="15">
        <v>3135</v>
      </c>
      <c r="N2" s="16"/>
      <c r="O2" s="15">
        <v>72</v>
      </c>
      <c r="P2" s="45"/>
      <c r="Q2" s="10"/>
      <c r="R2" s="10">
        <v>0.01</v>
      </c>
      <c r="S2" s="13"/>
      <c r="T2" s="5"/>
    </row>
    <row r="3" spans="1:20" ht="12.75">
      <c r="A3" s="6"/>
      <c r="B3" s="6"/>
      <c r="C3" s="18"/>
      <c r="D3" s="80"/>
      <c r="E3" s="17">
        <v>0.053</v>
      </c>
      <c r="F3" s="8"/>
      <c r="G3" s="10" t="s">
        <v>729</v>
      </c>
      <c r="H3" s="10">
        <v>0.06</v>
      </c>
      <c r="I3" s="14"/>
      <c r="J3" s="15"/>
      <c r="K3" s="49"/>
      <c r="L3" s="16"/>
      <c r="M3" s="15"/>
      <c r="N3" s="16"/>
      <c r="O3" s="15"/>
      <c r="P3" s="45"/>
      <c r="Q3" s="10"/>
      <c r="R3" s="10"/>
      <c r="S3" s="13"/>
      <c r="T3" s="5"/>
    </row>
    <row r="4" spans="1:20" ht="38.25">
      <c r="A4" s="28" t="s">
        <v>351</v>
      </c>
      <c r="B4" s="28" t="s">
        <v>352</v>
      </c>
      <c r="C4" s="29" t="s">
        <v>353</v>
      </c>
      <c r="D4" s="30" t="s">
        <v>333</v>
      </c>
      <c r="E4" s="30" t="s">
        <v>354</v>
      </c>
      <c r="F4" s="30" t="s">
        <v>334</v>
      </c>
      <c r="G4" s="31" t="s">
        <v>335</v>
      </c>
      <c r="H4" s="32" t="s">
        <v>355</v>
      </c>
      <c r="I4" s="31" t="s">
        <v>336</v>
      </c>
      <c r="J4" s="31" t="s">
        <v>356</v>
      </c>
      <c r="K4" s="50" t="s">
        <v>702</v>
      </c>
      <c r="L4" s="33" t="s">
        <v>703</v>
      </c>
      <c r="M4" s="31" t="s">
        <v>704</v>
      </c>
      <c r="N4" s="33" t="s">
        <v>705</v>
      </c>
      <c r="O4" s="31" t="s">
        <v>706</v>
      </c>
      <c r="P4" s="46" t="s">
        <v>707</v>
      </c>
      <c r="Q4" s="31" t="s">
        <v>708</v>
      </c>
      <c r="R4" s="31" t="s">
        <v>709</v>
      </c>
      <c r="S4" s="34" t="s">
        <v>710</v>
      </c>
      <c r="T4" s="35" t="s">
        <v>722</v>
      </c>
    </row>
    <row r="5" spans="1:20" ht="12.75" hidden="1" outlineLevel="2">
      <c r="A5" s="19" t="s">
        <v>456</v>
      </c>
      <c r="B5" s="19" t="s">
        <v>797</v>
      </c>
      <c r="C5" s="1" t="s">
        <v>457</v>
      </c>
      <c r="D5" s="23" t="s">
        <v>458</v>
      </c>
      <c r="E5" s="27" t="s">
        <v>861</v>
      </c>
      <c r="F5" s="2" t="s">
        <v>861</v>
      </c>
      <c r="G5" s="27"/>
      <c r="H5" s="56"/>
      <c r="I5" s="27"/>
      <c r="J5" s="27"/>
      <c r="N5" s="58">
        <f>O5/$O$2</f>
        <v>26.25</v>
      </c>
      <c r="O5" s="27">
        <v>1890</v>
      </c>
      <c r="P5" s="23"/>
      <c r="R5" s="23"/>
      <c r="T5" s="26">
        <f aca="true" t="shared" si="0" ref="T5:T36">G5+I5+J5+M5+O5+Q5+R5+S5</f>
        <v>1890</v>
      </c>
    </row>
    <row r="6" spans="1:20" ht="12.75" hidden="1" outlineLevel="2">
      <c r="A6" s="19" t="s">
        <v>456</v>
      </c>
      <c r="B6" s="19" t="s">
        <v>797</v>
      </c>
      <c r="C6" s="1" t="s">
        <v>457</v>
      </c>
      <c r="D6" s="23" t="s">
        <v>458</v>
      </c>
      <c r="E6" s="27" t="s">
        <v>335</v>
      </c>
      <c r="F6" s="2">
        <v>13</v>
      </c>
      <c r="G6" s="27">
        <v>2.469285</v>
      </c>
      <c r="H6" s="56">
        <v>7</v>
      </c>
      <c r="I6" s="27">
        <v>0.42</v>
      </c>
      <c r="J6" s="27"/>
      <c r="O6" s="27"/>
      <c r="P6" s="23"/>
      <c r="R6" s="23"/>
      <c r="T6" s="26">
        <f t="shared" si="0"/>
        <v>2.889285</v>
      </c>
    </row>
    <row r="7" spans="1:20" ht="12.75" hidden="1" outlineLevel="2">
      <c r="A7" s="19" t="s">
        <v>456</v>
      </c>
      <c r="B7" s="19" t="s">
        <v>797</v>
      </c>
      <c r="C7" s="1" t="s">
        <v>457</v>
      </c>
      <c r="D7" s="23" t="s">
        <v>458</v>
      </c>
      <c r="E7" s="27" t="s">
        <v>335</v>
      </c>
      <c r="F7" s="2">
        <v>15</v>
      </c>
      <c r="G7" s="27">
        <v>23338.455074999947</v>
      </c>
      <c r="H7" s="56">
        <v>65693</v>
      </c>
      <c r="I7" s="27">
        <v>6569.3</v>
      </c>
      <c r="J7" s="27"/>
      <c r="K7" s="51"/>
      <c r="L7" s="3"/>
      <c r="M7" s="26"/>
      <c r="N7" s="47"/>
      <c r="O7" s="26"/>
      <c r="P7" s="3"/>
      <c r="Q7" s="26"/>
      <c r="R7" s="3"/>
      <c r="T7" s="26">
        <f t="shared" si="0"/>
        <v>29907.755074999946</v>
      </c>
    </row>
    <row r="8" spans="1:20" ht="12.75" hidden="1" outlineLevel="2">
      <c r="A8" s="19" t="s">
        <v>456</v>
      </c>
      <c r="B8" s="19" t="s">
        <v>797</v>
      </c>
      <c r="C8" s="1" t="s">
        <v>457</v>
      </c>
      <c r="D8" s="23" t="s">
        <v>458</v>
      </c>
      <c r="E8" s="27" t="s">
        <v>335</v>
      </c>
      <c r="F8" s="2" t="s">
        <v>337</v>
      </c>
      <c r="G8" s="27">
        <v>895.54491</v>
      </c>
      <c r="H8" s="56">
        <v>221</v>
      </c>
      <c r="I8" s="27">
        <v>13.26</v>
      </c>
      <c r="J8" s="27"/>
      <c r="O8" s="27"/>
      <c r="P8" s="23"/>
      <c r="R8" s="23"/>
      <c r="T8" s="26">
        <f t="shared" si="0"/>
        <v>908.80491</v>
      </c>
    </row>
    <row r="9" spans="1:20" ht="12.75" hidden="1" outlineLevel="2">
      <c r="A9" s="19" t="s">
        <v>456</v>
      </c>
      <c r="B9" s="19" t="s">
        <v>797</v>
      </c>
      <c r="C9" s="1" t="s">
        <v>457</v>
      </c>
      <c r="D9" s="23" t="s">
        <v>458</v>
      </c>
      <c r="E9" s="27" t="s">
        <v>335</v>
      </c>
      <c r="F9" s="2" t="s">
        <v>338</v>
      </c>
      <c r="G9" s="27">
        <v>1703.1169349999998</v>
      </c>
      <c r="H9" s="56">
        <v>1013</v>
      </c>
      <c r="I9" s="27">
        <v>60.78</v>
      </c>
      <c r="J9" s="27"/>
      <c r="O9" s="27"/>
      <c r="P9" s="23"/>
      <c r="R9" s="23"/>
      <c r="T9" s="26">
        <f t="shared" si="0"/>
        <v>1763.8969349999998</v>
      </c>
    </row>
    <row r="10" spans="1:20" ht="12.75" hidden="1" outlineLevel="2">
      <c r="A10" s="19" t="s">
        <v>456</v>
      </c>
      <c r="B10" s="19" t="s">
        <v>797</v>
      </c>
      <c r="C10" s="1" t="s">
        <v>457</v>
      </c>
      <c r="D10" s="23" t="s">
        <v>458</v>
      </c>
      <c r="E10" s="27" t="s">
        <v>335</v>
      </c>
      <c r="F10" s="2" t="s">
        <v>341</v>
      </c>
      <c r="G10" s="27">
        <v>67.71843</v>
      </c>
      <c r="H10" s="56">
        <v>13</v>
      </c>
      <c r="I10" s="27">
        <v>0.78</v>
      </c>
      <c r="J10" s="27"/>
      <c r="O10" s="27"/>
      <c r="P10" s="23"/>
      <c r="R10" s="23"/>
      <c r="T10" s="26">
        <f t="shared" si="0"/>
        <v>68.49843</v>
      </c>
    </row>
    <row r="11" spans="1:20" ht="12.75" hidden="1" outlineLevel="2">
      <c r="A11" s="19" t="s">
        <v>456</v>
      </c>
      <c r="B11" s="19" t="s">
        <v>797</v>
      </c>
      <c r="C11" s="1" t="s">
        <v>457</v>
      </c>
      <c r="D11" s="23" t="s">
        <v>458</v>
      </c>
      <c r="E11" s="27" t="s">
        <v>335</v>
      </c>
      <c r="F11" s="2" t="s">
        <v>339</v>
      </c>
      <c r="G11" s="27">
        <v>1356.7641749999998</v>
      </c>
      <c r="H11" s="56">
        <v>2480</v>
      </c>
      <c r="I11" s="27">
        <v>148.8</v>
      </c>
      <c r="J11" s="27"/>
      <c r="K11" s="51"/>
      <c r="L11" s="3"/>
      <c r="M11" s="26"/>
      <c r="N11" s="47"/>
      <c r="O11" s="26"/>
      <c r="P11" s="3"/>
      <c r="Q11" s="26"/>
      <c r="R11" s="3"/>
      <c r="T11" s="26">
        <f t="shared" si="0"/>
        <v>1505.5641749999998</v>
      </c>
    </row>
    <row r="12" spans="1:20" ht="12.75" hidden="1" outlineLevel="2">
      <c r="A12" s="19" t="s">
        <v>456</v>
      </c>
      <c r="B12" s="19" t="s">
        <v>797</v>
      </c>
      <c r="C12" s="1" t="s">
        <v>457</v>
      </c>
      <c r="D12" s="23" t="s">
        <v>458</v>
      </c>
      <c r="E12" s="27" t="s">
        <v>335</v>
      </c>
      <c r="F12" s="2" t="s">
        <v>340</v>
      </c>
      <c r="G12" s="27">
        <v>573.80076</v>
      </c>
      <c r="H12" s="56">
        <v>582</v>
      </c>
      <c r="I12" s="27">
        <v>279.36</v>
      </c>
      <c r="J12" s="27"/>
      <c r="O12" s="27"/>
      <c r="P12" s="23"/>
      <c r="R12" s="23"/>
      <c r="T12" s="26">
        <f t="shared" si="0"/>
        <v>853.16076</v>
      </c>
    </row>
    <row r="13" spans="1:20" ht="12.75" hidden="1" outlineLevel="2">
      <c r="A13" s="19" t="s">
        <v>456</v>
      </c>
      <c r="B13" s="19" t="s">
        <v>797</v>
      </c>
      <c r="C13" s="1" t="s">
        <v>457</v>
      </c>
      <c r="D13" s="23" t="s">
        <v>458</v>
      </c>
      <c r="E13" s="27" t="s">
        <v>335</v>
      </c>
      <c r="F13" s="2" t="s">
        <v>356</v>
      </c>
      <c r="G13" s="27"/>
      <c r="H13" s="56"/>
      <c r="I13" s="27"/>
      <c r="J13" s="27">
        <v>180</v>
      </c>
      <c r="O13" s="27"/>
      <c r="P13" s="23"/>
      <c r="R13" s="23"/>
      <c r="T13" s="26">
        <f t="shared" si="0"/>
        <v>180</v>
      </c>
    </row>
    <row r="14" spans="1:20" ht="12.75" hidden="1" outlineLevel="2">
      <c r="A14" s="19" t="s">
        <v>456</v>
      </c>
      <c r="B14" s="19" t="s">
        <v>797</v>
      </c>
      <c r="C14" s="1" t="s">
        <v>457</v>
      </c>
      <c r="D14" s="23" t="s">
        <v>458</v>
      </c>
      <c r="E14" s="27" t="s">
        <v>335</v>
      </c>
      <c r="F14" s="2" t="s">
        <v>853</v>
      </c>
      <c r="G14" s="27">
        <v>18.82</v>
      </c>
      <c r="H14" s="56"/>
      <c r="I14" s="27"/>
      <c r="J14" s="27"/>
      <c r="O14" s="27"/>
      <c r="P14" s="23"/>
      <c r="R14" s="23"/>
      <c r="T14" s="26">
        <f t="shared" si="0"/>
        <v>18.82</v>
      </c>
    </row>
    <row r="15" spans="1:20" ht="12.75" hidden="1" outlineLevel="2">
      <c r="A15" s="19" t="s">
        <v>456</v>
      </c>
      <c r="B15" s="19" t="s">
        <v>797</v>
      </c>
      <c r="C15" s="1" t="s">
        <v>457</v>
      </c>
      <c r="D15" s="23" t="s">
        <v>458</v>
      </c>
      <c r="E15" s="27" t="s">
        <v>335</v>
      </c>
      <c r="F15" s="2" t="s">
        <v>344</v>
      </c>
      <c r="G15" s="27">
        <v>2.36925</v>
      </c>
      <c r="H15" s="56">
        <v>3</v>
      </c>
      <c r="I15" s="27">
        <v>0.18</v>
      </c>
      <c r="J15" s="27"/>
      <c r="O15" s="27"/>
      <c r="P15" s="23"/>
      <c r="R15" s="23"/>
      <c r="T15" s="26">
        <f t="shared" si="0"/>
        <v>2.5492500000000002</v>
      </c>
    </row>
    <row r="16" spans="1:20" ht="12.75" hidden="1" outlineLevel="2">
      <c r="A16" s="19" t="s">
        <v>456</v>
      </c>
      <c r="B16" s="19" t="s">
        <v>797</v>
      </c>
      <c r="C16" s="1" t="s">
        <v>457</v>
      </c>
      <c r="D16" s="23" t="s">
        <v>458</v>
      </c>
      <c r="E16" s="27" t="s">
        <v>335</v>
      </c>
      <c r="F16" s="2" t="s">
        <v>346</v>
      </c>
      <c r="G16" s="27">
        <v>15.078959999999999</v>
      </c>
      <c r="H16" s="56">
        <v>5</v>
      </c>
      <c r="I16" s="27">
        <v>0.3</v>
      </c>
      <c r="J16" s="27"/>
      <c r="O16" s="27"/>
      <c r="P16" s="23"/>
      <c r="R16" s="23"/>
      <c r="T16" s="26">
        <f t="shared" si="0"/>
        <v>15.37896</v>
      </c>
    </row>
    <row r="17" spans="1:20" ht="12.75" hidden="1" outlineLevel="2">
      <c r="A17" s="19" t="s">
        <v>456</v>
      </c>
      <c r="B17" s="19" t="s">
        <v>797</v>
      </c>
      <c r="C17" s="1" t="s">
        <v>779</v>
      </c>
      <c r="D17" s="23" t="s">
        <v>458</v>
      </c>
      <c r="E17" s="27" t="s">
        <v>861</v>
      </c>
      <c r="F17" s="2" t="s">
        <v>861</v>
      </c>
      <c r="G17" s="27"/>
      <c r="H17" s="56"/>
      <c r="I17" s="27"/>
      <c r="J17" s="27"/>
      <c r="N17" s="58">
        <f>O17/$O$2</f>
        <v>2.25</v>
      </c>
      <c r="O17" s="27">
        <v>162</v>
      </c>
      <c r="P17" s="23"/>
      <c r="R17" s="23"/>
      <c r="T17" s="26">
        <f t="shared" si="0"/>
        <v>162</v>
      </c>
    </row>
    <row r="18" spans="1:20" ht="12.75" hidden="1" outlineLevel="2">
      <c r="A18" s="19" t="s">
        <v>456</v>
      </c>
      <c r="B18" s="19" t="s">
        <v>797</v>
      </c>
      <c r="C18" s="1" t="s">
        <v>779</v>
      </c>
      <c r="D18" s="23" t="s">
        <v>458</v>
      </c>
      <c r="E18" s="60" t="s">
        <v>713</v>
      </c>
      <c r="F18" s="23" t="s">
        <v>713</v>
      </c>
      <c r="K18" s="52">
        <v>6</v>
      </c>
      <c r="L18" s="53">
        <v>1</v>
      </c>
      <c r="M18" s="27">
        <f>K18*L18*$M$2</f>
        <v>18810</v>
      </c>
      <c r="T18" s="26">
        <f t="shared" si="0"/>
        <v>18810</v>
      </c>
    </row>
    <row r="19" spans="1:20" ht="12.75" hidden="1" outlineLevel="2">
      <c r="A19" s="19" t="s">
        <v>456</v>
      </c>
      <c r="B19" s="19" t="s">
        <v>797</v>
      </c>
      <c r="C19" s="1" t="s">
        <v>779</v>
      </c>
      <c r="D19" s="23" t="s">
        <v>458</v>
      </c>
      <c r="E19" s="27" t="s">
        <v>710</v>
      </c>
      <c r="F19" s="2" t="s">
        <v>710</v>
      </c>
      <c r="G19" s="27"/>
      <c r="H19" s="56"/>
      <c r="I19" s="27"/>
      <c r="J19" s="27"/>
      <c r="O19" s="27"/>
      <c r="P19" s="23"/>
      <c r="R19" s="23"/>
      <c r="S19" s="27">
        <v>19.07</v>
      </c>
      <c r="T19" s="26">
        <f t="shared" si="0"/>
        <v>19.07</v>
      </c>
    </row>
    <row r="20" spans="1:20" ht="12.75" hidden="1" outlineLevel="2">
      <c r="A20" s="19" t="s">
        <v>456</v>
      </c>
      <c r="B20" s="19" t="s">
        <v>798</v>
      </c>
      <c r="C20" s="1" t="s">
        <v>779</v>
      </c>
      <c r="D20" s="23" t="s">
        <v>715</v>
      </c>
      <c r="E20" s="27" t="s">
        <v>861</v>
      </c>
      <c r="F20" s="2" t="s">
        <v>861</v>
      </c>
      <c r="G20" s="27"/>
      <c r="H20" s="56"/>
      <c r="I20" s="27"/>
      <c r="J20" s="27"/>
      <c r="N20" s="58">
        <f>O20/$O$2</f>
        <v>3</v>
      </c>
      <c r="O20" s="27">
        <v>216</v>
      </c>
      <c r="P20" s="23"/>
      <c r="R20" s="23"/>
      <c r="T20" s="26">
        <f t="shared" si="0"/>
        <v>216</v>
      </c>
    </row>
    <row r="21" spans="1:20" ht="12.75" hidden="1" outlineLevel="2">
      <c r="A21" s="19" t="s">
        <v>456</v>
      </c>
      <c r="B21" s="19" t="s">
        <v>798</v>
      </c>
      <c r="C21" s="1" t="s">
        <v>779</v>
      </c>
      <c r="D21" s="23" t="s">
        <v>715</v>
      </c>
      <c r="E21" s="27" t="s">
        <v>335</v>
      </c>
      <c r="F21" s="2" t="s">
        <v>338</v>
      </c>
      <c r="G21" s="27">
        <v>1.10565</v>
      </c>
      <c r="H21" s="56">
        <v>1</v>
      </c>
      <c r="I21" s="27">
        <v>0.06</v>
      </c>
      <c r="J21" s="27"/>
      <c r="O21" s="27"/>
      <c r="P21" s="23"/>
      <c r="R21" s="23"/>
      <c r="T21" s="26">
        <f t="shared" si="0"/>
        <v>1.16565</v>
      </c>
    </row>
    <row r="22" spans="1:20" ht="12.75" hidden="1" outlineLevel="2">
      <c r="A22" s="19" t="s">
        <v>456</v>
      </c>
      <c r="B22" s="19" t="s">
        <v>798</v>
      </c>
      <c r="C22" s="1" t="s">
        <v>779</v>
      </c>
      <c r="D22" s="23" t="s">
        <v>715</v>
      </c>
      <c r="E22" s="27" t="s">
        <v>335</v>
      </c>
      <c r="F22" s="2" t="s">
        <v>356</v>
      </c>
      <c r="G22" s="27"/>
      <c r="H22" s="56"/>
      <c r="I22" s="27"/>
      <c r="J22" s="27">
        <v>15</v>
      </c>
      <c r="O22" s="27"/>
      <c r="P22" s="23"/>
      <c r="R22" s="23"/>
      <c r="T22" s="26">
        <f t="shared" si="0"/>
        <v>15</v>
      </c>
    </row>
    <row r="23" spans="1:20" ht="12.75" hidden="1" outlineLevel="2">
      <c r="A23" s="19" t="s">
        <v>456</v>
      </c>
      <c r="B23" s="19" t="s">
        <v>798</v>
      </c>
      <c r="C23" s="1" t="s">
        <v>779</v>
      </c>
      <c r="D23" s="59" t="s">
        <v>715</v>
      </c>
      <c r="E23" s="60" t="s">
        <v>713</v>
      </c>
      <c r="F23" s="23" t="s">
        <v>713</v>
      </c>
      <c r="K23" s="52">
        <v>2</v>
      </c>
      <c r="L23" s="53">
        <v>1</v>
      </c>
      <c r="M23" s="27">
        <f>K23*L23*$M$2</f>
        <v>6270</v>
      </c>
      <c r="T23" s="26">
        <f t="shared" si="0"/>
        <v>6270</v>
      </c>
    </row>
    <row r="24" spans="1:20" ht="12.75" hidden="1" outlineLevel="2">
      <c r="A24" s="19" t="s">
        <v>456</v>
      </c>
      <c r="B24" s="19" t="s">
        <v>798</v>
      </c>
      <c r="C24" s="1" t="s">
        <v>876</v>
      </c>
      <c r="D24" s="23" t="s">
        <v>877</v>
      </c>
      <c r="E24" s="27" t="s">
        <v>861</v>
      </c>
      <c r="F24" s="2" t="s">
        <v>861</v>
      </c>
      <c r="G24" s="27"/>
      <c r="H24" s="56"/>
      <c r="I24" s="27"/>
      <c r="J24" s="36"/>
      <c r="N24" s="58">
        <f>O24/$O$2</f>
        <v>2.5</v>
      </c>
      <c r="O24" s="27">
        <v>180</v>
      </c>
      <c r="P24" s="23"/>
      <c r="R24" s="23"/>
      <c r="T24" s="26">
        <f t="shared" si="0"/>
        <v>180</v>
      </c>
    </row>
    <row r="25" spans="1:20" ht="12.75" hidden="1" outlineLevel="2">
      <c r="A25" s="19" t="s">
        <v>456</v>
      </c>
      <c r="B25" s="19" t="s">
        <v>798</v>
      </c>
      <c r="C25" s="1" t="s">
        <v>876</v>
      </c>
      <c r="D25" s="59" t="s">
        <v>877</v>
      </c>
      <c r="E25" s="60" t="s">
        <v>713</v>
      </c>
      <c r="F25" s="23" t="s">
        <v>713</v>
      </c>
      <c r="J25" s="64"/>
      <c r="K25" s="52">
        <v>2</v>
      </c>
      <c r="L25" s="53">
        <v>1</v>
      </c>
      <c r="M25" s="27">
        <f>K25*L25*$M$2</f>
        <v>6270</v>
      </c>
      <c r="T25" s="26">
        <f t="shared" si="0"/>
        <v>6270</v>
      </c>
    </row>
    <row r="26" spans="1:20" ht="12.75" hidden="1" outlineLevel="2">
      <c r="A26" s="19" t="s">
        <v>456</v>
      </c>
      <c r="B26" s="19" t="s">
        <v>798</v>
      </c>
      <c r="C26" s="2">
        <v>151601</v>
      </c>
      <c r="D26" s="59" t="s">
        <v>918</v>
      </c>
      <c r="E26" s="60" t="s">
        <v>713</v>
      </c>
      <c r="F26" s="23" t="s">
        <v>713</v>
      </c>
      <c r="J26" s="64"/>
      <c r="K26" s="52">
        <v>2</v>
      </c>
      <c r="L26" s="53">
        <v>1</v>
      </c>
      <c r="M26" s="27">
        <f>K26*L26*$M$2</f>
        <v>6270</v>
      </c>
      <c r="T26" s="26">
        <f t="shared" si="0"/>
        <v>6270</v>
      </c>
    </row>
    <row r="27" spans="1:20" ht="12.75" hidden="1" outlineLevel="2">
      <c r="A27" s="19" t="s">
        <v>456</v>
      </c>
      <c r="B27" s="19" t="s">
        <v>875</v>
      </c>
      <c r="C27" s="1" t="s">
        <v>873</v>
      </c>
      <c r="D27" s="23" t="s">
        <v>874</v>
      </c>
      <c r="E27" s="27" t="s">
        <v>861</v>
      </c>
      <c r="F27" s="2" t="s">
        <v>861</v>
      </c>
      <c r="G27" s="27"/>
      <c r="H27" s="56"/>
      <c r="I27" s="27"/>
      <c r="J27" s="36"/>
      <c r="N27" s="58">
        <f>O27/$O$2</f>
        <v>10</v>
      </c>
      <c r="O27" s="27">
        <v>720</v>
      </c>
      <c r="P27" s="23"/>
      <c r="R27" s="23"/>
      <c r="T27" s="26">
        <f t="shared" si="0"/>
        <v>720</v>
      </c>
    </row>
    <row r="28" spans="1:20" ht="12.75" hidden="1" outlineLevel="2">
      <c r="A28" s="19" t="s">
        <v>456</v>
      </c>
      <c r="B28" s="19" t="s">
        <v>875</v>
      </c>
      <c r="C28" s="1" t="s">
        <v>873</v>
      </c>
      <c r="D28" s="59" t="s">
        <v>874</v>
      </c>
      <c r="E28" s="60" t="s">
        <v>713</v>
      </c>
      <c r="F28" s="23" t="s">
        <v>713</v>
      </c>
      <c r="J28" s="64"/>
      <c r="K28" s="52">
        <v>2</v>
      </c>
      <c r="L28" s="53">
        <v>0.5</v>
      </c>
      <c r="M28" s="27">
        <f>K28*L28*$M$2</f>
        <v>3135</v>
      </c>
      <c r="T28" s="26">
        <f t="shared" si="0"/>
        <v>3135</v>
      </c>
    </row>
    <row r="29" spans="1:20" ht="12.75" hidden="1" outlineLevel="2">
      <c r="A29" s="19" t="s">
        <v>456</v>
      </c>
      <c r="B29" s="19" t="s">
        <v>799</v>
      </c>
      <c r="C29" s="1" t="s">
        <v>878</v>
      </c>
      <c r="D29" s="23" t="s">
        <v>879</v>
      </c>
      <c r="E29" s="27" t="s">
        <v>861</v>
      </c>
      <c r="F29" s="2" t="s">
        <v>861</v>
      </c>
      <c r="G29" s="27"/>
      <c r="H29" s="56"/>
      <c r="I29" s="27"/>
      <c r="J29" s="36"/>
      <c r="N29" s="58">
        <f>O29/$O$2</f>
        <v>0.25</v>
      </c>
      <c r="O29" s="27">
        <v>18</v>
      </c>
      <c r="P29" s="23"/>
      <c r="R29" s="23"/>
      <c r="T29" s="26">
        <f t="shared" si="0"/>
        <v>18</v>
      </c>
    </row>
    <row r="30" spans="1:20" ht="12.75" hidden="1" outlineLevel="2">
      <c r="A30" s="19" t="s">
        <v>456</v>
      </c>
      <c r="B30" s="19" t="s">
        <v>799</v>
      </c>
      <c r="C30" s="1" t="s">
        <v>878</v>
      </c>
      <c r="D30" s="59" t="s">
        <v>879</v>
      </c>
      <c r="E30" s="60" t="s">
        <v>713</v>
      </c>
      <c r="F30" s="23" t="s">
        <v>713</v>
      </c>
      <c r="J30" s="64"/>
      <c r="K30" s="52">
        <v>1</v>
      </c>
      <c r="L30" s="53">
        <v>1</v>
      </c>
      <c r="M30" s="27">
        <f>K30*L30*$M$2</f>
        <v>3135</v>
      </c>
      <c r="T30" s="26">
        <f t="shared" si="0"/>
        <v>3135</v>
      </c>
    </row>
    <row r="31" spans="1:20" ht="12.75" hidden="1" outlineLevel="2">
      <c r="A31" s="19" t="s">
        <v>456</v>
      </c>
      <c r="B31" s="19" t="s">
        <v>799</v>
      </c>
      <c r="C31" s="1" t="s">
        <v>461</v>
      </c>
      <c r="D31" s="23" t="s">
        <v>462</v>
      </c>
      <c r="E31" s="27" t="s">
        <v>861</v>
      </c>
      <c r="F31" s="2" t="s">
        <v>861</v>
      </c>
      <c r="G31" s="27"/>
      <c r="H31" s="56"/>
      <c r="I31" s="27"/>
      <c r="J31" s="27"/>
      <c r="K31" s="51"/>
      <c r="L31" s="3"/>
      <c r="M31" s="26"/>
      <c r="N31" s="58">
        <f>O31/$O$2</f>
        <v>5</v>
      </c>
      <c r="O31" s="27">
        <v>360</v>
      </c>
      <c r="P31" s="3"/>
      <c r="Q31" s="26"/>
      <c r="R31" s="3"/>
      <c r="T31" s="26">
        <f t="shared" si="0"/>
        <v>360</v>
      </c>
    </row>
    <row r="32" spans="1:20" ht="12.75" hidden="1" outlineLevel="2">
      <c r="A32" s="19" t="s">
        <v>456</v>
      </c>
      <c r="B32" s="19" t="s">
        <v>799</v>
      </c>
      <c r="C32" s="1" t="s">
        <v>461</v>
      </c>
      <c r="D32" s="23" t="s">
        <v>462</v>
      </c>
      <c r="E32" s="27" t="s">
        <v>335</v>
      </c>
      <c r="F32" s="2">
        <v>15</v>
      </c>
      <c r="G32" s="27">
        <v>9854.716365000011</v>
      </c>
      <c r="H32" s="56">
        <v>27872</v>
      </c>
      <c r="I32" s="27">
        <v>2787.2</v>
      </c>
      <c r="J32" s="27"/>
      <c r="O32" s="27"/>
      <c r="P32" s="23"/>
      <c r="R32" s="23"/>
      <c r="T32" s="26">
        <f t="shared" si="0"/>
        <v>12641.916365000012</v>
      </c>
    </row>
    <row r="33" spans="1:20" ht="12.75" hidden="1" outlineLevel="2">
      <c r="A33" s="19" t="s">
        <v>456</v>
      </c>
      <c r="B33" s="19" t="s">
        <v>799</v>
      </c>
      <c r="C33" s="1" t="s">
        <v>461</v>
      </c>
      <c r="D33" s="23" t="s">
        <v>462</v>
      </c>
      <c r="E33" s="27" t="s">
        <v>335</v>
      </c>
      <c r="F33" s="2" t="s">
        <v>337</v>
      </c>
      <c r="G33" s="27">
        <v>71.35128</v>
      </c>
      <c r="H33" s="56">
        <v>18</v>
      </c>
      <c r="I33" s="27">
        <v>1.08</v>
      </c>
      <c r="J33" s="27"/>
      <c r="O33" s="27"/>
      <c r="P33" s="23"/>
      <c r="R33" s="23"/>
      <c r="T33" s="26">
        <f t="shared" si="0"/>
        <v>72.43128</v>
      </c>
    </row>
    <row r="34" spans="1:20" ht="12.75" hidden="1" outlineLevel="2">
      <c r="A34" s="19" t="s">
        <v>456</v>
      </c>
      <c r="B34" s="19" t="s">
        <v>799</v>
      </c>
      <c r="C34" s="1" t="s">
        <v>461</v>
      </c>
      <c r="D34" s="23" t="s">
        <v>462</v>
      </c>
      <c r="E34" s="27" t="s">
        <v>335</v>
      </c>
      <c r="F34" s="2" t="s">
        <v>338</v>
      </c>
      <c r="G34" s="27">
        <v>102.6675</v>
      </c>
      <c r="H34" s="56">
        <v>48</v>
      </c>
      <c r="I34" s="27">
        <v>2.88</v>
      </c>
      <c r="J34" s="27"/>
      <c r="O34" s="27"/>
      <c r="P34" s="23"/>
      <c r="R34" s="23"/>
      <c r="T34" s="26">
        <f t="shared" si="0"/>
        <v>105.5475</v>
      </c>
    </row>
    <row r="35" spans="1:20" ht="12.75" hidden="1" outlineLevel="2">
      <c r="A35" s="19" t="s">
        <v>456</v>
      </c>
      <c r="B35" s="19" t="s">
        <v>799</v>
      </c>
      <c r="C35" s="1" t="s">
        <v>461</v>
      </c>
      <c r="D35" s="23" t="s">
        <v>462</v>
      </c>
      <c r="E35" s="27" t="s">
        <v>335</v>
      </c>
      <c r="F35" s="2" t="s">
        <v>341</v>
      </c>
      <c r="G35" s="27">
        <v>10.003499999999999</v>
      </c>
      <c r="H35" s="56">
        <v>2</v>
      </c>
      <c r="I35" s="27">
        <v>0.12</v>
      </c>
      <c r="J35" s="27"/>
      <c r="O35" s="27"/>
      <c r="P35" s="23"/>
      <c r="R35" s="23"/>
      <c r="T35" s="26">
        <f t="shared" si="0"/>
        <v>10.123499999999998</v>
      </c>
    </row>
    <row r="36" spans="1:20" ht="12.75" hidden="1" outlineLevel="2">
      <c r="A36" s="19" t="s">
        <v>456</v>
      </c>
      <c r="B36" s="19" t="s">
        <v>799</v>
      </c>
      <c r="C36" s="1" t="s">
        <v>461</v>
      </c>
      <c r="D36" s="23" t="s">
        <v>462</v>
      </c>
      <c r="E36" s="27" t="s">
        <v>335</v>
      </c>
      <c r="F36" s="2" t="s">
        <v>339</v>
      </c>
      <c r="G36" s="27">
        <v>203.423805</v>
      </c>
      <c r="H36" s="56">
        <v>408</v>
      </c>
      <c r="I36" s="27">
        <v>24.48</v>
      </c>
      <c r="J36" s="27"/>
      <c r="O36" s="27"/>
      <c r="P36" s="23"/>
      <c r="R36" s="23"/>
      <c r="T36" s="26">
        <f t="shared" si="0"/>
        <v>227.90380499999998</v>
      </c>
    </row>
    <row r="37" spans="1:20" ht="12.75" hidden="1" outlineLevel="2">
      <c r="A37" s="19" t="s">
        <v>456</v>
      </c>
      <c r="B37" s="19" t="s">
        <v>799</v>
      </c>
      <c r="C37" s="1" t="s">
        <v>461</v>
      </c>
      <c r="D37" s="23" t="s">
        <v>462</v>
      </c>
      <c r="E37" s="27" t="s">
        <v>335</v>
      </c>
      <c r="F37" s="2" t="s">
        <v>340</v>
      </c>
      <c r="G37" s="27">
        <v>39.34008</v>
      </c>
      <c r="H37" s="56">
        <v>72</v>
      </c>
      <c r="I37" s="27">
        <v>34.56</v>
      </c>
      <c r="J37" s="27"/>
      <c r="K37" s="51"/>
      <c r="L37" s="3"/>
      <c r="M37" s="26"/>
      <c r="N37" s="47"/>
      <c r="O37" s="26"/>
      <c r="P37" s="3"/>
      <c r="Q37" s="26"/>
      <c r="R37" s="3"/>
      <c r="T37" s="26">
        <f aca="true" t="shared" si="1" ref="T37:T59">G37+I37+J37+M37+O37+Q37+R37+S37</f>
        <v>73.90008</v>
      </c>
    </row>
    <row r="38" spans="1:20" ht="12.75" hidden="1" outlineLevel="2">
      <c r="A38" s="19" t="s">
        <v>456</v>
      </c>
      <c r="B38" s="19" t="s">
        <v>799</v>
      </c>
      <c r="C38" s="1" t="s">
        <v>461</v>
      </c>
      <c r="D38" s="23" t="s">
        <v>462</v>
      </c>
      <c r="E38" s="27" t="s">
        <v>335</v>
      </c>
      <c r="F38" s="2" t="s">
        <v>356</v>
      </c>
      <c r="G38" s="27"/>
      <c r="H38" s="56"/>
      <c r="I38" s="27"/>
      <c r="J38" s="27">
        <v>180</v>
      </c>
      <c r="K38" s="51"/>
      <c r="L38" s="3"/>
      <c r="M38" s="26"/>
      <c r="N38" s="47"/>
      <c r="O38" s="26"/>
      <c r="P38" s="3"/>
      <c r="Q38" s="26"/>
      <c r="R38" s="3"/>
      <c r="T38" s="26">
        <f t="shared" si="1"/>
        <v>180</v>
      </c>
    </row>
    <row r="39" spans="1:20" ht="12.75" hidden="1" outlineLevel="2">
      <c r="A39" s="19" t="s">
        <v>456</v>
      </c>
      <c r="B39" s="19" t="s">
        <v>799</v>
      </c>
      <c r="C39" s="1" t="s">
        <v>461</v>
      </c>
      <c r="D39" s="59" t="s">
        <v>462</v>
      </c>
      <c r="E39" s="60" t="s">
        <v>713</v>
      </c>
      <c r="F39" s="23" t="s">
        <v>713</v>
      </c>
      <c r="K39" s="52">
        <v>2</v>
      </c>
      <c r="L39" s="53">
        <v>1</v>
      </c>
      <c r="M39" s="27">
        <f>K39*L39*$M$2</f>
        <v>6270</v>
      </c>
      <c r="T39" s="26">
        <f t="shared" si="1"/>
        <v>6270</v>
      </c>
    </row>
    <row r="40" spans="1:20" ht="12.75" hidden="1" outlineLevel="2">
      <c r="A40" s="19" t="s">
        <v>456</v>
      </c>
      <c r="B40" s="19" t="s">
        <v>882</v>
      </c>
      <c r="C40" s="1" t="s">
        <v>881</v>
      </c>
      <c r="D40" s="23" t="s">
        <v>880</v>
      </c>
      <c r="E40" s="27" t="s">
        <v>861</v>
      </c>
      <c r="F40" s="2" t="s">
        <v>861</v>
      </c>
      <c r="G40" s="27"/>
      <c r="H40" s="56"/>
      <c r="I40" s="27"/>
      <c r="J40" s="27"/>
      <c r="N40" s="58">
        <f>O40/$O$2</f>
        <v>1.5</v>
      </c>
      <c r="O40" s="36">
        <v>108</v>
      </c>
      <c r="P40" s="23"/>
      <c r="R40" s="23"/>
      <c r="T40" s="26">
        <f t="shared" si="1"/>
        <v>108</v>
      </c>
    </row>
    <row r="41" spans="1:20" ht="12.75" hidden="1" outlineLevel="2">
      <c r="A41" s="19" t="s">
        <v>456</v>
      </c>
      <c r="B41" s="19" t="s">
        <v>799</v>
      </c>
      <c r="C41" s="1" t="s">
        <v>459</v>
      </c>
      <c r="D41" s="23" t="s">
        <v>460</v>
      </c>
      <c r="E41" s="27" t="s">
        <v>861</v>
      </c>
      <c r="F41" s="2" t="s">
        <v>861</v>
      </c>
      <c r="G41" s="27"/>
      <c r="H41" s="56"/>
      <c r="I41" s="27"/>
      <c r="J41" s="36"/>
      <c r="N41" s="58">
        <f>O41/$O$2</f>
        <v>3.75</v>
      </c>
      <c r="O41" s="27">
        <v>270</v>
      </c>
      <c r="P41" s="23"/>
      <c r="R41" s="23"/>
      <c r="T41" s="26">
        <f t="shared" si="1"/>
        <v>270</v>
      </c>
    </row>
    <row r="42" spans="1:20" ht="12.75" hidden="1" outlineLevel="2">
      <c r="A42" s="19" t="s">
        <v>456</v>
      </c>
      <c r="B42" s="19" t="s">
        <v>799</v>
      </c>
      <c r="C42" s="1" t="s">
        <v>459</v>
      </c>
      <c r="D42" s="23" t="s">
        <v>460</v>
      </c>
      <c r="E42" s="27" t="s">
        <v>335</v>
      </c>
      <c r="F42" s="2">
        <v>15</v>
      </c>
      <c r="G42" s="27">
        <v>6736.43061000001</v>
      </c>
      <c r="H42" s="56">
        <v>18171</v>
      </c>
      <c r="I42" s="27">
        <v>1817.1</v>
      </c>
      <c r="J42" s="27"/>
      <c r="O42" s="27"/>
      <c r="P42" s="23"/>
      <c r="R42" s="23"/>
      <c r="T42" s="26">
        <f t="shared" si="1"/>
        <v>8553.53061000001</v>
      </c>
    </row>
    <row r="43" spans="1:20" ht="12.75" hidden="1" outlineLevel="2">
      <c r="A43" s="19" t="s">
        <v>456</v>
      </c>
      <c r="B43" s="19" t="s">
        <v>799</v>
      </c>
      <c r="C43" s="1" t="s">
        <v>459</v>
      </c>
      <c r="D43" s="23" t="s">
        <v>460</v>
      </c>
      <c r="E43" s="27" t="s">
        <v>335</v>
      </c>
      <c r="F43" s="2" t="s">
        <v>337</v>
      </c>
      <c r="G43" s="27">
        <v>1572.5502</v>
      </c>
      <c r="H43" s="56">
        <v>396</v>
      </c>
      <c r="I43" s="27">
        <v>23.76</v>
      </c>
      <c r="J43" s="27"/>
      <c r="K43" s="51"/>
      <c r="L43" s="3"/>
      <c r="M43" s="26"/>
      <c r="N43" s="47"/>
      <c r="O43" s="26"/>
      <c r="P43" s="3"/>
      <c r="Q43" s="26"/>
      <c r="R43" s="3"/>
      <c r="T43" s="26">
        <f t="shared" si="1"/>
        <v>1596.3102</v>
      </c>
    </row>
    <row r="44" spans="1:20" ht="12.75" hidden="1" outlineLevel="2">
      <c r="A44" s="19" t="s">
        <v>456</v>
      </c>
      <c r="B44" s="19" t="s">
        <v>799</v>
      </c>
      <c r="C44" s="1" t="s">
        <v>459</v>
      </c>
      <c r="D44" s="23" t="s">
        <v>460</v>
      </c>
      <c r="E44" s="27" t="s">
        <v>335</v>
      </c>
      <c r="F44" s="2" t="s">
        <v>338</v>
      </c>
      <c r="G44" s="27">
        <v>14283.502739999933</v>
      </c>
      <c r="H44" s="56">
        <v>5562</v>
      </c>
      <c r="I44" s="27">
        <v>333.72</v>
      </c>
      <c r="J44" s="27"/>
      <c r="O44" s="27"/>
      <c r="P44" s="23"/>
      <c r="R44" s="23"/>
      <c r="T44" s="26">
        <f t="shared" si="1"/>
        <v>14617.222739999932</v>
      </c>
    </row>
    <row r="45" spans="1:20" ht="12.75" hidden="1" outlineLevel="2">
      <c r="A45" s="19" t="s">
        <v>456</v>
      </c>
      <c r="B45" s="19" t="s">
        <v>799</v>
      </c>
      <c r="C45" s="1" t="s">
        <v>459</v>
      </c>
      <c r="D45" s="23" t="s">
        <v>460</v>
      </c>
      <c r="E45" s="27" t="s">
        <v>335</v>
      </c>
      <c r="F45" s="2" t="s">
        <v>341</v>
      </c>
      <c r="G45" s="27">
        <v>74.23649999999999</v>
      </c>
      <c r="H45" s="56">
        <v>14</v>
      </c>
      <c r="I45" s="27">
        <v>0.84</v>
      </c>
      <c r="J45" s="27"/>
      <c r="O45" s="27"/>
      <c r="P45" s="23"/>
      <c r="R45" s="23"/>
      <c r="T45" s="26">
        <f t="shared" si="1"/>
        <v>75.0765</v>
      </c>
    </row>
    <row r="46" spans="1:20" ht="12.75" hidden="1" outlineLevel="2">
      <c r="A46" s="19" t="s">
        <v>456</v>
      </c>
      <c r="B46" s="19" t="s">
        <v>799</v>
      </c>
      <c r="C46" s="1" t="s">
        <v>459</v>
      </c>
      <c r="D46" s="23" t="s">
        <v>460</v>
      </c>
      <c r="E46" s="27" t="s">
        <v>335</v>
      </c>
      <c r="F46" s="2" t="s">
        <v>339</v>
      </c>
      <c r="G46" s="27">
        <v>3771.7407</v>
      </c>
      <c r="H46" s="56">
        <v>2905</v>
      </c>
      <c r="I46" s="27">
        <v>174.3</v>
      </c>
      <c r="J46" s="27"/>
      <c r="O46" s="27"/>
      <c r="P46" s="23"/>
      <c r="R46" s="23"/>
      <c r="T46" s="26">
        <f t="shared" si="1"/>
        <v>3946.0407</v>
      </c>
    </row>
    <row r="47" spans="1:20" ht="12.75" hidden="1" outlineLevel="2">
      <c r="A47" s="19" t="s">
        <v>456</v>
      </c>
      <c r="B47" s="19" t="s">
        <v>799</v>
      </c>
      <c r="C47" s="1" t="s">
        <v>459</v>
      </c>
      <c r="D47" s="23" t="s">
        <v>460</v>
      </c>
      <c r="E47" s="27" t="s">
        <v>335</v>
      </c>
      <c r="F47" s="2" t="s">
        <v>340</v>
      </c>
      <c r="G47" s="27">
        <v>1367.367885</v>
      </c>
      <c r="H47" s="56">
        <v>1417</v>
      </c>
      <c r="I47" s="27">
        <v>680.16</v>
      </c>
      <c r="J47" s="27"/>
      <c r="O47" s="27"/>
      <c r="P47" s="23"/>
      <c r="R47" s="23"/>
      <c r="T47" s="26">
        <f t="shared" si="1"/>
        <v>2047.527885</v>
      </c>
    </row>
    <row r="48" spans="1:20" ht="12.75" hidden="1" outlineLevel="2">
      <c r="A48" s="19" t="s">
        <v>456</v>
      </c>
      <c r="B48" s="19" t="s">
        <v>799</v>
      </c>
      <c r="C48" s="1" t="s">
        <v>459</v>
      </c>
      <c r="D48" s="23" t="s">
        <v>460</v>
      </c>
      <c r="E48" s="27" t="s">
        <v>335</v>
      </c>
      <c r="F48" s="2" t="s">
        <v>356</v>
      </c>
      <c r="G48" s="27"/>
      <c r="H48" s="56"/>
      <c r="I48" s="27"/>
      <c r="J48" s="36">
        <v>180</v>
      </c>
      <c r="O48" s="27"/>
      <c r="P48" s="23"/>
      <c r="R48" s="23"/>
      <c r="T48" s="26">
        <f t="shared" si="1"/>
        <v>180</v>
      </c>
    </row>
    <row r="49" spans="1:20" ht="12.75" hidden="1" outlineLevel="2">
      <c r="A49" s="19" t="s">
        <v>456</v>
      </c>
      <c r="B49" s="19" t="s">
        <v>799</v>
      </c>
      <c r="C49" s="1" t="s">
        <v>459</v>
      </c>
      <c r="D49" s="23" t="s">
        <v>460</v>
      </c>
      <c r="E49" s="27" t="s">
        <v>335</v>
      </c>
      <c r="F49" s="2" t="s">
        <v>853</v>
      </c>
      <c r="G49" s="27">
        <v>14.97</v>
      </c>
      <c r="H49" s="56"/>
      <c r="I49" s="27"/>
      <c r="J49" s="36"/>
      <c r="O49" s="27"/>
      <c r="P49" s="23"/>
      <c r="R49" s="23"/>
      <c r="T49" s="26">
        <f t="shared" si="1"/>
        <v>14.97</v>
      </c>
    </row>
    <row r="50" spans="1:20" ht="12.75" hidden="1" outlineLevel="2">
      <c r="A50" s="19" t="s">
        <v>456</v>
      </c>
      <c r="B50" s="19" t="s">
        <v>799</v>
      </c>
      <c r="C50" s="1" t="s">
        <v>459</v>
      </c>
      <c r="D50" s="23" t="s">
        <v>460</v>
      </c>
      <c r="E50" s="27" t="s">
        <v>335</v>
      </c>
      <c r="F50" s="2" t="s">
        <v>343</v>
      </c>
      <c r="G50" s="27">
        <v>1.5795</v>
      </c>
      <c r="H50" s="56">
        <v>2</v>
      </c>
      <c r="I50" s="27">
        <v>0.12</v>
      </c>
      <c r="J50" s="27"/>
      <c r="O50" s="27"/>
      <c r="P50" s="23"/>
      <c r="R50" s="23"/>
      <c r="T50" s="26">
        <f t="shared" si="1"/>
        <v>1.6995</v>
      </c>
    </row>
    <row r="51" spans="1:20" ht="12.75" hidden="1" outlineLevel="2">
      <c r="A51" s="19" t="s">
        <v>456</v>
      </c>
      <c r="B51" s="19" t="s">
        <v>799</v>
      </c>
      <c r="C51" s="1" t="s">
        <v>459</v>
      </c>
      <c r="D51" s="23" t="s">
        <v>460</v>
      </c>
      <c r="E51" s="27" t="s">
        <v>335</v>
      </c>
      <c r="F51" s="2" t="s">
        <v>347</v>
      </c>
      <c r="G51" s="27">
        <v>11.530349999999999</v>
      </c>
      <c r="H51" s="56">
        <v>1</v>
      </c>
      <c r="I51" s="27">
        <v>0.06</v>
      </c>
      <c r="J51" s="27"/>
      <c r="O51" s="27"/>
      <c r="P51" s="23"/>
      <c r="R51" s="23"/>
      <c r="T51" s="26">
        <f t="shared" si="1"/>
        <v>11.590349999999999</v>
      </c>
    </row>
    <row r="52" spans="1:20" ht="12.75" hidden="1" outlineLevel="2">
      <c r="A52" s="19" t="s">
        <v>456</v>
      </c>
      <c r="B52" s="19" t="s">
        <v>799</v>
      </c>
      <c r="C52" s="1" t="s">
        <v>459</v>
      </c>
      <c r="D52" s="23" t="s">
        <v>460</v>
      </c>
      <c r="E52" s="27" t="s">
        <v>335</v>
      </c>
      <c r="F52" s="2" t="s">
        <v>344</v>
      </c>
      <c r="G52" s="27">
        <v>31.54788</v>
      </c>
      <c r="H52" s="56">
        <v>27</v>
      </c>
      <c r="I52" s="27">
        <v>1.62</v>
      </c>
      <c r="J52" s="27"/>
      <c r="K52" s="51"/>
      <c r="L52" s="3"/>
      <c r="M52" s="26"/>
      <c r="N52" s="47"/>
      <c r="O52" s="26"/>
      <c r="P52" s="3"/>
      <c r="Q52" s="26"/>
      <c r="R52" s="3"/>
      <c r="T52" s="26">
        <f t="shared" si="1"/>
        <v>33.16788</v>
      </c>
    </row>
    <row r="53" spans="1:20" ht="12.75" hidden="1" outlineLevel="2">
      <c r="A53" s="19" t="s">
        <v>456</v>
      </c>
      <c r="B53" s="19" t="s">
        <v>799</v>
      </c>
      <c r="C53" s="1" t="s">
        <v>459</v>
      </c>
      <c r="D53" s="23" t="s">
        <v>460</v>
      </c>
      <c r="E53" s="27" t="s">
        <v>335</v>
      </c>
      <c r="F53" s="2" t="s">
        <v>346</v>
      </c>
      <c r="G53" s="27">
        <v>34.27515</v>
      </c>
      <c r="H53" s="56">
        <v>3</v>
      </c>
      <c r="I53" s="27">
        <v>0.18</v>
      </c>
      <c r="J53" s="27"/>
      <c r="O53" s="27"/>
      <c r="P53" s="23"/>
      <c r="R53" s="23"/>
      <c r="T53" s="26">
        <f t="shared" si="1"/>
        <v>34.455149999999996</v>
      </c>
    </row>
    <row r="54" spans="1:20" ht="12.75" hidden="1" outlineLevel="2">
      <c r="A54" s="19" t="s">
        <v>456</v>
      </c>
      <c r="B54" s="19" t="s">
        <v>799</v>
      </c>
      <c r="C54" s="1" t="s">
        <v>459</v>
      </c>
      <c r="D54" s="23" t="s">
        <v>460</v>
      </c>
      <c r="E54" s="27" t="s">
        <v>335</v>
      </c>
      <c r="F54" s="2" t="s">
        <v>348</v>
      </c>
      <c r="G54" s="27">
        <v>66.77072999999999</v>
      </c>
      <c r="H54" s="56">
        <v>13</v>
      </c>
      <c r="I54" s="27">
        <v>0.78</v>
      </c>
      <c r="J54" s="27"/>
      <c r="K54" s="51"/>
      <c r="L54" s="3"/>
      <c r="M54" s="26"/>
      <c r="N54" s="47"/>
      <c r="O54" s="26"/>
      <c r="P54" s="3"/>
      <c r="Q54" s="26"/>
      <c r="R54" s="3"/>
      <c r="T54" s="26">
        <f t="shared" si="1"/>
        <v>67.55072999999999</v>
      </c>
    </row>
    <row r="55" spans="1:20" ht="12.75" hidden="1" outlineLevel="2">
      <c r="A55" s="19" t="s">
        <v>456</v>
      </c>
      <c r="B55" s="19" t="s">
        <v>799</v>
      </c>
      <c r="C55" s="1" t="s">
        <v>459</v>
      </c>
      <c r="D55" s="23" t="s">
        <v>460</v>
      </c>
      <c r="E55" s="27" t="s">
        <v>335</v>
      </c>
      <c r="F55" s="2" t="s">
        <v>342</v>
      </c>
      <c r="G55" s="27">
        <v>0.58968</v>
      </c>
      <c r="H55" s="56">
        <v>2</v>
      </c>
      <c r="I55" s="27">
        <v>0.12</v>
      </c>
      <c r="J55" s="27"/>
      <c r="O55" s="27"/>
      <c r="P55" s="23"/>
      <c r="R55" s="23"/>
      <c r="T55" s="26">
        <f t="shared" si="1"/>
        <v>0.70968</v>
      </c>
    </row>
    <row r="56" spans="1:20" ht="12.75" hidden="1" outlineLevel="2">
      <c r="A56" s="19" t="s">
        <v>456</v>
      </c>
      <c r="B56" s="19" t="s">
        <v>799</v>
      </c>
      <c r="C56" s="1" t="s">
        <v>459</v>
      </c>
      <c r="D56" s="59" t="s">
        <v>460</v>
      </c>
      <c r="E56" s="60" t="s">
        <v>713</v>
      </c>
      <c r="F56" s="23" t="s">
        <v>713</v>
      </c>
      <c r="K56" s="52">
        <v>2</v>
      </c>
      <c r="L56" s="53">
        <v>0.95</v>
      </c>
      <c r="M56" s="27">
        <f>K56*L56*$M$2</f>
        <v>5956.5</v>
      </c>
      <c r="T56" s="26">
        <f t="shared" si="1"/>
        <v>5956.5</v>
      </c>
    </row>
    <row r="57" spans="1:20" ht="12.75" hidden="1" outlineLevel="2">
      <c r="A57" s="19" t="s">
        <v>456</v>
      </c>
      <c r="B57" s="19" t="s">
        <v>799</v>
      </c>
      <c r="C57" s="1" t="s">
        <v>459</v>
      </c>
      <c r="D57" s="19" t="s">
        <v>854</v>
      </c>
      <c r="E57" s="27" t="s">
        <v>861</v>
      </c>
      <c r="F57" s="2" t="s">
        <v>861</v>
      </c>
      <c r="G57" s="27"/>
      <c r="H57" s="56"/>
      <c r="I57" s="27"/>
      <c r="J57" s="27"/>
      <c r="K57" s="51"/>
      <c r="L57" s="3"/>
      <c r="M57" s="26"/>
      <c r="N57" s="58">
        <f>O57/$O$2</f>
        <v>0.5</v>
      </c>
      <c r="O57" s="27">
        <v>36</v>
      </c>
      <c r="P57" s="3"/>
      <c r="Q57" s="26"/>
      <c r="R57" s="3"/>
      <c r="T57" s="26">
        <f t="shared" si="1"/>
        <v>36</v>
      </c>
    </row>
    <row r="58" spans="1:20" ht="12.75" hidden="1" outlineLevel="2">
      <c r="A58" s="19" t="s">
        <v>456</v>
      </c>
      <c r="B58" s="19" t="s">
        <v>799</v>
      </c>
      <c r="C58" s="1" t="s">
        <v>459</v>
      </c>
      <c r="D58" s="19" t="s">
        <v>854</v>
      </c>
      <c r="E58" s="27" t="s">
        <v>335</v>
      </c>
      <c r="F58" s="2" t="s">
        <v>853</v>
      </c>
      <c r="G58" s="27">
        <v>11.28</v>
      </c>
      <c r="H58" s="56"/>
      <c r="I58" s="27"/>
      <c r="J58" s="27"/>
      <c r="K58" s="51"/>
      <c r="L58" s="3"/>
      <c r="M58" s="26"/>
      <c r="N58" s="47"/>
      <c r="O58" s="26"/>
      <c r="P58" s="3"/>
      <c r="Q58" s="26"/>
      <c r="R58" s="3"/>
      <c r="T58" s="26">
        <f t="shared" si="1"/>
        <v>11.28</v>
      </c>
    </row>
    <row r="59" spans="1:20" ht="12.75" hidden="1" outlineLevel="2">
      <c r="A59" s="19" t="s">
        <v>456</v>
      </c>
      <c r="B59" s="19" t="s">
        <v>799</v>
      </c>
      <c r="C59" s="1" t="s">
        <v>459</v>
      </c>
      <c r="D59" s="59" t="s">
        <v>854</v>
      </c>
      <c r="E59" s="60" t="s">
        <v>713</v>
      </c>
      <c r="F59" s="23" t="s">
        <v>713</v>
      </c>
      <c r="K59" s="52">
        <v>1</v>
      </c>
      <c r="L59" s="53">
        <v>1</v>
      </c>
      <c r="M59" s="27">
        <f>K59*L59*$M$2</f>
        <v>3135</v>
      </c>
      <c r="T59" s="26">
        <f t="shared" si="1"/>
        <v>3135</v>
      </c>
    </row>
    <row r="60" spans="1:20" s="3" customFormat="1" ht="12.75" outlineLevel="1" collapsed="1">
      <c r="A60" s="222" t="s">
        <v>949</v>
      </c>
      <c r="B60" s="222"/>
      <c r="C60" s="224"/>
      <c r="D60" s="223"/>
      <c r="E60" s="229"/>
      <c r="G60" s="26">
        <f aca="true" t="shared" si="2" ref="G60:T60">SUBTOTAL(9,G5:G59)</f>
        <v>66235.11788499993</v>
      </c>
      <c r="H60" s="226">
        <f t="shared" si="2"/>
        <v>126951</v>
      </c>
      <c r="I60" s="26">
        <f t="shared" si="2"/>
        <v>12956.320000000002</v>
      </c>
      <c r="J60" s="26">
        <f t="shared" si="2"/>
        <v>555</v>
      </c>
      <c r="K60" s="230">
        <f t="shared" si="2"/>
        <v>20</v>
      </c>
      <c r="L60" s="231">
        <f t="shared" si="2"/>
        <v>8.45</v>
      </c>
      <c r="M60" s="26">
        <f t="shared" si="2"/>
        <v>59251.5</v>
      </c>
      <c r="N60" s="47">
        <f t="shared" si="2"/>
        <v>55</v>
      </c>
      <c r="O60" s="26">
        <f t="shared" si="2"/>
        <v>3960</v>
      </c>
      <c r="P60" s="227">
        <f t="shared" si="2"/>
        <v>0</v>
      </c>
      <c r="Q60" s="26">
        <f t="shared" si="2"/>
        <v>0</v>
      </c>
      <c r="R60" s="26">
        <f t="shared" si="2"/>
        <v>0</v>
      </c>
      <c r="S60" s="26">
        <f t="shared" si="2"/>
        <v>19.07</v>
      </c>
      <c r="T60" s="26">
        <f t="shared" si="2"/>
        <v>142977.00788499988</v>
      </c>
    </row>
    <row r="61" spans="1:20" ht="12.75" hidden="1" outlineLevel="2">
      <c r="A61" s="19" t="s">
        <v>363</v>
      </c>
      <c r="B61" s="19" t="s">
        <v>844</v>
      </c>
      <c r="C61" s="25">
        <v>902000</v>
      </c>
      <c r="D61" s="55" t="s">
        <v>657</v>
      </c>
      <c r="E61" s="27" t="s">
        <v>710</v>
      </c>
      <c r="F61" s="2" t="s">
        <v>710</v>
      </c>
      <c r="G61" s="27"/>
      <c r="H61" s="56"/>
      <c r="I61" s="27"/>
      <c r="J61" s="27"/>
      <c r="K61" s="51"/>
      <c r="L61" s="3"/>
      <c r="M61" s="26"/>
      <c r="N61" s="47"/>
      <c r="O61" s="27"/>
      <c r="P61" s="3"/>
      <c r="Q61" s="26"/>
      <c r="R61" s="3"/>
      <c r="S61" s="27">
        <v>13.43</v>
      </c>
      <c r="T61" s="26">
        <f aca="true" t="shared" si="3" ref="T61:T124">G61+I61+J61+M61+O61+Q61+R61+S61</f>
        <v>13.43</v>
      </c>
    </row>
    <row r="62" spans="1:20" ht="12.75" hidden="1" outlineLevel="2">
      <c r="A62" s="19" t="s">
        <v>363</v>
      </c>
      <c r="B62" s="19" t="s">
        <v>785</v>
      </c>
      <c r="C62" s="1" t="s">
        <v>417</v>
      </c>
      <c r="D62" s="23" t="s">
        <v>418</v>
      </c>
      <c r="E62" s="27" t="s">
        <v>861</v>
      </c>
      <c r="F62" s="2" t="s">
        <v>861</v>
      </c>
      <c r="G62" s="27"/>
      <c r="H62" s="56"/>
      <c r="I62" s="27"/>
      <c r="J62" s="27"/>
      <c r="N62" s="58">
        <f>O62/$O$2</f>
        <v>2.75</v>
      </c>
      <c r="O62" s="27">
        <v>198</v>
      </c>
      <c r="P62" s="23"/>
      <c r="R62" s="23"/>
      <c r="T62" s="26">
        <f t="shared" si="3"/>
        <v>198</v>
      </c>
    </row>
    <row r="63" spans="1:20" ht="12.75" hidden="1" outlineLevel="2">
      <c r="A63" s="19" t="s">
        <v>363</v>
      </c>
      <c r="B63" s="19" t="s">
        <v>785</v>
      </c>
      <c r="C63" s="1" t="s">
        <v>417</v>
      </c>
      <c r="D63" s="23" t="s">
        <v>418</v>
      </c>
      <c r="E63" s="27" t="s">
        <v>335</v>
      </c>
      <c r="F63" s="2">
        <v>15</v>
      </c>
      <c r="G63" s="27">
        <v>556.0682400000001</v>
      </c>
      <c r="H63" s="56">
        <v>1559</v>
      </c>
      <c r="I63" s="27">
        <v>155.9</v>
      </c>
      <c r="J63" s="27"/>
      <c r="O63" s="27"/>
      <c r="P63" s="23"/>
      <c r="R63" s="23"/>
      <c r="T63" s="26">
        <f t="shared" si="3"/>
        <v>711.96824</v>
      </c>
    </row>
    <row r="64" spans="1:20" ht="12.75" hidden="1" outlineLevel="2">
      <c r="A64" s="19" t="s">
        <v>363</v>
      </c>
      <c r="B64" s="19" t="s">
        <v>785</v>
      </c>
      <c r="C64" s="1" t="s">
        <v>417</v>
      </c>
      <c r="D64" s="23" t="s">
        <v>418</v>
      </c>
      <c r="E64" s="27" t="s">
        <v>335</v>
      </c>
      <c r="F64" s="2" t="s">
        <v>337</v>
      </c>
      <c r="G64" s="27">
        <v>589.4588699999999</v>
      </c>
      <c r="H64" s="56">
        <v>144</v>
      </c>
      <c r="I64" s="27">
        <v>8.64</v>
      </c>
      <c r="J64" s="27"/>
      <c r="O64" s="27"/>
      <c r="P64" s="23"/>
      <c r="R64" s="23"/>
      <c r="T64" s="26">
        <f t="shared" si="3"/>
        <v>598.0988699999999</v>
      </c>
    </row>
    <row r="65" spans="1:20" ht="12.75" hidden="1" outlineLevel="2">
      <c r="A65" s="19" t="s">
        <v>363</v>
      </c>
      <c r="B65" s="19" t="s">
        <v>785</v>
      </c>
      <c r="C65" s="1" t="s">
        <v>417</v>
      </c>
      <c r="D65" s="23" t="s">
        <v>418</v>
      </c>
      <c r="E65" s="27" t="s">
        <v>335</v>
      </c>
      <c r="F65" s="2" t="s">
        <v>338</v>
      </c>
      <c r="G65" s="27">
        <v>783.55836</v>
      </c>
      <c r="H65" s="56">
        <v>376</v>
      </c>
      <c r="I65" s="27">
        <v>22.56</v>
      </c>
      <c r="J65" s="27"/>
      <c r="O65" s="27"/>
      <c r="P65" s="23"/>
      <c r="R65" s="23"/>
      <c r="T65" s="26">
        <f t="shared" si="3"/>
        <v>806.1183599999999</v>
      </c>
    </row>
    <row r="66" spans="1:20" ht="12.75" hidden="1" outlineLevel="2">
      <c r="A66" s="19" t="s">
        <v>363</v>
      </c>
      <c r="B66" s="19" t="s">
        <v>785</v>
      </c>
      <c r="C66" s="1" t="s">
        <v>417</v>
      </c>
      <c r="D66" s="23" t="s">
        <v>418</v>
      </c>
      <c r="E66" s="27" t="s">
        <v>335</v>
      </c>
      <c r="F66" s="2" t="s">
        <v>341</v>
      </c>
      <c r="G66" s="27">
        <v>5.51772</v>
      </c>
      <c r="H66" s="56">
        <v>1</v>
      </c>
      <c r="I66" s="27">
        <v>0.06</v>
      </c>
      <c r="J66" s="27"/>
      <c r="K66" s="51"/>
      <c r="L66" s="3"/>
      <c r="M66" s="26"/>
      <c r="N66" s="47"/>
      <c r="O66" s="26"/>
      <c r="P66" s="3"/>
      <c r="Q66" s="26"/>
      <c r="R66" s="3"/>
      <c r="T66" s="26">
        <f t="shared" si="3"/>
        <v>5.577719999999999</v>
      </c>
    </row>
    <row r="67" spans="1:20" ht="12.75" hidden="1" outlineLevel="2">
      <c r="A67" s="19" t="s">
        <v>363</v>
      </c>
      <c r="B67" s="19" t="s">
        <v>785</v>
      </c>
      <c r="C67" s="1" t="s">
        <v>417</v>
      </c>
      <c r="D67" s="23" t="s">
        <v>418</v>
      </c>
      <c r="E67" s="27" t="s">
        <v>335</v>
      </c>
      <c r="F67" s="2" t="s">
        <v>339</v>
      </c>
      <c r="G67" s="27">
        <v>212.54278499999998</v>
      </c>
      <c r="H67" s="56">
        <v>420</v>
      </c>
      <c r="I67" s="27">
        <v>25.2</v>
      </c>
      <c r="J67" s="27"/>
      <c r="O67" s="27"/>
      <c r="P67" s="23"/>
      <c r="R67" s="23"/>
      <c r="T67" s="26">
        <f t="shared" si="3"/>
        <v>237.74278499999997</v>
      </c>
    </row>
    <row r="68" spans="1:20" ht="12.75" hidden="1" outlineLevel="2">
      <c r="A68" s="19" t="s">
        <v>363</v>
      </c>
      <c r="B68" s="19" t="s">
        <v>785</v>
      </c>
      <c r="C68" s="1" t="s">
        <v>417</v>
      </c>
      <c r="D68" s="23" t="s">
        <v>418</v>
      </c>
      <c r="E68" s="27" t="s">
        <v>335</v>
      </c>
      <c r="F68" s="2" t="s">
        <v>340</v>
      </c>
      <c r="G68" s="27">
        <v>561.22794</v>
      </c>
      <c r="H68" s="56">
        <v>481</v>
      </c>
      <c r="I68" s="27">
        <v>230.88</v>
      </c>
      <c r="J68" s="27"/>
      <c r="O68" s="27"/>
      <c r="P68" s="23"/>
      <c r="R68" s="23"/>
      <c r="T68" s="26">
        <f t="shared" si="3"/>
        <v>792.10794</v>
      </c>
    </row>
    <row r="69" spans="1:20" ht="12.75" hidden="1" outlineLevel="2">
      <c r="A69" s="19" t="s">
        <v>363</v>
      </c>
      <c r="B69" s="19" t="s">
        <v>785</v>
      </c>
      <c r="C69" s="1" t="s">
        <v>417</v>
      </c>
      <c r="D69" s="23" t="s">
        <v>418</v>
      </c>
      <c r="E69" s="27" t="s">
        <v>335</v>
      </c>
      <c r="F69" s="2" t="s">
        <v>356</v>
      </c>
      <c r="G69" s="27"/>
      <c r="H69" s="56"/>
      <c r="I69" s="27"/>
      <c r="J69" s="27">
        <v>180</v>
      </c>
      <c r="O69" s="27"/>
      <c r="P69" s="23"/>
      <c r="R69" s="23"/>
      <c r="T69" s="26">
        <f t="shared" si="3"/>
        <v>180</v>
      </c>
    </row>
    <row r="70" spans="1:20" ht="12.75" hidden="1" outlineLevel="2">
      <c r="A70" s="19" t="s">
        <v>363</v>
      </c>
      <c r="B70" s="19" t="s">
        <v>785</v>
      </c>
      <c r="C70" s="1" t="s">
        <v>417</v>
      </c>
      <c r="D70" s="23" t="s">
        <v>418</v>
      </c>
      <c r="E70" s="27" t="s">
        <v>335</v>
      </c>
      <c r="F70" s="2" t="s">
        <v>853</v>
      </c>
      <c r="G70" s="27">
        <v>41.71</v>
      </c>
      <c r="H70" s="56"/>
      <c r="I70" s="27"/>
      <c r="J70" s="27"/>
      <c r="O70" s="27"/>
      <c r="P70" s="23"/>
      <c r="R70" s="23"/>
      <c r="T70" s="26">
        <f t="shared" si="3"/>
        <v>41.71</v>
      </c>
    </row>
    <row r="71" spans="1:20" ht="12.75" hidden="1" outlineLevel="2">
      <c r="A71" s="19" t="s">
        <v>363</v>
      </c>
      <c r="B71" s="19" t="s">
        <v>785</v>
      </c>
      <c r="C71" s="1" t="s">
        <v>417</v>
      </c>
      <c r="D71" s="23" t="s">
        <v>418</v>
      </c>
      <c r="E71" s="27" t="s">
        <v>335</v>
      </c>
      <c r="F71" s="2" t="s">
        <v>905</v>
      </c>
      <c r="G71" s="27">
        <v>120.8</v>
      </c>
      <c r="H71" s="56"/>
      <c r="I71" s="27"/>
      <c r="J71" s="27"/>
      <c r="O71" s="27"/>
      <c r="P71" s="23"/>
      <c r="R71" s="23"/>
      <c r="T71" s="26">
        <f t="shared" si="3"/>
        <v>120.8</v>
      </c>
    </row>
    <row r="72" spans="1:20" ht="12.75" hidden="1" outlineLevel="2">
      <c r="A72" s="19" t="s">
        <v>363</v>
      </c>
      <c r="B72" s="19" t="s">
        <v>785</v>
      </c>
      <c r="C72" s="1" t="s">
        <v>417</v>
      </c>
      <c r="D72" s="59" t="s">
        <v>418</v>
      </c>
      <c r="E72" s="60" t="s">
        <v>713</v>
      </c>
      <c r="F72" s="23" t="s">
        <v>713</v>
      </c>
      <c r="K72" s="52">
        <v>2</v>
      </c>
      <c r="L72" s="53">
        <v>0.25</v>
      </c>
      <c r="M72" s="27">
        <f>K72*L72*$M$2</f>
        <v>1567.5</v>
      </c>
      <c r="T72" s="26">
        <f t="shared" si="3"/>
        <v>1567.5</v>
      </c>
    </row>
    <row r="73" spans="1:20" ht="12.75" hidden="1" outlineLevel="2">
      <c r="A73" s="19" t="s">
        <v>363</v>
      </c>
      <c r="B73" s="19" t="s">
        <v>785</v>
      </c>
      <c r="C73" s="1" t="s">
        <v>417</v>
      </c>
      <c r="D73" s="23" t="s">
        <v>418</v>
      </c>
      <c r="E73" s="27" t="s">
        <v>903</v>
      </c>
      <c r="F73" s="2" t="s">
        <v>903</v>
      </c>
      <c r="G73" s="27"/>
      <c r="H73" s="56"/>
      <c r="I73" s="27"/>
      <c r="J73" s="27"/>
      <c r="O73" s="27"/>
      <c r="P73" s="61">
        <f>R73/$R$2</f>
        <v>1048</v>
      </c>
      <c r="Q73" s="27">
        <v>1804.01</v>
      </c>
      <c r="R73" s="27">
        <v>10.48</v>
      </c>
      <c r="T73" s="26">
        <f t="shared" si="3"/>
        <v>1814.49</v>
      </c>
    </row>
    <row r="74" spans="1:20" ht="12.75" hidden="1" outlineLevel="2">
      <c r="A74" s="19" t="s">
        <v>363</v>
      </c>
      <c r="B74" s="19" t="s">
        <v>787</v>
      </c>
      <c r="C74" s="1" t="s">
        <v>430</v>
      </c>
      <c r="D74" s="19" t="s">
        <v>425</v>
      </c>
      <c r="E74" s="27" t="s">
        <v>861</v>
      </c>
      <c r="F74" s="2" t="s">
        <v>861</v>
      </c>
      <c r="G74" s="27"/>
      <c r="H74" s="56"/>
      <c r="I74" s="27"/>
      <c r="J74" s="27"/>
      <c r="K74" s="51"/>
      <c r="L74" s="3"/>
      <c r="M74" s="26"/>
      <c r="N74" s="58">
        <f>O74/$O$2</f>
        <v>0.5</v>
      </c>
      <c r="O74" s="27">
        <v>36</v>
      </c>
      <c r="P74" s="3"/>
      <c r="Q74" s="26"/>
      <c r="R74" s="3"/>
      <c r="T74" s="26">
        <f t="shared" si="3"/>
        <v>36</v>
      </c>
    </row>
    <row r="75" spans="1:20" ht="12.75" hidden="1" outlineLevel="2">
      <c r="A75" s="19" t="s">
        <v>363</v>
      </c>
      <c r="B75" s="19" t="s">
        <v>787</v>
      </c>
      <c r="C75" s="1" t="s">
        <v>430</v>
      </c>
      <c r="D75" s="19" t="s">
        <v>425</v>
      </c>
      <c r="E75" s="27" t="s">
        <v>710</v>
      </c>
      <c r="F75" s="2" t="s">
        <v>710</v>
      </c>
      <c r="G75" s="27"/>
      <c r="H75" s="56"/>
      <c r="I75" s="27"/>
      <c r="J75" s="27"/>
      <c r="K75" s="51"/>
      <c r="L75" s="3"/>
      <c r="M75" s="26"/>
      <c r="N75" s="47"/>
      <c r="O75" s="27"/>
      <c r="P75" s="3"/>
      <c r="Q75" s="26"/>
      <c r="R75" s="3"/>
      <c r="S75" s="27">
        <v>69.12</v>
      </c>
      <c r="T75" s="26">
        <f t="shared" si="3"/>
        <v>69.12</v>
      </c>
    </row>
    <row r="76" spans="1:20" ht="12.75" hidden="1" outlineLevel="2">
      <c r="A76" s="19" t="s">
        <v>363</v>
      </c>
      <c r="B76" s="19" t="s">
        <v>789</v>
      </c>
      <c r="C76" s="1" t="s">
        <v>430</v>
      </c>
      <c r="D76" s="23" t="s">
        <v>431</v>
      </c>
      <c r="E76" s="27" t="s">
        <v>861</v>
      </c>
      <c r="F76" s="2" t="s">
        <v>861</v>
      </c>
      <c r="G76" s="27"/>
      <c r="H76" s="56"/>
      <c r="I76" s="27"/>
      <c r="J76" s="27"/>
      <c r="N76" s="58">
        <f>O76/$O$2</f>
        <v>1.25</v>
      </c>
      <c r="O76" s="27">
        <v>90</v>
      </c>
      <c r="P76" s="23"/>
      <c r="R76" s="23"/>
      <c r="T76" s="26">
        <f t="shared" si="3"/>
        <v>90</v>
      </c>
    </row>
    <row r="77" spans="1:20" ht="12.75" hidden="1" outlineLevel="2">
      <c r="A77" s="19" t="s">
        <v>363</v>
      </c>
      <c r="B77" s="19" t="s">
        <v>789</v>
      </c>
      <c r="C77" s="1" t="s">
        <v>430</v>
      </c>
      <c r="D77" s="23" t="s">
        <v>431</v>
      </c>
      <c r="E77" s="27" t="s">
        <v>335</v>
      </c>
      <c r="F77" s="2">
        <v>15</v>
      </c>
      <c r="G77" s="27">
        <v>3379.0138199999997</v>
      </c>
      <c r="H77" s="56">
        <v>9468</v>
      </c>
      <c r="I77" s="27">
        <v>946.8</v>
      </c>
      <c r="J77" s="27"/>
      <c r="K77" s="51"/>
      <c r="L77" s="3"/>
      <c r="M77" s="26"/>
      <c r="N77" s="47"/>
      <c r="O77" s="26"/>
      <c r="P77" s="3"/>
      <c r="Q77" s="26"/>
      <c r="R77" s="3"/>
      <c r="T77" s="26">
        <f t="shared" si="3"/>
        <v>4325.813819999999</v>
      </c>
    </row>
    <row r="78" spans="1:20" ht="12.75" hidden="1" outlineLevel="2">
      <c r="A78" s="19" t="s">
        <v>363</v>
      </c>
      <c r="B78" s="19" t="s">
        <v>789</v>
      </c>
      <c r="C78" s="1" t="s">
        <v>430</v>
      </c>
      <c r="D78" s="23" t="s">
        <v>431</v>
      </c>
      <c r="E78" s="27" t="s">
        <v>335</v>
      </c>
      <c r="F78" s="2" t="s">
        <v>337</v>
      </c>
      <c r="G78" s="27">
        <v>81.62856</v>
      </c>
      <c r="H78" s="56">
        <v>18</v>
      </c>
      <c r="I78" s="27">
        <v>1.08</v>
      </c>
      <c r="J78" s="27"/>
      <c r="O78" s="27"/>
      <c r="P78" s="23"/>
      <c r="R78" s="23"/>
      <c r="T78" s="26">
        <f t="shared" si="3"/>
        <v>82.70855999999999</v>
      </c>
    </row>
    <row r="79" spans="1:20" ht="12.75" hidden="1" outlineLevel="2">
      <c r="A79" s="19" t="s">
        <v>363</v>
      </c>
      <c r="B79" s="19" t="s">
        <v>789</v>
      </c>
      <c r="C79" s="1" t="s">
        <v>430</v>
      </c>
      <c r="D79" s="23" t="s">
        <v>431</v>
      </c>
      <c r="E79" s="27" t="s">
        <v>335</v>
      </c>
      <c r="F79" s="2" t="s">
        <v>338</v>
      </c>
      <c r="G79" s="27">
        <v>541.70532</v>
      </c>
      <c r="H79" s="56">
        <v>403</v>
      </c>
      <c r="I79" s="27">
        <v>24.18</v>
      </c>
      <c r="J79" s="27"/>
      <c r="O79" s="27"/>
      <c r="P79" s="23"/>
      <c r="R79" s="23"/>
      <c r="T79" s="26">
        <f t="shared" si="3"/>
        <v>565.88532</v>
      </c>
    </row>
    <row r="80" spans="1:20" ht="12.75" hidden="1" outlineLevel="2">
      <c r="A80" s="19" t="s">
        <v>363</v>
      </c>
      <c r="B80" s="19" t="s">
        <v>789</v>
      </c>
      <c r="C80" s="1" t="s">
        <v>430</v>
      </c>
      <c r="D80" s="23" t="s">
        <v>431</v>
      </c>
      <c r="E80" s="27" t="s">
        <v>335</v>
      </c>
      <c r="F80" s="2" t="s">
        <v>341</v>
      </c>
      <c r="G80" s="27">
        <v>10.70901</v>
      </c>
      <c r="H80" s="56">
        <v>2</v>
      </c>
      <c r="I80" s="27">
        <v>0.12</v>
      </c>
      <c r="J80" s="27"/>
      <c r="O80" s="27"/>
      <c r="P80" s="23"/>
      <c r="R80" s="23"/>
      <c r="T80" s="26">
        <f t="shared" si="3"/>
        <v>10.829009999999998</v>
      </c>
    </row>
    <row r="81" spans="1:20" ht="12.75" hidden="1" outlineLevel="2">
      <c r="A81" s="19" t="s">
        <v>363</v>
      </c>
      <c r="B81" s="19" t="s">
        <v>789</v>
      </c>
      <c r="C81" s="1" t="s">
        <v>430</v>
      </c>
      <c r="D81" s="23" t="s">
        <v>431</v>
      </c>
      <c r="E81" s="27" t="s">
        <v>335</v>
      </c>
      <c r="F81" s="2" t="s">
        <v>339</v>
      </c>
      <c r="G81" s="27">
        <v>606.2068350000001</v>
      </c>
      <c r="H81" s="56">
        <v>365</v>
      </c>
      <c r="I81" s="27">
        <v>21.9</v>
      </c>
      <c r="J81" s="27"/>
      <c r="O81" s="27"/>
      <c r="P81" s="23"/>
      <c r="R81" s="23"/>
      <c r="T81" s="26">
        <f t="shared" si="3"/>
        <v>628.106835</v>
      </c>
    </row>
    <row r="82" spans="1:20" ht="12.75" hidden="1" outlineLevel="2">
      <c r="A82" s="19" t="s">
        <v>363</v>
      </c>
      <c r="B82" s="19" t="s">
        <v>789</v>
      </c>
      <c r="C82" s="1" t="s">
        <v>430</v>
      </c>
      <c r="D82" s="23" t="s">
        <v>431</v>
      </c>
      <c r="E82" s="27" t="s">
        <v>335</v>
      </c>
      <c r="F82" s="2" t="s">
        <v>356</v>
      </c>
      <c r="G82" s="27"/>
      <c r="H82" s="56"/>
      <c r="I82" s="27"/>
      <c r="J82" s="27">
        <v>180</v>
      </c>
      <c r="O82" s="27"/>
      <c r="P82" s="23"/>
      <c r="R82" s="23"/>
      <c r="T82" s="26">
        <f t="shared" si="3"/>
        <v>180</v>
      </c>
    </row>
    <row r="83" spans="1:20" ht="12.75" hidden="1" outlineLevel="2">
      <c r="A83" s="19" t="s">
        <v>363</v>
      </c>
      <c r="B83" s="19" t="s">
        <v>789</v>
      </c>
      <c r="C83" s="1" t="s">
        <v>430</v>
      </c>
      <c r="D83" s="59" t="s">
        <v>431</v>
      </c>
      <c r="E83" s="60" t="s">
        <v>713</v>
      </c>
      <c r="F83" s="23" t="s">
        <v>713</v>
      </c>
      <c r="K83" s="52">
        <v>0.1</v>
      </c>
      <c r="L83" s="53">
        <v>0.33</v>
      </c>
      <c r="M83" s="27">
        <f>K83*L83*$M$2</f>
        <v>103.455</v>
      </c>
      <c r="T83" s="26">
        <f t="shared" si="3"/>
        <v>103.455</v>
      </c>
    </row>
    <row r="84" spans="1:20" ht="12.75" hidden="1" outlineLevel="2">
      <c r="A84" s="19" t="s">
        <v>363</v>
      </c>
      <c r="B84" s="19" t="s">
        <v>786</v>
      </c>
      <c r="C84" s="1" t="s">
        <v>419</v>
      </c>
      <c r="D84" s="23" t="s">
        <v>420</v>
      </c>
      <c r="E84" s="27" t="s">
        <v>861</v>
      </c>
      <c r="F84" s="2" t="s">
        <v>861</v>
      </c>
      <c r="G84" s="27"/>
      <c r="H84" s="56"/>
      <c r="I84" s="27"/>
      <c r="J84" s="27"/>
      <c r="N84" s="58">
        <f>O84/$O$2</f>
        <v>0.5</v>
      </c>
      <c r="O84" s="27">
        <v>36</v>
      </c>
      <c r="P84" s="23"/>
      <c r="R84" s="23"/>
      <c r="T84" s="26">
        <f t="shared" si="3"/>
        <v>36</v>
      </c>
    </row>
    <row r="85" spans="1:20" ht="12.75" hidden="1" outlineLevel="2">
      <c r="A85" s="19" t="s">
        <v>363</v>
      </c>
      <c r="B85" s="19" t="s">
        <v>786</v>
      </c>
      <c r="C85" s="1" t="s">
        <v>419</v>
      </c>
      <c r="D85" s="23" t="s">
        <v>420</v>
      </c>
      <c r="E85" s="27" t="s">
        <v>335</v>
      </c>
      <c r="F85" s="2">
        <v>15</v>
      </c>
      <c r="G85" s="27">
        <v>157.71833999999998</v>
      </c>
      <c r="H85" s="56">
        <v>443</v>
      </c>
      <c r="I85" s="27">
        <v>44.3</v>
      </c>
      <c r="J85" s="27"/>
      <c r="O85" s="27"/>
      <c r="P85" s="23"/>
      <c r="R85" s="23"/>
      <c r="T85" s="26">
        <f t="shared" si="3"/>
        <v>202.01833999999997</v>
      </c>
    </row>
    <row r="86" spans="1:20" ht="12.75" hidden="1" outlineLevel="2">
      <c r="A86" s="19" t="s">
        <v>363</v>
      </c>
      <c r="B86" s="19" t="s">
        <v>786</v>
      </c>
      <c r="C86" s="1" t="s">
        <v>419</v>
      </c>
      <c r="D86" s="23" t="s">
        <v>420</v>
      </c>
      <c r="E86" s="27" t="s">
        <v>335</v>
      </c>
      <c r="F86" s="2" t="s">
        <v>337</v>
      </c>
      <c r="G86" s="27">
        <v>18.85923</v>
      </c>
      <c r="H86" s="56">
        <v>4</v>
      </c>
      <c r="I86" s="27">
        <v>0.24</v>
      </c>
      <c r="J86" s="27"/>
      <c r="K86" s="51"/>
      <c r="L86" s="3"/>
      <c r="M86" s="26"/>
      <c r="N86" s="47"/>
      <c r="O86" s="26"/>
      <c r="P86" s="3"/>
      <c r="Q86" s="26"/>
      <c r="R86" s="3"/>
      <c r="T86" s="26">
        <f t="shared" si="3"/>
        <v>19.09923</v>
      </c>
    </row>
    <row r="87" spans="1:20" ht="12.75" hidden="1" outlineLevel="2">
      <c r="A87" s="19" t="s">
        <v>363</v>
      </c>
      <c r="B87" s="19" t="s">
        <v>786</v>
      </c>
      <c r="C87" s="1" t="s">
        <v>419</v>
      </c>
      <c r="D87" s="23" t="s">
        <v>420</v>
      </c>
      <c r="E87" s="27" t="s">
        <v>335</v>
      </c>
      <c r="F87" s="2" t="s">
        <v>338</v>
      </c>
      <c r="G87" s="27">
        <v>25.651079999999997</v>
      </c>
      <c r="H87" s="56">
        <v>13</v>
      </c>
      <c r="I87" s="27">
        <v>0.78</v>
      </c>
      <c r="J87" s="27"/>
      <c r="O87" s="27"/>
      <c r="P87" s="23"/>
      <c r="R87" s="23"/>
      <c r="T87" s="26">
        <f t="shared" si="3"/>
        <v>26.431079999999998</v>
      </c>
    </row>
    <row r="88" spans="1:20" ht="12.75" hidden="1" outlineLevel="2">
      <c r="A88" s="19" t="s">
        <v>363</v>
      </c>
      <c r="B88" s="19" t="s">
        <v>786</v>
      </c>
      <c r="C88" s="1" t="s">
        <v>419</v>
      </c>
      <c r="D88" s="23" t="s">
        <v>420</v>
      </c>
      <c r="E88" s="27" t="s">
        <v>335</v>
      </c>
      <c r="F88" s="2" t="s">
        <v>341</v>
      </c>
      <c r="G88" s="27">
        <v>5.054399999999999</v>
      </c>
      <c r="H88" s="56">
        <v>1</v>
      </c>
      <c r="I88" s="27">
        <v>0.06</v>
      </c>
      <c r="J88" s="27"/>
      <c r="K88" s="51"/>
      <c r="L88" s="3"/>
      <c r="M88" s="26"/>
      <c r="N88" s="47"/>
      <c r="O88" s="26"/>
      <c r="P88" s="3"/>
      <c r="Q88" s="26"/>
      <c r="R88" s="3"/>
      <c r="T88" s="26">
        <f t="shared" si="3"/>
        <v>5.114399999999999</v>
      </c>
    </row>
    <row r="89" spans="1:20" ht="12.75" hidden="1" outlineLevel="2">
      <c r="A89" s="19" t="s">
        <v>363</v>
      </c>
      <c r="B89" s="19" t="s">
        <v>786</v>
      </c>
      <c r="C89" s="1" t="s">
        <v>419</v>
      </c>
      <c r="D89" s="23" t="s">
        <v>420</v>
      </c>
      <c r="E89" s="27" t="s">
        <v>335</v>
      </c>
      <c r="F89" s="2" t="s">
        <v>339</v>
      </c>
      <c r="G89" s="27">
        <v>37.112984999999995</v>
      </c>
      <c r="H89" s="56">
        <v>39</v>
      </c>
      <c r="I89" s="27">
        <v>2.34</v>
      </c>
      <c r="J89" s="27"/>
      <c r="O89" s="27"/>
      <c r="P89" s="23"/>
      <c r="R89" s="23"/>
      <c r="T89" s="26">
        <f t="shared" si="3"/>
        <v>39.452985</v>
      </c>
    </row>
    <row r="90" spans="1:20" ht="12.75" hidden="1" outlineLevel="2">
      <c r="A90" s="19" t="s">
        <v>363</v>
      </c>
      <c r="B90" s="19" t="s">
        <v>786</v>
      </c>
      <c r="C90" s="1" t="s">
        <v>419</v>
      </c>
      <c r="D90" s="23" t="s">
        <v>420</v>
      </c>
      <c r="E90" s="27" t="s">
        <v>335</v>
      </c>
      <c r="F90" s="2" t="s">
        <v>340</v>
      </c>
      <c r="G90" s="27">
        <v>12.183209999999999</v>
      </c>
      <c r="H90" s="56">
        <v>13</v>
      </c>
      <c r="I90" s="27">
        <v>6.24</v>
      </c>
      <c r="J90" s="27"/>
      <c r="O90" s="27"/>
      <c r="P90" s="23"/>
      <c r="R90" s="23"/>
      <c r="T90" s="26">
        <f t="shared" si="3"/>
        <v>18.423209999999997</v>
      </c>
    </row>
    <row r="91" spans="1:20" ht="12.75" hidden="1" outlineLevel="2">
      <c r="A91" s="19" t="s">
        <v>363</v>
      </c>
      <c r="B91" s="19" t="s">
        <v>786</v>
      </c>
      <c r="C91" s="1" t="s">
        <v>419</v>
      </c>
      <c r="D91" s="23" t="s">
        <v>420</v>
      </c>
      <c r="E91" s="27" t="s">
        <v>335</v>
      </c>
      <c r="F91" s="2" t="s">
        <v>356</v>
      </c>
      <c r="G91" s="27"/>
      <c r="H91" s="56"/>
      <c r="I91" s="27"/>
      <c r="J91" s="27">
        <v>180</v>
      </c>
      <c r="O91" s="27"/>
      <c r="P91" s="23"/>
      <c r="R91" s="23"/>
      <c r="T91" s="26">
        <f t="shared" si="3"/>
        <v>180</v>
      </c>
    </row>
    <row r="92" spans="1:20" ht="12.75" hidden="1" outlineLevel="2">
      <c r="A92" s="19" t="s">
        <v>363</v>
      </c>
      <c r="B92" s="19" t="s">
        <v>786</v>
      </c>
      <c r="C92" s="1" t="s">
        <v>419</v>
      </c>
      <c r="D92" s="76" t="s">
        <v>420</v>
      </c>
      <c r="E92" s="60" t="s">
        <v>713</v>
      </c>
      <c r="F92" s="23" t="s">
        <v>713</v>
      </c>
      <c r="K92" s="52">
        <v>1</v>
      </c>
      <c r="L92" s="53">
        <v>0.5</v>
      </c>
      <c r="M92" s="27">
        <f>K92*L92*$M$2</f>
        <v>1567.5</v>
      </c>
      <c r="T92" s="26">
        <f t="shared" si="3"/>
        <v>1567.5</v>
      </c>
    </row>
    <row r="93" spans="1:20" ht="12.75" hidden="1" outlineLevel="2">
      <c r="A93" s="19" t="s">
        <v>363</v>
      </c>
      <c r="B93" s="19" t="s">
        <v>787</v>
      </c>
      <c r="C93" s="1" t="s">
        <v>419</v>
      </c>
      <c r="D93" s="23" t="s">
        <v>427</v>
      </c>
      <c r="E93" s="27" t="s">
        <v>861</v>
      </c>
      <c r="F93" s="2" t="s">
        <v>861</v>
      </c>
      <c r="G93" s="27"/>
      <c r="H93" s="56"/>
      <c r="I93" s="27"/>
      <c r="J93" s="27"/>
      <c r="K93" s="51"/>
      <c r="L93" s="3"/>
      <c r="M93" s="26"/>
      <c r="N93" s="58">
        <f>O93/$O$2</f>
        <v>0.25</v>
      </c>
      <c r="O93" s="27">
        <v>18</v>
      </c>
      <c r="P93" s="3"/>
      <c r="Q93" s="26"/>
      <c r="R93" s="3"/>
      <c r="T93" s="26">
        <f t="shared" si="3"/>
        <v>18</v>
      </c>
    </row>
    <row r="94" spans="1:20" ht="12.75" hidden="1" outlineLevel="2">
      <c r="A94" s="19" t="s">
        <v>363</v>
      </c>
      <c r="B94" s="19" t="s">
        <v>787</v>
      </c>
      <c r="C94" s="1" t="s">
        <v>613</v>
      </c>
      <c r="D94" s="23" t="s">
        <v>614</v>
      </c>
      <c r="E94" s="27" t="s">
        <v>861</v>
      </c>
      <c r="F94" s="2" t="s">
        <v>861</v>
      </c>
      <c r="G94" s="27"/>
      <c r="H94" s="56"/>
      <c r="I94" s="27"/>
      <c r="J94" s="27"/>
      <c r="N94" s="58">
        <f>O94/$O$2</f>
        <v>6.5</v>
      </c>
      <c r="O94" s="27">
        <f>414+54</f>
        <v>468</v>
      </c>
      <c r="P94" s="23"/>
      <c r="R94" s="23"/>
      <c r="T94" s="26">
        <f t="shared" si="3"/>
        <v>468</v>
      </c>
    </row>
    <row r="95" spans="1:20" ht="12.75" hidden="1" outlineLevel="2">
      <c r="A95" s="19" t="s">
        <v>363</v>
      </c>
      <c r="B95" s="19" t="s">
        <v>787</v>
      </c>
      <c r="C95" s="1" t="s">
        <v>613</v>
      </c>
      <c r="D95" s="72" t="s">
        <v>614</v>
      </c>
      <c r="E95" s="27" t="s">
        <v>335</v>
      </c>
      <c r="F95" s="2">
        <v>15</v>
      </c>
      <c r="G95" s="27">
        <v>4560.52194</v>
      </c>
      <c r="H95" s="56">
        <v>12713</v>
      </c>
      <c r="I95" s="27">
        <v>1271.3</v>
      </c>
      <c r="J95" s="27"/>
      <c r="O95" s="27"/>
      <c r="P95" s="23"/>
      <c r="R95" s="23"/>
      <c r="T95" s="26">
        <f t="shared" si="3"/>
        <v>5831.82194</v>
      </c>
    </row>
    <row r="96" spans="1:20" ht="12.75" hidden="1" outlineLevel="2">
      <c r="A96" s="19" t="s">
        <v>363</v>
      </c>
      <c r="B96" s="19" t="s">
        <v>787</v>
      </c>
      <c r="C96" s="1" t="s">
        <v>613</v>
      </c>
      <c r="D96" s="23" t="s">
        <v>614</v>
      </c>
      <c r="E96" s="27" t="s">
        <v>335</v>
      </c>
      <c r="F96" s="2" t="s">
        <v>337</v>
      </c>
      <c r="G96" s="27">
        <v>464.41512</v>
      </c>
      <c r="H96" s="56">
        <v>97</v>
      </c>
      <c r="I96" s="27">
        <v>5.82</v>
      </c>
      <c r="J96" s="27"/>
      <c r="O96" s="27"/>
      <c r="P96" s="23"/>
      <c r="R96" s="23"/>
      <c r="T96" s="26">
        <f t="shared" si="3"/>
        <v>470.23512</v>
      </c>
    </row>
    <row r="97" spans="1:20" ht="12.75" hidden="1" outlineLevel="2">
      <c r="A97" s="19" t="s">
        <v>363</v>
      </c>
      <c r="B97" s="19" t="s">
        <v>787</v>
      </c>
      <c r="C97" s="1" t="s">
        <v>613</v>
      </c>
      <c r="D97" s="23" t="s">
        <v>614</v>
      </c>
      <c r="E97" s="27" t="s">
        <v>335</v>
      </c>
      <c r="F97" s="2" t="s">
        <v>338</v>
      </c>
      <c r="G97" s="27">
        <v>1141.5573</v>
      </c>
      <c r="H97" s="56">
        <v>782</v>
      </c>
      <c r="I97" s="27">
        <v>46.92</v>
      </c>
      <c r="J97" s="27"/>
      <c r="O97" s="27"/>
      <c r="P97" s="23"/>
      <c r="R97" s="23"/>
      <c r="T97" s="26">
        <f t="shared" si="3"/>
        <v>1188.4773</v>
      </c>
    </row>
    <row r="98" spans="1:20" ht="12.75" hidden="1" outlineLevel="2">
      <c r="A98" s="19" t="s">
        <v>363</v>
      </c>
      <c r="B98" s="19" t="s">
        <v>787</v>
      </c>
      <c r="C98" s="1" t="s">
        <v>613</v>
      </c>
      <c r="D98" s="23" t="s">
        <v>614</v>
      </c>
      <c r="E98" s="27" t="s">
        <v>335</v>
      </c>
      <c r="F98" s="2" t="s">
        <v>341</v>
      </c>
      <c r="G98" s="27">
        <v>54.58752</v>
      </c>
      <c r="H98" s="56">
        <v>10</v>
      </c>
      <c r="I98" s="27">
        <v>0.6</v>
      </c>
      <c r="J98" s="27"/>
      <c r="O98" s="27"/>
      <c r="P98" s="23"/>
      <c r="R98" s="23"/>
      <c r="T98" s="26">
        <f t="shared" si="3"/>
        <v>55.18752</v>
      </c>
    </row>
    <row r="99" spans="1:20" ht="12.75" hidden="1" outlineLevel="2">
      <c r="A99" s="19" t="s">
        <v>363</v>
      </c>
      <c r="B99" s="19" t="s">
        <v>787</v>
      </c>
      <c r="C99" s="1" t="s">
        <v>613</v>
      </c>
      <c r="D99" s="23" t="s">
        <v>614</v>
      </c>
      <c r="E99" s="27" t="s">
        <v>335</v>
      </c>
      <c r="F99" s="2" t="s">
        <v>339</v>
      </c>
      <c r="G99" s="27">
        <v>242.437455</v>
      </c>
      <c r="H99" s="56">
        <v>455</v>
      </c>
      <c r="I99" s="27">
        <v>27.3</v>
      </c>
      <c r="J99" s="27"/>
      <c r="O99" s="27"/>
      <c r="P99" s="23"/>
      <c r="R99" s="23"/>
      <c r="T99" s="26">
        <f t="shared" si="3"/>
        <v>269.737455</v>
      </c>
    </row>
    <row r="100" spans="1:20" ht="12.75" hidden="1" outlineLevel="2">
      <c r="A100" s="19" t="s">
        <v>363</v>
      </c>
      <c r="B100" s="19" t="s">
        <v>787</v>
      </c>
      <c r="C100" s="1" t="s">
        <v>613</v>
      </c>
      <c r="D100" s="23" t="s">
        <v>614</v>
      </c>
      <c r="E100" s="27" t="s">
        <v>335</v>
      </c>
      <c r="F100" s="2" t="s">
        <v>340</v>
      </c>
      <c r="G100" s="27">
        <v>3382.7467049999996</v>
      </c>
      <c r="H100" s="56">
        <v>4316</v>
      </c>
      <c r="I100" s="27">
        <v>2071.68</v>
      </c>
      <c r="J100" s="27"/>
      <c r="O100" s="27"/>
      <c r="P100" s="23"/>
      <c r="R100" s="23"/>
      <c r="T100" s="26">
        <f t="shared" si="3"/>
        <v>5454.426705</v>
      </c>
    </row>
    <row r="101" spans="1:20" ht="12.75" hidden="1" outlineLevel="2">
      <c r="A101" s="19" t="s">
        <v>363</v>
      </c>
      <c r="B101" s="19" t="s">
        <v>787</v>
      </c>
      <c r="C101" s="1" t="s">
        <v>613</v>
      </c>
      <c r="D101" s="23" t="s">
        <v>614</v>
      </c>
      <c r="E101" s="27" t="s">
        <v>335</v>
      </c>
      <c r="F101" s="2" t="s">
        <v>356</v>
      </c>
      <c r="G101" s="27"/>
      <c r="H101" s="56"/>
      <c r="I101" s="27"/>
      <c r="J101" s="27">
        <v>180</v>
      </c>
      <c r="O101" s="27"/>
      <c r="P101" s="23"/>
      <c r="R101" s="23"/>
      <c r="T101" s="26">
        <f t="shared" si="3"/>
        <v>180</v>
      </c>
    </row>
    <row r="102" spans="1:20" ht="12.75" hidden="1" outlineLevel="2">
      <c r="A102" s="19" t="s">
        <v>363</v>
      </c>
      <c r="B102" s="19" t="s">
        <v>787</v>
      </c>
      <c r="C102" s="1" t="s">
        <v>613</v>
      </c>
      <c r="D102" s="76" t="s">
        <v>614</v>
      </c>
      <c r="E102" s="60" t="s">
        <v>713</v>
      </c>
      <c r="F102" s="23" t="s">
        <v>713</v>
      </c>
      <c r="K102" s="52">
        <v>2</v>
      </c>
      <c r="L102" s="53">
        <v>1</v>
      </c>
      <c r="M102" s="27">
        <f>K102*L102*$M$2</f>
        <v>6270</v>
      </c>
      <c r="T102" s="26">
        <f t="shared" si="3"/>
        <v>6270</v>
      </c>
    </row>
    <row r="103" spans="1:20" ht="12.75" hidden="1" outlineLevel="2">
      <c r="A103" s="19" t="s">
        <v>363</v>
      </c>
      <c r="B103" s="19" t="s">
        <v>787</v>
      </c>
      <c r="C103" s="1" t="s">
        <v>613</v>
      </c>
      <c r="D103" s="23" t="s">
        <v>614</v>
      </c>
      <c r="E103" s="27" t="s">
        <v>710</v>
      </c>
      <c r="F103" s="2" t="s">
        <v>710</v>
      </c>
      <c r="G103" s="27"/>
      <c r="H103" s="56"/>
      <c r="I103" s="27"/>
      <c r="J103" s="27"/>
      <c r="O103" s="27"/>
      <c r="P103" s="23"/>
      <c r="R103" s="23"/>
      <c r="S103" s="27">
        <v>34.64</v>
      </c>
      <c r="T103" s="26">
        <f t="shared" si="3"/>
        <v>34.64</v>
      </c>
    </row>
    <row r="104" spans="1:20" ht="12.75" hidden="1" outlineLevel="2">
      <c r="A104" s="19" t="s">
        <v>363</v>
      </c>
      <c r="B104" s="19" t="s">
        <v>787</v>
      </c>
      <c r="C104" s="1" t="s">
        <v>421</v>
      </c>
      <c r="D104" s="23" t="s">
        <v>422</v>
      </c>
      <c r="E104" s="27" t="s">
        <v>861</v>
      </c>
      <c r="F104" s="2" t="s">
        <v>861</v>
      </c>
      <c r="G104" s="27"/>
      <c r="H104" s="56"/>
      <c r="I104" s="27"/>
      <c r="J104" s="27"/>
      <c r="K104" s="51"/>
      <c r="L104" s="3"/>
      <c r="M104" s="26"/>
      <c r="N104" s="58">
        <f>O104/$O$2</f>
        <v>6.5</v>
      </c>
      <c r="O104" s="27">
        <f>54+54+360</f>
        <v>468</v>
      </c>
      <c r="P104" s="3"/>
      <c r="Q104" s="26"/>
      <c r="R104" s="3"/>
      <c r="T104" s="26">
        <f t="shared" si="3"/>
        <v>468</v>
      </c>
    </row>
    <row r="105" spans="1:20" ht="12.75" hidden="1" outlineLevel="2">
      <c r="A105" s="19" t="s">
        <v>363</v>
      </c>
      <c r="B105" s="19" t="s">
        <v>787</v>
      </c>
      <c r="C105" s="1" t="s">
        <v>421</v>
      </c>
      <c r="D105" s="23" t="s">
        <v>422</v>
      </c>
      <c r="E105" s="27" t="s">
        <v>335</v>
      </c>
      <c r="F105" s="2">
        <v>15</v>
      </c>
      <c r="G105" s="27">
        <v>5396.598674999999</v>
      </c>
      <c r="H105" s="56">
        <v>14926</v>
      </c>
      <c r="I105" s="27">
        <v>1492.6</v>
      </c>
      <c r="J105" s="27"/>
      <c r="O105" s="27"/>
      <c r="P105" s="23"/>
      <c r="R105" s="23"/>
      <c r="T105" s="26">
        <f t="shared" si="3"/>
        <v>6889.198675</v>
      </c>
    </row>
    <row r="106" spans="1:20" ht="12.75" hidden="1" outlineLevel="2">
      <c r="A106" s="19" t="s">
        <v>363</v>
      </c>
      <c r="B106" s="19" t="s">
        <v>787</v>
      </c>
      <c r="C106" s="1" t="s">
        <v>421</v>
      </c>
      <c r="D106" s="23" t="s">
        <v>422</v>
      </c>
      <c r="E106" s="27" t="s">
        <v>335</v>
      </c>
      <c r="F106" s="2" t="s">
        <v>337</v>
      </c>
      <c r="G106" s="27">
        <v>747.83007</v>
      </c>
      <c r="H106" s="56">
        <v>144</v>
      </c>
      <c r="I106" s="27">
        <v>8.64</v>
      </c>
      <c r="J106" s="27"/>
      <c r="O106" s="27"/>
      <c r="P106" s="23"/>
      <c r="R106" s="23"/>
      <c r="T106" s="26">
        <f t="shared" si="3"/>
        <v>756.47007</v>
      </c>
    </row>
    <row r="107" spans="1:20" ht="12.75" hidden="1" outlineLevel="2">
      <c r="A107" s="19" t="s">
        <v>363</v>
      </c>
      <c r="B107" s="19" t="s">
        <v>787</v>
      </c>
      <c r="C107" s="1" t="s">
        <v>421</v>
      </c>
      <c r="D107" s="72" t="s">
        <v>422</v>
      </c>
      <c r="E107" s="27" t="s">
        <v>335</v>
      </c>
      <c r="F107" s="2" t="s">
        <v>338</v>
      </c>
      <c r="G107" s="27">
        <v>1602.0342</v>
      </c>
      <c r="H107" s="56">
        <v>1268</v>
      </c>
      <c r="I107" s="27">
        <v>76.08</v>
      </c>
      <c r="J107" s="27"/>
      <c r="O107" s="27"/>
      <c r="P107" s="23"/>
      <c r="R107" s="23"/>
      <c r="T107" s="26">
        <f t="shared" si="3"/>
        <v>1678.1142</v>
      </c>
    </row>
    <row r="108" spans="1:20" ht="12.75" hidden="1" outlineLevel="2">
      <c r="A108" s="19" t="s">
        <v>363</v>
      </c>
      <c r="B108" s="19" t="s">
        <v>787</v>
      </c>
      <c r="C108" s="1" t="s">
        <v>421</v>
      </c>
      <c r="D108" s="23" t="s">
        <v>422</v>
      </c>
      <c r="E108" s="27" t="s">
        <v>335</v>
      </c>
      <c r="F108" s="2" t="s">
        <v>341</v>
      </c>
      <c r="G108" s="27">
        <v>25.124579999999998</v>
      </c>
      <c r="H108" s="56">
        <v>5</v>
      </c>
      <c r="I108" s="27">
        <v>0.3</v>
      </c>
      <c r="J108" s="27"/>
      <c r="O108" s="27"/>
      <c r="P108" s="23"/>
      <c r="R108" s="23"/>
      <c r="T108" s="26">
        <f t="shared" si="3"/>
        <v>25.42458</v>
      </c>
    </row>
    <row r="109" spans="1:20" ht="12.75" hidden="1" outlineLevel="2">
      <c r="A109" s="19" t="s">
        <v>363</v>
      </c>
      <c r="B109" s="19" t="s">
        <v>787</v>
      </c>
      <c r="C109" s="1" t="s">
        <v>421</v>
      </c>
      <c r="D109" s="23" t="s">
        <v>422</v>
      </c>
      <c r="E109" s="27" t="s">
        <v>335</v>
      </c>
      <c r="F109" s="2" t="s">
        <v>339</v>
      </c>
      <c r="G109" s="27">
        <v>325.108485</v>
      </c>
      <c r="H109" s="56">
        <v>541</v>
      </c>
      <c r="I109" s="27">
        <v>32.46</v>
      </c>
      <c r="J109" s="27"/>
      <c r="O109" s="27"/>
      <c r="P109" s="23"/>
      <c r="R109" s="23"/>
      <c r="T109" s="26">
        <f t="shared" si="3"/>
        <v>357.56848499999995</v>
      </c>
    </row>
    <row r="110" spans="1:20" ht="12.75" hidden="1" outlineLevel="2">
      <c r="A110" s="19" t="s">
        <v>363</v>
      </c>
      <c r="B110" s="19" t="s">
        <v>787</v>
      </c>
      <c r="C110" s="1" t="s">
        <v>421</v>
      </c>
      <c r="D110" s="23" t="s">
        <v>422</v>
      </c>
      <c r="E110" s="27" t="s">
        <v>335</v>
      </c>
      <c r="F110" s="2" t="s">
        <v>340</v>
      </c>
      <c r="G110" s="27">
        <v>3194.4650399999996</v>
      </c>
      <c r="H110" s="56">
        <v>4232</v>
      </c>
      <c r="I110" s="27">
        <v>2031.36</v>
      </c>
      <c r="J110" s="27"/>
      <c r="K110" s="51"/>
      <c r="L110" s="3"/>
      <c r="M110" s="26"/>
      <c r="N110" s="47"/>
      <c r="O110" s="26"/>
      <c r="P110" s="3"/>
      <c r="Q110" s="26"/>
      <c r="R110" s="3"/>
      <c r="T110" s="26">
        <f t="shared" si="3"/>
        <v>5225.82504</v>
      </c>
    </row>
    <row r="111" spans="1:20" ht="12.75" hidden="1" outlineLevel="2">
      <c r="A111" s="19" t="s">
        <v>363</v>
      </c>
      <c r="B111" s="19" t="s">
        <v>787</v>
      </c>
      <c r="C111" s="1" t="s">
        <v>421</v>
      </c>
      <c r="D111" s="23" t="s">
        <v>422</v>
      </c>
      <c r="E111" s="27" t="s">
        <v>335</v>
      </c>
      <c r="F111" s="2" t="s">
        <v>356</v>
      </c>
      <c r="G111" s="27"/>
      <c r="H111" s="56"/>
      <c r="I111" s="27"/>
      <c r="J111" s="27">
        <v>180</v>
      </c>
      <c r="K111" s="51"/>
      <c r="L111" s="3"/>
      <c r="M111" s="26"/>
      <c r="N111" s="47"/>
      <c r="O111" s="26"/>
      <c r="P111" s="3"/>
      <c r="Q111" s="26"/>
      <c r="R111" s="3"/>
      <c r="T111" s="26">
        <f t="shared" si="3"/>
        <v>180</v>
      </c>
    </row>
    <row r="112" spans="1:20" ht="12.75" hidden="1" outlineLevel="2">
      <c r="A112" s="19" t="s">
        <v>363</v>
      </c>
      <c r="B112" s="19" t="s">
        <v>787</v>
      </c>
      <c r="C112" s="1" t="s">
        <v>421</v>
      </c>
      <c r="D112" s="76" t="s">
        <v>422</v>
      </c>
      <c r="E112" s="60" t="s">
        <v>713</v>
      </c>
      <c r="F112" s="23" t="s">
        <v>713</v>
      </c>
      <c r="K112" s="52">
        <v>2</v>
      </c>
      <c r="L112" s="53">
        <v>1</v>
      </c>
      <c r="M112" s="27">
        <f>K112*L112*$M$2</f>
        <v>6270</v>
      </c>
      <c r="T112" s="26">
        <f t="shared" si="3"/>
        <v>6270</v>
      </c>
    </row>
    <row r="113" spans="1:20" ht="12.75" hidden="1" outlineLevel="2">
      <c r="A113" s="19" t="s">
        <v>363</v>
      </c>
      <c r="B113" s="19" t="s">
        <v>787</v>
      </c>
      <c r="C113" s="1" t="s">
        <v>421</v>
      </c>
      <c r="D113" s="23" t="s">
        <v>422</v>
      </c>
      <c r="E113" s="27" t="s">
        <v>710</v>
      </c>
      <c r="F113" s="2" t="s">
        <v>710</v>
      </c>
      <c r="G113" s="27"/>
      <c r="H113" s="56"/>
      <c r="I113" s="27"/>
      <c r="J113" s="27"/>
      <c r="K113" s="51"/>
      <c r="L113" s="3"/>
      <c r="M113" s="26"/>
      <c r="N113" s="47"/>
      <c r="O113" s="27"/>
      <c r="P113" s="3"/>
      <c r="Q113" s="26"/>
      <c r="R113" s="3"/>
      <c r="S113" s="27">
        <v>35.06</v>
      </c>
      <c r="T113" s="26">
        <f t="shared" si="3"/>
        <v>35.06</v>
      </c>
    </row>
    <row r="114" spans="1:20" ht="12.75" hidden="1" outlineLevel="2">
      <c r="A114" s="19" t="s">
        <v>363</v>
      </c>
      <c r="B114" s="19" t="s">
        <v>787</v>
      </c>
      <c r="C114" s="1" t="s">
        <v>421</v>
      </c>
      <c r="D114" s="72" t="s">
        <v>427</v>
      </c>
      <c r="E114" s="27" t="s">
        <v>861</v>
      </c>
      <c r="F114" s="2" t="s">
        <v>861</v>
      </c>
      <c r="G114" s="27"/>
      <c r="H114" s="56"/>
      <c r="I114" s="27"/>
      <c r="J114" s="27"/>
      <c r="K114" s="51"/>
      <c r="L114" s="3"/>
      <c r="M114" s="26"/>
      <c r="N114" s="58">
        <f>O114/$O$2</f>
        <v>0.5</v>
      </c>
      <c r="O114" s="27">
        <v>36</v>
      </c>
      <c r="P114" s="3"/>
      <c r="Q114" s="26"/>
      <c r="R114" s="3"/>
      <c r="T114" s="26">
        <f t="shared" si="3"/>
        <v>36</v>
      </c>
    </row>
    <row r="115" spans="1:20" ht="12.75" hidden="1" outlineLevel="2">
      <c r="A115" s="19" t="s">
        <v>363</v>
      </c>
      <c r="B115" s="19" t="s">
        <v>787</v>
      </c>
      <c r="C115" s="1" t="s">
        <v>679</v>
      </c>
      <c r="D115" s="23" t="s">
        <v>680</v>
      </c>
      <c r="E115" s="27" t="s">
        <v>335</v>
      </c>
      <c r="F115" s="2">
        <v>15</v>
      </c>
      <c r="G115" s="27">
        <v>111.76541999999999</v>
      </c>
      <c r="H115" s="56">
        <v>309</v>
      </c>
      <c r="I115" s="27">
        <v>30.9</v>
      </c>
      <c r="J115" s="27"/>
      <c r="O115" s="27"/>
      <c r="P115" s="23"/>
      <c r="R115" s="23"/>
      <c r="T115" s="26">
        <f t="shared" si="3"/>
        <v>142.66541999999998</v>
      </c>
    </row>
    <row r="116" spans="1:20" ht="12.75" hidden="1" outlineLevel="2">
      <c r="A116" s="19" t="s">
        <v>363</v>
      </c>
      <c r="B116" s="19" t="s">
        <v>787</v>
      </c>
      <c r="C116" s="1" t="s">
        <v>679</v>
      </c>
      <c r="D116" s="23" t="s">
        <v>680</v>
      </c>
      <c r="E116" s="27" t="s">
        <v>335</v>
      </c>
      <c r="F116" s="2" t="s">
        <v>338</v>
      </c>
      <c r="G116" s="27">
        <v>7.6763699999999995</v>
      </c>
      <c r="H116" s="56">
        <v>5</v>
      </c>
      <c r="I116" s="27">
        <v>0.3</v>
      </c>
      <c r="J116" s="27"/>
      <c r="O116" s="27"/>
      <c r="P116" s="23"/>
      <c r="R116" s="23"/>
      <c r="T116" s="26">
        <f t="shared" si="3"/>
        <v>7.976369999999999</v>
      </c>
    </row>
    <row r="117" spans="1:20" ht="12.75" hidden="1" outlineLevel="2">
      <c r="A117" s="19" t="s">
        <v>363</v>
      </c>
      <c r="B117" s="19" t="s">
        <v>787</v>
      </c>
      <c r="C117" s="1" t="s">
        <v>679</v>
      </c>
      <c r="D117" s="23" t="s">
        <v>680</v>
      </c>
      <c r="E117" s="27" t="s">
        <v>335</v>
      </c>
      <c r="F117" s="2" t="s">
        <v>339</v>
      </c>
      <c r="G117" s="27">
        <v>27.09369</v>
      </c>
      <c r="H117" s="56">
        <v>53</v>
      </c>
      <c r="I117" s="27">
        <v>3.18</v>
      </c>
      <c r="J117" s="27"/>
      <c r="O117" s="27"/>
      <c r="P117" s="23"/>
      <c r="R117" s="23"/>
      <c r="T117" s="26">
        <f t="shared" si="3"/>
        <v>30.27369</v>
      </c>
    </row>
    <row r="118" spans="1:20" ht="12.75" hidden="1" outlineLevel="2">
      <c r="A118" s="19" t="s">
        <v>363</v>
      </c>
      <c r="B118" s="19" t="s">
        <v>787</v>
      </c>
      <c r="C118" s="1" t="s">
        <v>679</v>
      </c>
      <c r="D118" s="23" t="s">
        <v>680</v>
      </c>
      <c r="E118" s="27" t="s">
        <v>335</v>
      </c>
      <c r="F118" s="2" t="s">
        <v>340</v>
      </c>
      <c r="G118" s="27">
        <v>7.44471</v>
      </c>
      <c r="H118" s="56">
        <v>10</v>
      </c>
      <c r="I118" s="27">
        <v>4.8</v>
      </c>
      <c r="J118" s="27"/>
      <c r="O118" s="27"/>
      <c r="P118" s="23"/>
      <c r="R118" s="23"/>
      <c r="T118" s="26">
        <f t="shared" si="3"/>
        <v>12.24471</v>
      </c>
    </row>
    <row r="119" spans="1:20" ht="12.75" hidden="1" outlineLevel="2">
      <c r="A119" s="19" t="s">
        <v>363</v>
      </c>
      <c r="B119" s="19" t="s">
        <v>787</v>
      </c>
      <c r="C119" s="1" t="s">
        <v>679</v>
      </c>
      <c r="D119" s="19" t="s">
        <v>680</v>
      </c>
      <c r="E119" s="27" t="s">
        <v>335</v>
      </c>
      <c r="F119" s="2" t="s">
        <v>356</v>
      </c>
      <c r="G119" s="27"/>
      <c r="H119" s="56"/>
      <c r="I119" s="27"/>
      <c r="J119" s="27">
        <v>165</v>
      </c>
      <c r="O119" s="27"/>
      <c r="P119" s="23"/>
      <c r="R119" s="23"/>
      <c r="T119" s="26">
        <f t="shared" si="3"/>
        <v>165</v>
      </c>
    </row>
    <row r="120" spans="1:20" ht="12.75" hidden="1" outlineLevel="2">
      <c r="A120" s="19" t="s">
        <v>363</v>
      </c>
      <c r="B120" s="19" t="s">
        <v>787</v>
      </c>
      <c r="C120" s="1" t="s">
        <v>778</v>
      </c>
      <c r="D120" s="23" t="s">
        <v>425</v>
      </c>
      <c r="E120" s="27" t="s">
        <v>861</v>
      </c>
      <c r="F120" s="2" t="s">
        <v>861</v>
      </c>
      <c r="G120" s="27"/>
      <c r="H120" s="56"/>
      <c r="I120" s="27"/>
      <c r="J120" s="27"/>
      <c r="K120" s="51"/>
      <c r="L120" s="3"/>
      <c r="M120" s="26"/>
      <c r="N120" s="58">
        <f>O120/$O$2</f>
        <v>1.25</v>
      </c>
      <c r="O120" s="27">
        <v>90</v>
      </c>
      <c r="P120" s="3"/>
      <c r="Q120" s="26"/>
      <c r="R120" s="3"/>
      <c r="T120" s="26">
        <f t="shared" si="3"/>
        <v>90</v>
      </c>
    </row>
    <row r="121" spans="1:20" ht="12.75" hidden="1" outlineLevel="2">
      <c r="A121" s="19" t="s">
        <v>363</v>
      </c>
      <c r="B121" s="19" t="s">
        <v>787</v>
      </c>
      <c r="C121" s="1" t="s">
        <v>778</v>
      </c>
      <c r="D121" s="23" t="s">
        <v>425</v>
      </c>
      <c r="E121" s="27" t="s">
        <v>335</v>
      </c>
      <c r="F121" s="2">
        <v>15</v>
      </c>
      <c r="G121" s="27">
        <v>3894.8890499999998</v>
      </c>
      <c r="H121" s="56">
        <v>10897</v>
      </c>
      <c r="I121" s="27">
        <v>1089.7</v>
      </c>
      <c r="J121" s="27"/>
      <c r="O121" s="27"/>
      <c r="P121" s="23"/>
      <c r="R121" s="23"/>
      <c r="T121" s="26">
        <f t="shared" si="3"/>
        <v>4984.58905</v>
      </c>
    </row>
    <row r="122" spans="1:20" ht="12.75" hidden="1" outlineLevel="2">
      <c r="A122" s="19" t="s">
        <v>363</v>
      </c>
      <c r="B122" s="19" t="s">
        <v>787</v>
      </c>
      <c r="C122" s="1" t="s">
        <v>778</v>
      </c>
      <c r="D122" s="23" t="s">
        <v>425</v>
      </c>
      <c r="E122" s="27" t="s">
        <v>335</v>
      </c>
      <c r="F122" s="2" t="s">
        <v>337</v>
      </c>
      <c r="G122" s="27">
        <v>900.06228</v>
      </c>
      <c r="H122" s="56">
        <v>172</v>
      </c>
      <c r="I122" s="27">
        <v>10.32</v>
      </c>
      <c r="J122" s="27"/>
      <c r="O122" s="27"/>
      <c r="P122" s="23"/>
      <c r="R122" s="23"/>
      <c r="T122" s="26">
        <f t="shared" si="3"/>
        <v>910.38228</v>
      </c>
    </row>
    <row r="123" spans="1:20" ht="12.75" hidden="1" outlineLevel="2">
      <c r="A123" s="19" t="s">
        <v>363</v>
      </c>
      <c r="B123" s="19" t="s">
        <v>787</v>
      </c>
      <c r="C123" s="1" t="s">
        <v>778</v>
      </c>
      <c r="D123" s="23" t="s">
        <v>425</v>
      </c>
      <c r="E123" s="27" t="s">
        <v>335</v>
      </c>
      <c r="F123" s="2" t="s">
        <v>338</v>
      </c>
      <c r="G123" s="27">
        <v>938.30724</v>
      </c>
      <c r="H123" s="56">
        <v>654</v>
      </c>
      <c r="I123" s="27">
        <v>39.24</v>
      </c>
      <c r="J123" s="27"/>
      <c r="O123" s="27"/>
      <c r="P123" s="23"/>
      <c r="R123" s="23"/>
      <c r="T123" s="26">
        <f t="shared" si="3"/>
        <v>977.54724</v>
      </c>
    </row>
    <row r="124" spans="1:20" ht="12.75" hidden="1" outlineLevel="2">
      <c r="A124" s="19" t="s">
        <v>363</v>
      </c>
      <c r="B124" s="19" t="s">
        <v>787</v>
      </c>
      <c r="C124" s="1" t="s">
        <v>778</v>
      </c>
      <c r="D124" s="23" t="s">
        <v>425</v>
      </c>
      <c r="E124" s="27" t="s">
        <v>335</v>
      </c>
      <c r="F124" s="2" t="s">
        <v>341</v>
      </c>
      <c r="G124" s="27">
        <v>104.1417</v>
      </c>
      <c r="H124" s="56">
        <v>20</v>
      </c>
      <c r="I124" s="27">
        <v>1.2</v>
      </c>
      <c r="J124" s="27"/>
      <c r="O124" s="27"/>
      <c r="P124" s="23"/>
      <c r="R124" s="23"/>
      <c r="T124" s="26">
        <f t="shared" si="3"/>
        <v>105.3417</v>
      </c>
    </row>
    <row r="125" spans="1:20" ht="12.75" hidden="1" outlineLevel="2">
      <c r="A125" s="19" t="s">
        <v>363</v>
      </c>
      <c r="B125" s="19" t="s">
        <v>787</v>
      </c>
      <c r="C125" s="1" t="s">
        <v>778</v>
      </c>
      <c r="D125" s="23" t="s">
        <v>425</v>
      </c>
      <c r="E125" s="27" t="s">
        <v>335</v>
      </c>
      <c r="F125" s="2" t="s">
        <v>339</v>
      </c>
      <c r="G125" s="27">
        <v>499.748535</v>
      </c>
      <c r="H125" s="56">
        <v>386</v>
      </c>
      <c r="I125" s="27">
        <v>23.16</v>
      </c>
      <c r="J125" s="27"/>
      <c r="O125" s="27"/>
      <c r="P125" s="23"/>
      <c r="R125" s="23"/>
      <c r="T125" s="26">
        <f aca="true" t="shared" si="4" ref="T125:T188">G125+I125+J125+M125+O125+Q125+R125+S125</f>
        <v>522.908535</v>
      </c>
    </row>
    <row r="126" spans="1:20" ht="12.75" hidden="1" outlineLevel="2">
      <c r="A126" s="19" t="s">
        <v>363</v>
      </c>
      <c r="B126" s="19" t="s">
        <v>787</v>
      </c>
      <c r="C126" s="1" t="s">
        <v>778</v>
      </c>
      <c r="D126" s="23" t="s">
        <v>425</v>
      </c>
      <c r="E126" s="27" t="s">
        <v>335</v>
      </c>
      <c r="F126" s="2" t="s">
        <v>340</v>
      </c>
      <c r="G126" s="27">
        <v>1328.0488649999998</v>
      </c>
      <c r="H126" s="56">
        <v>1509</v>
      </c>
      <c r="I126" s="27">
        <v>724.32</v>
      </c>
      <c r="J126" s="27"/>
      <c r="K126" s="51"/>
      <c r="L126" s="3"/>
      <c r="M126" s="26"/>
      <c r="N126" s="47"/>
      <c r="O126" s="26"/>
      <c r="P126" s="3"/>
      <c r="Q126" s="26"/>
      <c r="R126" s="3"/>
      <c r="T126" s="26">
        <f t="shared" si="4"/>
        <v>2052.368865</v>
      </c>
    </row>
    <row r="127" spans="1:20" ht="12.75" hidden="1" outlineLevel="2">
      <c r="A127" s="19" t="s">
        <v>363</v>
      </c>
      <c r="B127" s="19" t="s">
        <v>787</v>
      </c>
      <c r="C127" s="1" t="s">
        <v>778</v>
      </c>
      <c r="D127" s="23" t="s">
        <v>425</v>
      </c>
      <c r="E127" s="27" t="s">
        <v>335</v>
      </c>
      <c r="F127" s="2" t="s">
        <v>345</v>
      </c>
      <c r="G127" s="27">
        <v>6.318</v>
      </c>
      <c r="H127" s="56">
        <v>2</v>
      </c>
      <c r="I127" s="27">
        <v>0.12</v>
      </c>
      <c r="J127" s="27"/>
      <c r="O127" s="27"/>
      <c r="P127" s="23"/>
      <c r="R127" s="23"/>
      <c r="T127" s="26">
        <f t="shared" si="4"/>
        <v>6.438</v>
      </c>
    </row>
    <row r="128" spans="1:20" ht="12.75" hidden="1" outlineLevel="2">
      <c r="A128" s="19" t="s">
        <v>363</v>
      </c>
      <c r="B128" s="19" t="s">
        <v>787</v>
      </c>
      <c r="C128" s="1" t="s">
        <v>778</v>
      </c>
      <c r="D128" s="23" t="s">
        <v>425</v>
      </c>
      <c r="E128" s="27" t="s">
        <v>335</v>
      </c>
      <c r="F128" s="2" t="s">
        <v>356</v>
      </c>
      <c r="G128" s="27"/>
      <c r="H128" s="56"/>
      <c r="I128" s="27"/>
      <c r="J128" s="27">
        <v>180</v>
      </c>
      <c r="K128" s="51"/>
      <c r="L128" s="3"/>
      <c r="M128" s="26"/>
      <c r="N128" s="47"/>
      <c r="O128" s="26"/>
      <c r="P128" s="3"/>
      <c r="Q128" s="26"/>
      <c r="R128" s="3"/>
      <c r="T128" s="26">
        <f t="shared" si="4"/>
        <v>180</v>
      </c>
    </row>
    <row r="129" spans="1:20" ht="12.75" hidden="1" outlineLevel="2">
      <c r="A129" s="19" t="s">
        <v>363</v>
      </c>
      <c r="B129" s="19" t="s">
        <v>787</v>
      </c>
      <c r="C129" s="1" t="s">
        <v>778</v>
      </c>
      <c r="D129" s="23" t="s">
        <v>425</v>
      </c>
      <c r="E129" s="27" t="s">
        <v>335</v>
      </c>
      <c r="F129" s="2" t="s">
        <v>342</v>
      </c>
      <c r="G129" s="27">
        <v>30.073679999999996</v>
      </c>
      <c r="H129" s="56">
        <v>103</v>
      </c>
      <c r="I129" s="27">
        <v>6.18</v>
      </c>
      <c r="J129" s="27"/>
      <c r="K129" s="51"/>
      <c r="L129" s="3"/>
      <c r="M129" s="26"/>
      <c r="N129" s="47"/>
      <c r="O129" s="26"/>
      <c r="P129" s="3"/>
      <c r="Q129" s="26"/>
      <c r="R129" s="3"/>
      <c r="T129" s="26">
        <f t="shared" si="4"/>
        <v>36.253679999999996</v>
      </c>
    </row>
    <row r="130" spans="1:20" ht="12.75" hidden="1" outlineLevel="2">
      <c r="A130" s="19" t="s">
        <v>363</v>
      </c>
      <c r="B130" s="19" t="s">
        <v>787</v>
      </c>
      <c r="C130" s="1" t="s">
        <v>778</v>
      </c>
      <c r="D130" s="76" t="s">
        <v>425</v>
      </c>
      <c r="E130" s="60" t="s">
        <v>713</v>
      </c>
      <c r="F130" s="23" t="s">
        <v>713</v>
      </c>
      <c r="K130" s="52">
        <v>1</v>
      </c>
      <c r="L130" s="53">
        <v>1</v>
      </c>
      <c r="M130" s="27">
        <f>K130*L130*$M$2</f>
        <v>3135</v>
      </c>
      <c r="T130" s="26">
        <f t="shared" si="4"/>
        <v>3135</v>
      </c>
    </row>
    <row r="131" spans="1:20" ht="12.75" hidden="1" outlineLevel="2">
      <c r="A131" s="19" t="s">
        <v>363</v>
      </c>
      <c r="B131" s="19" t="s">
        <v>787</v>
      </c>
      <c r="C131" s="1" t="s">
        <v>426</v>
      </c>
      <c r="D131" s="23" t="s">
        <v>427</v>
      </c>
      <c r="E131" s="27" t="s">
        <v>861</v>
      </c>
      <c r="F131" s="2" t="s">
        <v>861</v>
      </c>
      <c r="G131" s="27"/>
      <c r="H131" s="56"/>
      <c r="I131" s="27"/>
      <c r="J131" s="27"/>
      <c r="K131" s="51"/>
      <c r="L131" s="3"/>
      <c r="M131" s="26"/>
      <c r="N131" s="58">
        <f>O131/$O$2</f>
        <v>3.25</v>
      </c>
      <c r="O131" s="27">
        <v>234</v>
      </c>
      <c r="P131" s="3"/>
      <c r="Q131" s="26"/>
      <c r="R131" s="3"/>
      <c r="T131" s="26">
        <f t="shared" si="4"/>
        <v>234</v>
      </c>
    </row>
    <row r="132" spans="1:20" ht="12.75" hidden="1" outlineLevel="2">
      <c r="A132" s="19" t="s">
        <v>363</v>
      </c>
      <c r="B132" s="19" t="s">
        <v>787</v>
      </c>
      <c r="C132" s="1" t="s">
        <v>426</v>
      </c>
      <c r="D132" s="23" t="s">
        <v>427</v>
      </c>
      <c r="E132" s="27" t="s">
        <v>335</v>
      </c>
      <c r="F132" s="2">
        <v>15</v>
      </c>
      <c r="G132" s="27">
        <v>2630.04651</v>
      </c>
      <c r="H132" s="56">
        <v>7150</v>
      </c>
      <c r="I132" s="27">
        <v>715</v>
      </c>
      <c r="J132" s="27"/>
      <c r="O132" s="27"/>
      <c r="P132" s="23"/>
      <c r="R132" s="23"/>
      <c r="T132" s="26">
        <f t="shared" si="4"/>
        <v>3345.04651</v>
      </c>
    </row>
    <row r="133" spans="1:20" ht="12.75" hidden="1" outlineLevel="2">
      <c r="A133" s="19" t="s">
        <v>363</v>
      </c>
      <c r="B133" s="19" t="s">
        <v>787</v>
      </c>
      <c r="C133" s="1" t="s">
        <v>426</v>
      </c>
      <c r="D133" s="23" t="s">
        <v>427</v>
      </c>
      <c r="E133" s="27" t="s">
        <v>335</v>
      </c>
      <c r="F133" s="2" t="s">
        <v>337</v>
      </c>
      <c r="G133" s="27">
        <v>783.96903</v>
      </c>
      <c r="H133" s="56">
        <v>167</v>
      </c>
      <c r="I133" s="27">
        <v>10.02</v>
      </c>
      <c r="J133" s="27"/>
      <c r="K133" s="51"/>
      <c r="L133" s="3"/>
      <c r="M133" s="26"/>
      <c r="N133" s="47"/>
      <c r="O133" s="26"/>
      <c r="P133" s="3"/>
      <c r="Q133" s="26"/>
      <c r="R133" s="3"/>
      <c r="T133" s="26">
        <f t="shared" si="4"/>
        <v>793.98903</v>
      </c>
    </row>
    <row r="134" spans="1:20" ht="12.75" hidden="1" outlineLevel="2">
      <c r="A134" s="19" t="s">
        <v>363</v>
      </c>
      <c r="B134" s="19" t="s">
        <v>787</v>
      </c>
      <c r="C134" s="1" t="s">
        <v>426</v>
      </c>
      <c r="D134" s="23" t="s">
        <v>427</v>
      </c>
      <c r="E134" s="27" t="s">
        <v>335</v>
      </c>
      <c r="F134" s="2" t="s">
        <v>338</v>
      </c>
      <c r="G134" s="27">
        <v>3128.3682299999996</v>
      </c>
      <c r="H134" s="56">
        <v>2210</v>
      </c>
      <c r="I134" s="27">
        <v>132.6</v>
      </c>
      <c r="J134" s="27"/>
      <c r="O134" s="27"/>
      <c r="P134" s="23"/>
      <c r="R134" s="23"/>
      <c r="T134" s="26">
        <f t="shared" si="4"/>
        <v>3260.9682299999995</v>
      </c>
    </row>
    <row r="135" spans="1:20" ht="12.75" hidden="1" outlineLevel="2">
      <c r="A135" s="19" t="s">
        <v>363</v>
      </c>
      <c r="B135" s="19" t="s">
        <v>787</v>
      </c>
      <c r="C135" s="1" t="s">
        <v>426</v>
      </c>
      <c r="D135" s="23" t="s">
        <v>427</v>
      </c>
      <c r="E135" s="27" t="s">
        <v>335</v>
      </c>
      <c r="F135" s="2" t="s">
        <v>341</v>
      </c>
      <c r="G135" s="27">
        <v>103.35195</v>
      </c>
      <c r="H135" s="56">
        <v>19</v>
      </c>
      <c r="I135" s="27">
        <v>1.14</v>
      </c>
      <c r="J135" s="27"/>
      <c r="O135" s="27"/>
      <c r="P135" s="23"/>
      <c r="R135" s="23"/>
      <c r="T135" s="26">
        <f t="shared" si="4"/>
        <v>104.49195</v>
      </c>
    </row>
    <row r="136" spans="1:20" ht="12.75" hidden="1" outlineLevel="2">
      <c r="A136" s="19" t="s">
        <v>363</v>
      </c>
      <c r="B136" s="19" t="s">
        <v>787</v>
      </c>
      <c r="C136" s="1" t="s">
        <v>426</v>
      </c>
      <c r="D136" s="72" t="s">
        <v>427</v>
      </c>
      <c r="E136" s="27" t="s">
        <v>335</v>
      </c>
      <c r="F136" s="2" t="s">
        <v>339</v>
      </c>
      <c r="G136" s="27">
        <v>1038.85821</v>
      </c>
      <c r="H136" s="56">
        <v>1409</v>
      </c>
      <c r="I136" s="27">
        <v>84.54</v>
      </c>
      <c r="J136" s="27"/>
      <c r="O136" s="27"/>
      <c r="P136" s="23"/>
      <c r="R136" s="23"/>
      <c r="T136" s="26">
        <f t="shared" si="4"/>
        <v>1123.39821</v>
      </c>
    </row>
    <row r="137" spans="1:20" ht="12.75" hidden="1" outlineLevel="2">
      <c r="A137" s="19" t="s">
        <v>363</v>
      </c>
      <c r="B137" s="19" t="s">
        <v>787</v>
      </c>
      <c r="C137" s="1" t="s">
        <v>426</v>
      </c>
      <c r="D137" s="23" t="s">
        <v>427</v>
      </c>
      <c r="E137" s="27" t="s">
        <v>335</v>
      </c>
      <c r="F137" s="2" t="s">
        <v>340</v>
      </c>
      <c r="G137" s="27">
        <v>1313.64909</v>
      </c>
      <c r="H137" s="56">
        <v>1562</v>
      </c>
      <c r="I137" s="27">
        <v>749.76</v>
      </c>
      <c r="J137" s="27"/>
      <c r="O137" s="27"/>
      <c r="P137" s="23"/>
      <c r="R137" s="23"/>
      <c r="T137" s="26">
        <f t="shared" si="4"/>
        <v>2063.40909</v>
      </c>
    </row>
    <row r="138" spans="1:20" ht="12.75" hidden="1" outlineLevel="2">
      <c r="A138" s="19" t="s">
        <v>363</v>
      </c>
      <c r="B138" s="19" t="s">
        <v>787</v>
      </c>
      <c r="C138" s="1" t="s">
        <v>426</v>
      </c>
      <c r="D138" s="23" t="s">
        <v>427</v>
      </c>
      <c r="E138" s="27" t="s">
        <v>335</v>
      </c>
      <c r="F138" s="2" t="s">
        <v>356</v>
      </c>
      <c r="G138" s="27"/>
      <c r="H138" s="56"/>
      <c r="I138" s="27"/>
      <c r="J138" s="27">
        <v>180</v>
      </c>
      <c r="K138" s="51"/>
      <c r="L138" s="3"/>
      <c r="M138" s="26"/>
      <c r="N138" s="47"/>
      <c r="O138" s="26"/>
      <c r="P138" s="3"/>
      <c r="Q138" s="26"/>
      <c r="R138" s="3"/>
      <c r="T138" s="26">
        <f t="shared" si="4"/>
        <v>180</v>
      </c>
    </row>
    <row r="139" spans="1:20" ht="12.75" hidden="1" outlineLevel="2">
      <c r="A139" s="19" t="s">
        <v>363</v>
      </c>
      <c r="B139" s="19" t="s">
        <v>787</v>
      </c>
      <c r="C139" s="1" t="s">
        <v>426</v>
      </c>
      <c r="D139" s="23" t="s">
        <v>427</v>
      </c>
      <c r="E139" s="27" t="s">
        <v>335</v>
      </c>
      <c r="F139" s="2" t="s">
        <v>853</v>
      </c>
      <c r="G139" s="27">
        <v>72.57</v>
      </c>
      <c r="H139" s="56"/>
      <c r="I139" s="27"/>
      <c r="J139" s="27"/>
      <c r="K139" s="51"/>
      <c r="L139" s="3"/>
      <c r="M139" s="26"/>
      <c r="N139" s="47"/>
      <c r="O139" s="26"/>
      <c r="P139" s="3"/>
      <c r="Q139" s="26"/>
      <c r="R139" s="3"/>
      <c r="T139" s="26">
        <f t="shared" si="4"/>
        <v>72.57</v>
      </c>
    </row>
    <row r="140" spans="1:20" ht="12.75" hidden="1" outlineLevel="2">
      <c r="A140" s="19" t="s">
        <v>363</v>
      </c>
      <c r="B140" s="19" t="s">
        <v>787</v>
      </c>
      <c r="C140" s="1" t="s">
        <v>426</v>
      </c>
      <c r="D140" s="23" t="s">
        <v>427</v>
      </c>
      <c r="E140" s="27" t="s">
        <v>335</v>
      </c>
      <c r="F140" s="2" t="s">
        <v>342</v>
      </c>
      <c r="G140" s="27">
        <v>5.896799999999999</v>
      </c>
      <c r="H140" s="56">
        <v>20</v>
      </c>
      <c r="I140" s="27">
        <v>1.2</v>
      </c>
      <c r="J140" s="27"/>
      <c r="K140" s="51"/>
      <c r="L140" s="3"/>
      <c r="M140" s="26"/>
      <c r="N140" s="47"/>
      <c r="O140" s="26"/>
      <c r="P140" s="3"/>
      <c r="Q140" s="26"/>
      <c r="R140" s="3"/>
      <c r="T140" s="26">
        <f t="shared" si="4"/>
        <v>7.096799999999999</v>
      </c>
    </row>
    <row r="141" spans="1:20" ht="12.75" hidden="1" outlineLevel="2">
      <c r="A141" s="19" t="s">
        <v>363</v>
      </c>
      <c r="B141" s="19" t="s">
        <v>787</v>
      </c>
      <c r="C141" s="1" t="s">
        <v>426</v>
      </c>
      <c r="D141" s="76" t="s">
        <v>427</v>
      </c>
      <c r="E141" s="60" t="s">
        <v>713</v>
      </c>
      <c r="F141" s="23" t="s">
        <v>713</v>
      </c>
      <c r="K141" s="52">
        <v>1</v>
      </c>
      <c r="L141" s="53">
        <v>0.5</v>
      </c>
      <c r="M141" s="27">
        <f>K141*L141*$M$2</f>
        <v>1567.5</v>
      </c>
      <c r="T141" s="26">
        <f t="shared" si="4"/>
        <v>1567.5</v>
      </c>
    </row>
    <row r="142" spans="1:20" ht="12.75" hidden="1" outlineLevel="2">
      <c r="A142" s="19" t="s">
        <v>363</v>
      </c>
      <c r="B142" s="19" t="s">
        <v>787</v>
      </c>
      <c r="C142" s="1" t="s">
        <v>426</v>
      </c>
      <c r="D142" s="23" t="s">
        <v>427</v>
      </c>
      <c r="E142" s="27" t="s">
        <v>710</v>
      </c>
      <c r="F142" s="2" t="s">
        <v>710</v>
      </c>
      <c r="G142" s="27"/>
      <c r="H142" s="56"/>
      <c r="I142" s="27"/>
      <c r="J142" s="27"/>
      <c r="K142" s="51"/>
      <c r="L142" s="3"/>
      <c r="M142" s="26"/>
      <c r="N142" s="47"/>
      <c r="O142" s="27"/>
      <c r="P142" s="3"/>
      <c r="Q142" s="26"/>
      <c r="R142" s="3"/>
      <c r="S142" s="27">
        <v>13.98</v>
      </c>
      <c r="T142" s="26">
        <f t="shared" si="4"/>
        <v>13.98</v>
      </c>
    </row>
    <row r="143" spans="1:20" ht="12.75" hidden="1" outlineLevel="2">
      <c r="A143" s="19" t="s">
        <v>363</v>
      </c>
      <c r="B143" s="19" t="s">
        <v>787</v>
      </c>
      <c r="C143" s="1" t="s">
        <v>423</v>
      </c>
      <c r="D143" s="23" t="s">
        <v>424</v>
      </c>
      <c r="E143" s="27" t="s">
        <v>861</v>
      </c>
      <c r="F143" s="2" t="s">
        <v>861</v>
      </c>
      <c r="G143" s="27"/>
      <c r="H143" s="56"/>
      <c r="I143" s="27"/>
      <c r="J143" s="27"/>
      <c r="K143" s="51"/>
      <c r="L143" s="3"/>
      <c r="M143" s="26"/>
      <c r="N143" s="58">
        <f>O143/$O$2</f>
        <v>0.75</v>
      </c>
      <c r="O143" s="27">
        <v>54</v>
      </c>
      <c r="P143" s="3"/>
      <c r="Q143" s="26"/>
      <c r="R143" s="3"/>
      <c r="T143" s="26">
        <f t="shared" si="4"/>
        <v>54</v>
      </c>
    </row>
    <row r="144" spans="1:20" ht="12.75" hidden="1" outlineLevel="2">
      <c r="A144" s="19" t="s">
        <v>363</v>
      </c>
      <c r="B144" s="19" t="s">
        <v>787</v>
      </c>
      <c r="C144" s="1" t="s">
        <v>423</v>
      </c>
      <c r="D144" s="23" t="s">
        <v>424</v>
      </c>
      <c r="E144" s="27" t="s">
        <v>335</v>
      </c>
      <c r="F144" s="2">
        <v>15</v>
      </c>
      <c r="G144" s="27">
        <v>2572.126245</v>
      </c>
      <c r="H144" s="56">
        <v>7073</v>
      </c>
      <c r="I144" s="27">
        <v>707.3</v>
      </c>
      <c r="J144" s="27"/>
      <c r="O144" s="27"/>
      <c r="P144" s="23"/>
      <c r="R144" s="23"/>
      <c r="T144" s="26">
        <f t="shared" si="4"/>
        <v>3279.4262449999997</v>
      </c>
    </row>
    <row r="145" spans="1:20" ht="12.75" hidden="1" outlineLevel="2">
      <c r="A145" s="19" t="s">
        <v>363</v>
      </c>
      <c r="B145" s="19" t="s">
        <v>787</v>
      </c>
      <c r="C145" s="1" t="s">
        <v>423</v>
      </c>
      <c r="D145" s="23" t="s">
        <v>424</v>
      </c>
      <c r="E145" s="27" t="s">
        <v>335</v>
      </c>
      <c r="F145" s="2" t="s">
        <v>337</v>
      </c>
      <c r="G145" s="27">
        <v>839.2409999999993</v>
      </c>
      <c r="H145" s="56">
        <v>164</v>
      </c>
      <c r="I145" s="27">
        <v>9.84</v>
      </c>
      <c r="J145" s="27"/>
      <c r="O145" s="27"/>
      <c r="P145" s="23"/>
      <c r="R145" s="23"/>
      <c r="T145" s="26">
        <f t="shared" si="4"/>
        <v>849.0809999999993</v>
      </c>
    </row>
    <row r="146" spans="1:20" ht="12.75" hidden="1" outlineLevel="2">
      <c r="A146" s="19" t="s">
        <v>363</v>
      </c>
      <c r="B146" s="19" t="s">
        <v>787</v>
      </c>
      <c r="C146" s="1" t="s">
        <v>423</v>
      </c>
      <c r="D146" s="72" t="s">
        <v>424</v>
      </c>
      <c r="E146" s="27" t="s">
        <v>335</v>
      </c>
      <c r="F146" s="2" t="s">
        <v>338</v>
      </c>
      <c r="G146" s="27">
        <v>686.17692</v>
      </c>
      <c r="H146" s="56">
        <v>497</v>
      </c>
      <c r="I146" s="27">
        <v>29.82</v>
      </c>
      <c r="J146" s="27"/>
      <c r="O146" s="27"/>
      <c r="P146" s="23"/>
      <c r="R146" s="23"/>
      <c r="T146" s="26">
        <f t="shared" si="4"/>
        <v>715.99692</v>
      </c>
    </row>
    <row r="147" spans="1:20" ht="12.75" hidden="1" outlineLevel="2">
      <c r="A147" s="19" t="s">
        <v>363</v>
      </c>
      <c r="B147" s="19" t="s">
        <v>787</v>
      </c>
      <c r="C147" s="1" t="s">
        <v>423</v>
      </c>
      <c r="D147" s="23" t="s">
        <v>424</v>
      </c>
      <c r="E147" s="27" t="s">
        <v>335</v>
      </c>
      <c r="F147" s="2" t="s">
        <v>341</v>
      </c>
      <c r="G147" s="27">
        <v>100.035</v>
      </c>
      <c r="H147" s="56">
        <v>18</v>
      </c>
      <c r="I147" s="27">
        <v>1.08</v>
      </c>
      <c r="J147" s="27"/>
      <c r="O147" s="27"/>
      <c r="P147" s="23"/>
      <c r="R147" s="23"/>
      <c r="T147" s="26">
        <f t="shared" si="4"/>
        <v>101.115</v>
      </c>
    </row>
    <row r="148" spans="1:20" ht="12.75" hidden="1" outlineLevel="2">
      <c r="A148" s="19" t="s">
        <v>363</v>
      </c>
      <c r="B148" s="19" t="s">
        <v>787</v>
      </c>
      <c r="C148" s="1" t="s">
        <v>423</v>
      </c>
      <c r="D148" s="23" t="s">
        <v>424</v>
      </c>
      <c r="E148" s="27" t="s">
        <v>335</v>
      </c>
      <c r="F148" s="2" t="s">
        <v>339</v>
      </c>
      <c r="G148" s="27">
        <v>656.792955</v>
      </c>
      <c r="H148" s="56">
        <v>716</v>
      </c>
      <c r="I148" s="27">
        <v>42.96</v>
      </c>
      <c r="J148" s="27"/>
      <c r="O148" s="27"/>
      <c r="P148" s="23"/>
      <c r="R148" s="23"/>
      <c r="T148" s="26">
        <f t="shared" si="4"/>
        <v>699.752955</v>
      </c>
    </row>
    <row r="149" spans="1:20" ht="12.75" hidden="1" outlineLevel="2">
      <c r="A149" s="19" t="s">
        <v>363</v>
      </c>
      <c r="B149" s="19" t="s">
        <v>787</v>
      </c>
      <c r="C149" s="1" t="s">
        <v>423</v>
      </c>
      <c r="D149" s="23" t="s">
        <v>424</v>
      </c>
      <c r="E149" s="27" t="s">
        <v>335</v>
      </c>
      <c r="F149" s="2" t="s">
        <v>340</v>
      </c>
      <c r="G149" s="27">
        <v>422.068725</v>
      </c>
      <c r="H149" s="56">
        <v>512</v>
      </c>
      <c r="I149" s="27">
        <v>245.76</v>
      </c>
      <c r="J149" s="27"/>
      <c r="O149" s="27"/>
      <c r="P149" s="23"/>
      <c r="R149" s="23"/>
      <c r="T149" s="26">
        <f t="shared" si="4"/>
        <v>667.828725</v>
      </c>
    </row>
    <row r="150" spans="1:20" ht="12.75" hidden="1" outlineLevel="2">
      <c r="A150" s="19" t="s">
        <v>363</v>
      </c>
      <c r="B150" s="19" t="s">
        <v>787</v>
      </c>
      <c r="C150" s="1" t="s">
        <v>423</v>
      </c>
      <c r="D150" s="23" t="s">
        <v>424</v>
      </c>
      <c r="E150" s="27" t="s">
        <v>335</v>
      </c>
      <c r="F150" s="2" t="s">
        <v>356</v>
      </c>
      <c r="G150" s="27"/>
      <c r="H150" s="56"/>
      <c r="I150" s="27"/>
      <c r="J150" s="27">
        <v>180</v>
      </c>
      <c r="K150" s="51"/>
      <c r="L150" s="3"/>
      <c r="M150" s="26"/>
      <c r="N150" s="47"/>
      <c r="O150" s="26"/>
      <c r="P150" s="3"/>
      <c r="Q150" s="26"/>
      <c r="R150" s="3"/>
      <c r="T150" s="26">
        <f t="shared" si="4"/>
        <v>180</v>
      </c>
    </row>
    <row r="151" spans="1:20" ht="12.75" hidden="1" outlineLevel="2">
      <c r="A151" s="19" t="s">
        <v>363</v>
      </c>
      <c r="B151" s="19" t="s">
        <v>787</v>
      </c>
      <c r="C151" s="1" t="s">
        <v>423</v>
      </c>
      <c r="D151" s="23" t="s">
        <v>424</v>
      </c>
      <c r="E151" s="27" t="s">
        <v>335</v>
      </c>
      <c r="F151" s="2" t="s">
        <v>342</v>
      </c>
      <c r="G151" s="27">
        <v>0.58968</v>
      </c>
      <c r="H151" s="56">
        <v>2</v>
      </c>
      <c r="I151" s="27">
        <v>0.12</v>
      </c>
      <c r="J151" s="27"/>
      <c r="K151" s="51"/>
      <c r="L151" s="3"/>
      <c r="M151" s="26"/>
      <c r="N151" s="47"/>
      <c r="O151" s="26"/>
      <c r="P151" s="3"/>
      <c r="Q151" s="26"/>
      <c r="R151" s="3"/>
      <c r="T151" s="26">
        <f t="shared" si="4"/>
        <v>0.70968</v>
      </c>
    </row>
    <row r="152" spans="1:20" ht="12.75" hidden="1" outlineLevel="2">
      <c r="A152" s="19" t="s">
        <v>363</v>
      </c>
      <c r="B152" s="19" t="s">
        <v>787</v>
      </c>
      <c r="C152" s="1" t="s">
        <v>423</v>
      </c>
      <c r="D152" s="23" t="s">
        <v>424</v>
      </c>
      <c r="E152" s="27" t="s">
        <v>710</v>
      </c>
      <c r="F152" s="2" t="s">
        <v>710</v>
      </c>
      <c r="G152" s="27"/>
      <c r="H152" s="56"/>
      <c r="I152" s="27"/>
      <c r="J152" s="27"/>
      <c r="K152" s="51"/>
      <c r="L152" s="3"/>
      <c r="M152" s="26"/>
      <c r="N152" s="47"/>
      <c r="O152" s="27"/>
      <c r="P152" s="3"/>
      <c r="Q152" s="26"/>
      <c r="R152" s="3"/>
      <c r="S152" s="27">
        <v>136.74</v>
      </c>
      <c r="T152" s="26">
        <f t="shared" si="4"/>
        <v>136.74</v>
      </c>
    </row>
    <row r="153" spans="1:20" ht="12.75" hidden="1" outlineLevel="2">
      <c r="A153" s="19" t="s">
        <v>363</v>
      </c>
      <c r="B153" s="19" t="s">
        <v>788</v>
      </c>
      <c r="C153" s="1" t="s">
        <v>428</v>
      </c>
      <c r="D153" s="23" t="s">
        <v>429</v>
      </c>
      <c r="E153" s="27" t="s">
        <v>861</v>
      </c>
      <c r="F153" s="2" t="s">
        <v>861</v>
      </c>
      <c r="G153" s="27"/>
      <c r="H153" s="56"/>
      <c r="I153" s="27"/>
      <c r="J153" s="27"/>
      <c r="N153" s="58">
        <f>O153/$O$2</f>
        <v>0.75</v>
      </c>
      <c r="O153" s="27">
        <v>54</v>
      </c>
      <c r="P153" s="23"/>
      <c r="R153" s="23"/>
      <c r="T153" s="26">
        <f t="shared" si="4"/>
        <v>54</v>
      </c>
    </row>
    <row r="154" spans="1:20" ht="12.75" hidden="1" outlineLevel="2">
      <c r="A154" s="19" t="s">
        <v>363</v>
      </c>
      <c r="B154" s="19" t="s">
        <v>788</v>
      </c>
      <c r="C154" s="1" t="s">
        <v>428</v>
      </c>
      <c r="D154" s="23" t="s">
        <v>429</v>
      </c>
      <c r="E154" s="27" t="s">
        <v>335</v>
      </c>
      <c r="F154" s="2">
        <v>15</v>
      </c>
      <c r="G154" s="27">
        <v>461.35615499999994</v>
      </c>
      <c r="H154" s="56">
        <v>1246</v>
      </c>
      <c r="I154" s="27">
        <v>124.6</v>
      </c>
      <c r="J154" s="27"/>
      <c r="O154" s="27"/>
      <c r="P154" s="23"/>
      <c r="R154" s="23"/>
      <c r="T154" s="26">
        <f t="shared" si="4"/>
        <v>585.956155</v>
      </c>
    </row>
    <row r="155" spans="1:20" ht="12.75" hidden="1" outlineLevel="2">
      <c r="A155" s="19" t="s">
        <v>363</v>
      </c>
      <c r="B155" s="19" t="s">
        <v>788</v>
      </c>
      <c r="C155" s="1" t="s">
        <v>428</v>
      </c>
      <c r="D155" s="23" t="s">
        <v>429</v>
      </c>
      <c r="E155" s="27" t="s">
        <v>335</v>
      </c>
      <c r="F155" s="2" t="s">
        <v>337</v>
      </c>
      <c r="G155" s="27">
        <v>29.49453</v>
      </c>
      <c r="H155" s="56">
        <v>8</v>
      </c>
      <c r="I155" s="27">
        <v>0.48</v>
      </c>
      <c r="J155" s="27"/>
      <c r="O155" s="27"/>
      <c r="P155" s="23"/>
      <c r="R155" s="23"/>
      <c r="T155" s="26">
        <f t="shared" si="4"/>
        <v>29.97453</v>
      </c>
    </row>
    <row r="156" spans="1:20" ht="12.75" hidden="1" outlineLevel="2">
      <c r="A156" s="19" t="s">
        <v>363</v>
      </c>
      <c r="B156" s="19" t="s">
        <v>788</v>
      </c>
      <c r="C156" s="1" t="s">
        <v>428</v>
      </c>
      <c r="D156" s="72" t="s">
        <v>429</v>
      </c>
      <c r="E156" s="27" t="s">
        <v>335</v>
      </c>
      <c r="F156" s="2" t="s">
        <v>338</v>
      </c>
      <c r="G156" s="27">
        <v>63.62226</v>
      </c>
      <c r="H156" s="56">
        <v>42</v>
      </c>
      <c r="I156" s="27">
        <v>2.52</v>
      </c>
      <c r="J156" s="27"/>
      <c r="O156" s="27"/>
      <c r="P156" s="23"/>
      <c r="R156" s="23"/>
      <c r="T156" s="26">
        <f t="shared" si="4"/>
        <v>66.14226</v>
      </c>
    </row>
    <row r="157" spans="1:20" ht="12.75" hidden="1" outlineLevel="2">
      <c r="A157" s="19" t="s">
        <v>363</v>
      </c>
      <c r="B157" s="19" t="s">
        <v>788</v>
      </c>
      <c r="C157" s="1" t="s">
        <v>428</v>
      </c>
      <c r="D157" s="23" t="s">
        <v>429</v>
      </c>
      <c r="E157" s="27" t="s">
        <v>335</v>
      </c>
      <c r="F157" s="2" t="s">
        <v>341</v>
      </c>
      <c r="G157" s="27">
        <v>10.003499999999999</v>
      </c>
      <c r="H157" s="56">
        <v>2</v>
      </c>
      <c r="I157" s="27">
        <v>0.12</v>
      </c>
      <c r="J157" s="27"/>
      <c r="O157" s="27"/>
      <c r="P157" s="23"/>
      <c r="R157" s="23"/>
      <c r="T157" s="26">
        <f t="shared" si="4"/>
        <v>10.123499999999998</v>
      </c>
    </row>
    <row r="158" spans="1:20" ht="12.75" hidden="1" outlineLevel="2">
      <c r="A158" s="19" t="s">
        <v>363</v>
      </c>
      <c r="B158" s="19" t="s">
        <v>788</v>
      </c>
      <c r="C158" s="1" t="s">
        <v>428</v>
      </c>
      <c r="D158" s="23" t="s">
        <v>429</v>
      </c>
      <c r="E158" s="27" t="s">
        <v>335</v>
      </c>
      <c r="F158" s="2" t="s">
        <v>339</v>
      </c>
      <c r="G158" s="27">
        <v>37.660545</v>
      </c>
      <c r="H158" s="56">
        <v>66</v>
      </c>
      <c r="I158" s="27">
        <v>3.96</v>
      </c>
      <c r="J158" s="27"/>
      <c r="O158" s="27"/>
      <c r="P158" s="23"/>
      <c r="R158" s="23"/>
      <c r="T158" s="26">
        <f t="shared" si="4"/>
        <v>41.620545</v>
      </c>
    </row>
    <row r="159" spans="1:20" ht="12.75" hidden="1" outlineLevel="2">
      <c r="A159" s="19" t="s">
        <v>363</v>
      </c>
      <c r="B159" s="19" t="s">
        <v>788</v>
      </c>
      <c r="C159" s="1" t="s">
        <v>428</v>
      </c>
      <c r="D159" s="23" t="s">
        <v>429</v>
      </c>
      <c r="E159" s="27" t="s">
        <v>335</v>
      </c>
      <c r="F159" s="2" t="s">
        <v>340</v>
      </c>
      <c r="G159" s="27">
        <v>72.39375</v>
      </c>
      <c r="H159" s="56">
        <v>74</v>
      </c>
      <c r="I159" s="27">
        <v>35.52</v>
      </c>
      <c r="J159" s="27"/>
      <c r="O159" s="27"/>
      <c r="P159" s="23"/>
      <c r="R159" s="23"/>
      <c r="T159" s="26">
        <f t="shared" si="4"/>
        <v>107.91375</v>
      </c>
    </row>
    <row r="160" spans="1:20" ht="12.75" hidden="1" outlineLevel="2">
      <c r="A160" s="19" t="s">
        <v>363</v>
      </c>
      <c r="B160" s="19" t="s">
        <v>788</v>
      </c>
      <c r="C160" s="1" t="s">
        <v>428</v>
      </c>
      <c r="D160" s="23" t="s">
        <v>429</v>
      </c>
      <c r="E160" s="27" t="s">
        <v>335</v>
      </c>
      <c r="F160" s="2" t="s">
        <v>356</v>
      </c>
      <c r="G160" s="27"/>
      <c r="H160" s="56"/>
      <c r="I160" s="27"/>
      <c r="J160" s="27">
        <v>180</v>
      </c>
      <c r="O160" s="27"/>
      <c r="P160" s="23"/>
      <c r="R160" s="23"/>
      <c r="T160" s="26">
        <f t="shared" si="4"/>
        <v>180</v>
      </c>
    </row>
    <row r="161" spans="1:20" ht="12.75" hidden="1" outlineLevel="2">
      <c r="A161" s="19" t="s">
        <v>363</v>
      </c>
      <c r="B161" s="19" t="s">
        <v>760</v>
      </c>
      <c r="C161" s="1" t="s">
        <v>405</v>
      </c>
      <c r="D161" s="23" t="s">
        <v>406</v>
      </c>
      <c r="E161" s="27" t="s">
        <v>861</v>
      </c>
      <c r="F161" s="2" t="s">
        <v>861</v>
      </c>
      <c r="G161" s="27"/>
      <c r="H161" s="56"/>
      <c r="I161" s="27"/>
      <c r="J161" s="27"/>
      <c r="N161" s="58">
        <f>O161/$O$2</f>
        <v>0.25</v>
      </c>
      <c r="O161" s="27">
        <v>18</v>
      </c>
      <c r="P161" s="23"/>
      <c r="R161" s="23"/>
      <c r="T161" s="26">
        <f t="shared" si="4"/>
        <v>18</v>
      </c>
    </row>
    <row r="162" spans="1:20" ht="12.75" hidden="1" outlineLevel="2">
      <c r="A162" s="19" t="s">
        <v>363</v>
      </c>
      <c r="B162" s="19" t="s">
        <v>760</v>
      </c>
      <c r="C162" s="1" t="s">
        <v>405</v>
      </c>
      <c r="D162" s="72" t="s">
        <v>406</v>
      </c>
      <c r="E162" s="27" t="s">
        <v>335</v>
      </c>
      <c r="F162" s="2">
        <v>15</v>
      </c>
      <c r="G162" s="27">
        <v>235.98256499999997</v>
      </c>
      <c r="H162" s="56">
        <v>663</v>
      </c>
      <c r="I162" s="27">
        <v>66.3</v>
      </c>
      <c r="J162" s="27"/>
      <c r="O162" s="27"/>
      <c r="P162" s="23"/>
      <c r="R162" s="23"/>
      <c r="T162" s="26">
        <f t="shared" si="4"/>
        <v>302.282565</v>
      </c>
    </row>
    <row r="163" spans="1:20" ht="12.75" hidden="1" outlineLevel="2">
      <c r="A163" s="19" t="s">
        <v>363</v>
      </c>
      <c r="B163" s="19" t="s">
        <v>760</v>
      </c>
      <c r="C163" s="1" t="s">
        <v>405</v>
      </c>
      <c r="D163" s="23" t="s">
        <v>406</v>
      </c>
      <c r="E163" s="27" t="s">
        <v>335</v>
      </c>
      <c r="F163" s="2" t="s">
        <v>337</v>
      </c>
      <c r="G163" s="27">
        <v>226.56347999999997</v>
      </c>
      <c r="H163" s="56">
        <v>45</v>
      </c>
      <c r="I163" s="27">
        <v>2.7</v>
      </c>
      <c r="J163" s="27"/>
      <c r="O163" s="27"/>
      <c r="P163" s="23"/>
      <c r="R163" s="23"/>
      <c r="T163" s="26">
        <f t="shared" si="4"/>
        <v>229.26347999999996</v>
      </c>
    </row>
    <row r="164" spans="1:20" ht="12.75" hidden="1" outlineLevel="2">
      <c r="A164" s="19" t="s">
        <v>363</v>
      </c>
      <c r="B164" s="19" t="s">
        <v>760</v>
      </c>
      <c r="C164" s="1" t="s">
        <v>405</v>
      </c>
      <c r="D164" s="23" t="s">
        <v>406</v>
      </c>
      <c r="E164" s="27" t="s">
        <v>335</v>
      </c>
      <c r="F164" s="2" t="s">
        <v>338</v>
      </c>
      <c r="G164" s="27">
        <v>345.95262</v>
      </c>
      <c r="H164" s="56">
        <v>157</v>
      </c>
      <c r="I164" s="27">
        <v>9.42</v>
      </c>
      <c r="J164" s="27"/>
      <c r="O164" s="27"/>
      <c r="P164" s="23"/>
      <c r="R164" s="23"/>
      <c r="T164" s="26">
        <f t="shared" si="4"/>
        <v>355.37262000000004</v>
      </c>
    </row>
    <row r="165" spans="1:20" ht="12.75" hidden="1" outlineLevel="2">
      <c r="A165" s="19" t="s">
        <v>363</v>
      </c>
      <c r="B165" s="19" t="s">
        <v>760</v>
      </c>
      <c r="C165" s="1" t="s">
        <v>405</v>
      </c>
      <c r="D165" s="23" t="s">
        <v>406</v>
      </c>
      <c r="E165" s="27" t="s">
        <v>335</v>
      </c>
      <c r="F165" s="2" t="s">
        <v>341</v>
      </c>
      <c r="G165" s="27">
        <v>45.81603</v>
      </c>
      <c r="H165" s="56">
        <v>9</v>
      </c>
      <c r="I165" s="27">
        <v>0.54</v>
      </c>
      <c r="J165" s="27"/>
      <c r="O165" s="27"/>
      <c r="P165" s="23"/>
      <c r="R165" s="23"/>
      <c r="T165" s="26">
        <f t="shared" si="4"/>
        <v>46.35603</v>
      </c>
    </row>
    <row r="166" spans="1:20" ht="12.75" hidden="1" outlineLevel="2">
      <c r="A166" s="19" t="s">
        <v>363</v>
      </c>
      <c r="B166" s="19" t="s">
        <v>760</v>
      </c>
      <c r="C166" s="1" t="s">
        <v>405</v>
      </c>
      <c r="D166" s="23" t="s">
        <v>406</v>
      </c>
      <c r="E166" s="27" t="s">
        <v>335</v>
      </c>
      <c r="F166" s="2" t="s">
        <v>339</v>
      </c>
      <c r="G166" s="27">
        <v>11.94102</v>
      </c>
      <c r="H166" s="56">
        <v>25</v>
      </c>
      <c r="I166" s="27">
        <v>1.5</v>
      </c>
      <c r="J166" s="27"/>
      <c r="K166" s="51"/>
      <c r="L166" s="3"/>
      <c r="M166" s="26"/>
      <c r="N166" s="47"/>
      <c r="O166" s="26"/>
      <c r="P166" s="3"/>
      <c r="Q166" s="26"/>
      <c r="R166" s="3"/>
      <c r="T166" s="26">
        <f t="shared" si="4"/>
        <v>13.44102</v>
      </c>
    </row>
    <row r="167" spans="1:20" ht="12.75" hidden="1" outlineLevel="2">
      <c r="A167" s="19" t="s">
        <v>363</v>
      </c>
      <c r="B167" s="19" t="s">
        <v>760</v>
      </c>
      <c r="C167" s="1" t="s">
        <v>405</v>
      </c>
      <c r="D167" s="23" t="s">
        <v>406</v>
      </c>
      <c r="E167" s="27" t="s">
        <v>335</v>
      </c>
      <c r="F167" s="2" t="s">
        <v>340</v>
      </c>
      <c r="G167" s="27">
        <v>208.53611999999998</v>
      </c>
      <c r="H167" s="56">
        <v>226</v>
      </c>
      <c r="I167" s="27">
        <v>108.48</v>
      </c>
      <c r="J167" s="27"/>
      <c r="O167" s="27"/>
      <c r="P167" s="23"/>
      <c r="R167" s="23"/>
      <c r="T167" s="26">
        <f t="shared" si="4"/>
        <v>317.01612</v>
      </c>
    </row>
    <row r="168" spans="1:20" ht="12.75" hidden="1" outlineLevel="2">
      <c r="A168" s="19" t="s">
        <v>363</v>
      </c>
      <c r="B168" s="19" t="s">
        <v>760</v>
      </c>
      <c r="C168" s="1" t="s">
        <v>405</v>
      </c>
      <c r="D168" s="23" t="s">
        <v>406</v>
      </c>
      <c r="E168" s="27" t="s">
        <v>335</v>
      </c>
      <c r="F168" s="2" t="s">
        <v>356</v>
      </c>
      <c r="G168" s="27"/>
      <c r="H168" s="56"/>
      <c r="I168" s="27"/>
      <c r="J168" s="27">
        <v>180</v>
      </c>
      <c r="O168" s="27"/>
      <c r="P168" s="23"/>
      <c r="R168" s="23"/>
      <c r="T168" s="26">
        <f t="shared" si="4"/>
        <v>180</v>
      </c>
    </row>
    <row r="169" spans="1:20" ht="12.75" hidden="1" outlineLevel="2">
      <c r="A169" s="19" t="s">
        <v>363</v>
      </c>
      <c r="B169" s="19" t="s">
        <v>760</v>
      </c>
      <c r="C169" s="1" t="s">
        <v>405</v>
      </c>
      <c r="D169" s="23" t="s">
        <v>406</v>
      </c>
      <c r="E169" s="27" t="s">
        <v>335</v>
      </c>
      <c r="F169" s="2" t="s">
        <v>853</v>
      </c>
      <c r="G169" s="27">
        <v>7.33</v>
      </c>
      <c r="H169" s="56"/>
      <c r="I169" s="27"/>
      <c r="J169" s="27"/>
      <c r="O169" s="27"/>
      <c r="P169" s="23"/>
      <c r="R169" s="23"/>
      <c r="T169" s="26">
        <f t="shared" si="4"/>
        <v>7.33</v>
      </c>
    </row>
    <row r="170" spans="1:20" ht="12.75" hidden="1" outlineLevel="2">
      <c r="A170" s="19" t="s">
        <v>363</v>
      </c>
      <c r="B170" s="19" t="s">
        <v>760</v>
      </c>
      <c r="C170" s="1" t="s">
        <v>405</v>
      </c>
      <c r="D170" s="76" t="s">
        <v>406</v>
      </c>
      <c r="E170" s="60" t="s">
        <v>713</v>
      </c>
      <c r="F170" s="23" t="s">
        <v>713</v>
      </c>
      <c r="K170" s="52">
        <v>0.2</v>
      </c>
      <c r="L170" s="53">
        <v>0.25</v>
      </c>
      <c r="M170" s="27">
        <f>K170*L170*$M$2</f>
        <v>156.75</v>
      </c>
      <c r="T170" s="26">
        <f t="shared" si="4"/>
        <v>156.75</v>
      </c>
    </row>
    <row r="171" spans="1:20" ht="12.75" hidden="1" outlineLevel="2">
      <c r="A171" s="19" t="s">
        <v>363</v>
      </c>
      <c r="B171" s="19" t="s">
        <v>760</v>
      </c>
      <c r="C171" s="25" t="s">
        <v>886</v>
      </c>
      <c r="D171" s="19" t="s">
        <v>657</v>
      </c>
      <c r="E171" s="27" t="s">
        <v>861</v>
      </c>
      <c r="F171" s="2" t="s">
        <v>861</v>
      </c>
      <c r="G171" s="27"/>
      <c r="H171" s="56"/>
      <c r="I171" s="27"/>
      <c r="J171" s="27"/>
      <c r="K171" s="51"/>
      <c r="L171" s="3"/>
      <c r="M171" s="26"/>
      <c r="N171" s="58">
        <f>O171/$O$2</f>
        <v>0.5</v>
      </c>
      <c r="O171" s="27">
        <v>36</v>
      </c>
      <c r="P171" s="3"/>
      <c r="Q171" s="26"/>
      <c r="R171" s="3"/>
      <c r="T171" s="26">
        <f t="shared" si="4"/>
        <v>36</v>
      </c>
    </row>
    <row r="172" spans="1:20" ht="12.75" hidden="1" outlineLevel="2">
      <c r="A172" s="19" t="s">
        <v>363</v>
      </c>
      <c r="B172" s="19" t="s">
        <v>760</v>
      </c>
      <c r="C172" s="1" t="s">
        <v>364</v>
      </c>
      <c r="D172" s="72" t="s">
        <v>365</v>
      </c>
      <c r="E172" s="27" t="s">
        <v>335</v>
      </c>
      <c r="F172" s="2">
        <v>15</v>
      </c>
      <c r="G172" s="27">
        <v>107.41126499999999</v>
      </c>
      <c r="H172" s="56">
        <v>304</v>
      </c>
      <c r="I172" s="27">
        <v>30.4</v>
      </c>
      <c r="J172" s="27"/>
      <c r="O172" s="27"/>
      <c r="P172" s="23"/>
      <c r="R172" s="23"/>
      <c r="T172" s="26">
        <f t="shared" si="4"/>
        <v>137.811265</v>
      </c>
    </row>
    <row r="173" spans="1:20" ht="12.75" hidden="1" outlineLevel="2">
      <c r="A173" s="19" t="s">
        <v>363</v>
      </c>
      <c r="B173" s="19" t="s">
        <v>760</v>
      </c>
      <c r="C173" s="40" t="s">
        <v>364</v>
      </c>
      <c r="D173" s="72" t="s">
        <v>365</v>
      </c>
      <c r="E173" s="27" t="s">
        <v>335</v>
      </c>
      <c r="F173" s="2" t="s">
        <v>337</v>
      </c>
      <c r="G173" s="27">
        <v>61.937459999999994</v>
      </c>
      <c r="H173" s="56">
        <v>15</v>
      </c>
      <c r="I173" s="27">
        <v>0.9</v>
      </c>
      <c r="J173" s="27"/>
      <c r="O173" s="27"/>
      <c r="P173" s="23"/>
      <c r="R173" s="23"/>
      <c r="T173" s="26">
        <f t="shared" si="4"/>
        <v>62.83745999999999</v>
      </c>
    </row>
    <row r="174" spans="1:20" ht="12.75" hidden="1" outlineLevel="2">
      <c r="A174" s="19" t="s">
        <v>363</v>
      </c>
      <c r="B174" s="19" t="s">
        <v>760</v>
      </c>
      <c r="C174" s="1" t="s">
        <v>364</v>
      </c>
      <c r="D174" s="23" t="s">
        <v>365</v>
      </c>
      <c r="E174" s="27" t="s">
        <v>335</v>
      </c>
      <c r="F174" s="2" t="s">
        <v>338</v>
      </c>
      <c r="G174" s="27">
        <v>41.43555</v>
      </c>
      <c r="H174" s="56">
        <v>19</v>
      </c>
      <c r="I174" s="27">
        <v>1.14</v>
      </c>
      <c r="J174" s="27"/>
      <c r="O174" s="27"/>
      <c r="P174" s="23"/>
      <c r="R174" s="23"/>
      <c r="T174" s="26">
        <f t="shared" si="4"/>
        <v>42.57555</v>
      </c>
    </row>
    <row r="175" spans="1:20" ht="12.75" hidden="1" outlineLevel="2">
      <c r="A175" s="19" t="s">
        <v>363</v>
      </c>
      <c r="B175" s="19" t="s">
        <v>760</v>
      </c>
      <c r="C175" s="1" t="s">
        <v>364</v>
      </c>
      <c r="D175" s="23" t="s">
        <v>365</v>
      </c>
      <c r="E175" s="27" t="s">
        <v>335</v>
      </c>
      <c r="F175" s="2" t="s">
        <v>339</v>
      </c>
      <c r="G175" s="27">
        <v>30.42117</v>
      </c>
      <c r="H175" s="56">
        <v>37</v>
      </c>
      <c r="I175" s="27">
        <v>2.22</v>
      </c>
      <c r="J175" s="27"/>
      <c r="K175" s="51"/>
      <c r="L175" s="3"/>
      <c r="M175" s="26"/>
      <c r="N175" s="47"/>
      <c r="O175" s="26"/>
      <c r="P175" s="3"/>
      <c r="Q175" s="26"/>
      <c r="R175" s="3"/>
      <c r="T175" s="26">
        <f t="shared" si="4"/>
        <v>32.64117</v>
      </c>
    </row>
    <row r="176" spans="1:20" ht="12.75" hidden="1" outlineLevel="2">
      <c r="A176" s="19" t="s">
        <v>363</v>
      </c>
      <c r="B176" s="19" t="s">
        <v>760</v>
      </c>
      <c r="C176" s="1" t="s">
        <v>364</v>
      </c>
      <c r="D176" s="23" t="s">
        <v>365</v>
      </c>
      <c r="E176" s="27" t="s">
        <v>335</v>
      </c>
      <c r="F176" s="2" t="s">
        <v>340</v>
      </c>
      <c r="G176" s="27">
        <v>11.29869</v>
      </c>
      <c r="H176" s="56">
        <v>9</v>
      </c>
      <c r="I176" s="27">
        <v>4.32</v>
      </c>
      <c r="J176" s="27"/>
      <c r="O176" s="27"/>
      <c r="P176" s="23"/>
      <c r="R176" s="23"/>
      <c r="T176" s="26">
        <f t="shared" si="4"/>
        <v>15.61869</v>
      </c>
    </row>
    <row r="177" spans="1:20" ht="12.75" hidden="1" outlineLevel="2">
      <c r="A177" s="19" t="s">
        <v>363</v>
      </c>
      <c r="B177" s="19" t="s">
        <v>760</v>
      </c>
      <c r="C177" s="1" t="s">
        <v>364</v>
      </c>
      <c r="D177" s="23" t="s">
        <v>365</v>
      </c>
      <c r="E177" s="27" t="s">
        <v>335</v>
      </c>
      <c r="F177" s="2" t="s">
        <v>356</v>
      </c>
      <c r="G177" s="27"/>
      <c r="H177" s="56"/>
      <c r="I177" s="27"/>
      <c r="J177" s="27">
        <v>180</v>
      </c>
      <c r="O177" s="27"/>
      <c r="P177" s="23"/>
      <c r="R177" s="23"/>
      <c r="T177" s="26">
        <f t="shared" si="4"/>
        <v>180</v>
      </c>
    </row>
    <row r="178" spans="1:20" ht="12.75" hidden="1" outlineLevel="2">
      <c r="A178" s="19" t="s">
        <v>363</v>
      </c>
      <c r="B178" s="19" t="s">
        <v>760</v>
      </c>
      <c r="C178" s="40" t="s">
        <v>415</v>
      </c>
      <c r="D178" s="23" t="s">
        <v>416</v>
      </c>
      <c r="E178" s="27" t="s">
        <v>335</v>
      </c>
      <c r="F178" s="2">
        <v>15</v>
      </c>
      <c r="G178" s="27">
        <v>72.799155</v>
      </c>
      <c r="H178" s="56">
        <v>206</v>
      </c>
      <c r="I178" s="27">
        <v>20.6</v>
      </c>
      <c r="J178" s="27"/>
      <c r="K178" s="51"/>
      <c r="L178" s="3"/>
      <c r="M178" s="26"/>
      <c r="N178" s="47"/>
      <c r="O178" s="26"/>
      <c r="P178" s="3"/>
      <c r="Q178" s="26"/>
      <c r="R178" s="3"/>
      <c r="T178" s="26">
        <f t="shared" si="4"/>
        <v>93.39915500000001</v>
      </c>
    </row>
    <row r="179" spans="1:20" ht="12.75" hidden="1" outlineLevel="2">
      <c r="A179" s="19" t="s">
        <v>363</v>
      </c>
      <c r="B179" s="19" t="s">
        <v>760</v>
      </c>
      <c r="C179" s="40" t="s">
        <v>415</v>
      </c>
      <c r="D179" s="23" t="s">
        <v>416</v>
      </c>
      <c r="E179" s="27" t="s">
        <v>335</v>
      </c>
      <c r="F179" s="2" t="s">
        <v>338</v>
      </c>
      <c r="G179" s="27">
        <v>7.823789999999999</v>
      </c>
      <c r="H179" s="56">
        <v>4</v>
      </c>
      <c r="I179" s="27">
        <v>0.24</v>
      </c>
      <c r="J179" s="27"/>
      <c r="O179" s="27"/>
      <c r="P179" s="23"/>
      <c r="R179" s="23"/>
      <c r="T179" s="26">
        <f t="shared" si="4"/>
        <v>8.06379</v>
      </c>
    </row>
    <row r="180" spans="1:20" ht="12.75" hidden="1" outlineLevel="2">
      <c r="A180" s="19" t="s">
        <v>363</v>
      </c>
      <c r="B180" s="19" t="s">
        <v>760</v>
      </c>
      <c r="C180" s="40" t="s">
        <v>415</v>
      </c>
      <c r="D180" s="23" t="s">
        <v>416</v>
      </c>
      <c r="E180" s="27" t="s">
        <v>335</v>
      </c>
      <c r="F180" s="2" t="s">
        <v>339</v>
      </c>
      <c r="G180" s="27">
        <v>9.087390000000001</v>
      </c>
      <c r="H180" s="56">
        <v>18</v>
      </c>
      <c r="I180" s="27">
        <v>1.08</v>
      </c>
      <c r="J180" s="27"/>
      <c r="O180" s="27"/>
      <c r="P180" s="23"/>
      <c r="R180" s="23"/>
      <c r="T180" s="26">
        <f t="shared" si="4"/>
        <v>10.167390000000001</v>
      </c>
    </row>
    <row r="181" spans="1:20" ht="12.75" hidden="1" outlineLevel="2">
      <c r="A181" s="19" t="s">
        <v>363</v>
      </c>
      <c r="B181" s="19" t="s">
        <v>760</v>
      </c>
      <c r="C181" s="1" t="s">
        <v>415</v>
      </c>
      <c r="D181" s="23" t="s">
        <v>416</v>
      </c>
      <c r="E181" s="27" t="s">
        <v>335</v>
      </c>
      <c r="F181" s="2" t="s">
        <v>340</v>
      </c>
      <c r="G181" s="27">
        <v>2.3166</v>
      </c>
      <c r="H181" s="56">
        <v>4</v>
      </c>
      <c r="I181" s="27">
        <v>1.92</v>
      </c>
      <c r="J181" s="27"/>
      <c r="O181" s="27"/>
      <c r="P181" s="23"/>
      <c r="R181" s="23"/>
      <c r="T181" s="26">
        <f t="shared" si="4"/>
        <v>4.2366</v>
      </c>
    </row>
    <row r="182" spans="1:20" ht="12.75" hidden="1" outlineLevel="2">
      <c r="A182" s="19" t="s">
        <v>363</v>
      </c>
      <c r="B182" s="19" t="s">
        <v>760</v>
      </c>
      <c r="C182" s="1" t="s">
        <v>415</v>
      </c>
      <c r="D182" s="23" t="s">
        <v>416</v>
      </c>
      <c r="E182" s="27" t="s">
        <v>335</v>
      </c>
      <c r="F182" s="2" t="s">
        <v>356</v>
      </c>
      <c r="G182" s="27"/>
      <c r="H182" s="56"/>
      <c r="I182" s="27"/>
      <c r="J182" s="27">
        <v>165</v>
      </c>
      <c r="O182" s="27"/>
      <c r="P182" s="23"/>
      <c r="R182" s="23"/>
      <c r="T182" s="26">
        <f t="shared" si="4"/>
        <v>165</v>
      </c>
    </row>
    <row r="183" spans="1:20" ht="12.75" hidden="1" outlineLevel="2">
      <c r="A183" s="19" t="s">
        <v>363</v>
      </c>
      <c r="B183" s="19" t="s">
        <v>760</v>
      </c>
      <c r="C183" s="25" t="s">
        <v>899</v>
      </c>
      <c r="D183" s="54" t="s">
        <v>883</v>
      </c>
      <c r="E183" s="60" t="s">
        <v>861</v>
      </c>
      <c r="F183" s="23" t="s">
        <v>861</v>
      </c>
      <c r="N183" s="58">
        <f>O183/$O$2</f>
        <v>2.25</v>
      </c>
      <c r="O183" s="27">
        <v>162</v>
      </c>
      <c r="P183" s="23"/>
      <c r="R183" s="23"/>
      <c r="T183" s="26">
        <f t="shared" si="4"/>
        <v>162</v>
      </c>
    </row>
    <row r="184" spans="1:20" ht="12.75" hidden="1" outlineLevel="2">
      <c r="A184" s="19" t="s">
        <v>363</v>
      </c>
      <c r="B184" s="19" t="s">
        <v>760</v>
      </c>
      <c r="C184" s="1" t="s">
        <v>407</v>
      </c>
      <c r="D184" s="23" t="s">
        <v>408</v>
      </c>
      <c r="E184" s="27" t="s">
        <v>335</v>
      </c>
      <c r="F184" s="2" t="s">
        <v>339</v>
      </c>
      <c r="G184" s="27">
        <v>0.46331999999999995</v>
      </c>
      <c r="H184" s="56">
        <v>1</v>
      </c>
      <c r="I184" s="27">
        <v>0.06</v>
      </c>
      <c r="J184" s="27"/>
      <c r="K184" s="51"/>
      <c r="L184" s="3"/>
      <c r="M184" s="26"/>
      <c r="N184" s="47"/>
      <c r="O184" s="26"/>
      <c r="P184" s="3"/>
      <c r="Q184" s="26"/>
      <c r="R184" s="3"/>
      <c r="T184" s="26">
        <f t="shared" si="4"/>
        <v>0.52332</v>
      </c>
    </row>
    <row r="185" spans="1:20" ht="12.75" hidden="1" outlineLevel="2">
      <c r="A185" s="19" t="s">
        <v>363</v>
      </c>
      <c r="B185" s="19" t="s">
        <v>760</v>
      </c>
      <c r="C185" s="1" t="s">
        <v>407</v>
      </c>
      <c r="D185" s="23" t="s">
        <v>408</v>
      </c>
      <c r="E185" s="27" t="s">
        <v>335</v>
      </c>
      <c r="F185" s="2" t="s">
        <v>356</v>
      </c>
      <c r="G185" s="27"/>
      <c r="H185" s="56"/>
      <c r="I185" s="27"/>
      <c r="J185" s="27">
        <v>15</v>
      </c>
      <c r="K185" s="51"/>
      <c r="L185" s="3"/>
      <c r="M185" s="26"/>
      <c r="N185" s="47"/>
      <c r="O185" s="26"/>
      <c r="P185" s="3"/>
      <c r="Q185" s="26"/>
      <c r="R185" s="3"/>
      <c r="T185" s="26">
        <f t="shared" si="4"/>
        <v>15</v>
      </c>
    </row>
    <row r="186" spans="1:20" ht="12.75" hidden="1" outlineLevel="2">
      <c r="A186" s="19" t="s">
        <v>363</v>
      </c>
      <c r="B186" s="19" t="s">
        <v>762</v>
      </c>
      <c r="C186" s="21" t="s">
        <v>783</v>
      </c>
      <c r="D186" s="23" t="s">
        <v>409</v>
      </c>
      <c r="E186" s="27" t="s">
        <v>861</v>
      </c>
      <c r="F186" s="2" t="s">
        <v>861</v>
      </c>
      <c r="G186" s="27"/>
      <c r="H186" s="56"/>
      <c r="I186" s="27"/>
      <c r="J186" s="36"/>
      <c r="K186" s="51"/>
      <c r="L186" s="3"/>
      <c r="M186" s="26"/>
      <c r="N186" s="58">
        <f>O186/$O$2</f>
        <v>12.5</v>
      </c>
      <c r="O186" s="27">
        <f>36+810+54</f>
        <v>900</v>
      </c>
      <c r="P186" s="3"/>
      <c r="Q186" s="26"/>
      <c r="R186" s="3"/>
      <c r="T186" s="26">
        <f t="shared" si="4"/>
        <v>900</v>
      </c>
    </row>
    <row r="187" spans="1:20" ht="12.75" hidden="1" outlineLevel="2">
      <c r="A187" s="19" t="s">
        <v>363</v>
      </c>
      <c r="B187" s="19" t="s">
        <v>762</v>
      </c>
      <c r="C187" s="21" t="s">
        <v>783</v>
      </c>
      <c r="D187" s="23" t="s">
        <v>409</v>
      </c>
      <c r="E187" s="27" t="s">
        <v>335</v>
      </c>
      <c r="F187" s="2">
        <v>15</v>
      </c>
      <c r="G187" s="27">
        <v>4257.284265000005</v>
      </c>
      <c r="H187" s="56">
        <v>11785</v>
      </c>
      <c r="I187" s="27">
        <v>1178.5</v>
      </c>
      <c r="J187" s="27"/>
      <c r="O187" s="27"/>
      <c r="P187" s="23"/>
      <c r="R187" s="23"/>
      <c r="T187" s="26">
        <f t="shared" si="4"/>
        <v>5435.784265000005</v>
      </c>
    </row>
    <row r="188" spans="1:20" ht="12.75" hidden="1" outlineLevel="2">
      <c r="A188" s="19" t="s">
        <v>363</v>
      </c>
      <c r="B188" s="19" t="s">
        <v>762</v>
      </c>
      <c r="C188" s="21" t="s">
        <v>783</v>
      </c>
      <c r="D188" s="23" t="s">
        <v>409</v>
      </c>
      <c r="E188" s="27" t="s">
        <v>335</v>
      </c>
      <c r="F188" s="2" t="s">
        <v>337</v>
      </c>
      <c r="G188" s="27">
        <v>660.6627299999993</v>
      </c>
      <c r="H188" s="56">
        <v>148</v>
      </c>
      <c r="I188" s="27">
        <v>8.88</v>
      </c>
      <c r="J188" s="27"/>
      <c r="O188" s="27"/>
      <c r="P188" s="23"/>
      <c r="R188" s="23"/>
      <c r="T188" s="26">
        <f t="shared" si="4"/>
        <v>669.5427299999993</v>
      </c>
    </row>
    <row r="189" spans="1:20" ht="12.75" hidden="1" outlineLevel="2">
      <c r="A189" s="19" t="s">
        <v>363</v>
      </c>
      <c r="B189" s="19" t="s">
        <v>762</v>
      </c>
      <c r="C189" s="21" t="s">
        <v>783</v>
      </c>
      <c r="D189" s="23" t="s">
        <v>409</v>
      </c>
      <c r="E189" s="27" t="s">
        <v>335</v>
      </c>
      <c r="F189" s="2" t="s">
        <v>338</v>
      </c>
      <c r="G189" s="27">
        <v>1576.81485</v>
      </c>
      <c r="H189" s="56">
        <v>1013</v>
      </c>
      <c r="I189" s="27">
        <v>60.78</v>
      </c>
      <c r="J189" s="27"/>
      <c r="O189" s="27"/>
      <c r="P189" s="23"/>
      <c r="R189" s="23"/>
      <c r="T189" s="26">
        <f aca="true" t="shared" si="5" ref="T189:T252">G189+I189+J189+M189+O189+Q189+R189+S189</f>
        <v>1637.59485</v>
      </c>
    </row>
    <row r="190" spans="1:20" ht="12.75" hidden="1" outlineLevel="2">
      <c r="A190" s="19" t="s">
        <v>363</v>
      </c>
      <c r="B190" s="19" t="s">
        <v>762</v>
      </c>
      <c r="C190" s="21" t="s">
        <v>783</v>
      </c>
      <c r="D190" s="23" t="s">
        <v>409</v>
      </c>
      <c r="E190" s="27" t="s">
        <v>335</v>
      </c>
      <c r="F190" s="2" t="s">
        <v>341</v>
      </c>
      <c r="G190" s="27">
        <v>35.45451</v>
      </c>
      <c r="H190" s="56">
        <v>7</v>
      </c>
      <c r="I190" s="27">
        <v>0.42</v>
      </c>
      <c r="J190" s="27"/>
      <c r="O190" s="27"/>
      <c r="P190" s="23"/>
      <c r="R190" s="23"/>
      <c r="T190" s="26">
        <f t="shared" si="5"/>
        <v>35.87451</v>
      </c>
    </row>
    <row r="191" spans="1:20" ht="12.75" hidden="1" outlineLevel="2">
      <c r="A191" s="19" t="s">
        <v>363</v>
      </c>
      <c r="B191" s="19" t="s">
        <v>762</v>
      </c>
      <c r="C191" s="21" t="s">
        <v>783</v>
      </c>
      <c r="D191" s="23" t="s">
        <v>409</v>
      </c>
      <c r="E191" s="27" t="s">
        <v>335</v>
      </c>
      <c r="F191" s="2" t="s">
        <v>339</v>
      </c>
      <c r="G191" s="27">
        <v>2158.82901</v>
      </c>
      <c r="H191" s="56">
        <v>4313</v>
      </c>
      <c r="I191" s="27">
        <v>258.78</v>
      </c>
      <c r="J191" s="27"/>
      <c r="O191" s="27"/>
      <c r="P191" s="23"/>
      <c r="R191" s="23"/>
      <c r="T191" s="26">
        <f t="shared" si="5"/>
        <v>2417.60901</v>
      </c>
    </row>
    <row r="192" spans="1:20" ht="12.75" hidden="1" outlineLevel="2">
      <c r="A192" s="19" t="s">
        <v>363</v>
      </c>
      <c r="B192" s="19" t="s">
        <v>762</v>
      </c>
      <c r="C192" s="21" t="s">
        <v>783</v>
      </c>
      <c r="D192" s="23" t="s">
        <v>409</v>
      </c>
      <c r="E192" s="27" t="s">
        <v>335</v>
      </c>
      <c r="F192" s="2" t="s">
        <v>340</v>
      </c>
      <c r="G192" s="27">
        <v>1239.7390199999998</v>
      </c>
      <c r="H192" s="56">
        <v>1371</v>
      </c>
      <c r="I192" s="27">
        <v>658.08</v>
      </c>
      <c r="J192" s="27"/>
      <c r="O192" s="27"/>
      <c r="P192" s="23"/>
      <c r="R192" s="23"/>
      <c r="T192" s="26">
        <f t="shared" si="5"/>
        <v>1897.81902</v>
      </c>
    </row>
    <row r="193" spans="1:20" ht="12.75" hidden="1" outlineLevel="2">
      <c r="A193" s="19" t="s">
        <v>363</v>
      </c>
      <c r="B193" s="19" t="s">
        <v>762</v>
      </c>
      <c r="C193" s="21" t="s">
        <v>783</v>
      </c>
      <c r="D193" s="23" t="s">
        <v>409</v>
      </c>
      <c r="E193" s="27" t="s">
        <v>335</v>
      </c>
      <c r="F193" s="2" t="s">
        <v>356</v>
      </c>
      <c r="G193" s="27"/>
      <c r="H193" s="56"/>
      <c r="I193" s="27"/>
      <c r="J193" s="36">
        <v>180</v>
      </c>
      <c r="K193" s="51"/>
      <c r="L193" s="3"/>
      <c r="M193" s="26"/>
      <c r="N193" s="47"/>
      <c r="O193" s="26"/>
      <c r="P193" s="3"/>
      <c r="Q193" s="26"/>
      <c r="R193" s="3"/>
      <c r="T193" s="26">
        <f t="shared" si="5"/>
        <v>180</v>
      </c>
    </row>
    <row r="194" spans="1:20" ht="12.75" hidden="1" outlineLevel="2">
      <c r="A194" s="19" t="s">
        <v>363</v>
      </c>
      <c r="B194" s="19" t="s">
        <v>762</v>
      </c>
      <c r="C194" s="21" t="s">
        <v>783</v>
      </c>
      <c r="D194" s="23" t="s">
        <v>409</v>
      </c>
      <c r="E194" s="27" t="s">
        <v>335</v>
      </c>
      <c r="F194" s="2" t="s">
        <v>344</v>
      </c>
      <c r="G194" s="27">
        <v>0.78975</v>
      </c>
      <c r="H194" s="56">
        <v>1</v>
      </c>
      <c r="I194" s="27">
        <v>0.06</v>
      </c>
      <c r="J194" s="27"/>
      <c r="K194" s="51"/>
      <c r="L194" s="3"/>
      <c r="M194" s="26"/>
      <c r="N194" s="47"/>
      <c r="O194" s="26"/>
      <c r="P194" s="3"/>
      <c r="Q194" s="26"/>
      <c r="R194" s="3"/>
      <c r="T194" s="26">
        <f t="shared" si="5"/>
        <v>0.84975</v>
      </c>
    </row>
    <row r="195" spans="1:20" ht="12.75" hidden="1" outlineLevel="2">
      <c r="A195" s="19" t="s">
        <v>363</v>
      </c>
      <c r="B195" s="19" t="s">
        <v>762</v>
      </c>
      <c r="C195" s="21" t="s">
        <v>783</v>
      </c>
      <c r="D195" s="59" t="s">
        <v>409</v>
      </c>
      <c r="E195" s="60" t="s">
        <v>713</v>
      </c>
      <c r="F195" s="23" t="s">
        <v>713</v>
      </c>
      <c r="K195" s="52">
        <v>0.2</v>
      </c>
      <c r="L195" s="53">
        <v>0.75</v>
      </c>
      <c r="M195" s="27">
        <f>K195*L195*$M$2</f>
        <v>470.25000000000006</v>
      </c>
      <c r="T195" s="26">
        <f t="shared" si="5"/>
        <v>470.25000000000006</v>
      </c>
    </row>
    <row r="196" spans="1:20" ht="12.75" hidden="1" outlineLevel="2">
      <c r="A196" s="19" t="s">
        <v>363</v>
      </c>
      <c r="B196" s="19" t="s">
        <v>762</v>
      </c>
      <c r="C196" s="21" t="s">
        <v>783</v>
      </c>
      <c r="D196" s="23" t="s">
        <v>409</v>
      </c>
      <c r="E196" s="27" t="s">
        <v>710</v>
      </c>
      <c r="F196" s="2" t="s">
        <v>710</v>
      </c>
      <c r="G196" s="27"/>
      <c r="H196" s="56"/>
      <c r="I196" s="27"/>
      <c r="J196" s="36"/>
      <c r="K196" s="51"/>
      <c r="L196" s="3"/>
      <c r="M196" s="26"/>
      <c r="N196" s="47"/>
      <c r="O196" s="27"/>
      <c r="P196" s="3"/>
      <c r="Q196" s="26"/>
      <c r="R196" s="3"/>
      <c r="S196" s="27">
        <v>14.61</v>
      </c>
      <c r="T196" s="26">
        <f t="shared" si="5"/>
        <v>14.61</v>
      </c>
    </row>
    <row r="197" spans="1:20" ht="12.75" hidden="1" outlineLevel="2">
      <c r="A197" s="19" t="s">
        <v>363</v>
      </c>
      <c r="B197" s="19" t="s">
        <v>762</v>
      </c>
      <c r="C197" s="2" t="s">
        <v>783</v>
      </c>
      <c r="D197" s="59" t="s">
        <v>919</v>
      </c>
      <c r="E197" s="60" t="s">
        <v>713</v>
      </c>
      <c r="F197" s="23" t="s">
        <v>713</v>
      </c>
      <c r="K197" s="52">
        <v>2</v>
      </c>
      <c r="L197" s="53">
        <v>0.35</v>
      </c>
      <c r="M197" s="27">
        <f>K197*L197*$M$2</f>
        <v>2194.5</v>
      </c>
      <c r="T197" s="26">
        <f t="shared" si="5"/>
        <v>2194.5</v>
      </c>
    </row>
    <row r="198" spans="1:20" ht="12.75" hidden="1" outlineLevel="2">
      <c r="A198" s="19" t="s">
        <v>363</v>
      </c>
      <c r="B198" s="19" t="s">
        <v>762</v>
      </c>
      <c r="C198" s="25" t="s">
        <v>887</v>
      </c>
      <c r="D198" s="19" t="s">
        <v>657</v>
      </c>
      <c r="E198" s="27" t="s">
        <v>861</v>
      </c>
      <c r="F198" s="2" t="s">
        <v>861</v>
      </c>
      <c r="G198" s="27"/>
      <c r="H198" s="56"/>
      <c r="I198" s="27"/>
      <c r="J198" s="27"/>
      <c r="K198" s="51"/>
      <c r="L198" s="3"/>
      <c r="M198" s="26"/>
      <c r="N198" s="58">
        <f>O198/$O$2</f>
        <v>0.75</v>
      </c>
      <c r="O198" s="27">
        <v>54</v>
      </c>
      <c r="P198" s="3"/>
      <c r="Q198" s="26"/>
      <c r="R198" s="3"/>
      <c r="T198" s="26">
        <f t="shared" si="5"/>
        <v>54</v>
      </c>
    </row>
    <row r="199" spans="1:20" ht="12.75" hidden="1" outlineLevel="2">
      <c r="A199" s="19" t="s">
        <v>363</v>
      </c>
      <c r="B199" s="19" t="s">
        <v>762</v>
      </c>
      <c r="C199" s="1" t="s">
        <v>738</v>
      </c>
      <c r="D199" s="23" t="s">
        <v>367</v>
      </c>
      <c r="E199" s="27" t="s">
        <v>861</v>
      </c>
      <c r="F199" s="2" t="s">
        <v>861</v>
      </c>
      <c r="G199" s="27"/>
      <c r="H199" s="56"/>
      <c r="I199" s="27"/>
      <c r="J199" s="27"/>
      <c r="N199" s="58">
        <f>O199/$O$2</f>
        <v>0.75</v>
      </c>
      <c r="O199" s="27">
        <v>54</v>
      </c>
      <c r="P199" s="23"/>
      <c r="R199" s="23"/>
      <c r="T199" s="26">
        <f t="shared" si="5"/>
        <v>54</v>
      </c>
    </row>
    <row r="200" spans="1:20" ht="12.75" hidden="1" outlineLevel="2">
      <c r="A200" s="19" t="s">
        <v>363</v>
      </c>
      <c r="B200" s="19" t="s">
        <v>762</v>
      </c>
      <c r="C200" s="1" t="s">
        <v>738</v>
      </c>
      <c r="D200" s="23" t="s">
        <v>367</v>
      </c>
      <c r="E200" s="27" t="s">
        <v>335</v>
      </c>
      <c r="F200" s="2">
        <v>15</v>
      </c>
      <c r="G200" s="27">
        <v>308.639565</v>
      </c>
      <c r="H200" s="56">
        <v>738</v>
      </c>
      <c r="I200" s="27">
        <v>73.8</v>
      </c>
      <c r="J200" s="27"/>
      <c r="K200" s="51"/>
      <c r="L200" s="3"/>
      <c r="M200" s="26"/>
      <c r="N200" s="47"/>
      <c r="O200" s="26"/>
      <c r="P200" s="3"/>
      <c r="Q200" s="26"/>
      <c r="R200" s="3"/>
      <c r="T200" s="26">
        <f t="shared" si="5"/>
        <v>382.439565</v>
      </c>
    </row>
    <row r="201" spans="1:20" ht="12.75" hidden="1" outlineLevel="2">
      <c r="A201" s="19" t="s">
        <v>363</v>
      </c>
      <c r="B201" s="19" t="s">
        <v>762</v>
      </c>
      <c r="C201" s="1" t="s">
        <v>738</v>
      </c>
      <c r="D201" s="23" t="s">
        <v>367</v>
      </c>
      <c r="E201" s="27" t="s">
        <v>335</v>
      </c>
      <c r="F201" s="2" t="s">
        <v>337</v>
      </c>
      <c r="G201" s="27">
        <v>248.21316</v>
      </c>
      <c r="H201" s="56">
        <v>51</v>
      </c>
      <c r="I201" s="27">
        <v>3.06</v>
      </c>
      <c r="J201" s="27"/>
      <c r="O201" s="27"/>
      <c r="P201" s="23"/>
      <c r="R201" s="23"/>
      <c r="T201" s="26">
        <f t="shared" si="5"/>
        <v>251.27316</v>
      </c>
    </row>
    <row r="202" spans="1:20" ht="12.75" hidden="1" outlineLevel="2">
      <c r="A202" s="19" t="s">
        <v>363</v>
      </c>
      <c r="B202" s="19" t="s">
        <v>762</v>
      </c>
      <c r="C202" s="1" t="s">
        <v>738</v>
      </c>
      <c r="D202" s="23" t="s">
        <v>367</v>
      </c>
      <c r="E202" s="27" t="s">
        <v>335</v>
      </c>
      <c r="F202" s="2" t="s">
        <v>338</v>
      </c>
      <c r="G202" s="27">
        <v>554.4466199999999</v>
      </c>
      <c r="H202" s="56">
        <v>336</v>
      </c>
      <c r="I202" s="27">
        <v>20.16</v>
      </c>
      <c r="J202" s="27"/>
      <c r="O202" s="27"/>
      <c r="P202" s="23"/>
      <c r="R202" s="23"/>
      <c r="T202" s="26">
        <f t="shared" si="5"/>
        <v>574.6066199999999</v>
      </c>
    </row>
    <row r="203" spans="1:20" ht="12.75" hidden="1" outlineLevel="2">
      <c r="A203" s="19" t="s">
        <v>363</v>
      </c>
      <c r="B203" s="19" t="s">
        <v>762</v>
      </c>
      <c r="C203" s="1" t="s">
        <v>738</v>
      </c>
      <c r="D203" s="23" t="s">
        <v>367</v>
      </c>
      <c r="E203" s="27" t="s">
        <v>335</v>
      </c>
      <c r="F203" s="2" t="s">
        <v>341</v>
      </c>
      <c r="G203" s="27">
        <v>25.47207</v>
      </c>
      <c r="H203" s="56">
        <v>5</v>
      </c>
      <c r="I203" s="27">
        <v>0.3</v>
      </c>
      <c r="J203" s="27"/>
      <c r="O203" s="27"/>
      <c r="P203" s="23"/>
      <c r="R203" s="23"/>
      <c r="T203" s="26">
        <f t="shared" si="5"/>
        <v>25.77207</v>
      </c>
    </row>
    <row r="204" spans="1:20" ht="12.75" hidden="1" outlineLevel="2">
      <c r="A204" s="19" t="s">
        <v>363</v>
      </c>
      <c r="B204" s="19" t="s">
        <v>762</v>
      </c>
      <c r="C204" s="1" t="s">
        <v>738</v>
      </c>
      <c r="D204" s="23" t="s">
        <v>367</v>
      </c>
      <c r="E204" s="27" t="s">
        <v>335</v>
      </c>
      <c r="F204" s="2" t="s">
        <v>339</v>
      </c>
      <c r="G204" s="27">
        <v>109.843695</v>
      </c>
      <c r="H204" s="56">
        <v>223</v>
      </c>
      <c r="I204" s="27">
        <v>13.38</v>
      </c>
      <c r="J204" s="27"/>
      <c r="O204" s="27"/>
      <c r="P204" s="23"/>
      <c r="R204" s="23"/>
      <c r="T204" s="26">
        <f t="shared" si="5"/>
        <v>123.22369499999999</v>
      </c>
    </row>
    <row r="205" spans="1:20" ht="12.75" hidden="1" outlineLevel="2">
      <c r="A205" s="19" t="s">
        <v>363</v>
      </c>
      <c r="B205" s="19" t="s">
        <v>762</v>
      </c>
      <c r="C205" s="1" t="s">
        <v>738</v>
      </c>
      <c r="D205" s="23" t="s">
        <v>367</v>
      </c>
      <c r="E205" s="27" t="s">
        <v>335</v>
      </c>
      <c r="F205" s="2" t="s">
        <v>340</v>
      </c>
      <c r="G205" s="27">
        <v>1509.93882</v>
      </c>
      <c r="H205" s="56">
        <v>2156</v>
      </c>
      <c r="I205" s="27">
        <v>1034.88</v>
      </c>
      <c r="J205" s="27"/>
      <c r="O205" s="27"/>
      <c r="P205" s="23"/>
      <c r="R205" s="23"/>
      <c r="T205" s="26">
        <f t="shared" si="5"/>
        <v>2544.8188200000004</v>
      </c>
    </row>
    <row r="206" spans="1:20" ht="12.75" hidden="1" outlineLevel="2">
      <c r="A206" s="19" t="s">
        <v>363</v>
      </c>
      <c r="B206" s="19" t="s">
        <v>762</v>
      </c>
      <c r="C206" s="1" t="s">
        <v>738</v>
      </c>
      <c r="D206" s="23" t="s">
        <v>367</v>
      </c>
      <c r="E206" s="27" t="s">
        <v>335</v>
      </c>
      <c r="F206" s="2" t="s">
        <v>356</v>
      </c>
      <c r="G206" s="27"/>
      <c r="H206" s="56"/>
      <c r="I206" s="27"/>
      <c r="J206" s="27">
        <v>180</v>
      </c>
      <c r="O206" s="27"/>
      <c r="P206" s="23"/>
      <c r="R206" s="23"/>
      <c r="T206" s="26">
        <f t="shared" si="5"/>
        <v>180</v>
      </c>
    </row>
    <row r="207" spans="1:20" ht="12.75" hidden="1" outlineLevel="2">
      <c r="A207" s="19" t="s">
        <v>363</v>
      </c>
      <c r="B207" s="19" t="s">
        <v>762</v>
      </c>
      <c r="C207" s="1" t="s">
        <v>738</v>
      </c>
      <c r="D207" s="23" t="s">
        <v>367</v>
      </c>
      <c r="E207" s="27" t="s">
        <v>335</v>
      </c>
      <c r="F207" s="2" t="s">
        <v>342</v>
      </c>
      <c r="G207" s="27">
        <v>77.54292</v>
      </c>
      <c r="H207" s="56">
        <v>263</v>
      </c>
      <c r="I207" s="27">
        <v>15.78</v>
      </c>
      <c r="J207" s="27"/>
      <c r="O207" s="27"/>
      <c r="P207" s="23"/>
      <c r="R207" s="23"/>
      <c r="T207" s="26">
        <f t="shared" si="5"/>
        <v>93.32292</v>
      </c>
    </row>
    <row r="208" spans="1:20" ht="12.75" hidden="1" outlineLevel="2">
      <c r="A208" s="19" t="s">
        <v>363</v>
      </c>
      <c r="B208" s="19" t="s">
        <v>762</v>
      </c>
      <c r="C208" s="1" t="s">
        <v>738</v>
      </c>
      <c r="D208" s="59" t="s">
        <v>367</v>
      </c>
      <c r="E208" s="60" t="s">
        <v>713</v>
      </c>
      <c r="F208" s="23" t="s">
        <v>713</v>
      </c>
      <c r="K208" s="52">
        <v>0.6</v>
      </c>
      <c r="L208" s="53">
        <v>1</v>
      </c>
      <c r="M208" s="27">
        <f>K208*L208*$M$2</f>
        <v>1881</v>
      </c>
      <c r="T208" s="26">
        <f t="shared" si="5"/>
        <v>1881</v>
      </c>
    </row>
    <row r="209" spans="1:20" ht="12.75" hidden="1" outlineLevel="2">
      <c r="A209" s="19" t="s">
        <v>363</v>
      </c>
      <c r="B209" s="19" t="s">
        <v>822</v>
      </c>
      <c r="C209" s="1" t="s">
        <v>562</v>
      </c>
      <c r="D209" s="23" t="s">
        <v>563</v>
      </c>
      <c r="E209" s="27" t="s">
        <v>335</v>
      </c>
      <c r="F209" s="2">
        <v>15</v>
      </c>
      <c r="G209" s="27">
        <v>26.103869999999997</v>
      </c>
      <c r="H209" s="56">
        <v>74</v>
      </c>
      <c r="I209" s="27">
        <v>7.4</v>
      </c>
      <c r="J209" s="27"/>
      <c r="O209" s="27"/>
      <c r="P209" s="23"/>
      <c r="R209" s="23"/>
      <c r="T209" s="26">
        <f t="shared" si="5"/>
        <v>33.50387</v>
      </c>
    </row>
    <row r="210" spans="1:20" ht="12.75" hidden="1" outlineLevel="2">
      <c r="A210" s="19" t="s">
        <v>363</v>
      </c>
      <c r="B210" s="19" t="s">
        <v>822</v>
      </c>
      <c r="C210" s="1" t="s">
        <v>562</v>
      </c>
      <c r="D210" s="23" t="s">
        <v>563</v>
      </c>
      <c r="E210" s="27" t="s">
        <v>335</v>
      </c>
      <c r="F210" s="2" t="s">
        <v>337</v>
      </c>
      <c r="G210" s="27">
        <v>10.4247</v>
      </c>
      <c r="H210" s="56">
        <v>2</v>
      </c>
      <c r="I210" s="27">
        <v>0.12</v>
      </c>
      <c r="J210" s="27"/>
      <c r="O210" s="27"/>
      <c r="P210" s="23"/>
      <c r="R210" s="23"/>
      <c r="T210" s="26">
        <f t="shared" si="5"/>
        <v>10.544699999999999</v>
      </c>
    </row>
    <row r="211" spans="1:20" ht="12.75" hidden="1" outlineLevel="2">
      <c r="A211" s="19" t="s">
        <v>363</v>
      </c>
      <c r="B211" s="19" t="s">
        <v>822</v>
      </c>
      <c r="C211" s="1" t="s">
        <v>562</v>
      </c>
      <c r="D211" s="23" t="s">
        <v>563</v>
      </c>
      <c r="E211" s="27" t="s">
        <v>335</v>
      </c>
      <c r="F211" s="2" t="s">
        <v>338</v>
      </c>
      <c r="G211" s="27">
        <v>8.424</v>
      </c>
      <c r="H211" s="56">
        <v>6</v>
      </c>
      <c r="I211" s="27">
        <v>0.36</v>
      </c>
      <c r="J211" s="27"/>
      <c r="O211" s="27"/>
      <c r="P211" s="23"/>
      <c r="R211" s="23"/>
      <c r="T211" s="26">
        <f t="shared" si="5"/>
        <v>8.783999999999999</v>
      </c>
    </row>
    <row r="212" spans="1:20" ht="12.75" hidden="1" outlineLevel="2">
      <c r="A212" s="19" t="s">
        <v>363</v>
      </c>
      <c r="B212" s="19" t="s">
        <v>822</v>
      </c>
      <c r="C212" s="1" t="s">
        <v>562</v>
      </c>
      <c r="D212" s="23" t="s">
        <v>563</v>
      </c>
      <c r="E212" s="27" t="s">
        <v>335</v>
      </c>
      <c r="F212" s="2" t="s">
        <v>341</v>
      </c>
      <c r="G212" s="27">
        <v>5.054399999999999</v>
      </c>
      <c r="H212" s="56">
        <v>1</v>
      </c>
      <c r="I212" s="27">
        <v>0.06</v>
      </c>
      <c r="J212" s="27"/>
      <c r="O212" s="27"/>
      <c r="P212" s="23"/>
      <c r="R212" s="23"/>
      <c r="T212" s="26">
        <f t="shared" si="5"/>
        <v>5.114399999999999</v>
      </c>
    </row>
    <row r="213" spans="1:20" ht="12.75" hidden="1" outlineLevel="2">
      <c r="A213" s="19" t="s">
        <v>363</v>
      </c>
      <c r="B213" s="19" t="s">
        <v>822</v>
      </c>
      <c r="C213" s="1" t="s">
        <v>562</v>
      </c>
      <c r="D213" s="23" t="s">
        <v>563</v>
      </c>
      <c r="E213" s="27" t="s">
        <v>335</v>
      </c>
      <c r="F213" s="2" t="s">
        <v>339</v>
      </c>
      <c r="G213" s="27">
        <v>3.1695299999999995</v>
      </c>
      <c r="H213" s="56">
        <v>6</v>
      </c>
      <c r="I213" s="27">
        <v>0.36</v>
      </c>
      <c r="J213" s="27"/>
      <c r="K213" s="51"/>
      <c r="L213" s="3"/>
      <c r="M213" s="26"/>
      <c r="N213" s="47"/>
      <c r="O213" s="26"/>
      <c r="P213" s="3"/>
      <c r="Q213" s="26"/>
      <c r="R213" s="3"/>
      <c r="T213" s="26">
        <f t="shared" si="5"/>
        <v>3.5295299999999994</v>
      </c>
    </row>
    <row r="214" spans="1:20" ht="12.75" hidden="1" outlineLevel="2">
      <c r="A214" s="19" t="s">
        <v>363</v>
      </c>
      <c r="B214" s="19" t="s">
        <v>822</v>
      </c>
      <c r="C214" s="1" t="s">
        <v>562</v>
      </c>
      <c r="D214" s="23" t="s">
        <v>563</v>
      </c>
      <c r="E214" s="27" t="s">
        <v>335</v>
      </c>
      <c r="F214" s="2" t="s">
        <v>340</v>
      </c>
      <c r="G214" s="27">
        <v>26.01963</v>
      </c>
      <c r="H214" s="56">
        <v>44</v>
      </c>
      <c r="I214" s="27">
        <v>21.12</v>
      </c>
      <c r="J214" s="27"/>
      <c r="O214" s="27"/>
      <c r="P214" s="23"/>
      <c r="R214" s="23"/>
      <c r="T214" s="26">
        <f t="shared" si="5"/>
        <v>47.13963</v>
      </c>
    </row>
    <row r="215" spans="1:20" ht="12.75" hidden="1" outlineLevel="2">
      <c r="A215" s="19" t="s">
        <v>363</v>
      </c>
      <c r="B215" s="19" t="s">
        <v>822</v>
      </c>
      <c r="C215" s="1" t="s">
        <v>562</v>
      </c>
      <c r="D215" s="23" t="s">
        <v>563</v>
      </c>
      <c r="E215" s="27" t="s">
        <v>335</v>
      </c>
      <c r="F215" s="2" t="s">
        <v>356</v>
      </c>
      <c r="G215" s="27"/>
      <c r="H215" s="56"/>
      <c r="I215" s="27"/>
      <c r="J215" s="27">
        <v>180</v>
      </c>
      <c r="O215" s="27"/>
      <c r="P215" s="23"/>
      <c r="R215" s="23"/>
      <c r="T215" s="26">
        <f t="shared" si="5"/>
        <v>180</v>
      </c>
    </row>
    <row r="216" spans="1:20" ht="12.75" hidden="1" outlineLevel="2">
      <c r="A216" s="19" t="s">
        <v>363</v>
      </c>
      <c r="B216" s="19" t="s">
        <v>822</v>
      </c>
      <c r="C216" s="1" t="s">
        <v>562</v>
      </c>
      <c r="D216" s="23" t="s">
        <v>564</v>
      </c>
      <c r="E216" s="27" t="s">
        <v>335</v>
      </c>
      <c r="F216" s="2">
        <v>15</v>
      </c>
      <c r="G216" s="27">
        <v>1.41102</v>
      </c>
      <c r="H216" s="56">
        <v>4</v>
      </c>
      <c r="I216" s="27">
        <v>0.4</v>
      </c>
      <c r="J216" s="27"/>
      <c r="O216" s="27"/>
      <c r="P216" s="23"/>
      <c r="R216" s="23"/>
      <c r="T216" s="26">
        <f t="shared" si="5"/>
        <v>1.81102</v>
      </c>
    </row>
    <row r="217" spans="1:20" ht="12.75" hidden="1" outlineLevel="2">
      <c r="A217" s="19" t="s">
        <v>363</v>
      </c>
      <c r="B217" s="19" t="s">
        <v>822</v>
      </c>
      <c r="C217" s="1" t="s">
        <v>562</v>
      </c>
      <c r="D217" s="23" t="s">
        <v>564</v>
      </c>
      <c r="E217" s="27" t="s">
        <v>335</v>
      </c>
      <c r="F217" s="2" t="s">
        <v>338</v>
      </c>
      <c r="G217" s="27">
        <v>1.4636699999999998</v>
      </c>
      <c r="H217" s="56">
        <v>1</v>
      </c>
      <c r="I217" s="27">
        <v>0.06</v>
      </c>
      <c r="J217" s="27"/>
      <c r="O217" s="27"/>
      <c r="P217" s="23"/>
      <c r="R217" s="23"/>
      <c r="T217" s="26">
        <f t="shared" si="5"/>
        <v>1.5236699999999999</v>
      </c>
    </row>
    <row r="218" spans="1:20" ht="12.75" hidden="1" outlineLevel="2">
      <c r="A218" s="19" t="s">
        <v>363</v>
      </c>
      <c r="B218" s="19" t="s">
        <v>822</v>
      </c>
      <c r="C218" s="1" t="s">
        <v>562</v>
      </c>
      <c r="D218" s="23" t="s">
        <v>564</v>
      </c>
      <c r="E218" s="27" t="s">
        <v>335</v>
      </c>
      <c r="F218" s="2" t="s">
        <v>339</v>
      </c>
      <c r="G218" s="27">
        <v>24.55596</v>
      </c>
      <c r="H218" s="56">
        <v>53</v>
      </c>
      <c r="I218" s="27">
        <v>3.18</v>
      </c>
      <c r="J218" s="27"/>
      <c r="K218" s="51"/>
      <c r="L218" s="3"/>
      <c r="M218" s="26"/>
      <c r="N218" s="47"/>
      <c r="O218" s="26"/>
      <c r="P218" s="3"/>
      <c r="Q218" s="26"/>
      <c r="R218" s="3"/>
      <c r="T218" s="26">
        <f t="shared" si="5"/>
        <v>27.73596</v>
      </c>
    </row>
    <row r="219" spans="1:20" ht="12.75" hidden="1" outlineLevel="2">
      <c r="A219" s="19" t="s">
        <v>363</v>
      </c>
      <c r="B219" s="19" t="s">
        <v>822</v>
      </c>
      <c r="C219" s="1" t="s">
        <v>562</v>
      </c>
      <c r="D219" s="23" t="s">
        <v>564</v>
      </c>
      <c r="E219" s="27" t="s">
        <v>335</v>
      </c>
      <c r="F219" s="2" t="s">
        <v>340</v>
      </c>
      <c r="G219" s="27">
        <v>0.75816</v>
      </c>
      <c r="H219" s="56">
        <v>1</v>
      </c>
      <c r="I219" s="27">
        <v>0.48</v>
      </c>
      <c r="J219" s="27"/>
      <c r="O219" s="27"/>
      <c r="P219" s="23"/>
      <c r="R219" s="23"/>
      <c r="T219" s="26">
        <f t="shared" si="5"/>
        <v>1.23816</v>
      </c>
    </row>
    <row r="220" spans="1:20" ht="12.75" hidden="1" outlineLevel="2">
      <c r="A220" s="19" t="s">
        <v>363</v>
      </c>
      <c r="B220" s="19" t="s">
        <v>822</v>
      </c>
      <c r="C220" s="1" t="s">
        <v>562</v>
      </c>
      <c r="D220" s="23" t="s">
        <v>564</v>
      </c>
      <c r="E220" s="27" t="s">
        <v>335</v>
      </c>
      <c r="F220" s="2" t="s">
        <v>356</v>
      </c>
      <c r="G220" s="27"/>
      <c r="H220" s="56"/>
      <c r="I220" s="27"/>
      <c r="J220" s="27">
        <v>135</v>
      </c>
      <c r="O220" s="27"/>
      <c r="P220" s="23"/>
      <c r="R220" s="23"/>
      <c r="T220" s="26">
        <f t="shared" si="5"/>
        <v>135</v>
      </c>
    </row>
    <row r="221" spans="1:20" ht="12.75" hidden="1" outlineLevel="2">
      <c r="A221" s="19" t="s">
        <v>363</v>
      </c>
      <c r="B221" s="19" t="s">
        <v>784</v>
      </c>
      <c r="C221" s="1" t="s">
        <v>410</v>
      </c>
      <c r="D221" s="23" t="s">
        <v>411</v>
      </c>
      <c r="E221" s="27" t="s">
        <v>861</v>
      </c>
      <c r="F221" s="2" t="s">
        <v>861</v>
      </c>
      <c r="G221" s="27"/>
      <c r="H221" s="56"/>
      <c r="I221" s="27"/>
      <c r="J221" s="27"/>
      <c r="K221" s="51"/>
      <c r="L221" s="3"/>
      <c r="M221" s="26"/>
      <c r="N221" s="58">
        <f>O221/$O$2</f>
        <v>23.5</v>
      </c>
      <c r="O221" s="27">
        <v>1692</v>
      </c>
      <c r="P221" s="3"/>
      <c r="Q221" s="26"/>
      <c r="R221" s="3"/>
      <c r="T221" s="26">
        <f t="shared" si="5"/>
        <v>1692</v>
      </c>
    </row>
    <row r="222" spans="1:20" ht="12.75" hidden="1" outlineLevel="2">
      <c r="A222" s="19" t="s">
        <v>363</v>
      </c>
      <c r="B222" s="19" t="s">
        <v>784</v>
      </c>
      <c r="C222" s="40" t="s">
        <v>410</v>
      </c>
      <c r="D222" s="23" t="s">
        <v>411</v>
      </c>
      <c r="E222" s="27" t="s">
        <v>335</v>
      </c>
      <c r="F222" s="2">
        <v>15</v>
      </c>
      <c r="G222" s="27">
        <v>468.13221</v>
      </c>
      <c r="H222" s="56">
        <v>1316</v>
      </c>
      <c r="I222" s="27">
        <v>131.6</v>
      </c>
      <c r="J222" s="27"/>
      <c r="O222" s="27"/>
      <c r="P222" s="23"/>
      <c r="R222" s="23"/>
      <c r="T222" s="26">
        <f t="shared" si="5"/>
        <v>599.73221</v>
      </c>
    </row>
    <row r="223" spans="1:20" ht="12.75" hidden="1" outlineLevel="2">
      <c r="A223" s="19" t="s">
        <v>363</v>
      </c>
      <c r="B223" s="19" t="s">
        <v>784</v>
      </c>
      <c r="C223" s="1" t="s">
        <v>410</v>
      </c>
      <c r="D223" s="23" t="s">
        <v>411</v>
      </c>
      <c r="E223" s="27" t="s">
        <v>335</v>
      </c>
      <c r="F223" s="2" t="s">
        <v>337</v>
      </c>
      <c r="G223" s="27">
        <v>554.0570099999999</v>
      </c>
      <c r="H223" s="56">
        <v>136</v>
      </c>
      <c r="I223" s="27">
        <v>8.16</v>
      </c>
      <c r="J223" s="27"/>
      <c r="O223" s="27"/>
      <c r="P223" s="23"/>
      <c r="R223" s="23"/>
      <c r="T223" s="26">
        <f t="shared" si="5"/>
        <v>562.2170099999998</v>
      </c>
    </row>
    <row r="224" spans="1:20" ht="12.75" hidden="1" outlineLevel="2">
      <c r="A224" s="19" t="s">
        <v>363</v>
      </c>
      <c r="B224" s="19" t="s">
        <v>784</v>
      </c>
      <c r="C224" s="1" t="s">
        <v>410</v>
      </c>
      <c r="D224" s="23" t="s">
        <v>411</v>
      </c>
      <c r="E224" s="27" t="s">
        <v>335</v>
      </c>
      <c r="F224" s="2" t="s">
        <v>338</v>
      </c>
      <c r="G224" s="27">
        <v>579.0762899999999</v>
      </c>
      <c r="H224" s="56">
        <v>297</v>
      </c>
      <c r="I224" s="27">
        <v>17.82</v>
      </c>
      <c r="J224" s="27"/>
      <c r="O224" s="27"/>
      <c r="P224" s="23"/>
      <c r="R224" s="23"/>
      <c r="T224" s="26">
        <f t="shared" si="5"/>
        <v>596.8962899999999</v>
      </c>
    </row>
    <row r="225" spans="1:20" ht="12.75" hidden="1" outlineLevel="2">
      <c r="A225" s="19" t="s">
        <v>363</v>
      </c>
      <c r="B225" s="19" t="s">
        <v>784</v>
      </c>
      <c r="C225" s="1" t="s">
        <v>410</v>
      </c>
      <c r="D225" s="23" t="s">
        <v>411</v>
      </c>
      <c r="E225" s="27" t="s">
        <v>335</v>
      </c>
      <c r="F225" s="2" t="s">
        <v>341</v>
      </c>
      <c r="G225" s="27">
        <v>20.1123</v>
      </c>
      <c r="H225" s="56">
        <v>4</v>
      </c>
      <c r="I225" s="27">
        <v>0.24</v>
      </c>
      <c r="J225" s="27"/>
      <c r="O225" s="27"/>
      <c r="P225" s="23"/>
      <c r="R225" s="23"/>
      <c r="T225" s="26">
        <f t="shared" si="5"/>
        <v>20.3523</v>
      </c>
    </row>
    <row r="226" spans="1:20" ht="12.75" hidden="1" outlineLevel="2">
      <c r="A226" s="19" t="s">
        <v>363</v>
      </c>
      <c r="B226" s="19" t="s">
        <v>784</v>
      </c>
      <c r="C226" s="1" t="s">
        <v>410</v>
      </c>
      <c r="D226" s="23" t="s">
        <v>411</v>
      </c>
      <c r="E226" s="27" t="s">
        <v>335</v>
      </c>
      <c r="F226" s="2" t="s">
        <v>339</v>
      </c>
      <c r="G226" s="27">
        <v>450.01534499999997</v>
      </c>
      <c r="H226" s="56">
        <v>809</v>
      </c>
      <c r="I226" s="27">
        <v>48.54</v>
      </c>
      <c r="J226" s="27"/>
      <c r="O226" s="27"/>
      <c r="P226" s="23"/>
      <c r="R226" s="23"/>
      <c r="T226" s="26">
        <f t="shared" si="5"/>
        <v>498.555345</v>
      </c>
    </row>
    <row r="227" spans="1:20" ht="12.75" hidden="1" outlineLevel="2">
      <c r="A227" s="19" t="s">
        <v>363</v>
      </c>
      <c r="B227" s="19" t="s">
        <v>784</v>
      </c>
      <c r="C227" s="1" t="s">
        <v>410</v>
      </c>
      <c r="D227" s="23" t="s">
        <v>411</v>
      </c>
      <c r="E227" s="27" t="s">
        <v>335</v>
      </c>
      <c r="F227" s="2" t="s">
        <v>340</v>
      </c>
      <c r="G227" s="27">
        <v>226.74249</v>
      </c>
      <c r="H227" s="56">
        <v>228</v>
      </c>
      <c r="I227" s="27">
        <v>109.44</v>
      </c>
      <c r="J227" s="27"/>
      <c r="K227" s="51"/>
      <c r="L227" s="3"/>
      <c r="M227" s="26"/>
      <c r="N227" s="47"/>
      <c r="O227" s="26"/>
      <c r="P227" s="3"/>
      <c r="Q227" s="26"/>
      <c r="R227" s="3"/>
      <c r="T227" s="26">
        <f t="shared" si="5"/>
        <v>336.18249000000003</v>
      </c>
    </row>
    <row r="228" spans="1:20" ht="12.75" hidden="1" outlineLevel="2">
      <c r="A228" s="19" t="s">
        <v>363</v>
      </c>
      <c r="B228" s="19" t="s">
        <v>784</v>
      </c>
      <c r="C228" s="1" t="s">
        <v>410</v>
      </c>
      <c r="D228" s="23" t="s">
        <v>411</v>
      </c>
      <c r="E228" s="27" t="s">
        <v>335</v>
      </c>
      <c r="F228" s="2" t="s">
        <v>356</v>
      </c>
      <c r="G228" s="27"/>
      <c r="H228" s="56"/>
      <c r="I228" s="27"/>
      <c r="J228" s="27">
        <v>180</v>
      </c>
      <c r="K228" s="51"/>
      <c r="L228" s="3"/>
      <c r="M228" s="26"/>
      <c r="N228" s="47"/>
      <c r="O228" s="26"/>
      <c r="P228" s="3"/>
      <c r="Q228" s="26"/>
      <c r="R228" s="3"/>
      <c r="T228" s="26">
        <f t="shared" si="5"/>
        <v>180</v>
      </c>
    </row>
    <row r="229" spans="1:20" ht="12.75" hidden="1" outlineLevel="2">
      <c r="A229" s="19" t="s">
        <v>363</v>
      </c>
      <c r="B229" s="19" t="s">
        <v>784</v>
      </c>
      <c r="C229" s="1" t="s">
        <v>410</v>
      </c>
      <c r="D229" s="59" t="s">
        <v>411</v>
      </c>
      <c r="E229" s="60" t="s">
        <v>713</v>
      </c>
      <c r="F229" s="23" t="s">
        <v>713</v>
      </c>
      <c r="K229" s="52">
        <v>2</v>
      </c>
      <c r="L229" s="53">
        <v>0.4</v>
      </c>
      <c r="M229" s="27">
        <f>K229*L229*$M$2</f>
        <v>2508</v>
      </c>
      <c r="T229" s="26">
        <f t="shared" si="5"/>
        <v>2508</v>
      </c>
    </row>
    <row r="230" spans="1:20" ht="12.75" hidden="1" outlineLevel="2">
      <c r="A230" s="19" t="s">
        <v>363</v>
      </c>
      <c r="B230" s="19" t="s">
        <v>784</v>
      </c>
      <c r="C230" s="1" t="s">
        <v>410</v>
      </c>
      <c r="D230" s="23" t="s">
        <v>412</v>
      </c>
      <c r="E230" s="27" t="s">
        <v>335</v>
      </c>
      <c r="F230" s="2">
        <v>15</v>
      </c>
      <c r="G230" s="27">
        <v>564.17634</v>
      </c>
      <c r="H230" s="56">
        <v>1540</v>
      </c>
      <c r="I230" s="27">
        <v>154</v>
      </c>
      <c r="J230" s="27"/>
      <c r="O230" s="27"/>
      <c r="P230" s="23"/>
      <c r="R230" s="23"/>
      <c r="T230" s="26">
        <f t="shared" si="5"/>
        <v>718.17634</v>
      </c>
    </row>
    <row r="231" spans="1:20" ht="12.75" hidden="1" outlineLevel="2">
      <c r="A231" s="19" t="s">
        <v>363</v>
      </c>
      <c r="B231" s="19" t="s">
        <v>784</v>
      </c>
      <c r="C231" s="1" t="s">
        <v>410</v>
      </c>
      <c r="D231" s="23" t="s">
        <v>412</v>
      </c>
      <c r="E231" s="27" t="s">
        <v>335</v>
      </c>
      <c r="F231" s="2" t="s">
        <v>337</v>
      </c>
      <c r="G231" s="27">
        <v>53.08172999999999</v>
      </c>
      <c r="H231" s="56">
        <v>14</v>
      </c>
      <c r="I231" s="27">
        <v>0.84</v>
      </c>
      <c r="J231" s="27"/>
      <c r="O231" s="27"/>
      <c r="P231" s="23"/>
      <c r="R231" s="23"/>
      <c r="T231" s="26">
        <f t="shared" si="5"/>
        <v>53.92173</v>
      </c>
    </row>
    <row r="232" spans="1:20" ht="12.75" hidden="1" outlineLevel="2">
      <c r="A232" s="19" t="s">
        <v>363</v>
      </c>
      <c r="B232" s="19" t="s">
        <v>784</v>
      </c>
      <c r="C232" s="1" t="s">
        <v>410</v>
      </c>
      <c r="D232" s="23" t="s">
        <v>412</v>
      </c>
      <c r="E232" s="27" t="s">
        <v>335</v>
      </c>
      <c r="F232" s="2" t="s">
        <v>338</v>
      </c>
      <c r="G232" s="27">
        <v>276.07554</v>
      </c>
      <c r="H232" s="56">
        <v>192</v>
      </c>
      <c r="I232" s="27">
        <v>11.52</v>
      </c>
      <c r="J232" s="27"/>
      <c r="O232" s="27"/>
      <c r="P232" s="23"/>
      <c r="R232" s="23"/>
      <c r="T232" s="26">
        <f t="shared" si="5"/>
        <v>287.59553999999997</v>
      </c>
    </row>
    <row r="233" spans="1:20" ht="12.75" hidden="1" outlineLevel="2">
      <c r="A233" s="19" t="s">
        <v>363</v>
      </c>
      <c r="B233" s="19" t="s">
        <v>784</v>
      </c>
      <c r="C233" s="1" t="s">
        <v>410</v>
      </c>
      <c r="D233" s="23" t="s">
        <v>412</v>
      </c>
      <c r="E233" s="27" t="s">
        <v>335</v>
      </c>
      <c r="F233" s="2" t="s">
        <v>339</v>
      </c>
      <c r="G233" s="27">
        <v>375.65774999999996</v>
      </c>
      <c r="H233" s="56">
        <v>654</v>
      </c>
      <c r="I233" s="27">
        <v>39.24</v>
      </c>
      <c r="J233" s="27"/>
      <c r="O233" s="27"/>
      <c r="P233" s="23"/>
      <c r="R233" s="23"/>
      <c r="T233" s="26">
        <f t="shared" si="5"/>
        <v>414.89775</v>
      </c>
    </row>
    <row r="234" spans="1:20" ht="12.75" hidden="1" outlineLevel="2">
      <c r="A234" s="19" t="s">
        <v>363</v>
      </c>
      <c r="B234" s="19" t="s">
        <v>784</v>
      </c>
      <c r="C234" s="1" t="s">
        <v>410</v>
      </c>
      <c r="D234" s="23" t="s">
        <v>412</v>
      </c>
      <c r="E234" s="27" t="s">
        <v>335</v>
      </c>
      <c r="F234" s="2" t="s">
        <v>340</v>
      </c>
      <c r="G234" s="27">
        <v>133.34139</v>
      </c>
      <c r="H234" s="56">
        <v>165</v>
      </c>
      <c r="I234" s="27">
        <v>79.2</v>
      </c>
      <c r="J234" s="27"/>
      <c r="O234" s="27"/>
      <c r="P234" s="23"/>
      <c r="R234" s="23"/>
      <c r="T234" s="26">
        <f t="shared" si="5"/>
        <v>212.54138999999998</v>
      </c>
    </row>
    <row r="235" spans="1:20" ht="12.75" hidden="1" outlineLevel="2">
      <c r="A235" s="19" t="s">
        <v>363</v>
      </c>
      <c r="B235" s="19" t="s">
        <v>784</v>
      </c>
      <c r="C235" s="1" t="s">
        <v>410</v>
      </c>
      <c r="D235" s="23" t="s">
        <v>412</v>
      </c>
      <c r="E235" s="27" t="s">
        <v>335</v>
      </c>
      <c r="F235" s="2" t="s">
        <v>356</v>
      </c>
      <c r="G235" s="27"/>
      <c r="H235" s="56"/>
      <c r="I235" s="27"/>
      <c r="J235" s="27">
        <v>180</v>
      </c>
      <c r="O235" s="27"/>
      <c r="P235" s="23"/>
      <c r="R235" s="23"/>
      <c r="T235" s="26">
        <f t="shared" si="5"/>
        <v>180</v>
      </c>
    </row>
    <row r="236" spans="1:20" ht="12.75" hidden="1" outlineLevel="2">
      <c r="A236" s="19" t="s">
        <v>363</v>
      </c>
      <c r="B236" s="19" t="s">
        <v>784</v>
      </c>
      <c r="C236" s="1" t="s">
        <v>410</v>
      </c>
      <c r="D236" s="23" t="s">
        <v>412</v>
      </c>
      <c r="E236" s="27" t="s">
        <v>710</v>
      </c>
      <c r="F236" s="2" t="s">
        <v>710</v>
      </c>
      <c r="G236" s="27"/>
      <c r="H236" s="56"/>
      <c r="I236" s="27"/>
      <c r="J236" s="27"/>
      <c r="O236" s="27"/>
      <c r="P236" s="23"/>
      <c r="R236" s="23"/>
      <c r="S236" s="27">
        <v>28.53</v>
      </c>
      <c r="T236" s="26">
        <f t="shared" si="5"/>
        <v>28.53</v>
      </c>
    </row>
    <row r="237" spans="1:20" ht="12.75" hidden="1" outlineLevel="2">
      <c r="A237" s="19" t="s">
        <v>363</v>
      </c>
      <c r="B237" s="19" t="s">
        <v>784</v>
      </c>
      <c r="C237" s="1" t="s">
        <v>410</v>
      </c>
      <c r="D237" s="23" t="s">
        <v>432</v>
      </c>
      <c r="E237" s="27" t="s">
        <v>335</v>
      </c>
      <c r="F237" s="2" t="s">
        <v>340</v>
      </c>
      <c r="G237" s="27">
        <v>1405.37592</v>
      </c>
      <c r="H237" s="56">
        <v>1950</v>
      </c>
      <c r="I237" s="27">
        <v>936</v>
      </c>
      <c r="J237" s="27"/>
      <c r="O237" s="27"/>
      <c r="P237" s="23"/>
      <c r="R237" s="23"/>
      <c r="T237" s="26">
        <f t="shared" si="5"/>
        <v>2341.37592</v>
      </c>
    </row>
    <row r="238" spans="1:20" ht="12.75" hidden="1" outlineLevel="2">
      <c r="A238" s="19" t="s">
        <v>363</v>
      </c>
      <c r="B238" s="19" t="s">
        <v>784</v>
      </c>
      <c r="C238" s="1" t="s">
        <v>410</v>
      </c>
      <c r="D238" s="23" t="s">
        <v>432</v>
      </c>
      <c r="E238" s="27" t="s">
        <v>335</v>
      </c>
      <c r="F238" s="2" t="s">
        <v>356</v>
      </c>
      <c r="G238" s="27"/>
      <c r="H238" s="56"/>
      <c r="I238" s="27"/>
      <c r="J238" s="27">
        <v>15</v>
      </c>
      <c r="O238" s="27"/>
      <c r="P238" s="23"/>
      <c r="R238" s="23"/>
      <c r="T238" s="26">
        <f t="shared" si="5"/>
        <v>15</v>
      </c>
    </row>
    <row r="239" spans="1:20" ht="12.75" hidden="1" outlineLevel="2">
      <c r="A239" s="19" t="s">
        <v>363</v>
      </c>
      <c r="B239" s="19" t="s">
        <v>784</v>
      </c>
      <c r="C239" s="1" t="s">
        <v>866</v>
      </c>
      <c r="D239" s="23" t="s">
        <v>867</v>
      </c>
      <c r="E239" s="27" t="s">
        <v>861</v>
      </c>
      <c r="F239" s="2" t="s">
        <v>861</v>
      </c>
      <c r="G239" s="27"/>
      <c r="H239" s="56"/>
      <c r="I239" s="27"/>
      <c r="J239" s="27"/>
      <c r="K239" s="51"/>
      <c r="L239" s="3"/>
      <c r="M239" s="26"/>
      <c r="N239" s="58">
        <f>O239/$O$2</f>
        <v>0.75</v>
      </c>
      <c r="O239" s="27">
        <v>54</v>
      </c>
      <c r="P239" s="3"/>
      <c r="Q239" s="26"/>
      <c r="R239" s="3"/>
      <c r="T239" s="26">
        <f t="shared" si="5"/>
        <v>54</v>
      </c>
    </row>
    <row r="240" spans="1:20" ht="12.75" hidden="1" outlineLevel="2">
      <c r="A240" s="19" t="s">
        <v>363</v>
      </c>
      <c r="B240" s="19" t="s">
        <v>784</v>
      </c>
      <c r="C240" s="1" t="s">
        <v>866</v>
      </c>
      <c r="D240" s="59" t="s">
        <v>867</v>
      </c>
      <c r="E240" s="60" t="s">
        <v>713</v>
      </c>
      <c r="F240" s="23" t="s">
        <v>713</v>
      </c>
      <c r="K240" s="52">
        <v>0.1</v>
      </c>
      <c r="L240" s="53">
        <v>0.67</v>
      </c>
      <c r="M240" s="27">
        <f>K240*L240*$M$2</f>
        <v>210.04500000000002</v>
      </c>
      <c r="T240" s="26">
        <f t="shared" si="5"/>
        <v>210.04500000000002</v>
      </c>
    </row>
    <row r="241" spans="1:20" ht="12.75" hidden="1" outlineLevel="2">
      <c r="A241" s="19" t="s">
        <v>363</v>
      </c>
      <c r="B241" s="19" t="s">
        <v>784</v>
      </c>
      <c r="C241" s="21" t="s">
        <v>868</v>
      </c>
      <c r="D241" s="23" t="s">
        <v>869</v>
      </c>
      <c r="E241" s="27" t="s">
        <v>861</v>
      </c>
      <c r="F241" s="2" t="s">
        <v>861</v>
      </c>
      <c r="G241" s="27"/>
      <c r="H241" s="56"/>
      <c r="I241" s="27"/>
      <c r="J241" s="36"/>
      <c r="K241" s="51"/>
      <c r="L241" s="3"/>
      <c r="M241" s="26"/>
      <c r="N241" s="58">
        <f>O241/$O$2</f>
        <v>0.75</v>
      </c>
      <c r="O241" s="27">
        <v>54</v>
      </c>
      <c r="P241" s="3"/>
      <c r="Q241" s="26"/>
      <c r="R241" s="3"/>
      <c r="T241" s="26">
        <f t="shared" si="5"/>
        <v>54</v>
      </c>
    </row>
    <row r="242" spans="1:20" ht="12.75" hidden="1" outlineLevel="2">
      <c r="A242" s="19" t="s">
        <v>363</v>
      </c>
      <c r="B242" s="19" t="s">
        <v>784</v>
      </c>
      <c r="C242" s="1" t="s">
        <v>746</v>
      </c>
      <c r="D242" s="23" t="s">
        <v>733</v>
      </c>
      <c r="E242" s="27" t="s">
        <v>335</v>
      </c>
      <c r="F242" s="2" t="s">
        <v>338</v>
      </c>
      <c r="G242" s="27">
        <v>3.31695</v>
      </c>
      <c r="H242" s="56">
        <v>3</v>
      </c>
      <c r="I242" s="27">
        <v>0.18</v>
      </c>
      <c r="J242" s="27"/>
      <c r="O242" s="27"/>
      <c r="P242" s="23"/>
      <c r="R242" s="23"/>
      <c r="T242" s="26">
        <f t="shared" si="5"/>
        <v>3.49695</v>
      </c>
    </row>
    <row r="243" spans="1:20" ht="12.75" hidden="1" outlineLevel="2">
      <c r="A243" s="19" t="s">
        <v>363</v>
      </c>
      <c r="B243" s="19" t="s">
        <v>784</v>
      </c>
      <c r="C243" s="1" t="s">
        <v>746</v>
      </c>
      <c r="D243" s="23" t="s">
        <v>733</v>
      </c>
      <c r="E243" s="27" t="s">
        <v>335</v>
      </c>
      <c r="F243" s="2" t="s">
        <v>356</v>
      </c>
      <c r="G243" s="27"/>
      <c r="H243" s="56"/>
      <c r="I243" s="27"/>
      <c r="J243" s="27">
        <v>15</v>
      </c>
      <c r="O243" s="27"/>
      <c r="P243" s="23"/>
      <c r="R243" s="23"/>
      <c r="T243" s="26">
        <f t="shared" si="5"/>
        <v>15</v>
      </c>
    </row>
    <row r="244" spans="1:20" ht="12.75" hidden="1" outlineLevel="2">
      <c r="A244" s="19" t="s">
        <v>363</v>
      </c>
      <c r="B244" s="19" t="s">
        <v>784</v>
      </c>
      <c r="C244" s="1" t="s">
        <v>413</v>
      </c>
      <c r="D244" s="23" t="s">
        <v>414</v>
      </c>
      <c r="E244" s="27" t="s">
        <v>335</v>
      </c>
      <c r="F244" s="2" t="s">
        <v>339</v>
      </c>
      <c r="G244" s="27">
        <v>4.6332</v>
      </c>
      <c r="H244" s="56">
        <v>10</v>
      </c>
      <c r="I244" s="27">
        <v>0.6</v>
      </c>
      <c r="J244" s="27"/>
      <c r="O244" s="27"/>
      <c r="P244" s="23"/>
      <c r="R244" s="23"/>
      <c r="T244" s="26">
        <f t="shared" si="5"/>
        <v>5.2332</v>
      </c>
    </row>
    <row r="245" spans="1:20" ht="12.75" hidden="1" outlineLevel="2">
      <c r="A245" s="19" t="s">
        <v>363</v>
      </c>
      <c r="B245" s="19" t="s">
        <v>784</v>
      </c>
      <c r="C245" s="1" t="s">
        <v>413</v>
      </c>
      <c r="D245" s="23" t="s">
        <v>414</v>
      </c>
      <c r="E245" s="27" t="s">
        <v>335</v>
      </c>
      <c r="F245" s="2" t="s">
        <v>356</v>
      </c>
      <c r="G245" s="27"/>
      <c r="H245" s="56"/>
      <c r="I245" s="27"/>
      <c r="J245" s="27">
        <v>105</v>
      </c>
      <c r="O245" s="27"/>
      <c r="P245" s="23"/>
      <c r="R245" s="23"/>
      <c r="T245" s="26">
        <f t="shared" si="5"/>
        <v>105</v>
      </c>
    </row>
    <row r="246" spans="1:20" ht="12.75" hidden="1" outlineLevel="2">
      <c r="A246" s="19" t="s">
        <v>363</v>
      </c>
      <c r="B246" s="19" t="s">
        <v>761</v>
      </c>
      <c r="C246" s="1" t="s">
        <v>721</v>
      </c>
      <c r="D246" s="23" t="s">
        <v>366</v>
      </c>
      <c r="E246" s="27" t="s">
        <v>335</v>
      </c>
      <c r="F246" s="2">
        <v>15</v>
      </c>
      <c r="G246" s="27">
        <v>2587.68432</v>
      </c>
      <c r="H246" s="56">
        <v>6720</v>
      </c>
      <c r="I246" s="27">
        <v>672</v>
      </c>
      <c r="J246" s="27"/>
      <c r="K246" s="51"/>
      <c r="L246" s="3"/>
      <c r="M246" s="26"/>
      <c r="N246" s="47"/>
      <c r="O246" s="26"/>
      <c r="P246" s="3"/>
      <c r="Q246" s="26"/>
      <c r="R246" s="3"/>
      <c r="T246" s="26">
        <f t="shared" si="5"/>
        <v>3259.68432</v>
      </c>
    </row>
    <row r="247" spans="1:20" ht="12.75" hidden="1" outlineLevel="2">
      <c r="A247" s="19" t="s">
        <v>363</v>
      </c>
      <c r="B247" s="19" t="s">
        <v>761</v>
      </c>
      <c r="C247" s="1" t="s">
        <v>721</v>
      </c>
      <c r="D247" s="23" t="s">
        <v>366</v>
      </c>
      <c r="E247" s="27" t="s">
        <v>335</v>
      </c>
      <c r="F247" s="2" t="s">
        <v>337</v>
      </c>
      <c r="G247" s="27">
        <v>116.93565</v>
      </c>
      <c r="H247" s="56">
        <v>23</v>
      </c>
      <c r="I247" s="27">
        <v>1.38</v>
      </c>
      <c r="J247" s="27"/>
      <c r="O247" s="27"/>
      <c r="P247" s="23"/>
      <c r="R247" s="23"/>
      <c r="T247" s="26">
        <f t="shared" si="5"/>
        <v>118.31564999999999</v>
      </c>
    </row>
    <row r="248" spans="1:20" ht="12.75" hidden="1" outlineLevel="2">
      <c r="A248" s="19" t="s">
        <v>363</v>
      </c>
      <c r="B248" s="19" t="s">
        <v>761</v>
      </c>
      <c r="C248" s="1" t="s">
        <v>721</v>
      </c>
      <c r="D248" s="23" t="s">
        <v>366</v>
      </c>
      <c r="E248" s="27" t="s">
        <v>335</v>
      </c>
      <c r="F248" s="2" t="s">
        <v>338</v>
      </c>
      <c r="G248" s="27">
        <v>119.16801</v>
      </c>
      <c r="H248" s="56">
        <v>72</v>
      </c>
      <c r="I248" s="27">
        <v>4.32</v>
      </c>
      <c r="J248" s="27"/>
      <c r="O248" s="27"/>
      <c r="P248" s="23"/>
      <c r="R248" s="23"/>
      <c r="T248" s="26">
        <f t="shared" si="5"/>
        <v>123.48801</v>
      </c>
    </row>
    <row r="249" spans="1:20" ht="12.75" hidden="1" outlineLevel="2">
      <c r="A249" s="19" t="s">
        <v>363</v>
      </c>
      <c r="B249" s="19" t="s">
        <v>761</v>
      </c>
      <c r="C249" s="1" t="s">
        <v>721</v>
      </c>
      <c r="D249" s="23" t="s">
        <v>366</v>
      </c>
      <c r="E249" s="27" t="s">
        <v>335</v>
      </c>
      <c r="F249" s="2" t="s">
        <v>341</v>
      </c>
      <c r="G249" s="27">
        <v>5.0017499999999995</v>
      </c>
      <c r="H249" s="56">
        <v>1</v>
      </c>
      <c r="I249" s="27">
        <v>0.06</v>
      </c>
      <c r="J249" s="27"/>
      <c r="O249" s="27"/>
      <c r="P249" s="23"/>
      <c r="R249" s="23"/>
      <c r="T249" s="26">
        <f t="shared" si="5"/>
        <v>5.061749999999999</v>
      </c>
    </row>
    <row r="250" spans="1:20" ht="12.75" hidden="1" outlineLevel="2">
      <c r="A250" s="19" t="s">
        <v>363</v>
      </c>
      <c r="B250" s="19" t="s">
        <v>761</v>
      </c>
      <c r="C250" s="1" t="s">
        <v>721</v>
      </c>
      <c r="D250" s="23" t="s">
        <v>366</v>
      </c>
      <c r="E250" s="27" t="s">
        <v>335</v>
      </c>
      <c r="F250" s="2" t="s">
        <v>339</v>
      </c>
      <c r="G250" s="27">
        <v>212.64281999999997</v>
      </c>
      <c r="H250" s="56">
        <v>352</v>
      </c>
      <c r="I250" s="27">
        <v>21.12</v>
      </c>
      <c r="J250" s="27"/>
      <c r="O250" s="27"/>
      <c r="P250" s="23"/>
      <c r="R250" s="23"/>
      <c r="T250" s="26">
        <f t="shared" si="5"/>
        <v>233.76281999999998</v>
      </c>
    </row>
    <row r="251" spans="1:20" ht="12.75" hidden="1" outlineLevel="2">
      <c r="A251" s="19" t="s">
        <v>363</v>
      </c>
      <c r="B251" s="19" t="s">
        <v>761</v>
      </c>
      <c r="C251" s="1" t="s">
        <v>721</v>
      </c>
      <c r="D251" s="23" t="s">
        <v>366</v>
      </c>
      <c r="E251" s="27" t="s">
        <v>335</v>
      </c>
      <c r="F251" s="2" t="s">
        <v>340</v>
      </c>
      <c r="G251" s="27">
        <v>108.95391</v>
      </c>
      <c r="H251" s="56">
        <v>106</v>
      </c>
      <c r="I251" s="27">
        <v>50.88</v>
      </c>
      <c r="J251" s="27"/>
      <c r="O251" s="27"/>
      <c r="P251" s="23"/>
      <c r="R251" s="23"/>
      <c r="T251" s="26">
        <f t="shared" si="5"/>
        <v>159.83391</v>
      </c>
    </row>
    <row r="252" spans="1:20" ht="12.75" hidden="1" outlineLevel="2">
      <c r="A252" s="19" t="s">
        <v>363</v>
      </c>
      <c r="B252" s="19" t="s">
        <v>761</v>
      </c>
      <c r="C252" s="1" t="s">
        <v>721</v>
      </c>
      <c r="D252" s="23" t="s">
        <v>366</v>
      </c>
      <c r="E252" s="27" t="s">
        <v>335</v>
      </c>
      <c r="F252" s="2" t="s">
        <v>356</v>
      </c>
      <c r="G252" s="27"/>
      <c r="H252" s="56"/>
      <c r="I252" s="27"/>
      <c r="J252" s="27">
        <v>180</v>
      </c>
      <c r="O252" s="27"/>
      <c r="P252" s="23"/>
      <c r="R252" s="23"/>
      <c r="T252" s="26">
        <f t="shared" si="5"/>
        <v>180</v>
      </c>
    </row>
    <row r="253" spans="1:20" ht="12.75" hidden="1" outlineLevel="2">
      <c r="A253" s="19" t="s">
        <v>363</v>
      </c>
      <c r="B253" s="19" t="s">
        <v>761</v>
      </c>
      <c r="C253" s="1" t="s">
        <v>721</v>
      </c>
      <c r="D253" s="23" t="s">
        <v>366</v>
      </c>
      <c r="E253" s="27" t="s">
        <v>335</v>
      </c>
      <c r="F253" s="2" t="s">
        <v>853</v>
      </c>
      <c r="G253" s="27">
        <v>1944.89</v>
      </c>
      <c r="H253" s="56"/>
      <c r="I253" s="27"/>
      <c r="J253" s="27"/>
      <c r="O253" s="27"/>
      <c r="P253" s="23"/>
      <c r="R253" s="23"/>
      <c r="T253" s="26">
        <f aca="true" t="shared" si="6" ref="T253:T267">G253+I253+J253+M253+O253+Q253+R253+S253</f>
        <v>1944.89</v>
      </c>
    </row>
    <row r="254" spans="1:20" ht="12.75" hidden="1" outlineLevel="2">
      <c r="A254" s="19" t="s">
        <v>363</v>
      </c>
      <c r="B254" s="19" t="s">
        <v>761</v>
      </c>
      <c r="C254" s="25" t="s">
        <v>902</v>
      </c>
      <c r="D254" s="54" t="s">
        <v>883</v>
      </c>
      <c r="E254" s="60" t="s">
        <v>861</v>
      </c>
      <c r="F254" s="23" t="s">
        <v>861</v>
      </c>
      <c r="N254" s="58">
        <f>O254/$O$2</f>
        <v>0.75</v>
      </c>
      <c r="O254" s="27">
        <v>54</v>
      </c>
      <c r="P254" s="23"/>
      <c r="R254" s="23"/>
      <c r="T254" s="26">
        <f t="shared" si="6"/>
        <v>54</v>
      </c>
    </row>
    <row r="255" spans="1:20" ht="12.75" hidden="1" outlineLevel="2">
      <c r="A255" s="19" t="s">
        <v>363</v>
      </c>
      <c r="B255" s="19" t="s">
        <v>761</v>
      </c>
      <c r="C255" s="1" t="s">
        <v>862</v>
      </c>
      <c r="D255" s="23" t="s">
        <v>366</v>
      </c>
      <c r="E255" s="27" t="s">
        <v>861</v>
      </c>
      <c r="F255" s="2" t="s">
        <v>861</v>
      </c>
      <c r="G255" s="27"/>
      <c r="H255" s="56"/>
      <c r="I255" s="27"/>
      <c r="J255" s="27"/>
      <c r="N255" s="58">
        <f>O255/$O$2</f>
        <v>1.25</v>
      </c>
      <c r="O255" s="27">
        <v>90</v>
      </c>
      <c r="P255" s="23"/>
      <c r="R255" s="23"/>
      <c r="T255" s="26">
        <f t="shared" si="6"/>
        <v>90</v>
      </c>
    </row>
    <row r="256" spans="1:20" ht="12.75" hidden="1" outlineLevel="2">
      <c r="A256" s="19" t="s">
        <v>363</v>
      </c>
      <c r="B256" s="19" t="s">
        <v>761</v>
      </c>
      <c r="C256" s="1" t="s">
        <v>862</v>
      </c>
      <c r="D256" s="23" t="s">
        <v>366</v>
      </c>
      <c r="E256" s="27" t="s">
        <v>710</v>
      </c>
      <c r="F256" s="2" t="s">
        <v>710</v>
      </c>
      <c r="G256" s="27"/>
      <c r="H256" s="56"/>
      <c r="I256" s="27"/>
      <c r="J256" s="27"/>
      <c r="O256" s="27"/>
      <c r="P256" s="23"/>
      <c r="R256" s="23"/>
      <c r="S256" s="27">
        <v>30.64</v>
      </c>
      <c r="T256" s="26">
        <f t="shared" si="6"/>
        <v>30.64</v>
      </c>
    </row>
    <row r="257" spans="1:20" ht="12.75" hidden="1" outlineLevel="2">
      <c r="A257" s="19" t="s">
        <v>363</v>
      </c>
      <c r="B257" s="19" t="s">
        <v>761</v>
      </c>
      <c r="C257" s="25" t="s">
        <v>888</v>
      </c>
      <c r="D257" s="19" t="s">
        <v>657</v>
      </c>
      <c r="E257" s="27" t="s">
        <v>861</v>
      </c>
      <c r="F257" s="2" t="s">
        <v>861</v>
      </c>
      <c r="G257" s="27"/>
      <c r="H257" s="56"/>
      <c r="I257" s="27"/>
      <c r="J257" s="27"/>
      <c r="K257" s="51"/>
      <c r="L257" s="3"/>
      <c r="M257" s="26"/>
      <c r="N257" s="58">
        <f>O257/$O$2</f>
        <v>0.75</v>
      </c>
      <c r="O257" s="27">
        <v>54</v>
      </c>
      <c r="P257" s="3"/>
      <c r="Q257" s="26"/>
      <c r="R257" s="3"/>
      <c r="T257" s="26">
        <f t="shared" si="6"/>
        <v>54</v>
      </c>
    </row>
    <row r="258" spans="1:20" ht="12.75" hidden="1" outlineLevel="2">
      <c r="A258" s="19" t="s">
        <v>363</v>
      </c>
      <c r="B258" s="19" t="s">
        <v>761</v>
      </c>
      <c r="C258" s="25" t="s">
        <v>888</v>
      </c>
      <c r="D258" s="76" t="s">
        <v>657</v>
      </c>
      <c r="E258" s="60" t="s">
        <v>713</v>
      </c>
      <c r="F258" s="23" t="s">
        <v>713</v>
      </c>
      <c r="K258" s="52">
        <v>2</v>
      </c>
      <c r="L258" s="53">
        <v>1</v>
      </c>
      <c r="M258" s="27">
        <f>K258*L258*$M$2</f>
        <v>6270</v>
      </c>
      <c r="T258" s="26">
        <f t="shared" si="6"/>
        <v>6270</v>
      </c>
    </row>
    <row r="259" spans="1:20" ht="12.75" hidden="1" outlineLevel="2">
      <c r="A259" s="19" t="s">
        <v>363</v>
      </c>
      <c r="B259" s="19" t="s">
        <v>761</v>
      </c>
      <c r="C259" s="1" t="s">
        <v>569</v>
      </c>
      <c r="D259" s="23" t="s">
        <v>570</v>
      </c>
      <c r="E259" s="27" t="s">
        <v>335</v>
      </c>
      <c r="F259" s="2">
        <v>15</v>
      </c>
      <c r="G259" s="27">
        <v>393.70616999999925</v>
      </c>
      <c r="H259" s="56">
        <v>1109</v>
      </c>
      <c r="I259" s="27">
        <v>110.9</v>
      </c>
      <c r="J259" s="27"/>
      <c r="O259" s="27"/>
      <c r="P259" s="23"/>
      <c r="R259" s="23"/>
      <c r="T259" s="26">
        <f t="shared" si="6"/>
        <v>504.6061699999992</v>
      </c>
    </row>
    <row r="260" spans="1:20" ht="12.75" hidden="1" outlineLevel="2">
      <c r="A260" s="19" t="s">
        <v>363</v>
      </c>
      <c r="B260" s="19" t="s">
        <v>761</v>
      </c>
      <c r="C260" s="1" t="s">
        <v>569</v>
      </c>
      <c r="D260" s="23" t="s">
        <v>570</v>
      </c>
      <c r="E260" s="27" t="s">
        <v>335</v>
      </c>
      <c r="F260" s="2" t="s">
        <v>337</v>
      </c>
      <c r="G260" s="27">
        <v>27.28323</v>
      </c>
      <c r="H260" s="56">
        <v>10</v>
      </c>
      <c r="I260" s="27">
        <v>0.6</v>
      </c>
      <c r="J260" s="27"/>
      <c r="K260" s="51"/>
      <c r="L260" s="3"/>
      <c r="M260" s="26"/>
      <c r="N260" s="47"/>
      <c r="O260" s="26"/>
      <c r="P260" s="3"/>
      <c r="Q260" s="26"/>
      <c r="R260" s="3"/>
      <c r="T260" s="26">
        <f t="shared" si="6"/>
        <v>27.88323</v>
      </c>
    </row>
    <row r="261" spans="1:20" ht="12.75" hidden="1" outlineLevel="2">
      <c r="A261" s="19" t="s">
        <v>363</v>
      </c>
      <c r="B261" s="19" t="s">
        <v>761</v>
      </c>
      <c r="C261" s="1" t="s">
        <v>569</v>
      </c>
      <c r="D261" s="23" t="s">
        <v>570</v>
      </c>
      <c r="E261" s="27" t="s">
        <v>335</v>
      </c>
      <c r="F261" s="2" t="s">
        <v>338</v>
      </c>
      <c r="G261" s="27">
        <v>132.31998</v>
      </c>
      <c r="H261" s="56">
        <v>86</v>
      </c>
      <c r="I261" s="27">
        <v>5.16</v>
      </c>
      <c r="J261" s="27"/>
      <c r="O261" s="27"/>
      <c r="P261" s="23"/>
      <c r="R261" s="23"/>
      <c r="T261" s="26">
        <f t="shared" si="6"/>
        <v>137.47997999999998</v>
      </c>
    </row>
    <row r="262" spans="1:20" ht="12.75" hidden="1" outlineLevel="2">
      <c r="A262" s="19" t="s">
        <v>363</v>
      </c>
      <c r="B262" s="19" t="s">
        <v>761</v>
      </c>
      <c r="C262" s="1" t="s">
        <v>569</v>
      </c>
      <c r="D262" s="23" t="s">
        <v>570</v>
      </c>
      <c r="E262" s="27" t="s">
        <v>335</v>
      </c>
      <c r="F262" s="2" t="s">
        <v>341</v>
      </c>
      <c r="G262" s="27">
        <v>55.01925</v>
      </c>
      <c r="H262" s="56">
        <v>11</v>
      </c>
      <c r="I262" s="27">
        <v>0.66</v>
      </c>
      <c r="J262" s="27"/>
      <c r="O262" s="27"/>
      <c r="P262" s="23"/>
      <c r="R262" s="23"/>
      <c r="T262" s="26">
        <f t="shared" si="6"/>
        <v>55.679249999999996</v>
      </c>
    </row>
    <row r="263" spans="1:20" ht="12.75" hidden="1" outlineLevel="2">
      <c r="A263" s="19" t="s">
        <v>363</v>
      </c>
      <c r="B263" s="19" t="s">
        <v>761</v>
      </c>
      <c r="C263" s="1" t="s">
        <v>569</v>
      </c>
      <c r="D263" s="23" t="s">
        <v>570</v>
      </c>
      <c r="E263" s="27" t="s">
        <v>335</v>
      </c>
      <c r="F263" s="2" t="s">
        <v>339</v>
      </c>
      <c r="G263" s="27">
        <v>151.30557</v>
      </c>
      <c r="H263" s="56">
        <v>317</v>
      </c>
      <c r="I263" s="27">
        <v>19.02</v>
      </c>
      <c r="J263" s="27"/>
      <c r="O263" s="27"/>
      <c r="P263" s="23"/>
      <c r="R263" s="23"/>
      <c r="T263" s="26">
        <f t="shared" si="6"/>
        <v>170.32557</v>
      </c>
    </row>
    <row r="264" spans="1:20" ht="12.75" hidden="1" outlineLevel="2">
      <c r="A264" s="19" t="s">
        <v>363</v>
      </c>
      <c r="B264" s="19" t="s">
        <v>761</v>
      </c>
      <c r="C264" s="1" t="s">
        <v>569</v>
      </c>
      <c r="D264" s="23" t="s">
        <v>570</v>
      </c>
      <c r="E264" s="27" t="s">
        <v>335</v>
      </c>
      <c r="F264" s="2" t="s">
        <v>340</v>
      </c>
      <c r="G264" s="27">
        <v>49.33305</v>
      </c>
      <c r="H264" s="56">
        <v>63</v>
      </c>
      <c r="I264" s="27">
        <v>30.24</v>
      </c>
      <c r="J264" s="27"/>
      <c r="O264" s="27"/>
      <c r="P264" s="23"/>
      <c r="R264" s="23"/>
      <c r="T264" s="26">
        <f t="shared" si="6"/>
        <v>79.57305</v>
      </c>
    </row>
    <row r="265" spans="1:20" ht="12.75" hidden="1" outlineLevel="2">
      <c r="A265" s="19" t="s">
        <v>363</v>
      </c>
      <c r="B265" s="19" t="s">
        <v>761</v>
      </c>
      <c r="C265" s="1" t="s">
        <v>569</v>
      </c>
      <c r="D265" s="23" t="s">
        <v>570</v>
      </c>
      <c r="E265" s="27" t="s">
        <v>335</v>
      </c>
      <c r="F265" s="2" t="s">
        <v>356</v>
      </c>
      <c r="G265" s="27"/>
      <c r="H265" s="56"/>
      <c r="I265" s="27"/>
      <c r="J265" s="27">
        <v>180</v>
      </c>
      <c r="O265" s="27"/>
      <c r="P265" s="23"/>
      <c r="R265" s="23"/>
      <c r="T265" s="26">
        <f t="shared" si="6"/>
        <v>180</v>
      </c>
    </row>
    <row r="266" spans="1:20" ht="12.75" hidden="1" outlineLevel="2">
      <c r="A266" s="19" t="s">
        <v>363</v>
      </c>
      <c r="B266" s="19" t="s">
        <v>761</v>
      </c>
      <c r="C266" s="1" t="s">
        <v>569</v>
      </c>
      <c r="D266" s="59" t="s">
        <v>570</v>
      </c>
      <c r="E266" s="60" t="s">
        <v>713</v>
      </c>
      <c r="F266" s="23" t="s">
        <v>713</v>
      </c>
      <c r="K266" s="52">
        <v>1</v>
      </c>
      <c r="L266" s="53">
        <v>0.85</v>
      </c>
      <c r="M266" s="27">
        <f>K266*L266*$M$2</f>
        <v>2664.75</v>
      </c>
      <c r="T266" s="26">
        <f t="shared" si="6"/>
        <v>2664.75</v>
      </c>
    </row>
    <row r="267" spans="1:20" ht="12.75" hidden="1" outlineLevel="2">
      <c r="A267" s="19" t="s">
        <v>363</v>
      </c>
      <c r="B267" s="19" t="s">
        <v>761</v>
      </c>
      <c r="C267" s="1" t="s">
        <v>569</v>
      </c>
      <c r="D267" s="23" t="s">
        <v>570</v>
      </c>
      <c r="E267" s="27" t="s">
        <v>710</v>
      </c>
      <c r="F267" s="2" t="s">
        <v>710</v>
      </c>
      <c r="G267" s="27"/>
      <c r="H267" s="56"/>
      <c r="I267" s="27"/>
      <c r="J267" s="27"/>
      <c r="O267" s="27"/>
      <c r="P267" s="23"/>
      <c r="R267" s="23"/>
      <c r="S267" s="27">
        <v>7.76</v>
      </c>
      <c r="T267" s="26">
        <f t="shared" si="6"/>
        <v>7.76</v>
      </c>
    </row>
    <row r="268" spans="1:20" s="3" customFormat="1" ht="12.75" outlineLevel="1" collapsed="1">
      <c r="A268" s="222" t="s">
        <v>950</v>
      </c>
      <c r="B268" s="222"/>
      <c r="C268" s="224"/>
      <c r="D268" s="223"/>
      <c r="E268" s="229"/>
      <c r="G268" s="26">
        <f aca="true" t="shared" si="7" ref="G268:T268">SUBTOTAL(9,G61:G267)</f>
        <v>77084.204745</v>
      </c>
      <c r="H268" s="226">
        <f t="shared" si="7"/>
        <v>130848</v>
      </c>
      <c r="I268" s="26">
        <f t="shared" si="7"/>
        <v>19454.040000000005</v>
      </c>
      <c r="J268" s="26">
        <f t="shared" si="7"/>
        <v>3855</v>
      </c>
      <c r="K268" s="230">
        <f t="shared" si="7"/>
        <v>17.199999999999996</v>
      </c>
      <c r="L268" s="231">
        <f t="shared" si="7"/>
        <v>9.85</v>
      </c>
      <c r="M268" s="26">
        <f t="shared" si="7"/>
        <v>36836.25</v>
      </c>
      <c r="N268" s="47">
        <f t="shared" si="7"/>
        <v>69.5</v>
      </c>
      <c r="O268" s="26">
        <f t="shared" si="7"/>
        <v>5004</v>
      </c>
      <c r="P268" s="227">
        <f t="shared" si="7"/>
        <v>1048</v>
      </c>
      <c r="Q268" s="26">
        <f t="shared" si="7"/>
        <v>1804.01</v>
      </c>
      <c r="R268" s="26">
        <f t="shared" si="7"/>
        <v>10.48</v>
      </c>
      <c r="S268" s="26">
        <f t="shared" si="7"/>
        <v>384.51</v>
      </c>
      <c r="T268" s="26">
        <f t="shared" si="7"/>
        <v>144432.494745</v>
      </c>
    </row>
    <row r="269" spans="1:20" ht="12.75" hidden="1" outlineLevel="2">
      <c r="A269" s="19" t="s">
        <v>402</v>
      </c>
      <c r="B269" s="19" t="s">
        <v>931</v>
      </c>
      <c r="C269" s="2">
        <v>501000</v>
      </c>
      <c r="D269" s="59" t="s">
        <v>916</v>
      </c>
      <c r="E269" s="60" t="s">
        <v>713</v>
      </c>
      <c r="F269" s="23" t="s">
        <v>713</v>
      </c>
      <c r="K269" s="52">
        <v>2</v>
      </c>
      <c r="L269" s="53">
        <v>0.1429</v>
      </c>
      <c r="M269" s="27">
        <f>K269*L269*$M$2</f>
        <v>895.983</v>
      </c>
      <c r="T269" s="26">
        <f aca="true" t="shared" si="8" ref="T269:T300">G269+I269+J269+M269+O269+Q269+R269+S269</f>
        <v>895.983</v>
      </c>
    </row>
    <row r="270" spans="1:20" ht="12.75" hidden="1" outlineLevel="2">
      <c r="A270" s="19" t="s">
        <v>402</v>
      </c>
      <c r="B270" s="19" t="s">
        <v>791</v>
      </c>
      <c r="C270" s="1" t="s">
        <v>711</v>
      </c>
      <c r="D270" s="23" t="s">
        <v>714</v>
      </c>
      <c r="E270" s="27" t="s">
        <v>335</v>
      </c>
      <c r="F270" s="2">
        <v>15</v>
      </c>
      <c r="G270" s="27">
        <v>32.100705</v>
      </c>
      <c r="H270" s="56">
        <v>92</v>
      </c>
      <c r="I270" s="27">
        <v>9.2</v>
      </c>
      <c r="J270" s="27"/>
      <c r="O270" s="27"/>
      <c r="P270" s="23"/>
      <c r="R270" s="23"/>
      <c r="T270" s="26">
        <f t="shared" si="8"/>
        <v>41.300704999999994</v>
      </c>
    </row>
    <row r="271" spans="1:20" ht="12.75" hidden="1" outlineLevel="2">
      <c r="A271" s="19" t="s">
        <v>402</v>
      </c>
      <c r="B271" s="19" t="s">
        <v>791</v>
      </c>
      <c r="C271" s="1" t="s">
        <v>711</v>
      </c>
      <c r="D271" s="23" t="s">
        <v>714</v>
      </c>
      <c r="E271" s="27" t="s">
        <v>335</v>
      </c>
      <c r="F271" s="2" t="s">
        <v>337</v>
      </c>
      <c r="G271" s="27">
        <v>3.6433799999999996</v>
      </c>
      <c r="H271" s="56">
        <v>2</v>
      </c>
      <c r="I271" s="27">
        <v>0.12</v>
      </c>
      <c r="J271" s="27"/>
      <c r="O271" s="27"/>
      <c r="P271" s="23"/>
      <c r="R271" s="23"/>
      <c r="T271" s="26">
        <f t="shared" si="8"/>
        <v>3.7633799999999997</v>
      </c>
    </row>
    <row r="272" spans="1:20" ht="12.75" hidden="1" outlineLevel="2">
      <c r="A272" s="19" t="s">
        <v>402</v>
      </c>
      <c r="B272" s="19" t="s">
        <v>791</v>
      </c>
      <c r="C272" s="1" t="s">
        <v>711</v>
      </c>
      <c r="D272" s="23" t="s">
        <v>714</v>
      </c>
      <c r="E272" s="27" t="s">
        <v>335</v>
      </c>
      <c r="F272" s="2" t="s">
        <v>339</v>
      </c>
      <c r="G272" s="27">
        <v>11.76201</v>
      </c>
      <c r="H272" s="56">
        <v>25</v>
      </c>
      <c r="I272" s="27">
        <v>1.5</v>
      </c>
      <c r="J272" s="27"/>
      <c r="O272" s="27"/>
      <c r="P272" s="23"/>
      <c r="R272" s="23"/>
      <c r="T272" s="26">
        <f t="shared" si="8"/>
        <v>13.26201</v>
      </c>
    </row>
    <row r="273" spans="1:20" ht="12.75" hidden="1" outlineLevel="2">
      <c r="A273" s="19" t="s">
        <v>402</v>
      </c>
      <c r="B273" s="19" t="s">
        <v>791</v>
      </c>
      <c r="C273" s="1" t="s">
        <v>711</v>
      </c>
      <c r="D273" s="23" t="s">
        <v>714</v>
      </c>
      <c r="E273" s="27" t="s">
        <v>335</v>
      </c>
      <c r="F273" s="2" t="s">
        <v>356</v>
      </c>
      <c r="G273" s="27"/>
      <c r="H273" s="56"/>
      <c r="I273" s="27"/>
      <c r="J273" s="27">
        <v>90</v>
      </c>
      <c r="O273" s="27"/>
      <c r="P273" s="23"/>
      <c r="R273" s="23"/>
      <c r="T273" s="26">
        <f t="shared" si="8"/>
        <v>90</v>
      </c>
    </row>
    <row r="274" spans="1:20" ht="12.75" hidden="1" outlineLevel="2">
      <c r="A274" s="19" t="s">
        <v>402</v>
      </c>
      <c r="B274" s="19" t="s">
        <v>791</v>
      </c>
      <c r="C274" s="1" t="s">
        <v>711</v>
      </c>
      <c r="D274" s="59" t="s">
        <v>714</v>
      </c>
      <c r="E274" s="60" t="s">
        <v>713</v>
      </c>
      <c r="F274" s="23" t="s">
        <v>713</v>
      </c>
      <c r="K274" s="52">
        <v>2</v>
      </c>
      <c r="L274" s="53">
        <v>0.5</v>
      </c>
      <c r="M274" s="27">
        <f>K274*L274*$M$2</f>
        <v>3135</v>
      </c>
      <c r="T274" s="26">
        <f t="shared" si="8"/>
        <v>3135</v>
      </c>
    </row>
    <row r="275" spans="1:20" ht="12.75" hidden="1" outlineLevel="2">
      <c r="A275" s="19" t="s">
        <v>402</v>
      </c>
      <c r="B275" s="19" t="s">
        <v>792</v>
      </c>
      <c r="C275" s="1" t="s">
        <v>443</v>
      </c>
      <c r="D275" s="23" t="s">
        <v>444</v>
      </c>
      <c r="E275" s="27" t="s">
        <v>335</v>
      </c>
      <c r="F275" s="2" t="s">
        <v>338</v>
      </c>
      <c r="G275" s="27">
        <v>2.8957499999999996</v>
      </c>
      <c r="H275" s="56">
        <v>1</v>
      </c>
      <c r="I275" s="27">
        <v>0.06</v>
      </c>
      <c r="J275" s="27"/>
      <c r="K275" s="51"/>
      <c r="L275" s="3"/>
      <c r="M275" s="26"/>
      <c r="N275" s="47"/>
      <c r="O275" s="26"/>
      <c r="P275" s="3"/>
      <c r="Q275" s="26"/>
      <c r="R275" s="3"/>
      <c r="T275" s="26">
        <f t="shared" si="8"/>
        <v>2.9557499999999997</v>
      </c>
    </row>
    <row r="276" spans="1:20" ht="12.75" hidden="1" outlineLevel="2">
      <c r="A276" s="19" t="s">
        <v>402</v>
      </c>
      <c r="B276" s="19" t="s">
        <v>792</v>
      </c>
      <c r="C276" s="1" t="s">
        <v>443</v>
      </c>
      <c r="D276" s="23" t="s">
        <v>444</v>
      </c>
      <c r="E276" s="27" t="s">
        <v>335</v>
      </c>
      <c r="F276" s="2" t="s">
        <v>356</v>
      </c>
      <c r="G276" s="27"/>
      <c r="H276" s="56"/>
      <c r="I276" s="27"/>
      <c r="J276" s="27">
        <v>15</v>
      </c>
      <c r="K276" s="51"/>
      <c r="L276" s="3"/>
      <c r="M276" s="26"/>
      <c r="N276" s="47"/>
      <c r="O276" s="26"/>
      <c r="P276" s="3"/>
      <c r="Q276" s="26"/>
      <c r="R276" s="3"/>
      <c r="T276" s="26">
        <f t="shared" si="8"/>
        <v>15</v>
      </c>
    </row>
    <row r="277" spans="1:20" ht="12.75" hidden="1" outlineLevel="2">
      <c r="A277" s="19" t="s">
        <v>402</v>
      </c>
      <c r="B277" s="19" t="s">
        <v>792</v>
      </c>
      <c r="C277" s="1" t="s">
        <v>443</v>
      </c>
      <c r="D277" s="59" t="s">
        <v>444</v>
      </c>
      <c r="E277" s="60" t="s">
        <v>713</v>
      </c>
      <c r="F277" s="23" t="s">
        <v>713</v>
      </c>
      <c r="K277" s="52">
        <v>4</v>
      </c>
      <c r="L277" s="53">
        <v>0.1</v>
      </c>
      <c r="M277" s="27">
        <f>K277*L277*$M$2</f>
        <v>1254</v>
      </c>
      <c r="T277" s="26">
        <f t="shared" si="8"/>
        <v>1254</v>
      </c>
    </row>
    <row r="278" spans="1:20" ht="12.75" hidden="1" outlineLevel="2">
      <c r="A278" s="19" t="s">
        <v>402</v>
      </c>
      <c r="B278" s="19" t="s">
        <v>792</v>
      </c>
      <c r="C278" s="1" t="s">
        <v>443</v>
      </c>
      <c r="D278" s="23" t="s">
        <v>472</v>
      </c>
      <c r="E278" s="27" t="s">
        <v>335</v>
      </c>
      <c r="F278" s="2">
        <v>15</v>
      </c>
      <c r="G278" s="27">
        <v>158.52388499999998</v>
      </c>
      <c r="H278" s="56">
        <v>445</v>
      </c>
      <c r="I278" s="27">
        <v>44.5</v>
      </c>
      <c r="J278" s="27"/>
      <c r="O278" s="27"/>
      <c r="P278" s="23"/>
      <c r="R278" s="23"/>
      <c r="T278" s="26">
        <f t="shared" si="8"/>
        <v>203.02388499999998</v>
      </c>
    </row>
    <row r="279" spans="1:20" ht="12.75" hidden="1" outlineLevel="2">
      <c r="A279" s="19" t="s">
        <v>402</v>
      </c>
      <c r="B279" s="19" t="s">
        <v>792</v>
      </c>
      <c r="C279" s="1" t="s">
        <v>443</v>
      </c>
      <c r="D279" s="23" t="s">
        <v>472</v>
      </c>
      <c r="E279" s="27" t="s">
        <v>335</v>
      </c>
      <c r="F279" s="2" t="s">
        <v>337</v>
      </c>
      <c r="G279" s="27">
        <v>22.081409999999998</v>
      </c>
      <c r="H279" s="56">
        <v>4</v>
      </c>
      <c r="I279" s="27">
        <v>0.24</v>
      </c>
      <c r="J279" s="27"/>
      <c r="O279" s="27"/>
      <c r="P279" s="23"/>
      <c r="R279" s="23"/>
      <c r="T279" s="26">
        <f t="shared" si="8"/>
        <v>22.321409999999997</v>
      </c>
    </row>
    <row r="280" spans="1:20" ht="12.75" hidden="1" outlineLevel="2">
      <c r="A280" s="19" t="s">
        <v>402</v>
      </c>
      <c r="B280" s="19" t="s">
        <v>792</v>
      </c>
      <c r="C280" s="1" t="s">
        <v>443</v>
      </c>
      <c r="D280" s="23" t="s">
        <v>472</v>
      </c>
      <c r="E280" s="27" t="s">
        <v>335</v>
      </c>
      <c r="F280" s="2" t="s">
        <v>338</v>
      </c>
      <c r="G280" s="27">
        <v>1.8216899999999998</v>
      </c>
      <c r="H280" s="56">
        <v>1</v>
      </c>
      <c r="I280" s="27">
        <v>0.06</v>
      </c>
      <c r="J280" s="27"/>
      <c r="O280" s="27"/>
      <c r="P280" s="23"/>
      <c r="R280" s="23"/>
      <c r="T280" s="26">
        <f t="shared" si="8"/>
        <v>1.8816899999999999</v>
      </c>
    </row>
    <row r="281" spans="1:20" ht="12.75" hidden="1" outlineLevel="2">
      <c r="A281" s="19" t="s">
        <v>402</v>
      </c>
      <c r="B281" s="19" t="s">
        <v>792</v>
      </c>
      <c r="C281" s="1" t="s">
        <v>443</v>
      </c>
      <c r="D281" s="23" t="s">
        <v>472</v>
      </c>
      <c r="E281" s="27" t="s">
        <v>335</v>
      </c>
      <c r="F281" s="2" t="s">
        <v>339</v>
      </c>
      <c r="G281" s="27">
        <v>105.21575999999983</v>
      </c>
      <c r="H281" s="56">
        <v>221</v>
      </c>
      <c r="I281" s="27">
        <v>13.26</v>
      </c>
      <c r="J281" s="27"/>
      <c r="K281" s="51"/>
      <c r="L281" s="3"/>
      <c r="M281" s="26"/>
      <c r="N281" s="47"/>
      <c r="O281" s="26"/>
      <c r="P281" s="3"/>
      <c r="Q281" s="26"/>
      <c r="R281" s="3"/>
      <c r="T281" s="26">
        <f t="shared" si="8"/>
        <v>118.47575999999984</v>
      </c>
    </row>
    <row r="282" spans="1:20" ht="12.75" hidden="1" outlineLevel="2">
      <c r="A282" s="19" t="s">
        <v>402</v>
      </c>
      <c r="B282" s="19" t="s">
        <v>792</v>
      </c>
      <c r="C282" s="1" t="s">
        <v>443</v>
      </c>
      <c r="D282" s="23" t="s">
        <v>472</v>
      </c>
      <c r="E282" s="27" t="s">
        <v>335</v>
      </c>
      <c r="F282" s="2" t="s">
        <v>356</v>
      </c>
      <c r="G282" s="27"/>
      <c r="H282" s="56"/>
      <c r="I282" s="27"/>
      <c r="J282" s="27">
        <v>180</v>
      </c>
      <c r="K282" s="51"/>
      <c r="L282" s="3"/>
      <c r="M282" s="26"/>
      <c r="N282" s="47"/>
      <c r="O282" s="26"/>
      <c r="P282" s="3"/>
      <c r="Q282" s="26"/>
      <c r="R282" s="3"/>
      <c r="T282" s="26">
        <f t="shared" si="8"/>
        <v>180</v>
      </c>
    </row>
    <row r="283" spans="1:20" ht="12.75" hidden="1" outlineLevel="2">
      <c r="A283" s="19" t="s">
        <v>402</v>
      </c>
      <c r="B283" s="19" t="s">
        <v>792</v>
      </c>
      <c r="C283" s="2">
        <v>502700</v>
      </c>
      <c r="D283" s="59" t="s">
        <v>942</v>
      </c>
      <c r="E283" s="60" t="s">
        <v>713</v>
      </c>
      <c r="F283" s="23" t="s">
        <v>713</v>
      </c>
      <c r="K283" s="52">
        <v>1</v>
      </c>
      <c r="L283" s="53">
        <v>0.5</v>
      </c>
      <c r="M283" s="27">
        <f>K283*L283*$M$2</f>
        <v>1567.5</v>
      </c>
      <c r="T283" s="26">
        <f t="shared" si="8"/>
        <v>1567.5</v>
      </c>
    </row>
    <row r="284" spans="1:20" ht="12.75" hidden="1" outlineLevel="2">
      <c r="A284" s="19" t="s">
        <v>402</v>
      </c>
      <c r="B284" s="19" t="s">
        <v>803</v>
      </c>
      <c r="C284" s="1" t="s">
        <v>468</v>
      </c>
      <c r="D284" s="23" t="s">
        <v>469</v>
      </c>
      <c r="E284" s="27" t="s">
        <v>335</v>
      </c>
      <c r="F284" s="2">
        <v>15</v>
      </c>
      <c r="G284" s="27">
        <v>893.01771</v>
      </c>
      <c r="H284" s="56">
        <v>2520</v>
      </c>
      <c r="I284" s="27">
        <v>252</v>
      </c>
      <c r="J284" s="27"/>
      <c r="O284" s="27"/>
      <c r="P284" s="23"/>
      <c r="R284" s="23"/>
      <c r="T284" s="26">
        <f t="shared" si="8"/>
        <v>1145.01771</v>
      </c>
    </row>
    <row r="285" spans="1:20" ht="12.75" hidden="1" outlineLevel="2">
      <c r="A285" s="19" t="s">
        <v>402</v>
      </c>
      <c r="B285" s="19" t="s">
        <v>803</v>
      </c>
      <c r="C285" s="1" t="s">
        <v>468</v>
      </c>
      <c r="D285" s="23" t="s">
        <v>469</v>
      </c>
      <c r="E285" s="27" t="s">
        <v>335</v>
      </c>
      <c r="F285" s="2" t="s">
        <v>337</v>
      </c>
      <c r="G285" s="27">
        <v>29.63142</v>
      </c>
      <c r="H285" s="56">
        <v>6</v>
      </c>
      <c r="I285" s="27">
        <v>0.36</v>
      </c>
      <c r="J285" s="27"/>
      <c r="K285" s="51"/>
      <c r="L285" s="3"/>
      <c r="M285" s="26"/>
      <c r="N285" s="47"/>
      <c r="O285" s="26"/>
      <c r="P285" s="3"/>
      <c r="Q285" s="26"/>
      <c r="R285" s="3"/>
      <c r="T285" s="26">
        <f t="shared" si="8"/>
        <v>29.991419999999998</v>
      </c>
    </row>
    <row r="286" spans="1:20" ht="12.75" hidden="1" outlineLevel="2">
      <c r="A286" s="19" t="s">
        <v>402</v>
      </c>
      <c r="B286" s="19" t="s">
        <v>803</v>
      </c>
      <c r="C286" s="1" t="s">
        <v>468</v>
      </c>
      <c r="D286" s="23" t="s">
        <v>469</v>
      </c>
      <c r="E286" s="27" t="s">
        <v>335</v>
      </c>
      <c r="F286" s="2" t="s">
        <v>338</v>
      </c>
      <c r="G286" s="27">
        <v>30.71601</v>
      </c>
      <c r="H286" s="56">
        <v>12</v>
      </c>
      <c r="I286" s="27">
        <v>0.72</v>
      </c>
      <c r="J286" s="27"/>
      <c r="O286" s="27"/>
      <c r="P286" s="23"/>
      <c r="R286" s="23"/>
      <c r="T286" s="26">
        <f t="shared" si="8"/>
        <v>31.43601</v>
      </c>
    </row>
    <row r="287" spans="1:20" ht="12.75" hidden="1" outlineLevel="2">
      <c r="A287" s="19" t="s">
        <v>402</v>
      </c>
      <c r="B287" s="19" t="s">
        <v>803</v>
      </c>
      <c r="C287" s="1" t="s">
        <v>468</v>
      </c>
      <c r="D287" s="23" t="s">
        <v>469</v>
      </c>
      <c r="E287" s="27" t="s">
        <v>335</v>
      </c>
      <c r="F287" s="2" t="s">
        <v>339</v>
      </c>
      <c r="G287" s="27">
        <v>94.59098999999989</v>
      </c>
      <c r="H287" s="56">
        <v>203</v>
      </c>
      <c r="I287" s="27">
        <v>12.18</v>
      </c>
      <c r="J287" s="27"/>
      <c r="O287" s="27"/>
      <c r="P287" s="23"/>
      <c r="R287" s="23"/>
      <c r="T287" s="26">
        <f t="shared" si="8"/>
        <v>106.7709899999999</v>
      </c>
    </row>
    <row r="288" spans="1:20" ht="12.75" hidden="1" outlineLevel="2">
      <c r="A288" s="19" t="s">
        <v>402</v>
      </c>
      <c r="B288" s="19" t="s">
        <v>803</v>
      </c>
      <c r="C288" s="1" t="s">
        <v>468</v>
      </c>
      <c r="D288" s="23" t="s">
        <v>469</v>
      </c>
      <c r="E288" s="27" t="s">
        <v>335</v>
      </c>
      <c r="F288" s="2" t="s">
        <v>340</v>
      </c>
      <c r="G288" s="27">
        <v>1.7374499999999997</v>
      </c>
      <c r="H288" s="56">
        <v>3</v>
      </c>
      <c r="I288" s="27">
        <v>1.44</v>
      </c>
      <c r="J288" s="27"/>
      <c r="O288" s="27"/>
      <c r="P288" s="23"/>
      <c r="R288" s="23"/>
      <c r="T288" s="26">
        <f t="shared" si="8"/>
        <v>3.1774499999999994</v>
      </c>
    </row>
    <row r="289" spans="1:20" ht="12.75" hidden="1" outlineLevel="2">
      <c r="A289" s="19" t="s">
        <v>402</v>
      </c>
      <c r="B289" s="19" t="s">
        <v>803</v>
      </c>
      <c r="C289" s="1" t="s">
        <v>468</v>
      </c>
      <c r="D289" s="23" t="s">
        <v>469</v>
      </c>
      <c r="E289" s="27" t="s">
        <v>335</v>
      </c>
      <c r="F289" s="2" t="s">
        <v>356</v>
      </c>
      <c r="G289" s="27"/>
      <c r="H289" s="56"/>
      <c r="I289" s="27"/>
      <c r="J289" s="27">
        <v>180</v>
      </c>
      <c r="O289" s="27"/>
      <c r="P289" s="23"/>
      <c r="R289" s="23"/>
      <c r="T289" s="26">
        <f t="shared" si="8"/>
        <v>180</v>
      </c>
    </row>
    <row r="290" spans="1:20" ht="12.75" hidden="1" outlineLevel="2">
      <c r="A290" s="19" t="s">
        <v>402</v>
      </c>
      <c r="B290" s="19" t="s">
        <v>803</v>
      </c>
      <c r="C290" s="1" t="s">
        <v>468</v>
      </c>
      <c r="D290" s="23" t="s">
        <v>469</v>
      </c>
      <c r="E290" s="27" t="s">
        <v>335</v>
      </c>
      <c r="F290" s="2" t="s">
        <v>853</v>
      </c>
      <c r="G290" s="27">
        <v>0.28</v>
      </c>
      <c r="H290" s="56"/>
      <c r="I290" s="27"/>
      <c r="J290" s="27"/>
      <c r="O290" s="27"/>
      <c r="P290" s="23"/>
      <c r="R290" s="23"/>
      <c r="T290" s="26">
        <f t="shared" si="8"/>
        <v>0.28</v>
      </c>
    </row>
    <row r="291" spans="1:20" ht="12.75" hidden="1" outlineLevel="2">
      <c r="A291" s="19" t="s">
        <v>402</v>
      </c>
      <c r="B291" s="19" t="s">
        <v>803</v>
      </c>
      <c r="C291" s="1" t="s">
        <v>468</v>
      </c>
      <c r="D291" s="59" t="s">
        <v>469</v>
      </c>
      <c r="E291" s="60" t="s">
        <v>713</v>
      </c>
      <c r="F291" s="23" t="s">
        <v>713</v>
      </c>
      <c r="K291" s="52">
        <v>4</v>
      </c>
      <c r="L291" s="53">
        <v>0.1</v>
      </c>
      <c r="M291" s="27">
        <f>K291*L291*$M$2</f>
        <v>1254</v>
      </c>
      <c r="T291" s="26">
        <f t="shared" si="8"/>
        <v>1254</v>
      </c>
    </row>
    <row r="292" spans="1:20" ht="12.75" hidden="1" outlineLevel="2">
      <c r="A292" s="19" t="s">
        <v>402</v>
      </c>
      <c r="B292" s="19" t="s">
        <v>793</v>
      </c>
      <c r="C292" s="25">
        <v>504401</v>
      </c>
      <c r="D292" s="54" t="s">
        <v>883</v>
      </c>
      <c r="E292" s="60" t="s">
        <v>861</v>
      </c>
      <c r="F292" s="23" t="s">
        <v>861</v>
      </c>
      <c r="N292" s="58">
        <f>O292/$O$2</f>
        <v>1.75</v>
      </c>
      <c r="O292" s="27">
        <v>126</v>
      </c>
      <c r="P292" s="23"/>
      <c r="R292" s="23"/>
      <c r="T292" s="26">
        <f t="shared" si="8"/>
        <v>126</v>
      </c>
    </row>
    <row r="293" spans="1:20" ht="12.75" hidden="1" outlineLevel="2">
      <c r="A293" s="20" t="s">
        <v>402</v>
      </c>
      <c r="B293" s="20" t="s">
        <v>793</v>
      </c>
      <c r="C293" s="41" t="s">
        <v>447</v>
      </c>
      <c r="D293" s="23" t="s">
        <v>446</v>
      </c>
      <c r="E293" s="27" t="s">
        <v>335</v>
      </c>
      <c r="F293" s="2">
        <v>15</v>
      </c>
      <c r="G293" s="27">
        <v>124.301385</v>
      </c>
      <c r="H293" s="56">
        <v>352</v>
      </c>
      <c r="I293" s="27">
        <v>35.2</v>
      </c>
      <c r="J293" s="27"/>
      <c r="K293" s="51"/>
      <c r="L293" s="3"/>
      <c r="M293" s="26"/>
      <c r="N293" s="47"/>
      <c r="O293" s="26"/>
      <c r="P293" s="3"/>
      <c r="Q293" s="26"/>
      <c r="R293" s="3"/>
      <c r="T293" s="26">
        <f t="shared" si="8"/>
        <v>159.501385</v>
      </c>
    </row>
    <row r="294" spans="1:20" ht="12.75" hidden="1" outlineLevel="2">
      <c r="A294" s="20" t="s">
        <v>402</v>
      </c>
      <c r="B294" s="20" t="s">
        <v>793</v>
      </c>
      <c r="C294" s="41" t="s">
        <v>447</v>
      </c>
      <c r="D294" s="23" t="s">
        <v>446</v>
      </c>
      <c r="E294" s="27" t="s">
        <v>335</v>
      </c>
      <c r="F294" s="2" t="s">
        <v>337</v>
      </c>
      <c r="G294" s="27">
        <v>56.946239999999996</v>
      </c>
      <c r="H294" s="56">
        <v>11</v>
      </c>
      <c r="I294" s="27">
        <v>0.66</v>
      </c>
      <c r="J294" s="27"/>
      <c r="O294" s="27"/>
      <c r="P294" s="23"/>
      <c r="R294" s="23"/>
      <c r="T294" s="26">
        <f t="shared" si="8"/>
        <v>57.60623999999999</v>
      </c>
    </row>
    <row r="295" spans="1:20" ht="12.75" hidden="1" outlineLevel="2">
      <c r="A295" s="20" t="s">
        <v>402</v>
      </c>
      <c r="B295" s="20" t="s">
        <v>793</v>
      </c>
      <c r="C295" s="41" t="s">
        <v>447</v>
      </c>
      <c r="D295" s="23" t="s">
        <v>446</v>
      </c>
      <c r="E295" s="27" t="s">
        <v>335</v>
      </c>
      <c r="F295" s="2" t="s">
        <v>338</v>
      </c>
      <c r="G295" s="27">
        <v>6.06528</v>
      </c>
      <c r="H295" s="56">
        <v>5</v>
      </c>
      <c r="I295" s="27">
        <v>0.3</v>
      </c>
      <c r="J295" s="27"/>
      <c r="O295" s="27"/>
      <c r="P295" s="23"/>
      <c r="R295" s="23"/>
      <c r="T295" s="26">
        <f t="shared" si="8"/>
        <v>6.365279999999999</v>
      </c>
    </row>
    <row r="296" spans="1:20" ht="12.75" hidden="1" outlineLevel="2">
      <c r="A296" s="20" t="s">
        <v>402</v>
      </c>
      <c r="B296" s="20" t="s">
        <v>793</v>
      </c>
      <c r="C296" s="41" t="s">
        <v>447</v>
      </c>
      <c r="D296" s="23" t="s">
        <v>446</v>
      </c>
      <c r="E296" s="27" t="s">
        <v>335</v>
      </c>
      <c r="F296" s="2" t="s">
        <v>339</v>
      </c>
      <c r="G296" s="27">
        <v>103.25717999999999</v>
      </c>
      <c r="H296" s="56">
        <v>219</v>
      </c>
      <c r="I296" s="27">
        <v>13.14</v>
      </c>
      <c r="J296" s="27"/>
      <c r="O296" s="27"/>
      <c r="P296" s="23"/>
      <c r="R296" s="23"/>
      <c r="T296" s="26">
        <f t="shared" si="8"/>
        <v>116.39717999999999</v>
      </c>
    </row>
    <row r="297" spans="1:20" ht="12.75" hidden="1" outlineLevel="2">
      <c r="A297" s="20" t="s">
        <v>402</v>
      </c>
      <c r="B297" s="20" t="s">
        <v>793</v>
      </c>
      <c r="C297" s="41" t="s">
        <v>447</v>
      </c>
      <c r="D297" s="23" t="s">
        <v>446</v>
      </c>
      <c r="E297" s="27" t="s">
        <v>335</v>
      </c>
      <c r="F297" s="2" t="s">
        <v>340</v>
      </c>
      <c r="G297" s="27">
        <v>0.57915</v>
      </c>
      <c r="H297" s="56">
        <v>1</v>
      </c>
      <c r="I297" s="27">
        <v>0.48</v>
      </c>
      <c r="J297" s="27"/>
      <c r="O297" s="27"/>
      <c r="P297" s="23"/>
      <c r="R297" s="23"/>
      <c r="T297" s="26">
        <f t="shared" si="8"/>
        <v>1.05915</v>
      </c>
    </row>
    <row r="298" spans="1:20" ht="12.75" hidden="1" outlineLevel="2">
      <c r="A298" s="20" t="s">
        <v>402</v>
      </c>
      <c r="B298" s="20" t="s">
        <v>793</v>
      </c>
      <c r="C298" s="41" t="s">
        <v>447</v>
      </c>
      <c r="D298" s="23" t="s">
        <v>446</v>
      </c>
      <c r="E298" s="27" t="s">
        <v>335</v>
      </c>
      <c r="F298" s="2" t="s">
        <v>356</v>
      </c>
      <c r="G298" s="27"/>
      <c r="H298" s="56"/>
      <c r="I298" s="27"/>
      <c r="J298" s="27">
        <v>75</v>
      </c>
      <c r="O298" s="27"/>
      <c r="P298" s="23"/>
      <c r="R298" s="23"/>
      <c r="T298" s="26">
        <f t="shared" si="8"/>
        <v>75</v>
      </c>
    </row>
    <row r="299" spans="1:20" ht="12.75" hidden="1" outlineLevel="2">
      <c r="A299" s="19" t="s">
        <v>402</v>
      </c>
      <c r="B299" s="19" t="s">
        <v>793</v>
      </c>
      <c r="C299" s="1" t="s">
        <v>447</v>
      </c>
      <c r="D299" s="23" t="s">
        <v>448</v>
      </c>
      <c r="E299" s="27" t="s">
        <v>861</v>
      </c>
      <c r="F299" s="2" t="s">
        <v>861</v>
      </c>
      <c r="G299" s="27"/>
      <c r="H299" s="56"/>
      <c r="I299" s="27"/>
      <c r="J299" s="27"/>
      <c r="N299" s="58">
        <f>O299/$O$2</f>
        <v>0.5</v>
      </c>
      <c r="O299" s="27">
        <v>36</v>
      </c>
      <c r="P299" s="23"/>
      <c r="R299" s="23"/>
      <c r="T299" s="26">
        <f t="shared" si="8"/>
        <v>36</v>
      </c>
    </row>
    <row r="300" spans="1:20" ht="12.75" hidden="1" outlineLevel="2">
      <c r="A300" s="19" t="s">
        <v>402</v>
      </c>
      <c r="B300" s="19" t="s">
        <v>793</v>
      </c>
      <c r="C300" s="1" t="s">
        <v>447</v>
      </c>
      <c r="D300" s="23" t="s">
        <v>448</v>
      </c>
      <c r="E300" s="27" t="s">
        <v>335</v>
      </c>
      <c r="F300" s="2">
        <v>15</v>
      </c>
      <c r="G300" s="27">
        <v>572.5582199999993</v>
      </c>
      <c r="H300" s="56">
        <v>1617</v>
      </c>
      <c r="I300" s="27">
        <v>161.7</v>
      </c>
      <c r="J300" s="27"/>
      <c r="O300" s="27"/>
      <c r="P300" s="23"/>
      <c r="R300" s="23"/>
      <c r="T300" s="26">
        <f t="shared" si="8"/>
        <v>734.2582199999993</v>
      </c>
    </row>
    <row r="301" spans="1:20" ht="12.75" hidden="1" outlineLevel="2">
      <c r="A301" s="19" t="s">
        <v>402</v>
      </c>
      <c r="B301" s="19" t="s">
        <v>793</v>
      </c>
      <c r="C301" s="1" t="s">
        <v>447</v>
      </c>
      <c r="D301" s="23" t="s">
        <v>448</v>
      </c>
      <c r="E301" s="27" t="s">
        <v>335</v>
      </c>
      <c r="F301" s="2" t="s">
        <v>337</v>
      </c>
      <c r="G301" s="27">
        <v>50.807249999999996</v>
      </c>
      <c r="H301" s="56">
        <v>11</v>
      </c>
      <c r="I301" s="27">
        <v>0.66</v>
      </c>
      <c r="J301" s="27"/>
      <c r="K301" s="51"/>
      <c r="L301" s="3"/>
      <c r="M301" s="26"/>
      <c r="N301" s="47"/>
      <c r="O301" s="26"/>
      <c r="P301" s="3"/>
      <c r="Q301" s="26"/>
      <c r="R301" s="3"/>
      <c r="T301" s="26">
        <f aca="true" t="shared" si="9" ref="T301:T332">G301+I301+J301+M301+O301+Q301+R301+S301</f>
        <v>51.46724999999999</v>
      </c>
    </row>
    <row r="302" spans="1:20" ht="12.75" hidden="1" outlineLevel="2">
      <c r="A302" s="19" t="s">
        <v>402</v>
      </c>
      <c r="B302" s="19" t="s">
        <v>793</v>
      </c>
      <c r="C302" s="1" t="s">
        <v>447</v>
      </c>
      <c r="D302" s="23" t="s">
        <v>448</v>
      </c>
      <c r="E302" s="27" t="s">
        <v>335</v>
      </c>
      <c r="F302" s="2" t="s">
        <v>338</v>
      </c>
      <c r="G302" s="27">
        <v>51.71283</v>
      </c>
      <c r="H302" s="56">
        <v>30</v>
      </c>
      <c r="I302" s="27">
        <v>1.8</v>
      </c>
      <c r="J302" s="27"/>
      <c r="O302" s="27"/>
      <c r="P302" s="23"/>
      <c r="R302" s="23"/>
      <c r="T302" s="26">
        <f t="shared" si="9"/>
        <v>53.512829999999994</v>
      </c>
    </row>
    <row r="303" spans="1:20" ht="12.75" hidden="1" outlineLevel="2">
      <c r="A303" s="19" t="s">
        <v>402</v>
      </c>
      <c r="B303" s="19" t="s">
        <v>793</v>
      </c>
      <c r="C303" s="1" t="s">
        <v>447</v>
      </c>
      <c r="D303" s="23" t="s">
        <v>448</v>
      </c>
      <c r="E303" s="27" t="s">
        <v>335</v>
      </c>
      <c r="F303" s="2" t="s">
        <v>339</v>
      </c>
      <c r="G303" s="27">
        <v>128.91879</v>
      </c>
      <c r="H303" s="56">
        <v>268</v>
      </c>
      <c r="I303" s="27">
        <v>16.08</v>
      </c>
      <c r="J303" s="27"/>
      <c r="K303" s="51"/>
      <c r="L303" s="3"/>
      <c r="M303" s="26"/>
      <c r="N303" s="47"/>
      <c r="O303" s="26"/>
      <c r="P303" s="3"/>
      <c r="Q303" s="26"/>
      <c r="R303" s="3"/>
      <c r="T303" s="26">
        <f t="shared" si="9"/>
        <v>144.99878999999999</v>
      </c>
    </row>
    <row r="304" spans="1:20" ht="12.75" hidden="1" outlineLevel="2">
      <c r="A304" s="19" t="s">
        <v>402</v>
      </c>
      <c r="B304" s="19" t="s">
        <v>793</v>
      </c>
      <c r="C304" s="1" t="s">
        <v>447</v>
      </c>
      <c r="D304" s="23" t="s">
        <v>448</v>
      </c>
      <c r="E304" s="27" t="s">
        <v>335</v>
      </c>
      <c r="F304" s="2" t="s">
        <v>340</v>
      </c>
      <c r="G304" s="27">
        <v>1.2951899999999998</v>
      </c>
      <c r="H304" s="56">
        <v>1</v>
      </c>
      <c r="I304" s="27">
        <v>0.48</v>
      </c>
      <c r="J304" s="27"/>
      <c r="O304" s="27"/>
      <c r="P304" s="23"/>
      <c r="R304" s="23"/>
      <c r="T304" s="26">
        <f t="shared" si="9"/>
        <v>1.7751899999999998</v>
      </c>
    </row>
    <row r="305" spans="1:20" ht="12.75" hidden="1" outlineLevel="2">
      <c r="A305" s="19" t="s">
        <v>402</v>
      </c>
      <c r="B305" s="19" t="s">
        <v>793</v>
      </c>
      <c r="C305" s="1" t="s">
        <v>447</v>
      </c>
      <c r="D305" s="23" t="s">
        <v>448</v>
      </c>
      <c r="E305" s="27" t="s">
        <v>335</v>
      </c>
      <c r="F305" s="2" t="s">
        <v>356</v>
      </c>
      <c r="G305" s="27"/>
      <c r="H305" s="56"/>
      <c r="I305" s="27"/>
      <c r="J305" s="27">
        <v>180</v>
      </c>
      <c r="O305" s="27"/>
      <c r="P305" s="23"/>
      <c r="R305" s="23"/>
      <c r="T305" s="26">
        <f t="shared" si="9"/>
        <v>180</v>
      </c>
    </row>
    <row r="306" spans="1:20" ht="12.75" hidden="1" outlineLevel="2">
      <c r="A306" s="19" t="s">
        <v>402</v>
      </c>
      <c r="B306" s="19" t="s">
        <v>793</v>
      </c>
      <c r="C306" s="1" t="s">
        <v>447</v>
      </c>
      <c r="D306" s="23" t="s">
        <v>448</v>
      </c>
      <c r="E306" s="27" t="s">
        <v>335</v>
      </c>
      <c r="F306" s="2" t="s">
        <v>853</v>
      </c>
      <c r="G306" s="27">
        <v>0.28</v>
      </c>
      <c r="H306" s="56"/>
      <c r="I306" s="27"/>
      <c r="J306" s="27"/>
      <c r="O306" s="27"/>
      <c r="P306" s="23"/>
      <c r="R306" s="23"/>
      <c r="T306" s="26">
        <f t="shared" si="9"/>
        <v>0.28</v>
      </c>
    </row>
    <row r="307" spans="1:20" ht="12.75" hidden="1" outlineLevel="2">
      <c r="A307" s="19" t="s">
        <v>402</v>
      </c>
      <c r="B307" s="19" t="s">
        <v>793</v>
      </c>
      <c r="C307" s="1" t="s">
        <v>447</v>
      </c>
      <c r="D307" s="59" t="s">
        <v>448</v>
      </c>
      <c r="E307" s="60" t="s">
        <v>713</v>
      </c>
      <c r="F307" s="23" t="s">
        <v>713</v>
      </c>
      <c r="K307" s="52">
        <v>1</v>
      </c>
      <c r="L307" s="53">
        <v>1</v>
      </c>
      <c r="M307" s="27">
        <f>K307*L307*$M$2</f>
        <v>3135</v>
      </c>
      <c r="T307" s="26">
        <f t="shared" si="9"/>
        <v>3135</v>
      </c>
    </row>
    <row r="308" spans="1:20" ht="12.75" hidden="1" outlineLevel="2">
      <c r="A308" s="19" t="s">
        <v>402</v>
      </c>
      <c r="B308" s="19" t="s">
        <v>794</v>
      </c>
      <c r="C308" s="1" t="s">
        <v>796</v>
      </c>
      <c r="D308" s="23" t="s">
        <v>455</v>
      </c>
      <c r="E308" s="27" t="s">
        <v>335</v>
      </c>
      <c r="F308" s="2">
        <v>15</v>
      </c>
      <c r="G308" s="27">
        <v>310.24539</v>
      </c>
      <c r="H308" s="56">
        <v>876</v>
      </c>
      <c r="I308" s="27">
        <v>87.6</v>
      </c>
      <c r="J308" s="27"/>
      <c r="O308" s="27"/>
      <c r="P308" s="23"/>
      <c r="R308" s="23"/>
      <c r="T308" s="26">
        <f t="shared" si="9"/>
        <v>397.84538999999995</v>
      </c>
    </row>
    <row r="309" spans="1:20" ht="12.75" hidden="1" outlineLevel="2">
      <c r="A309" s="19" t="s">
        <v>402</v>
      </c>
      <c r="B309" s="19" t="s">
        <v>794</v>
      </c>
      <c r="C309" s="1" t="s">
        <v>796</v>
      </c>
      <c r="D309" s="23" t="s">
        <v>455</v>
      </c>
      <c r="E309" s="27" t="s">
        <v>335</v>
      </c>
      <c r="F309" s="2" t="s">
        <v>338</v>
      </c>
      <c r="G309" s="27">
        <v>2.56932</v>
      </c>
      <c r="H309" s="56">
        <v>2</v>
      </c>
      <c r="I309" s="27">
        <v>0.12</v>
      </c>
      <c r="J309" s="27"/>
      <c r="O309" s="27"/>
      <c r="P309" s="23"/>
      <c r="R309" s="23"/>
      <c r="T309" s="26">
        <f t="shared" si="9"/>
        <v>2.68932</v>
      </c>
    </row>
    <row r="310" spans="1:20" ht="12.75" hidden="1" outlineLevel="2">
      <c r="A310" s="19" t="s">
        <v>402</v>
      </c>
      <c r="B310" s="19" t="s">
        <v>794</v>
      </c>
      <c r="C310" s="1" t="s">
        <v>796</v>
      </c>
      <c r="D310" s="23" t="s">
        <v>455</v>
      </c>
      <c r="E310" s="27" t="s">
        <v>335</v>
      </c>
      <c r="F310" s="2" t="s">
        <v>339</v>
      </c>
      <c r="G310" s="27">
        <v>976.5627300000014</v>
      </c>
      <c r="H310" s="56">
        <v>2061</v>
      </c>
      <c r="I310" s="27">
        <v>123.66</v>
      </c>
      <c r="J310" s="27"/>
      <c r="O310" s="27"/>
      <c r="P310" s="23"/>
      <c r="R310" s="23"/>
      <c r="T310" s="26">
        <f t="shared" si="9"/>
        <v>1100.2227300000013</v>
      </c>
    </row>
    <row r="311" spans="1:20" ht="12.75" hidden="1" outlineLevel="2">
      <c r="A311" s="19" t="s">
        <v>402</v>
      </c>
      <c r="B311" s="19" t="s">
        <v>794</v>
      </c>
      <c r="C311" s="1" t="s">
        <v>796</v>
      </c>
      <c r="D311" s="23" t="s">
        <v>455</v>
      </c>
      <c r="E311" s="27" t="s">
        <v>335</v>
      </c>
      <c r="F311" s="2" t="s">
        <v>356</v>
      </c>
      <c r="G311" s="27"/>
      <c r="H311" s="56"/>
      <c r="I311" s="27"/>
      <c r="J311" s="27">
        <v>180</v>
      </c>
      <c r="O311" s="27"/>
      <c r="P311" s="23"/>
      <c r="R311" s="23"/>
      <c r="T311" s="26">
        <f t="shared" si="9"/>
        <v>180</v>
      </c>
    </row>
    <row r="312" spans="1:20" ht="12.75" hidden="1" outlineLevel="2">
      <c r="A312" s="19" t="s">
        <v>402</v>
      </c>
      <c r="B312" s="19" t="s">
        <v>794</v>
      </c>
      <c r="C312" s="1" t="s">
        <v>796</v>
      </c>
      <c r="D312" s="23" t="s">
        <v>455</v>
      </c>
      <c r="E312" s="27" t="s">
        <v>335</v>
      </c>
      <c r="F312" s="2" t="s">
        <v>853</v>
      </c>
      <c r="G312" s="27">
        <v>0.28</v>
      </c>
      <c r="H312" s="56"/>
      <c r="I312" s="27"/>
      <c r="J312" s="27"/>
      <c r="O312" s="27"/>
      <c r="P312" s="23"/>
      <c r="R312" s="23"/>
      <c r="T312" s="26">
        <f t="shared" si="9"/>
        <v>0.28</v>
      </c>
    </row>
    <row r="313" spans="1:20" ht="12.75" hidden="1" outlineLevel="2">
      <c r="A313" s="19" t="s">
        <v>402</v>
      </c>
      <c r="B313" s="19" t="s">
        <v>794</v>
      </c>
      <c r="C313" s="1" t="s">
        <v>449</v>
      </c>
      <c r="D313" s="23" t="s">
        <v>450</v>
      </c>
      <c r="E313" s="27" t="s">
        <v>335</v>
      </c>
      <c r="F313" s="2">
        <v>15</v>
      </c>
      <c r="G313" s="27">
        <v>2.1165299999999996</v>
      </c>
      <c r="H313" s="56">
        <v>6</v>
      </c>
      <c r="I313" s="27">
        <v>0.6</v>
      </c>
      <c r="J313" s="27"/>
      <c r="O313" s="27"/>
      <c r="P313" s="23"/>
      <c r="R313" s="23"/>
      <c r="T313" s="26">
        <f t="shared" si="9"/>
        <v>2.7165299999999997</v>
      </c>
    </row>
    <row r="314" spans="1:20" ht="12.75" hidden="1" outlineLevel="2">
      <c r="A314" s="19" t="s">
        <v>402</v>
      </c>
      <c r="B314" s="19" t="s">
        <v>794</v>
      </c>
      <c r="C314" s="1" t="s">
        <v>449</v>
      </c>
      <c r="D314" s="23" t="s">
        <v>450</v>
      </c>
      <c r="E314" s="27" t="s">
        <v>335</v>
      </c>
      <c r="F314" s="2" t="s">
        <v>337</v>
      </c>
      <c r="G314" s="27">
        <v>8.424</v>
      </c>
      <c r="H314" s="56">
        <v>2</v>
      </c>
      <c r="I314" s="27">
        <v>0.12</v>
      </c>
      <c r="J314" s="27"/>
      <c r="O314" s="27"/>
      <c r="P314" s="23"/>
      <c r="R314" s="23"/>
      <c r="T314" s="26">
        <f t="shared" si="9"/>
        <v>8.543999999999999</v>
      </c>
    </row>
    <row r="315" spans="1:20" ht="12.75" hidden="1" outlineLevel="2">
      <c r="A315" s="19" t="s">
        <v>402</v>
      </c>
      <c r="B315" s="19" t="s">
        <v>794</v>
      </c>
      <c r="C315" s="1" t="s">
        <v>449</v>
      </c>
      <c r="D315" s="23" t="s">
        <v>450</v>
      </c>
      <c r="E315" s="27" t="s">
        <v>335</v>
      </c>
      <c r="F315" s="2" t="s">
        <v>338</v>
      </c>
      <c r="G315" s="27">
        <v>3.4959599999999997</v>
      </c>
      <c r="H315" s="56">
        <v>3</v>
      </c>
      <c r="I315" s="27">
        <v>0.18</v>
      </c>
      <c r="J315" s="27"/>
      <c r="O315" s="27"/>
      <c r="P315" s="23"/>
      <c r="R315" s="23"/>
      <c r="T315" s="26">
        <f t="shared" si="9"/>
        <v>3.67596</v>
      </c>
    </row>
    <row r="316" spans="1:20" ht="12.75" hidden="1" outlineLevel="2">
      <c r="A316" s="19" t="s">
        <v>402</v>
      </c>
      <c r="B316" s="19" t="s">
        <v>794</v>
      </c>
      <c r="C316" s="1" t="s">
        <v>449</v>
      </c>
      <c r="D316" s="23" t="s">
        <v>450</v>
      </c>
      <c r="E316" s="27" t="s">
        <v>335</v>
      </c>
      <c r="F316" s="2" t="s">
        <v>339</v>
      </c>
      <c r="G316" s="27">
        <v>12.225329999999998</v>
      </c>
      <c r="H316" s="56">
        <v>26</v>
      </c>
      <c r="I316" s="27">
        <v>1.56</v>
      </c>
      <c r="J316" s="27"/>
      <c r="O316" s="27"/>
      <c r="P316" s="23"/>
      <c r="R316" s="23"/>
      <c r="T316" s="26">
        <f t="shared" si="9"/>
        <v>13.785329999999998</v>
      </c>
    </row>
    <row r="317" spans="1:20" ht="12.75" hidden="1" outlineLevel="2">
      <c r="A317" s="19" t="s">
        <v>402</v>
      </c>
      <c r="B317" s="19" t="s">
        <v>794</v>
      </c>
      <c r="C317" s="1" t="s">
        <v>449</v>
      </c>
      <c r="D317" s="23" t="s">
        <v>450</v>
      </c>
      <c r="E317" s="27" t="s">
        <v>335</v>
      </c>
      <c r="F317" s="2" t="s">
        <v>340</v>
      </c>
      <c r="G317" s="27">
        <v>0.75816</v>
      </c>
      <c r="H317" s="56">
        <v>1</v>
      </c>
      <c r="I317" s="27">
        <v>0.48</v>
      </c>
      <c r="J317" s="27"/>
      <c r="O317" s="27"/>
      <c r="P317" s="23"/>
      <c r="R317" s="23"/>
      <c r="T317" s="26">
        <f t="shared" si="9"/>
        <v>1.23816</v>
      </c>
    </row>
    <row r="318" spans="1:20" ht="12.75" hidden="1" outlineLevel="2">
      <c r="A318" s="19" t="s">
        <v>402</v>
      </c>
      <c r="B318" s="19" t="s">
        <v>794</v>
      </c>
      <c r="C318" s="1" t="s">
        <v>449</v>
      </c>
      <c r="D318" s="23" t="s">
        <v>450</v>
      </c>
      <c r="E318" s="27" t="s">
        <v>335</v>
      </c>
      <c r="F318" s="2" t="s">
        <v>356</v>
      </c>
      <c r="G318" s="27"/>
      <c r="H318" s="56"/>
      <c r="I318" s="27"/>
      <c r="J318" s="27">
        <v>135</v>
      </c>
      <c r="O318" s="27"/>
      <c r="P318" s="23"/>
      <c r="R318" s="23"/>
      <c r="T318" s="26">
        <f t="shared" si="9"/>
        <v>135</v>
      </c>
    </row>
    <row r="319" spans="1:20" ht="12.75" hidden="1" outlineLevel="2">
      <c r="A319" s="19" t="s">
        <v>402</v>
      </c>
      <c r="B319" s="19" t="s">
        <v>794</v>
      </c>
      <c r="C319" s="1" t="s">
        <v>449</v>
      </c>
      <c r="D319" s="59" t="s">
        <v>450</v>
      </c>
      <c r="E319" s="60" t="s">
        <v>713</v>
      </c>
      <c r="F319" s="23" t="s">
        <v>713</v>
      </c>
      <c r="K319" s="52">
        <v>4</v>
      </c>
      <c r="L319" s="53">
        <v>0.1</v>
      </c>
      <c r="M319" s="27">
        <f>K319*L319*$M$2</f>
        <v>1254</v>
      </c>
      <c r="T319" s="26">
        <f t="shared" si="9"/>
        <v>1254</v>
      </c>
    </row>
    <row r="320" spans="1:20" ht="12.75" hidden="1" outlineLevel="2">
      <c r="A320" s="19" t="s">
        <v>402</v>
      </c>
      <c r="B320" s="19" t="s">
        <v>933</v>
      </c>
      <c r="C320" s="2">
        <v>507750</v>
      </c>
      <c r="D320" s="59" t="s">
        <v>942</v>
      </c>
      <c r="E320" s="60" t="s">
        <v>713</v>
      </c>
      <c r="F320" s="23" t="s">
        <v>713</v>
      </c>
      <c r="K320" s="52">
        <v>1</v>
      </c>
      <c r="L320" s="53">
        <v>0.5</v>
      </c>
      <c r="M320" s="27">
        <f>K320*L320*$M$2</f>
        <v>1567.5</v>
      </c>
      <c r="T320" s="26">
        <f t="shared" si="9"/>
        <v>1567.5</v>
      </c>
    </row>
    <row r="321" spans="1:20" ht="12.75" hidden="1" outlineLevel="2">
      <c r="A321" s="19" t="s">
        <v>402</v>
      </c>
      <c r="B321" s="19" t="s">
        <v>801</v>
      </c>
      <c r="C321" s="1" t="s">
        <v>747</v>
      </c>
      <c r="D321" s="23" t="s">
        <v>716</v>
      </c>
      <c r="E321" s="27" t="s">
        <v>335</v>
      </c>
      <c r="F321" s="2" t="s">
        <v>340</v>
      </c>
      <c r="G321" s="27">
        <v>23.418719999999997</v>
      </c>
      <c r="H321" s="56">
        <v>29</v>
      </c>
      <c r="I321" s="27">
        <v>13.92</v>
      </c>
      <c r="J321" s="27"/>
      <c r="O321" s="27"/>
      <c r="P321" s="23"/>
      <c r="R321" s="23"/>
      <c r="T321" s="26">
        <f t="shared" si="9"/>
        <v>37.338719999999995</v>
      </c>
    </row>
    <row r="322" spans="1:20" ht="12.75" hidden="1" outlineLevel="2">
      <c r="A322" s="19" t="s">
        <v>402</v>
      </c>
      <c r="B322" s="19" t="s">
        <v>801</v>
      </c>
      <c r="C322" s="1" t="s">
        <v>747</v>
      </c>
      <c r="D322" s="23" t="s">
        <v>716</v>
      </c>
      <c r="E322" s="27" t="s">
        <v>335</v>
      </c>
      <c r="F322" s="2" t="s">
        <v>356</v>
      </c>
      <c r="G322" s="27"/>
      <c r="H322" s="56"/>
      <c r="I322" s="27"/>
      <c r="J322" s="27">
        <v>15</v>
      </c>
      <c r="O322" s="27"/>
      <c r="P322" s="23"/>
      <c r="R322" s="23"/>
      <c r="T322" s="26">
        <f t="shared" si="9"/>
        <v>15</v>
      </c>
    </row>
    <row r="323" spans="1:20" ht="12.75" hidden="1" outlineLevel="2">
      <c r="A323" s="19" t="s">
        <v>402</v>
      </c>
      <c r="B323" s="19" t="s">
        <v>801</v>
      </c>
      <c r="C323" s="1" t="s">
        <v>747</v>
      </c>
      <c r="D323" s="59" t="s">
        <v>716</v>
      </c>
      <c r="E323" s="60" t="s">
        <v>713</v>
      </c>
      <c r="F323" s="23" t="s">
        <v>713</v>
      </c>
      <c r="K323" s="52">
        <v>1</v>
      </c>
      <c r="L323" s="53">
        <v>1</v>
      </c>
      <c r="M323" s="27">
        <f>K323*L323*$M$2</f>
        <v>3135</v>
      </c>
      <c r="T323" s="26">
        <f t="shared" si="9"/>
        <v>3135</v>
      </c>
    </row>
    <row r="324" spans="1:20" ht="12.75" hidden="1" outlineLevel="2">
      <c r="A324" s="19" t="s">
        <v>402</v>
      </c>
      <c r="B324" s="19" t="s">
        <v>801</v>
      </c>
      <c r="C324" s="2">
        <v>508100</v>
      </c>
      <c r="D324" s="59" t="s">
        <v>920</v>
      </c>
      <c r="E324" s="60" t="s">
        <v>713</v>
      </c>
      <c r="F324" s="23" t="s">
        <v>713</v>
      </c>
      <c r="K324" s="52">
        <v>1</v>
      </c>
      <c r="L324" s="53">
        <v>1</v>
      </c>
      <c r="M324" s="27">
        <f>K324*L324*$M$2</f>
        <v>3135</v>
      </c>
      <c r="T324" s="26">
        <f t="shared" si="9"/>
        <v>3135</v>
      </c>
    </row>
    <row r="325" spans="1:20" ht="12.75" hidden="1" outlineLevel="2">
      <c r="A325" s="19" t="s">
        <v>402</v>
      </c>
      <c r="B325" s="19" t="s">
        <v>800</v>
      </c>
      <c r="C325" s="1" t="s">
        <v>464</v>
      </c>
      <c r="D325" s="23" t="s">
        <v>465</v>
      </c>
      <c r="E325" s="27" t="s">
        <v>861</v>
      </c>
      <c r="F325" s="2" t="s">
        <v>861</v>
      </c>
      <c r="G325" s="27"/>
      <c r="H325" s="56"/>
      <c r="I325" s="27"/>
      <c r="J325" s="27"/>
      <c r="N325" s="58">
        <f>O325/$O$2</f>
        <v>14.5</v>
      </c>
      <c r="O325" s="27">
        <v>1044</v>
      </c>
      <c r="P325" s="23"/>
      <c r="R325" s="23"/>
      <c r="T325" s="26">
        <f t="shared" si="9"/>
        <v>1044</v>
      </c>
    </row>
    <row r="326" spans="1:20" ht="12.75" hidden="1" outlineLevel="2">
      <c r="A326" s="19" t="s">
        <v>402</v>
      </c>
      <c r="B326" s="19" t="s">
        <v>800</v>
      </c>
      <c r="C326" s="1" t="s">
        <v>464</v>
      </c>
      <c r="D326" s="23" t="s">
        <v>465</v>
      </c>
      <c r="E326" s="27" t="s">
        <v>335</v>
      </c>
      <c r="F326" s="2">
        <v>15</v>
      </c>
      <c r="G326" s="27">
        <v>2056.229955</v>
      </c>
      <c r="H326" s="56">
        <v>5583</v>
      </c>
      <c r="I326" s="27">
        <v>558.3</v>
      </c>
      <c r="J326" s="27"/>
      <c r="O326" s="27"/>
      <c r="P326" s="23"/>
      <c r="R326" s="23"/>
      <c r="T326" s="26">
        <f t="shared" si="9"/>
        <v>2614.529955</v>
      </c>
    </row>
    <row r="327" spans="1:20" ht="12.75" hidden="1" outlineLevel="2">
      <c r="A327" s="19" t="s">
        <v>402</v>
      </c>
      <c r="B327" s="19" t="s">
        <v>800</v>
      </c>
      <c r="C327" s="1" t="s">
        <v>464</v>
      </c>
      <c r="D327" s="23" t="s">
        <v>465</v>
      </c>
      <c r="E327" s="27" t="s">
        <v>335</v>
      </c>
      <c r="F327" s="2" t="s">
        <v>337</v>
      </c>
      <c r="G327" s="27">
        <v>220.08753</v>
      </c>
      <c r="H327" s="56">
        <v>65</v>
      </c>
      <c r="I327" s="27">
        <v>3.9</v>
      </c>
      <c r="J327" s="27"/>
      <c r="K327" s="51"/>
      <c r="L327" s="3"/>
      <c r="M327" s="26"/>
      <c r="N327" s="47"/>
      <c r="O327" s="26"/>
      <c r="P327" s="3"/>
      <c r="Q327" s="26"/>
      <c r="R327" s="3"/>
      <c r="T327" s="26">
        <f t="shared" si="9"/>
        <v>223.98753</v>
      </c>
    </row>
    <row r="328" spans="1:20" ht="12.75" hidden="1" outlineLevel="2">
      <c r="A328" s="19" t="s">
        <v>402</v>
      </c>
      <c r="B328" s="19" t="s">
        <v>800</v>
      </c>
      <c r="C328" s="1" t="s">
        <v>464</v>
      </c>
      <c r="D328" s="23" t="s">
        <v>465</v>
      </c>
      <c r="E328" s="27" t="s">
        <v>335</v>
      </c>
      <c r="F328" s="2" t="s">
        <v>338</v>
      </c>
      <c r="G328" s="27">
        <v>547.3336050000006</v>
      </c>
      <c r="H328" s="56">
        <v>319</v>
      </c>
      <c r="I328" s="27">
        <v>19.14</v>
      </c>
      <c r="J328" s="27"/>
      <c r="O328" s="27"/>
      <c r="P328" s="23"/>
      <c r="R328" s="23"/>
      <c r="T328" s="26">
        <f t="shared" si="9"/>
        <v>566.4736050000006</v>
      </c>
    </row>
    <row r="329" spans="1:20" ht="12.75" hidden="1" outlineLevel="2">
      <c r="A329" s="19" t="s">
        <v>402</v>
      </c>
      <c r="B329" s="19" t="s">
        <v>800</v>
      </c>
      <c r="C329" s="1" t="s">
        <v>464</v>
      </c>
      <c r="D329" s="23" t="s">
        <v>465</v>
      </c>
      <c r="E329" s="27" t="s">
        <v>335</v>
      </c>
      <c r="F329" s="2" t="s">
        <v>341</v>
      </c>
      <c r="G329" s="27">
        <v>8.381879999999999</v>
      </c>
      <c r="H329" s="56">
        <v>1</v>
      </c>
      <c r="I329" s="27">
        <v>0.06</v>
      </c>
      <c r="J329" s="27"/>
      <c r="O329" s="27"/>
      <c r="P329" s="23"/>
      <c r="R329" s="23"/>
      <c r="T329" s="26">
        <f t="shared" si="9"/>
        <v>8.44188</v>
      </c>
    </row>
    <row r="330" spans="1:20" ht="12.75" hidden="1" outlineLevel="2">
      <c r="A330" s="19" t="s">
        <v>402</v>
      </c>
      <c r="B330" s="19" t="s">
        <v>800</v>
      </c>
      <c r="C330" s="1" t="s">
        <v>464</v>
      </c>
      <c r="D330" s="23" t="s">
        <v>465</v>
      </c>
      <c r="E330" s="27" t="s">
        <v>335</v>
      </c>
      <c r="F330" s="2" t="s">
        <v>339</v>
      </c>
      <c r="G330" s="27">
        <v>2421.420885</v>
      </c>
      <c r="H330" s="56">
        <v>5023</v>
      </c>
      <c r="I330" s="27">
        <v>301.38</v>
      </c>
      <c r="J330" s="27"/>
      <c r="O330" s="27"/>
      <c r="P330" s="23"/>
      <c r="R330" s="23"/>
      <c r="T330" s="26">
        <f t="shared" si="9"/>
        <v>2722.800885</v>
      </c>
    </row>
    <row r="331" spans="1:20" ht="12.75" hidden="1" outlineLevel="2">
      <c r="A331" s="19" t="s">
        <v>402</v>
      </c>
      <c r="B331" s="19" t="s">
        <v>800</v>
      </c>
      <c r="C331" s="1" t="s">
        <v>464</v>
      </c>
      <c r="D331" s="23" t="s">
        <v>465</v>
      </c>
      <c r="E331" s="27" t="s">
        <v>335</v>
      </c>
      <c r="F331" s="2" t="s">
        <v>356</v>
      </c>
      <c r="G331" s="27"/>
      <c r="H331" s="56"/>
      <c r="I331" s="27"/>
      <c r="J331" s="27">
        <v>180</v>
      </c>
      <c r="O331" s="27"/>
      <c r="P331" s="23"/>
      <c r="R331" s="23"/>
      <c r="T331" s="26">
        <f t="shared" si="9"/>
        <v>180</v>
      </c>
    </row>
    <row r="332" spans="1:20" ht="12.75" hidden="1" outlineLevel="2">
      <c r="A332" s="19" t="s">
        <v>402</v>
      </c>
      <c r="B332" s="19" t="s">
        <v>800</v>
      </c>
      <c r="C332" s="1" t="s">
        <v>464</v>
      </c>
      <c r="D332" s="59" t="s">
        <v>465</v>
      </c>
      <c r="E332" s="60" t="s">
        <v>713</v>
      </c>
      <c r="F332" s="23" t="s">
        <v>713</v>
      </c>
      <c r="K332" s="52">
        <v>4</v>
      </c>
      <c r="L332" s="53">
        <v>1</v>
      </c>
      <c r="M332" s="27">
        <f>K332*L332*$M$2</f>
        <v>12540</v>
      </c>
      <c r="T332" s="26">
        <f t="shared" si="9"/>
        <v>12540</v>
      </c>
    </row>
    <row r="333" spans="1:20" ht="12.75" hidden="1" outlineLevel="2">
      <c r="A333" s="19" t="s">
        <v>402</v>
      </c>
      <c r="B333" s="19" t="s">
        <v>800</v>
      </c>
      <c r="C333" s="1" t="s">
        <v>464</v>
      </c>
      <c r="D333" s="23" t="s">
        <v>465</v>
      </c>
      <c r="E333" s="27" t="s">
        <v>710</v>
      </c>
      <c r="F333" s="2" t="s">
        <v>710</v>
      </c>
      <c r="G333" s="27"/>
      <c r="H333" s="56"/>
      <c r="I333" s="27"/>
      <c r="J333" s="27"/>
      <c r="O333" s="27"/>
      <c r="P333" s="23"/>
      <c r="R333" s="23"/>
      <c r="S333" s="27">
        <v>18.3</v>
      </c>
      <c r="T333" s="26">
        <f aca="true" t="shared" si="10" ref="T333:T364">G333+I333+J333+M333+O333+Q333+R333+S333</f>
        <v>18.3</v>
      </c>
    </row>
    <row r="334" spans="1:20" ht="12.75" hidden="1" outlineLevel="2">
      <c r="A334" s="19" t="s">
        <v>402</v>
      </c>
      <c r="B334" s="19" t="s">
        <v>776</v>
      </c>
      <c r="C334" s="1" t="s">
        <v>403</v>
      </c>
      <c r="D334" s="23" t="s">
        <v>404</v>
      </c>
      <c r="E334" s="27" t="s">
        <v>861</v>
      </c>
      <c r="F334" s="2" t="s">
        <v>861</v>
      </c>
      <c r="G334" s="27"/>
      <c r="H334" s="56"/>
      <c r="I334" s="27"/>
      <c r="J334" s="27"/>
      <c r="N334" s="58">
        <f>O334/$O$2</f>
        <v>8.188055555555556</v>
      </c>
      <c r="O334" s="27">
        <v>589.54</v>
      </c>
      <c r="P334" s="23"/>
      <c r="R334" s="23"/>
      <c r="T334" s="26">
        <f t="shared" si="10"/>
        <v>589.54</v>
      </c>
    </row>
    <row r="335" spans="1:20" ht="12.75" hidden="1" outlineLevel="2">
      <c r="A335" s="19" t="s">
        <v>402</v>
      </c>
      <c r="B335" s="19" t="s">
        <v>776</v>
      </c>
      <c r="C335" s="1" t="s">
        <v>403</v>
      </c>
      <c r="D335" s="23" t="s">
        <v>404</v>
      </c>
      <c r="E335" s="27" t="s">
        <v>335</v>
      </c>
      <c r="F335" s="2">
        <v>15</v>
      </c>
      <c r="G335" s="27">
        <v>9806.357339999944</v>
      </c>
      <c r="H335" s="56">
        <v>27780</v>
      </c>
      <c r="I335" s="27">
        <v>2778</v>
      </c>
      <c r="J335" s="27"/>
      <c r="O335" s="27"/>
      <c r="P335" s="23"/>
      <c r="R335" s="23"/>
      <c r="T335" s="26">
        <f t="shared" si="10"/>
        <v>12584.357339999944</v>
      </c>
    </row>
    <row r="336" spans="1:20" ht="12.75" hidden="1" outlineLevel="2">
      <c r="A336" s="19" t="s">
        <v>402</v>
      </c>
      <c r="B336" s="19" t="s">
        <v>776</v>
      </c>
      <c r="C336" s="1" t="s">
        <v>403</v>
      </c>
      <c r="D336" s="23" t="s">
        <v>404</v>
      </c>
      <c r="E336" s="27" t="s">
        <v>335</v>
      </c>
      <c r="F336" s="2" t="s">
        <v>337</v>
      </c>
      <c r="G336" s="27">
        <v>332.20044</v>
      </c>
      <c r="H336" s="56">
        <v>88</v>
      </c>
      <c r="I336" s="27">
        <v>5.28</v>
      </c>
      <c r="J336" s="27"/>
      <c r="O336" s="27"/>
      <c r="P336" s="23"/>
      <c r="R336" s="23"/>
      <c r="T336" s="26">
        <f t="shared" si="10"/>
        <v>337.48044</v>
      </c>
    </row>
    <row r="337" spans="1:20" ht="12.75" hidden="1" outlineLevel="2">
      <c r="A337" s="19" t="s">
        <v>402</v>
      </c>
      <c r="B337" s="19" t="s">
        <v>776</v>
      </c>
      <c r="C337" s="1" t="s">
        <v>403</v>
      </c>
      <c r="D337" s="23" t="s">
        <v>404</v>
      </c>
      <c r="E337" s="27" t="s">
        <v>335</v>
      </c>
      <c r="F337" s="2" t="s">
        <v>338</v>
      </c>
      <c r="G337" s="27">
        <v>489.28697999999997</v>
      </c>
      <c r="H337" s="56">
        <v>264</v>
      </c>
      <c r="I337" s="27">
        <v>15.84</v>
      </c>
      <c r="J337" s="27"/>
      <c r="O337" s="27"/>
      <c r="P337" s="23"/>
      <c r="R337" s="23"/>
      <c r="T337" s="26">
        <f t="shared" si="10"/>
        <v>505.12697999999995</v>
      </c>
    </row>
    <row r="338" spans="1:20" ht="12.75" hidden="1" outlineLevel="2">
      <c r="A338" s="19" t="s">
        <v>402</v>
      </c>
      <c r="B338" s="19" t="s">
        <v>776</v>
      </c>
      <c r="C338" s="1" t="s">
        <v>403</v>
      </c>
      <c r="D338" s="23" t="s">
        <v>404</v>
      </c>
      <c r="E338" s="27" t="s">
        <v>335</v>
      </c>
      <c r="F338" s="2" t="s">
        <v>341</v>
      </c>
      <c r="G338" s="27">
        <v>5.0017499999999995</v>
      </c>
      <c r="H338" s="56">
        <v>1</v>
      </c>
      <c r="I338" s="27">
        <v>0.06</v>
      </c>
      <c r="J338" s="27"/>
      <c r="O338" s="27"/>
      <c r="P338" s="23"/>
      <c r="R338" s="23"/>
      <c r="T338" s="26">
        <f t="shared" si="10"/>
        <v>5.061749999999999</v>
      </c>
    </row>
    <row r="339" spans="1:20" ht="12.75" hidden="1" outlineLevel="2">
      <c r="A339" s="19" t="s">
        <v>402</v>
      </c>
      <c r="B339" s="19" t="s">
        <v>776</v>
      </c>
      <c r="C339" s="1" t="s">
        <v>403</v>
      </c>
      <c r="D339" s="23" t="s">
        <v>404</v>
      </c>
      <c r="E339" s="27" t="s">
        <v>335</v>
      </c>
      <c r="F339" s="2" t="s">
        <v>339</v>
      </c>
      <c r="G339" s="27">
        <v>254.50483499999999</v>
      </c>
      <c r="H339" s="56">
        <v>394</v>
      </c>
      <c r="I339" s="27">
        <v>23.64</v>
      </c>
      <c r="J339" s="27"/>
      <c r="O339" s="27"/>
      <c r="P339" s="23"/>
      <c r="R339" s="23"/>
      <c r="T339" s="26">
        <f t="shared" si="10"/>
        <v>278.144835</v>
      </c>
    </row>
    <row r="340" spans="1:20" ht="12.75" hidden="1" outlineLevel="2">
      <c r="A340" s="19" t="s">
        <v>402</v>
      </c>
      <c r="B340" s="19" t="s">
        <v>776</v>
      </c>
      <c r="C340" s="1" t="s">
        <v>403</v>
      </c>
      <c r="D340" s="23" t="s">
        <v>404</v>
      </c>
      <c r="E340" s="27" t="s">
        <v>335</v>
      </c>
      <c r="F340" s="2" t="s">
        <v>340</v>
      </c>
      <c r="G340" s="27">
        <v>36.718109999999996</v>
      </c>
      <c r="H340" s="56">
        <v>43</v>
      </c>
      <c r="I340" s="27">
        <v>20.64</v>
      </c>
      <c r="J340" s="27"/>
      <c r="K340" s="51"/>
      <c r="L340" s="3"/>
      <c r="M340" s="26"/>
      <c r="N340" s="47"/>
      <c r="O340" s="26"/>
      <c r="P340" s="3"/>
      <c r="Q340" s="26"/>
      <c r="R340" s="3"/>
      <c r="T340" s="26">
        <f t="shared" si="10"/>
        <v>57.358109999999996</v>
      </c>
    </row>
    <row r="341" spans="1:20" ht="12.75" hidden="1" outlineLevel="2">
      <c r="A341" s="19" t="s">
        <v>402</v>
      </c>
      <c r="B341" s="19" t="s">
        <v>776</v>
      </c>
      <c r="C341" s="1" t="s">
        <v>403</v>
      </c>
      <c r="D341" s="23" t="s">
        <v>404</v>
      </c>
      <c r="E341" s="27" t="s">
        <v>335</v>
      </c>
      <c r="F341" s="2" t="s">
        <v>356</v>
      </c>
      <c r="G341" s="27"/>
      <c r="H341" s="56"/>
      <c r="I341" s="27"/>
      <c r="J341" s="27">
        <v>180</v>
      </c>
      <c r="O341" s="27"/>
      <c r="P341" s="23"/>
      <c r="R341" s="23"/>
      <c r="T341" s="26">
        <f t="shared" si="10"/>
        <v>180</v>
      </c>
    </row>
    <row r="342" spans="1:20" ht="12.75" hidden="1" outlineLevel="2">
      <c r="A342" s="19" t="s">
        <v>402</v>
      </c>
      <c r="B342" s="19" t="s">
        <v>776</v>
      </c>
      <c r="C342" s="1" t="s">
        <v>403</v>
      </c>
      <c r="D342" s="23" t="s">
        <v>404</v>
      </c>
      <c r="E342" s="27" t="s">
        <v>335</v>
      </c>
      <c r="F342" s="2" t="s">
        <v>853</v>
      </c>
      <c r="G342" s="27">
        <f>24.1+0.64</f>
        <v>24.740000000000002</v>
      </c>
      <c r="H342" s="56"/>
      <c r="I342" s="27"/>
      <c r="J342" s="27"/>
      <c r="O342" s="27"/>
      <c r="P342" s="23"/>
      <c r="R342" s="23"/>
      <c r="T342" s="26">
        <f t="shared" si="10"/>
        <v>24.740000000000002</v>
      </c>
    </row>
    <row r="343" spans="1:20" ht="12.75" hidden="1" outlineLevel="2">
      <c r="A343" s="19" t="s">
        <v>402</v>
      </c>
      <c r="B343" s="19" t="s">
        <v>776</v>
      </c>
      <c r="C343" s="1" t="s">
        <v>403</v>
      </c>
      <c r="D343" s="23" t="s">
        <v>404</v>
      </c>
      <c r="E343" s="27" t="s">
        <v>335</v>
      </c>
      <c r="F343" s="2" t="s">
        <v>343</v>
      </c>
      <c r="G343" s="27">
        <v>0.78975</v>
      </c>
      <c r="H343" s="56">
        <v>1</v>
      </c>
      <c r="I343" s="27">
        <v>0.06</v>
      </c>
      <c r="J343" s="27"/>
      <c r="O343" s="27"/>
      <c r="P343" s="23"/>
      <c r="R343" s="23"/>
      <c r="T343" s="26">
        <f t="shared" si="10"/>
        <v>0.84975</v>
      </c>
    </row>
    <row r="344" spans="1:20" ht="12.75" hidden="1" outlineLevel="2">
      <c r="A344" s="19" t="s">
        <v>402</v>
      </c>
      <c r="B344" s="19" t="s">
        <v>776</v>
      </c>
      <c r="C344" s="1" t="s">
        <v>403</v>
      </c>
      <c r="D344" s="23" t="s">
        <v>404</v>
      </c>
      <c r="E344" s="27" t="s">
        <v>335</v>
      </c>
      <c r="F344" s="2" t="s">
        <v>905</v>
      </c>
      <c r="G344" s="27">
        <v>1692.89</v>
      </c>
      <c r="H344" s="56"/>
      <c r="I344" s="27"/>
      <c r="J344" s="27"/>
      <c r="O344" s="27"/>
      <c r="P344" s="23"/>
      <c r="R344" s="23"/>
      <c r="T344" s="26">
        <f t="shared" si="10"/>
        <v>1692.89</v>
      </c>
    </row>
    <row r="345" spans="1:20" ht="12.75" hidden="1" outlineLevel="2">
      <c r="A345" s="19" t="s">
        <v>402</v>
      </c>
      <c r="B345" s="19" t="s">
        <v>776</v>
      </c>
      <c r="C345" s="1" t="s">
        <v>403</v>
      </c>
      <c r="D345" s="59" t="s">
        <v>404</v>
      </c>
      <c r="E345" s="60" t="s">
        <v>713</v>
      </c>
      <c r="F345" s="23" t="s">
        <v>713</v>
      </c>
      <c r="K345" s="52">
        <v>2</v>
      </c>
      <c r="L345" s="53">
        <v>1</v>
      </c>
      <c r="M345" s="27">
        <f>K345*L345*$M$2</f>
        <v>6270</v>
      </c>
      <c r="T345" s="26">
        <f t="shared" si="10"/>
        <v>6270</v>
      </c>
    </row>
    <row r="346" spans="1:20" ht="12.75" hidden="1" outlineLevel="2">
      <c r="A346" s="19" t="s">
        <v>402</v>
      </c>
      <c r="B346" s="19" t="s">
        <v>776</v>
      </c>
      <c r="C346" s="1" t="s">
        <v>403</v>
      </c>
      <c r="D346" s="23" t="s">
        <v>404</v>
      </c>
      <c r="E346" s="27" t="s">
        <v>710</v>
      </c>
      <c r="F346" s="2" t="s">
        <v>710</v>
      </c>
      <c r="G346" s="27"/>
      <c r="H346" s="56"/>
      <c r="I346" s="27"/>
      <c r="J346" s="27"/>
      <c r="O346" s="27"/>
      <c r="P346" s="23"/>
      <c r="R346" s="23"/>
      <c r="S346" s="27">
        <v>14.32</v>
      </c>
      <c r="T346" s="26">
        <f t="shared" si="10"/>
        <v>14.32</v>
      </c>
    </row>
    <row r="347" spans="1:20" ht="12.75" hidden="1" outlineLevel="2">
      <c r="A347" s="19" t="s">
        <v>402</v>
      </c>
      <c r="B347" s="19" t="s">
        <v>776</v>
      </c>
      <c r="C347" s="1" t="s">
        <v>403</v>
      </c>
      <c r="D347" s="23" t="s">
        <v>404</v>
      </c>
      <c r="E347" s="27" t="s">
        <v>903</v>
      </c>
      <c r="F347" s="2" t="s">
        <v>903</v>
      </c>
      <c r="G347" s="27"/>
      <c r="H347" s="56"/>
      <c r="I347" s="27"/>
      <c r="J347" s="27"/>
      <c r="O347" s="27"/>
      <c r="P347" s="61">
        <f>R347/$R$2</f>
        <v>55920</v>
      </c>
      <c r="Q347" s="27">
        <v>15096.04</v>
      </c>
      <c r="R347" s="27">
        <v>559.2</v>
      </c>
      <c r="T347" s="26">
        <f t="shared" si="10"/>
        <v>15655.240000000002</v>
      </c>
    </row>
    <row r="348" spans="1:20" ht="12.75" hidden="1" outlineLevel="2">
      <c r="A348" s="19" t="s">
        <v>402</v>
      </c>
      <c r="B348" s="19" t="s">
        <v>790</v>
      </c>
      <c r="C348" s="1" t="s">
        <v>660</v>
      </c>
      <c r="D348" s="19" t="s">
        <v>661</v>
      </c>
      <c r="E348" s="27" t="s">
        <v>861</v>
      </c>
      <c r="F348" s="2" t="s">
        <v>861</v>
      </c>
      <c r="G348" s="27"/>
      <c r="H348" s="56"/>
      <c r="I348" s="27"/>
      <c r="J348" s="27"/>
      <c r="N348" s="58">
        <f>O348/$O$2</f>
        <v>1.5</v>
      </c>
      <c r="O348" s="27">
        <v>108</v>
      </c>
      <c r="P348" s="23"/>
      <c r="R348" s="23"/>
      <c r="T348" s="26">
        <f t="shared" si="10"/>
        <v>108</v>
      </c>
    </row>
    <row r="349" spans="1:20" ht="12.75" hidden="1" outlineLevel="2">
      <c r="A349" s="19" t="s">
        <v>402</v>
      </c>
      <c r="B349" s="19" t="s">
        <v>790</v>
      </c>
      <c r="C349" s="1" t="s">
        <v>660</v>
      </c>
      <c r="D349" s="23" t="s">
        <v>661</v>
      </c>
      <c r="E349" s="27" t="s">
        <v>335</v>
      </c>
      <c r="F349" s="2">
        <v>15</v>
      </c>
      <c r="G349" s="27">
        <v>29.984175</v>
      </c>
      <c r="H349" s="56">
        <v>85</v>
      </c>
      <c r="I349" s="27">
        <v>8.5</v>
      </c>
      <c r="J349" s="27"/>
      <c r="O349" s="27"/>
      <c r="P349" s="23"/>
      <c r="R349" s="23"/>
      <c r="T349" s="26">
        <f t="shared" si="10"/>
        <v>38.484175</v>
      </c>
    </row>
    <row r="350" spans="1:20" ht="12.75" hidden="1" outlineLevel="2">
      <c r="A350" s="19" t="s">
        <v>402</v>
      </c>
      <c r="B350" s="19" t="s">
        <v>790</v>
      </c>
      <c r="C350" s="1" t="s">
        <v>660</v>
      </c>
      <c r="D350" s="23" t="s">
        <v>661</v>
      </c>
      <c r="E350" s="27" t="s">
        <v>335</v>
      </c>
      <c r="F350" s="2" t="s">
        <v>337</v>
      </c>
      <c r="G350" s="27">
        <v>1.64268</v>
      </c>
      <c r="H350" s="56">
        <v>1</v>
      </c>
      <c r="I350" s="27">
        <v>0.06</v>
      </c>
      <c r="J350" s="27"/>
      <c r="O350" s="27"/>
      <c r="P350" s="23"/>
      <c r="R350" s="23"/>
      <c r="T350" s="26">
        <f t="shared" si="10"/>
        <v>1.70268</v>
      </c>
    </row>
    <row r="351" spans="1:20" ht="12.75" hidden="1" outlineLevel="2">
      <c r="A351" s="19" t="s">
        <v>402</v>
      </c>
      <c r="B351" s="19" t="s">
        <v>790</v>
      </c>
      <c r="C351" s="1" t="s">
        <v>660</v>
      </c>
      <c r="D351" s="23" t="s">
        <v>661</v>
      </c>
      <c r="E351" s="27" t="s">
        <v>335</v>
      </c>
      <c r="F351" s="2" t="s">
        <v>338</v>
      </c>
      <c r="G351" s="27">
        <v>28.46259</v>
      </c>
      <c r="H351" s="56">
        <v>22</v>
      </c>
      <c r="I351" s="27">
        <v>1.32</v>
      </c>
      <c r="J351" s="27"/>
      <c r="O351" s="27"/>
      <c r="P351" s="23"/>
      <c r="R351" s="23"/>
      <c r="T351" s="26">
        <f t="shared" si="10"/>
        <v>29.78259</v>
      </c>
    </row>
    <row r="352" spans="1:20" ht="12.75" hidden="1" outlineLevel="2">
      <c r="A352" s="19" t="s">
        <v>402</v>
      </c>
      <c r="B352" s="19" t="s">
        <v>790</v>
      </c>
      <c r="C352" s="1" t="s">
        <v>660</v>
      </c>
      <c r="D352" s="23" t="s">
        <v>661</v>
      </c>
      <c r="E352" s="27" t="s">
        <v>335</v>
      </c>
      <c r="F352" s="2" t="s">
        <v>339</v>
      </c>
      <c r="G352" s="27">
        <v>70.10874</v>
      </c>
      <c r="H352" s="56">
        <v>149</v>
      </c>
      <c r="I352" s="27">
        <v>8.94</v>
      </c>
      <c r="J352" s="27"/>
      <c r="O352" s="27"/>
      <c r="P352" s="23"/>
      <c r="R352" s="23"/>
      <c r="T352" s="26">
        <f t="shared" si="10"/>
        <v>79.04874</v>
      </c>
    </row>
    <row r="353" spans="1:20" ht="12.75" hidden="1" outlineLevel="2">
      <c r="A353" s="19" t="s">
        <v>402</v>
      </c>
      <c r="B353" s="19" t="s">
        <v>790</v>
      </c>
      <c r="C353" s="1" t="s">
        <v>660</v>
      </c>
      <c r="D353" s="23" t="s">
        <v>661</v>
      </c>
      <c r="E353" s="27" t="s">
        <v>335</v>
      </c>
      <c r="F353" s="2" t="s">
        <v>340</v>
      </c>
      <c r="G353" s="27">
        <v>9.140039999999999</v>
      </c>
      <c r="H353" s="56">
        <v>13</v>
      </c>
      <c r="I353" s="27">
        <v>6.24</v>
      </c>
      <c r="J353" s="27"/>
      <c r="O353" s="27"/>
      <c r="P353" s="23"/>
      <c r="R353" s="23"/>
      <c r="T353" s="26">
        <f t="shared" si="10"/>
        <v>15.38004</v>
      </c>
    </row>
    <row r="354" spans="1:20" ht="12.75" hidden="1" outlineLevel="2">
      <c r="A354" s="19" t="s">
        <v>402</v>
      </c>
      <c r="B354" s="19" t="s">
        <v>790</v>
      </c>
      <c r="C354" s="1" t="s">
        <v>660</v>
      </c>
      <c r="D354" s="19" t="s">
        <v>661</v>
      </c>
      <c r="E354" s="27" t="s">
        <v>335</v>
      </c>
      <c r="F354" s="2" t="s">
        <v>356</v>
      </c>
      <c r="G354" s="27"/>
      <c r="H354" s="56"/>
      <c r="I354" s="27"/>
      <c r="J354" s="27">
        <v>180</v>
      </c>
      <c r="O354" s="27"/>
      <c r="P354" s="23"/>
      <c r="R354" s="23"/>
      <c r="T354" s="26">
        <f t="shared" si="10"/>
        <v>180</v>
      </c>
    </row>
    <row r="355" spans="1:20" ht="12.75" hidden="1" outlineLevel="2">
      <c r="A355" s="19" t="s">
        <v>402</v>
      </c>
      <c r="B355" s="19" t="s">
        <v>790</v>
      </c>
      <c r="C355" s="1" t="s">
        <v>660</v>
      </c>
      <c r="D355" s="19" t="s">
        <v>661</v>
      </c>
      <c r="E355" s="27" t="s">
        <v>335</v>
      </c>
      <c r="F355" s="2" t="s">
        <v>853</v>
      </c>
      <c r="G355" s="27">
        <v>0.3</v>
      </c>
      <c r="H355" s="56"/>
      <c r="I355" s="27"/>
      <c r="J355" s="27"/>
      <c r="O355" s="27"/>
      <c r="P355" s="23"/>
      <c r="R355" s="23"/>
      <c r="T355" s="26">
        <f t="shared" si="10"/>
        <v>0.3</v>
      </c>
    </row>
    <row r="356" spans="1:20" ht="12.75" hidden="1" outlineLevel="2">
      <c r="A356" s="19" t="s">
        <v>402</v>
      </c>
      <c r="B356" s="19" t="s">
        <v>790</v>
      </c>
      <c r="C356" s="1" t="s">
        <v>660</v>
      </c>
      <c r="D356" s="59" t="s">
        <v>661</v>
      </c>
      <c r="E356" s="60" t="s">
        <v>713</v>
      </c>
      <c r="F356" s="23" t="s">
        <v>713</v>
      </c>
      <c r="K356" s="52">
        <v>4</v>
      </c>
      <c r="L356" s="53">
        <v>0.1</v>
      </c>
      <c r="M356" s="27">
        <f>K356*L356*$M$2</f>
        <v>1254</v>
      </c>
      <c r="T356" s="26">
        <f t="shared" si="10"/>
        <v>1254</v>
      </c>
    </row>
    <row r="357" spans="1:20" ht="12.75" hidden="1" outlineLevel="2">
      <c r="A357" s="19" t="s">
        <v>402</v>
      </c>
      <c r="B357" s="19" t="s">
        <v>790</v>
      </c>
      <c r="C357" s="1" t="s">
        <v>441</v>
      </c>
      <c r="D357" s="23" t="s">
        <v>442</v>
      </c>
      <c r="E357" s="27" t="s">
        <v>335</v>
      </c>
      <c r="F357" s="2">
        <v>15</v>
      </c>
      <c r="G357" s="27">
        <v>33.86447999999999</v>
      </c>
      <c r="H357" s="56">
        <v>96</v>
      </c>
      <c r="I357" s="27">
        <v>9.6</v>
      </c>
      <c r="J357" s="27"/>
      <c r="O357" s="27"/>
      <c r="P357" s="23"/>
      <c r="R357" s="23"/>
      <c r="T357" s="26">
        <f t="shared" si="10"/>
        <v>43.464479999999995</v>
      </c>
    </row>
    <row r="358" spans="1:20" ht="12.75" hidden="1" outlineLevel="2">
      <c r="A358" s="19" t="s">
        <v>402</v>
      </c>
      <c r="B358" s="19" t="s">
        <v>790</v>
      </c>
      <c r="C358" s="1" t="s">
        <v>441</v>
      </c>
      <c r="D358" s="23" t="s">
        <v>442</v>
      </c>
      <c r="E358" s="27" t="s">
        <v>335</v>
      </c>
      <c r="F358" s="2" t="s">
        <v>337</v>
      </c>
      <c r="G358" s="27">
        <v>48.84867</v>
      </c>
      <c r="H358" s="56">
        <v>8</v>
      </c>
      <c r="I358" s="27">
        <v>0.48</v>
      </c>
      <c r="J358" s="27"/>
      <c r="O358" s="27"/>
      <c r="P358" s="23"/>
      <c r="R358" s="23"/>
      <c r="T358" s="26">
        <f t="shared" si="10"/>
        <v>49.328669999999995</v>
      </c>
    </row>
    <row r="359" spans="1:20" ht="12.75" hidden="1" outlineLevel="2">
      <c r="A359" s="19" t="s">
        <v>402</v>
      </c>
      <c r="B359" s="19" t="s">
        <v>790</v>
      </c>
      <c r="C359" s="1" t="s">
        <v>441</v>
      </c>
      <c r="D359" s="23" t="s">
        <v>442</v>
      </c>
      <c r="E359" s="27" t="s">
        <v>335</v>
      </c>
      <c r="F359" s="2" t="s">
        <v>338</v>
      </c>
      <c r="G359" s="27">
        <v>4.60161</v>
      </c>
      <c r="H359" s="56">
        <v>4</v>
      </c>
      <c r="I359" s="27">
        <v>0.24</v>
      </c>
      <c r="J359" s="27"/>
      <c r="O359" s="27"/>
      <c r="P359" s="23"/>
      <c r="R359" s="23"/>
      <c r="T359" s="26">
        <f t="shared" si="10"/>
        <v>4.84161</v>
      </c>
    </row>
    <row r="360" spans="1:20" ht="12.75" hidden="1" outlineLevel="2">
      <c r="A360" s="19" t="s">
        <v>402</v>
      </c>
      <c r="B360" s="19" t="s">
        <v>790</v>
      </c>
      <c r="C360" s="1" t="s">
        <v>441</v>
      </c>
      <c r="D360" s="23" t="s">
        <v>442</v>
      </c>
      <c r="E360" s="27" t="s">
        <v>335</v>
      </c>
      <c r="F360" s="2" t="s">
        <v>341</v>
      </c>
      <c r="G360" s="27">
        <v>10.003499999999999</v>
      </c>
      <c r="H360" s="56">
        <v>2</v>
      </c>
      <c r="I360" s="27">
        <v>0.12</v>
      </c>
      <c r="J360" s="27"/>
      <c r="O360" s="27"/>
      <c r="P360" s="23"/>
      <c r="R360" s="23"/>
      <c r="T360" s="26">
        <f t="shared" si="10"/>
        <v>10.123499999999998</v>
      </c>
    </row>
    <row r="361" spans="1:20" ht="12.75" hidden="1" outlineLevel="2">
      <c r="A361" s="19" t="s">
        <v>402</v>
      </c>
      <c r="B361" s="19" t="s">
        <v>790</v>
      </c>
      <c r="C361" s="1" t="s">
        <v>441</v>
      </c>
      <c r="D361" s="23" t="s">
        <v>442</v>
      </c>
      <c r="E361" s="27" t="s">
        <v>335</v>
      </c>
      <c r="F361" s="2" t="s">
        <v>339</v>
      </c>
      <c r="G361" s="27">
        <v>49.96485</v>
      </c>
      <c r="H361" s="56">
        <v>107</v>
      </c>
      <c r="I361" s="27">
        <v>6.42</v>
      </c>
      <c r="J361" s="27"/>
      <c r="O361" s="27"/>
      <c r="P361" s="23"/>
      <c r="R361" s="23"/>
      <c r="T361" s="26">
        <f t="shared" si="10"/>
        <v>56.38485</v>
      </c>
    </row>
    <row r="362" spans="1:20" ht="12.75" hidden="1" outlineLevel="2">
      <c r="A362" s="19" t="s">
        <v>402</v>
      </c>
      <c r="B362" s="19" t="s">
        <v>790</v>
      </c>
      <c r="C362" s="1" t="s">
        <v>441</v>
      </c>
      <c r="D362" s="23" t="s">
        <v>442</v>
      </c>
      <c r="E362" s="27" t="s">
        <v>335</v>
      </c>
      <c r="F362" s="2" t="s">
        <v>340</v>
      </c>
      <c r="G362" s="27">
        <v>1.7374499999999997</v>
      </c>
      <c r="H362" s="56">
        <v>3</v>
      </c>
      <c r="I362" s="27">
        <v>1.44</v>
      </c>
      <c r="J362" s="27"/>
      <c r="O362" s="27"/>
      <c r="P362" s="23"/>
      <c r="R362" s="23"/>
      <c r="T362" s="26">
        <f t="shared" si="10"/>
        <v>3.1774499999999994</v>
      </c>
    </row>
    <row r="363" spans="1:20" ht="12.75" hidden="1" outlineLevel="2">
      <c r="A363" s="19" t="s">
        <v>402</v>
      </c>
      <c r="B363" s="19" t="s">
        <v>790</v>
      </c>
      <c r="C363" s="1" t="s">
        <v>441</v>
      </c>
      <c r="D363" s="23" t="s">
        <v>442</v>
      </c>
      <c r="E363" s="27" t="s">
        <v>335</v>
      </c>
      <c r="F363" s="2" t="s">
        <v>356</v>
      </c>
      <c r="G363" s="27"/>
      <c r="H363" s="56"/>
      <c r="I363" s="27"/>
      <c r="J363" s="27">
        <v>180</v>
      </c>
      <c r="O363" s="27"/>
      <c r="P363" s="23"/>
      <c r="R363" s="23"/>
      <c r="T363" s="26">
        <f t="shared" si="10"/>
        <v>180</v>
      </c>
    </row>
    <row r="364" spans="1:20" ht="12.75" hidden="1" outlineLevel="2">
      <c r="A364" s="19" t="s">
        <v>402</v>
      </c>
      <c r="B364" s="19" t="s">
        <v>790</v>
      </c>
      <c r="C364" s="1" t="s">
        <v>441</v>
      </c>
      <c r="D364" s="23" t="s">
        <v>445</v>
      </c>
      <c r="E364" s="27" t="s">
        <v>335</v>
      </c>
      <c r="F364" s="2">
        <v>15</v>
      </c>
      <c r="G364" s="27">
        <v>48.853935</v>
      </c>
      <c r="H364" s="56">
        <v>137</v>
      </c>
      <c r="I364" s="27">
        <v>13.7</v>
      </c>
      <c r="J364" s="27"/>
      <c r="O364" s="27"/>
      <c r="P364" s="23"/>
      <c r="R364" s="23"/>
      <c r="T364" s="26">
        <f t="shared" si="10"/>
        <v>62.553934999999996</v>
      </c>
    </row>
    <row r="365" spans="1:20" ht="12.75" hidden="1" outlineLevel="2">
      <c r="A365" s="19" t="s">
        <v>402</v>
      </c>
      <c r="B365" s="19" t="s">
        <v>790</v>
      </c>
      <c r="C365" s="1" t="s">
        <v>441</v>
      </c>
      <c r="D365" s="23" t="s">
        <v>445</v>
      </c>
      <c r="E365" s="27" t="s">
        <v>335</v>
      </c>
      <c r="F365" s="2" t="s">
        <v>337</v>
      </c>
      <c r="G365" s="27">
        <v>47.64825</v>
      </c>
      <c r="H365" s="56">
        <v>7</v>
      </c>
      <c r="I365" s="27">
        <v>0.42</v>
      </c>
      <c r="J365" s="27"/>
      <c r="O365" s="27"/>
      <c r="P365" s="23"/>
      <c r="R365" s="23"/>
      <c r="T365" s="26">
        <f aca="true" t="shared" si="11" ref="T365:T396">G365+I365+J365+M365+O365+Q365+R365+S365</f>
        <v>48.06825</v>
      </c>
    </row>
    <row r="366" spans="1:20" ht="12.75" hidden="1" outlineLevel="2">
      <c r="A366" s="19" t="s">
        <v>402</v>
      </c>
      <c r="B366" s="19" t="s">
        <v>790</v>
      </c>
      <c r="C366" s="1" t="s">
        <v>441</v>
      </c>
      <c r="D366" s="23" t="s">
        <v>445</v>
      </c>
      <c r="E366" s="27" t="s">
        <v>335</v>
      </c>
      <c r="F366" s="2" t="s">
        <v>338</v>
      </c>
      <c r="G366" s="27">
        <v>86.52501</v>
      </c>
      <c r="H366" s="56">
        <v>62</v>
      </c>
      <c r="I366" s="27">
        <v>3.72</v>
      </c>
      <c r="J366" s="27"/>
      <c r="O366" s="27"/>
      <c r="P366" s="23"/>
      <c r="R366" s="23"/>
      <c r="T366" s="26">
        <f t="shared" si="11"/>
        <v>90.24501</v>
      </c>
    </row>
    <row r="367" spans="1:20" ht="12.75" hidden="1" outlineLevel="2">
      <c r="A367" s="19" t="s">
        <v>402</v>
      </c>
      <c r="B367" s="19" t="s">
        <v>790</v>
      </c>
      <c r="C367" s="40" t="s">
        <v>441</v>
      </c>
      <c r="D367" s="23" t="s">
        <v>445</v>
      </c>
      <c r="E367" s="27" t="s">
        <v>335</v>
      </c>
      <c r="F367" s="2" t="s">
        <v>341</v>
      </c>
      <c r="G367" s="27">
        <v>5.0017499999999995</v>
      </c>
      <c r="H367" s="56">
        <v>1</v>
      </c>
      <c r="I367" s="27">
        <v>0.06</v>
      </c>
      <c r="J367" s="27"/>
      <c r="O367" s="27"/>
      <c r="P367" s="23"/>
      <c r="R367" s="23"/>
      <c r="T367" s="26">
        <f t="shared" si="11"/>
        <v>5.061749999999999</v>
      </c>
    </row>
    <row r="368" spans="1:20" ht="12.75" hidden="1" outlineLevel="2">
      <c r="A368" s="19" t="s">
        <v>402</v>
      </c>
      <c r="B368" s="19" t="s">
        <v>790</v>
      </c>
      <c r="C368" s="40" t="s">
        <v>441</v>
      </c>
      <c r="D368" s="23" t="s">
        <v>445</v>
      </c>
      <c r="E368" s="27" t="s">
        <v>335</v>
      </c>
      <c r="F368" s="2" t="s">
        <v>339</v>
      </c>
      <c r="G368" s="27">
        <v>39.998205</v>
      </c>
      <c r="H368" s="56">
        <v>85</v>
      </c>
      <c r="I368" s="27">
        <v>5.1</v>
      </c>
      <c r="J368" s="27"/>
      <c r="O368" s="27"/>
      <c r="P368" s="23"/>
      <c r="R368" s="23"/>
      <c r="T368" s="26">
        <f t="shared" si="11"/>
        <v>45.098205</v>
      </c>
    </row>
    <row r="369" spans="1:20" ht="12.75" hidden="1" outlineLevel="2">
      <c r="A369" s="19" t="s">
        <v>402</v>
      </c>
      <c r="B369" s="19" t="s">
        <v>790</v>
      </c>
      <c r="C369" s="40" t="s">
        <v>441</v>
      </c>
      <c r="D369" s="23" t="s">
        <v>445</v>
      </c>
      <c r="E369" s="27" t="s">
        <v>335</v>
      </c>
      <c r="F369" s="2" t="s">
        <v>340</v>
      </c>
      <c r="G369" s="27">
        <v>50.91781499999999</v>
      </c>
      <c r="H369" s="56">
        <v>88</v>
      </c>
      <c r="I369" s="27">
        <v>42.24</v>
      </c>
      <c r="J369" s="27"/>
      <c r="O369" s="27"/>
      <c r="P369" s="23"/>
      <c r="R369" s="23"/>
      <c r="T369" s="26">
        <f t="shared" si="11"/>
        <v>93.157815</v>
      </c>
    </row>
    <row r="370" spans="1:20" ht="12.75" hidden="1" outlineLevel="2">
      <c r="A370" s="19" t="s">
        <v>402</v>
      </c>
      <c r="B370" s="19" t="s">
        <v>790</v>
      </c>
      <c r="C370" s="40" t="s">
        <v>441</v>
      </c>
      <c r="D370" s="23" t="s">
        <v>445</v>
      </c>
      <c r="E370" s="27" t="s">
        <v>335</v>
      </c>
      <c r="F370" s="2" t="s">
        <v>356</v>
      </c>
      <c r="G370" s="27"/>
      <c r="H370" s="56"/>
      <c r="I370" s="27"/>
      <c r="J370" s="27">
        <v>180</v>
      </c>
      <c r="O370" s="27"/>
      <c r="P370" s="23"/>
      <c r="R370" s="23"/>
      <c r="T370" s="26">
        <f t="shared" si="11"/>
        <v>180</v>
      </c>
    </row>
    <row r="371" spans="1:20" ht="12.75" hidden="1" outlineLevel="2">
      <c r="A371" s="19" t="s">
        <v>402</v>
      </c>
      <c r="B371" s="19" t="s">
        <v>790</v>
      </c>
      <c r="C371" s="40" t="s">
        <v>441</v>
      </c>
      <c r="D371" s="23" t="s">
        <v>445</v>
      </c>
      <c r="E371" s="27" t="s">
        <v>335</v>
      </c>
      <c r="F371" s="2" t="s">
        <v>853</v>
      </c>
      <c r="G371" s="27">
        <v>0.29</v>
      </c>
      <c r="H371" s="56"/>
      <c r="I371" s="27"/>
      <c r="J371" s="27"/>
      <c r="O371" s="27"/>
      <c r="P371" s="23"/>
      <c r="R371" s="23"/>
      <c r="T371" s="26">
        <f t="shared" si="11"/>
        <v>0.29</v>
      </c>
    </row>
    <row r="372" spans="1:20" ht="12.75" hidden="1" outlineLevel="2">
      <c r="A372" s="19" t="s">
        <v>402</v>
      </c>
      <c r="B372" s="19" t="s">
        <v>790</v>
      </c>
      <c r="C372" s="1" t="s">
        <v>470</v>
      </c>
      <c r="D372" s="23" t="s">
        <v>471</v>
      </c>
      <c r="E372" s="27" t="s">
        <v>335</v>
      </c>
      <c r="F372" s="2">
        <v>15</v>
      </c>
      <c r="G372" s="27">
        <v>67.86058499999999</v>
      </c>
      <c r="H372" s="56">
        <v>192</v>
      </c>
      <c r="I372" s="27">
        <v>19.2</v>
      </c>
      <c r="J372" s="27"/>
      <c r="O372" s="27"/>
      <c r="P372" s="23"/>
      <c r="R372" s="23"/>
      <c r="T372" s="26">
        <f t="shared" si="11"/>
        <v>87.06058499999999</v>
      </c>
    </row>
    <row r="373" spans="1:20" ht="12.75" hidden="1" outlineLevel="2">
      <c r="A373" s="19" t="s">
        <v>402</v>
      </c>
      <c r="B373" s="19" t="s">
        <v>790</v>
      </c>
      <c r="C373" s="1" t="s">
        <v>470</v>
      </c>
      <c r="D373" s="23" t="s">
        <v>471</v>
      </c>
      <c r="E373" s="27" t="s">
        <v>335</v>
      </c>
      <c r="F373" s="2" t="s">
        <v>337</v>
      </c>
      <c r="G373" s="27">
        <v>29.12598</v>
      </c>
      <c r="H373" s="56">
        <v>6</v>
      </c>
      <c r="I373" s="27">
        <v>0.36</v>
      </c>
      <c r="J373" s="27"/>
      <c r="O373" s="27"/>
      <c r="P373" s="23"/>
      <c r="R373" s="23"/>
      <c r="T373" s="26">
        <f t="shared" si="11"/>
        <v>29.485979999999998</v>
      </c>
    </row>
    <row r="374" spans="1:20" ht="12.75" hidden="1" outlineLevel="2">
      <c r="A374" s="19" t="s">
        <v>402</v>
      </c>
      <c r="B374" s="19" t="s">
        <v>790</v>
      </c>
      <c r="C374" s="1" t="s">
        <v>470</v>
      </c>
      <c r="D374" s="72" t="s">
        <v>471</v>
      </c>
      <c r="E374" s="27" t="s">
        <v>335</v>
      </c>
      <c r="F374" s="2" t="s">
        <v>338</v>
      </c>
      <c r="G374" s="27">
        <v>18.395909999999997</v>
      </c>
      <c r="H374" s="56">
        <v>10</v>
      </c>
      <c r="I374" s="27">
        <v>0.6</v>
      </c>
      <c r="J374" s="27"/>
      <c r="O374" s="27"/>
      <c r="P374" s="23"/>
      <c r="R374" s="23"/>
      <c r="T374" s="26">
        <f t="shared" si="11"/>
        <v>18.99591</v>
      </c>
    </row>
    <row r="375" spans="1:20" ht="12.75" hidden="1" outlineLevel="2">
      <c r="A375" s="19" t="s">
        <v>402</v>
      </c>
      <c r="B375" s="19" t="s">
        <v>790</v>
      </c>
      <c r="C375" s="1" t="s">
        <v>470</v>
      </c>
      <c r="D375" s="23" t="s">
        <v>471</v>
      </c>
      <c r="E375" s="27" t="s">
        <v>335</v>
      </c>
      <c r="F375" s="2" t="s">
        <v>339</v>
      </c>
      <c r="G375" s="27">
        <v>3.7065599999999996</v>
      </c>
      <c r="H375" s="56">
        <v>8</v>
      </c>
      <c r="I375" s="27">
        <v>0.48</v>
      </c>
      <c r="J375" s="27"/>
      <c r="O375" s="27"/>
      <c r="P375" s="23"/>
      <c r="R375" s="23"/>
      <c r="T375" s="26">
        <f t="shared" si="11"/>
        <v>4.18656</v>
      </c>
    </row>
    <row r="376" spans="1:20" ht="12.75" hidden="1" outlineLevel="2">
      <c r="A376" s="19" t="s">
        <v>402</v>
      </c>
      <c r="B376" s="19" t="s">
        <v>790</v>
      </c>
      <c r="C376" s="1" t="s">
        <v>470</v>
      </c>
      <c r="D376" s="23" t="s">
        <v>471</v>
      </c>
      <c r="E376" s="27" t="s">
        <v>335</v>
      </c>
      <c r="F376" s="2" t="s">
        <v>340</v>
      </c>
      <c r="G376" s="27">
        <v>6.25482</v>
      </c>
      <c r="H376" s="56">
        <v>5</v>
      </c>
      <c r="I376" s="27">
        <v>2.4</v>
      </c>
      <c r="J376" s="27"/>
      <c r="K376" s="51"/>
      <c r="L376" s="3"/>
      <c r="M376" s="26"/>
      <c r="N376" s="47"/>
      <c r="O376" s="26"/>
      <c r="P376" s="3"/>
      <c r="Q376" s="26"/>
      <c r="R376" s="3"/>
      <c r="T376" s="26">
        <f t="shared" si="11"/>
        <v>8.654819999999999</v>
      </c>
    </row>
    <row r="377" spans="1:20" ht="12.75" hidden="1" outlineLevel="2">
      <c r="A377" s="19" t="s">
        <v>402</v>
      </c>
      <c r="B377" s="19" t="s">
        <v>790</v>
      </c>
      <c r="C377" s="1" t="s">
        <v>470</v>
      </c>
      <c r="D377" s="23" t="s">
        <v>471</v>
      </c>
      <c r="E377" s="27" t="s">
        <v>335</v>
      </c>
      <c r="F377" s="2" t="s">
        <v>356</v>
      </c>
      <c r="G377" s="27"/>
      <c r="H377" s="56"/>
      <c r="I377" s="27"/>
      <c r="J377" s="27">
        <v>165</v>
      </c>
      <c r="O377" s="27"/>
      <c r="P377" s="23"/>
      <c r="R377" s="23"/>
      <c r="T377" s="26">
        <f t="shared" si="11"/>
        <v>165</v>
      </c>
    </row>
    <row r="378" spans="1:20" ht="12.75" hidden="1" outlineLevel="2">
      <c r="A378" s="19" t="s">
        <v>402</v>
      </c>
      <c r="B378" s="19" t="s">
        <v>790</v>
      </c>
      <c r="C378" s="1" t="s">
        <v>470</v>
      </c>
      <c r="D378" s="23" t="s">
        <v>471</v>
      </c>
      <c r="E378" s="27" t="s">
        <v>335</v>
      </c>
      <c r="F378" s="2" t="s">
        <v>342</v>
      </c>
      <c r="G378" s="27">
        <v>137.39543999999998</v>
      </c>
      <c r="H378" s="56">
        <v>467</v>
      </c>
      <c r="I378" s="27">
        <v>28.02</v>
      </c>
      <c r="J378" s="27"/>
      <c r="O378" s="27"/>
      <c r="P378" s="23"/>
      <c r="R378" s="23"/>
      <c r="T378" s="26">
        <f t="shared" si="11"/>
        <v>165.41544</v>
      </c>
    </row>
    <row r="379" spans="1:20" ht="12.75" hidden="1" outlineLevel="2">
      <c r="A379" s="19" t="s">
        <v>402</v>
      </c>
      <c r="B379" s="19" t="s">
        <v>790</v>
      </c>
      <c r="C379" s="1" t="s">
        <v>470</v>
      </c>
      <c r="D379" s="76" t="s">
        <v>471</v>
      </c>
      <c r="E379" s="60" t="s">
        <v>713</v>
      </c>
      <c r="F379" s="23" t="s">
        <v>713</v>
      </c>
      <c r="K379" s="52">
        <v>4</v>
      </c>
      <c r="L379" s="53">
        <v>0.1</v>
      </c>
      <c r="M379" s="27">
        <f>K379*L379*$M$2</f>
        <v>1254</v>
      </c>
      <c r="T379" s="26">
        <f t="shared" si="11"/>
        <v>1254</v>
      </c>
    </row>
    <row r="380" spans="1:20" ht="12.75" hidden="1" outlineLevel="2">
      <c r="A380" s="19" t="s">
        <v>402</v>
      </c>
      <c r="B380" s="19" t="s">
        <v>794</v>
      </c>
      <c r="C380" s="1" t="s">
        <v>872</v>
      </c>
      <c r="D380" s="23" t="s">
        <v>455</v>
      </c>
      <c r="E380" s="27" t="s">
        <v>861</v>
      </c>
      <c r="F380" s="2" t="s">
        <v>861</v>
      </c>
      <c r="G380" s="27"/>
      <c r="H380" s="56"/>
      <c r="I380" s="27"/>
      <c r="J380" s="27"/>
      <c r="N380" s="58">
        <f>O380/$O$2</f>
        <v>2.75</v>
      </c>
      <c r="O380" s="27">
        <v>198</v>
      </c>
      <c r="P380" s="23"/>
      <c r="R380" s="23"/>
      <c r="T380" s="26">
        <f t="shared" si="11"/>
        <v>198</v>
      </c>
    </row>
    <row r="381" spans="1:20" ht="12.75" hidden="1" outlineLevel="2">
      <c r="A381" s="19" t="s">
        <v>402</v>
      </c>
      <c r="B381" s="19" t="s">
        <v>794</v>
      </c>
      <c r="C381" s="1" t="s">
        <v>872</v>
      </c>
      <c r="D381" s="76" t="s">
        <v>455</v>
      </c>
      <c r="E381" s="60" t="s">
        <v>713</v>
      </c>
      <c r="F381" s="23" t="s">
        <v>713</v>
      </c>
      <c r="K381" s="52">
        <v>4</v>
      </c>
      <c r="L381" s="53">
        <v>0.1</v>
      </c>
      <c r="M381" s="27">
        <f>K381*L381*$M$2</f>
        <v>1254</v>
      </c>
      <c r="T381" s="26">
        <f t="shared" si="11"/>
        <v>1254</v>
      </c>
    </row>
    <row r="382" spans="1:20" ht="12.75" hidden="1" outlineLevel="2">
      <c r="A382" s="20" t="s">
        <v>402</v>
      </c>
      <c r="B382" s="20" t="s">
        <v>793</v>
      </c>
      <c r="C382" s="41" t="s">
        <v>871</v>
      </c>
      <c r="D382" s="72" t="s">
        <v>446</v>
      </c>
      <c r="E382" s="27" t="s">
        <v>861</v>
      </c>
      <c r="F382" s="2" t="s">
        <v>861</v>
      </c>
      <c r="G382" s="27"/>
      <c r="H382" s="56"/>
      <c r="I382" s="27"/>
      <c r="J382" s="27"/>
      <c r="N382" s="58">
        <f>O382/$O$2</f>
        <v>1.25</v>
      </c>
      <c r="O382" s="27">
        <v>90</v>
      </c>
      <c r="P382" s="23"/>
      <c r="R382" s="23"/>
      <c r="T382" s="26">
        <f t="shared" si="11"/>
        <v>90</v>
      </c>
    </row>
    <row r="383" spans="1:20" ht="12.75" hidden="1" outlineLevel="2">
      <c r="A383" s="19" t="s">
        <v>402</v>
      </c>
      <c r="B383" s="19" t="s">
        <v>790</v>
      </c>
      <c r="C383" s="1" t="s">
        <v>433</v>
      </c>
      <c r="D383" s="23" t="s">
        <v>434</v>
      </c>
      <c r="E383" s="27" t="s">
        <v>861</v>
      </c>
      <c r="F383" s="2" t="s">
        <v>861</v>
      </c>
      <c r="G383" s="27"/>
      <c r="H383" s="56"/>
      <c r="I383" s="27"/>
      <c r="J383" s="27"/>
      <c r="N383" s="58">
        <f>O383/$O$2</f>
        <v>16.25</v>
      </c>
      <c r="O383" s="27">
        <v>1170</v>
      </c>
      <c r="P383" s="23"/>
      <c r="R383" s="23"/>
      <c r="T383" s="26">
        <f t="shared" si="11"/>
        <v>1170</v>
      </c>
    </row>
    <row r="384" spans="1:20" ht="12.75" hidden="1" outlineLevel="2">
      <c r="A384" s="19" t="s">
        <v>402</v>
      </c>
      <c r="B384" s="19" t="s">
        <v>790</v>
      </c>
      <c r="C384" s="1" t="s">
        <v>433</v>
      </c>
      <c r="D384" s="23" t="s">
        <v>434</v>
      </c>
      <c r="E384" s="27" t="s">
        <v>335</v>
      </c>
      <c r="F384" s="2">
        <v>15</v>
      </c>
      <c r="G384" s="27">
        <v>927.1980899999999</v>
      </c>
      <c r="H384" s="56">
        <v>2618</v>
      </c>
      <c r="I384" s="27">
        <v>261.8</v>
      </c>
      <c r="J384" s="27"/>
      <c r="O384" s="27"/>
      <c r="P384" s="23"/>
      <c r="R384" s="23"/>
      <c r="T384" s="26">
        <f t="shared" si="11"/>
        <v>1188.9980899999998</v>
      </c>
    </row>
    <row r="385" spans="1:20" ht="12.75" hidden="1" outlineLevel="2">
      <c r="A385" s="19" t="s">
        <v>402</v>
      </c>
      <c r="B385" s="19" t="s">
        <v>790</v>
      </c>
      <c r="C385" s="1" t="s">
        <v>433</v>
      </c>
      <c r="D385" s="23" t="s">
        <v>434</v>
      </c>
      <c r="E385" s="27" t="s">
        <v>335</v>
      </c>
      <c r="F385" s="2" t="s">
        <v>337</v>
      </c>
      <c r="G385" s="27">
        <v>125.04375</v>
      </c>
      <c r="H385" s="56">
        <v>32</v>
      </c>
      <c r="I385" s="27">
        <v>1.92</v>
      </c>
      <c r="J385" s="27"/>
      <c r="K385" s="51"/>
      <c r="L385" s="3"/>
      <c r="M385" s="26"/>
      <c r="N385" s="47"/>
      <c r="O385" s="26"/>
      <c r="P385" s="3"/>
      <c r="Q385" s="26"/>
      <c r="R385" s="3"/>
      <c r="T385" s="26">
        <f t="shared" si="11"/>
        <v>126.96375</v>
      </c>
    </row>
    <row r="386" spans="1:20" ht="12.75" hidden="1" outlineLevel="2">
      <c r="A386" s="19" t="s">
        <v>402</v>
      </c>
      <c r="B386" s="19" t="s">
        <v>790</v>
      </c>
      <c r="C386" s="1" t="s">
        <v>433</v>
      </c>
      <c r="D386" s="23" t="s">
        <v>434</v>
      </c>
      <c r="E386" s="27" t="s">
        <v>335</v>
      </c>
      <c r="F386" s="2" t="s">
        <v>338</v>
      </c>
      <c r="G386" s="27">
        <v>116.26172999999999</v>
      </c>
      <c r="H386" s="56">
        <v>69</v>
      </c>
      <c r="I386" s="27">
        <v>4.14</v>
      </c>
      <c r="J386" s="27"/>
      <c r="O386" s="27"/>
      <c r="P386" s="23"/>
      <c r="R386" s="23"/>
      <c r="T386" s="26">
        <f t="shared" si="11"/>
        <v>120.40172999999999</v>
      </c>
    </row>
    <row r="387" spans="1:20" ht="12.75" hidden="1" outlineLevel="2">
      <c r="A387" s="19" t="s">
        <v>402</v>
      </c>
      <c r="B387" s="19" t="s">
        <v>790</v>
      </c>
      <c r="C387" s="1" t="s">
        <v>433</v>
      </c>
      <c r="D387" s="23" t="s">
        <v>434</v>
      </c>
      <c r="E387" s="27" t="s">
        <v>335</v>
      </c>
      <c r="F387" s="2" t="s">
        <v>341</v>
      </c>
      <c r="G387" s="27">
        <v>5.0017499999999995</v>
      </c>
      <c r="H387" s="56">
        <v>1</v>
      </c>
      <c r="I387" s="27">
        <v>0.06</v>
      </c>
      <c r="J387" s="27"/>
      <c r="O387" s="27"/>
      <c r="P387" s="23"/>
      <c r="R387" s="23"/>
      <c r="T387" s="26">
        <f t="shared" si="11"/>
        <v>5.061749999999999</v>
      </c>
    </row>
    <row r="388" spans="1:20" ht="12.75" hidden="1" outlineLevel="2">
      <c r="A388" s="19" t="s">
        <v>402</v>
      </c>
      <c r="B388" s="19" t="s">
        <v>790</v>
      </c>
      <c r="C388" s="1" t="s">
        <v>433</v>
      </c>
      <c r="D388" s="23" t="s">
        <v>434</v>
      </c>
      <c r="E388" s="27" t="s">
        <v>335</v>
      </c>
      <c r="F388" s="2" t="s">
        <v>339</v>
      </c>
      <c r="G388" s="27">
        <v>974.3619600000014</v>
      </c>
      <c r="H388" s="56">
        <v>2085</v>
      </c>
      <c r="I388" s="27">
        <v>125.1</v>
      </c>
      <c r="J388" s="27"/>
      <c r="O388" s="27"/>
      <c r="P388" s="23"/>
      <c r="R388" s="23"/>
      <c r="T388" s="26">
        <f t="shared" si="11"/>
        <v>1099.4619600000015</v>
      </c>
    </row>
    <row r="389" spans="1:20" ht="12.75" hidden="1" outlineLevel="2">
      <c r="A389" s="19" t="s">
        <v>402</v>
      </c>
      <c r="B389" s="19" t="s">
        <v>790</v>
      </c>
      <c r="C389" s="1" t="s">
        <v>433</v>
      </c>
      <c r="D389" s="23" t="s">
        <v>434</v>
      </c>
      <c r="E389" s="27" t="s">
        <v>335</v>
      </c>
      <c r="F389" s="2" t="s">
        <v>340</v>
      </c>
      <c r="G389" s="27">
        <v>59.72615999999999</v>
      </c>
      <c r="H389" s="56">
        <v>78</v>
      </c>
      <c r="I389" s="27">
        <v>37.44</v>
      </c>
      <c r="J389" s="27"/>
      <c r="O389" s="27"/>
      <c r="P389" s="23"/>
      <c r="R389" s="23"/>
      <c r="T389" s="26">
        <f t="shared" si="11"/>
        <v>97.16615999999999</v>
      </c>
    </row>
    <row r="390" spans="1:20" ht="12.75" hidden="1" outlineLevel="2">
      <c r="A390" s="19" t="s">
        <v>402</v>
      </c>
      <c r="B390" s="19" t="s">
        <v>790</v>
      </c>
      <c r="C390" s="1" t="s">
        <v>433</v>
      </c>
      <c r="D390" s="23" t="s">
        <v>434</v>
      </c>
      <c r="E390" s="27" t="s">
        <v>335</v>
      </c>
      <c r="F390" s="2" t="s">
        <v>356</v>
      </c>
      <c r="G390" s="27"/>
      <c r="H390" s="56"/>
      <c r="I390" s="27"/>
      <c r="J390" s="27">
        <v>180</v>
      </c>
      <c r="O390" s="27"/>
      <c r="P390" s="23"/>
      <c r="R390" s="23"/>
      <c r="T390" s="26">
        <f t="shared" si="11"/>
        <v>180</v>
      </c>
    </row>
    <row r="391" spans="1:20" ht="12.75" hidden="1" outlineLevel="2">
      <c r="A391" s="19" t="s">
        <v>402</v>
      </c>
      <c r="B391" s="19" t="s">
        <v>790</v>
      </c>
      <c r="C391" s="1" t="s">
        <v>433</v>
      </c>
      <c r="D391" s="23" t="s">
        <v>434</v>
      </c>
      <c r="E391" s="27" t="s">
        <v>335</v>
      </c>
      <c r="F391" s="2" t="s">
        <v>853</v>
      </c>
      <c r="G391" s="27">
        <v>0.28</v>
      </c>
      <c r="H391" s="56"/>
      <c r="I391" s="27"/>
      <c r="J391" s="27"/>
      <c r="O391" s="27"/>
      <c r="P391" s="23"/>
      <c r="R391" s="23"/>
      <c r="T391" s="26">
        <f t="shared" si="11"/>
        <v>0.28</v>
      </c>
    </row>
    <row r="392" spans="1:20" ht="12.75" hidden="1" outlineLevel="2">
      <c r="A392" s="19" t="s">
        <v>402</v>
      </c>
      <c r="B392" s="19" t="s">
        <v>790</v>
      </c>
      <c r="C392" s="1" t="s">
        <v>433</v>
      </c>
      <c r="D392" s="23" t="s">
        <v>434</v>
      </c>
      <c r="E392" s="27" t="s">
        <v>335</v>
      </c>
      <c r="F392" s="2" t="s">
        <v>343</v>
      </c>
      <c r="G392" s="27">
        <v>0.44225999999999993</v>
      </c>
      <c r="H392" s="56">
        <v>1</v>
      </c>
      <c r="I392" s="27">
        <v>0.06</v>
      </c>
      <c r="J392" s="27"/>
      <c r="O392" s="27"/>
      <c r="P392" s="23"/>
      <c r="R392" s="23"/>
      <c r="T392" s="26">
        <f t="shared" si="11"/>
        <v>0.5022599999999999</v>
      </c>
    </row>
    <row r="393" spans="1:20" ht="12.75" hidden="1" outlineLevel="2">
      <c r="A393" s="19" t="s">
        <v>402</v>
      </c>
      <c r="B393" s="19" t="s">
        <v>790</v>
      </c>
      <c r="C393" s="1" t="s">
        <v>433</v>
      </c>
      <c r="D393" s="23" t="s">
        <v>434</v>
      </c>
      <c r="E393" s="27" t="s">
        <v>335</v>
      </c>
      <c r="F393" s="2" t="s">
        <v>342</v>
      </c>
      <c r="G393" s="27">
        <v>0.58968</v>
      </c>
      <c r="H393" s="56">
        <v>2</v>
      </c>
      <c r="I393" s="27">
        <v>0.12</v>
      </c>
      <c r="J393" s="27"/>
      <c r="O393" s="27"/>
      <c r="P393" s="23"/>
      <c r="R393" s="23"/>
      <c r="T393" s="26">
        <f t="shared" si="11"/>
        <v>0.70968</v>
      </c>
    </row>
    <row r="394" spans="1:20" ht="12.75" hidden="1" outlineLevel="2">
      <c r="A394" s="19" t="s">
        <v>402</v>
      </c>
      <c r="B394" s="19" t="s">
        <v>790</v>
      </c>
      <c r="C394" s="1" t="s">
        <v>433</v>
      </c>
      <c r="D394" s="59" t="s">
        <v>434</v>
      </c>
      <c r="E394" s="60" t="s">
        <v>713</v>
      </c>
      <c r="F394" s="23" t="s">
        <v>713</v>
      </c>
      <c r="K394" s="52">
        <v>4</v>
      </c>
      <c r="L394" s="53">
        <v>0.1</v>
      </c>
      <c r="M394" s="27">
        <f>K394*L394*$M$2</f>
        <v>1254</v>
      </c>
      <c r="T394" s="26">
        <f t="shared" si="11"/>
        <v>1254</v>
      </c>
    </row>
    <row r="395" spans="1:20" ht="12.75" hidden="1" outlineLevel="2">
      <c r="A395" s="19" t="s">
        <v>402</v>
      </c>
      <c r="B395" s="23" t="s">
        <v>790</v>
      </c>
      <c r="C395" s="2" t="s">
        <v>433</v>
      </c>
      <c r="D395" s="59" t="s">
        <v>922</v>
      </c>
      <c r="E395" s="60" t="s">
        <v>713</v>
      </c>
      <c r="F395" s="23" t="s">
        <v>713</v>
      </c>
      <c r="K395" s="52">
        <v>2</v>
      </c>
      <c r="L395" s="53">
        <v>0</v>
      </c>
      <c r="M395" s="27">
        <f>K395*L395*$M$2</f>
        <v>0</v>
      </c>
      <c r="T395" s="26">
        <f t="shared" si="11"/>
        <v>0</v>
      </c>
    </row>
    <row r="396" spans="1:20" ht="12.75" hidden="1" outlineLevel="2">
      <c r="A396" s="19" t="s">
        <v>402</v>
      </c>
      <c r="B396" s="19" t="s">
        <v>790</v>
      </c>
      <c r="C396" s="1" t="s">
        <v>753</v>
      </c>
      <c r="D396" s="19" t="s">
        <v>672</v>
      </c>
      <c r="E396" s="27" t="s">
        <v>861</v>
      </c>
      <c r="F396" s="2" t="s">
        <v>861</v>
      </c>
      <c r="G396" s="27"/>
      <c r="H396" s="56"/>
      <c r="I396" s="27"/>
      <c r="J396" s="27"/>
      <c r="N396" s="58">
        <f>O396/$O$2</f>
        <v>0.5</v>
      </c>
      <c r="O396" s="27">
        <v>36</v>
      </c>
      <c r="P396" s="23"/>
      <c r="R396" s="23"/>
      <c r="T396" s="26">
        <f t="shared" si="11"/>
        <v>36</v>
      </c>
    </row>
    <row r="397" spans="1:20" ht="12.75" hidden="1" outlineLevel="2">
      <c r="A397" s="19" t="s">
        <v>402</v>
      </c>
      <c r="B397" s="19" t="s">
        <v>790</v>
      </c>
      <c r="C397" s="1" t="s">
        <v>753</v>
      </c>
      <c r="D397" s="23" t="s">
        <v>672</v>
      </c>
      <c r="E397" s="27" t="s">
        <v>335</v>
      </c>
      <c r="F397" s="2">
        <v>15</v>
      </c>
      <c r="G397" s="27">
        <v>189.60317999999998</v>
      </c>
      <c r="H397" s="56">
        <v>536</v>
      </c>
      <c r="I397" s="27">
        <v>53.6</v>
      </c>
      <c r="J397" s="27"/>
      <c r="O397" s="27"/>
      <c r="P397" s="23"/>
      <c r="R397" s="23"/>
      <c r="T397" s="26">
        <f aca="true" t="shared" si="12" ref="T397:T428">G397+I397+J397+M397+O397+Q397+R397+S397</f>
        <v>243.20317999999997</v>
      </c>
    </row>
    <row r="398" spans="1:20" ht="12.75" hidden="1" outlineLevel="2">
      <c r="A398" s="19" t="s">
        <v>402</v>
      </c>
      <c r="B398" s="19" t="s">
        <v>790</v>
      </c>
      <c r="C398" s="1" t="s">
        <v>753</v>
      </c>
      <c r="D398" s="23" t="s">
        <v>672</v>
      </c>
      <c r="E398" s="27" t="s">
        <v>335</v>
      </c>
      <c r="F398" s="2" t="s">
        <v>337</v>
      </c>
      <c r="G398" s="27">
        <v>38.22389999999999</v>
      </c>
      <c r="H398" s="56">
        <v>8</v>
      </c>
      <c r="I398" s="27">
        <v>0.48</v>
      </c>
      <c r="J398" s="27"/>
      <c r="O398" s="27"/>
      <c r="P398" s="23"/>
      <c r="R398" s="23"/>
      <c r="T398" s="26">
        <f t="shared" si="12"/>
        <v>38.70389999999999</v>
      </c>
    </row>
    <row r="399" spans="1:20" ht="12.75" hidden="1" outlineLevel="2">
      <c r="A399" s="19" t="s">
        <v>402</v>
      </c>
      <c r="B399" s="19" t="s">
        <v>790</v>
      </c>
      <c r="C399" s="1" t="s">
        <v>753</v>
      </c>
      <c r="D399" s="23" t="s">
        <v>672</v>
      </c>
      <c r="E399" s="27" t="s">
        <v>335</v>
      </c>
      <c r="F399" s="2" t="s">
        <v>338</v>
      </c>
      <c r="G399" s="27">
        <v>129.75065999999998</v>
      </c>
      <c r="H399" s="56">
        <v>72</v>
      </c>
      <c r="I399" s="27">
        <v>4.32</v>
      </c>
      <c r="J399" s="27"/>
      <c r="K399" s="51"/>
      <c r="L399" s="3"/>
      <c r="M399" s="26"/>
      <c r="N399" s="47"/>
      <c r="O399" s="26"/>
      <c r="P399" s="3"/>
      <c r="Q399" s="26"/>
      <c r="R399" s="3"/>
      <c r="T399" s="26">
        <f t="shared" si="12"/>
        <v>134.07065999999998</v>
      </c>
    </row>
    <row r="400" spans="1:20" ht="12.75" hidden="1" outlineLevel="2">
      <c r="A400" s="19" t="s">
        <v>402</v>
      </c>
      <c r="B400" s="19" t="s">
        <v>790</v>
      </c>
      <c r="C400" s="1" t="s">
        <v>753</v>
      </c>
      <c r="D400" s="23" t="s">
        <v>672</v>
      </c>
      <c r="E400" s="27" t="s">
        <v>335</v>
      </c>
      <c r="F400" s="2" t="s">
        <v>341</v>
      </c>
      <c r="G400" s="27">
        <v>15.23691</v>
      </c>
      <c r="H400" s="56">
        <v>3</v>
      </c>
      <c r="I400" s="27">
        <v>0.18</v>
      </c>
      <c r="J400" s="27"/>
      <c r="O400" s="27"/>
      <c r="P400" s="23"/>
      <c r="R400" s="23"/>
      <c r="T400" s="26">
        <f t="shared" si="12"/>
        <v>15.41691</v>
      </c>
    </row>
    <row r="401" spans="1:20" ht="12.75" hidden="1" outlineLevel="2">
      <c r="A401" s="19" t="s">
        <v>402</v>
      </c>
      <c r="B401" s="19" t="s">
        <v>790</v>
      </c>
      <c r="C401" s="1" t="s">
        <v>753</v>
      </c>
      <c r="D401" s="72" t="s">
        <v>672</v>
      </c>
      <c r="E401" s="27" t="s">
        <v>335</v>
      </c>
      <c r="F401" s="2" t="s">
        <v>339</v>
      </c>
      <c r="G401" s="27">
        <v>97.09712999999994</v>
      </c>
      <c r="H401" s="56">
        <v>205</v>
      </c>
      <c r="I401" s="27">
        <v>12.3</v>
      </c>
      <c r="J401" s="27"/>
      <c r="O401" s="27"/>
      <c r="P401" s="23"/>
      <c r="R401" s="23"/>
      <c r="T401" s="26">
        <f t="shared" si="12"/>
        <v>109.39712999999993</v>
      </c>
    </row>
    <row r="402" spans="1:20" ht="12.75" hidden="1" outlineLevel="2">
      <c r="A402" s="19" t="s">
        <v>402</v>
      </c>
      <c r="B402" s="19" t="s">
        <v>790</v>
      </c>
      <c r="C402" s="1" t="s">
        <v>753</v>
      </c>
      <c r="D402" s="55" t="s">
        <v>672</v>
      </c>
      <c r="E402" s="27" t="s">
        <v>335</v>
      </c>
      <c r="F402" s="2" t="s">
        <v>356</v>
      </c>
      <c r="G402" s="27"/>
      <c r="H402" s="56"/>
      <c r="I402" s="27"/>
      <c r="J402" s="27">
        <v>180</v>
      </c>
      <c r="O402" s="27"/>
      <c r="P402" s="23"/>
      <c r="R402" s="23"/>
      <c r="T402" s="26">
        <f t="shared" si="12"/>
        <v>180</v>
      </c>
    </row>
    <row r="403" spans="1:20" ht="12.75" hidden="1" outlineLevel="2">
      <c r="A403" s="19" t="s">
        <v>402</v>
      </c>
      <c r="B403" s="19" t="s">
        <v>790</v>
      </c>
      <c r="C403" s="1" t="s">
        <v>753</v>
      </c>
      <c r="D403" s="59" t="s">
        <v>672</v>
      </c>
      <c r="E403" s="60" t="s">
        <v>713</v>
      </c>
      <c r="F403" s="23" t="s">
        <v>713</v>
      </c>
      <c r="K403" s="52">
        <v>1</v>
      </c>
      <c r="L403" s="53">
        <v>1</v>
      </c>
      <c r="M403" s="27">
        <f>K403*L403*$M$2</f>
        <v>3135</v>
      </c>
      <c r="T403" s="26">
        <f t="shared" si="12"/>
        <v>3135</v>
      </c>
    </row>
    <row r="404" spans="1:20" ht="12.75" hidden="1" outlineLevel="2">
      <c r="A404" s="19" t="s">
        <v>402</v>
      </c>
      <c r="B404" s="19" t="s">
        <v>790</v>
      </c>
      <c r="C404" s="1" t="s">
        <v>435</v>
      </c>
      <c r="D404" s="23" t="s">
        <v>436</v>
      </c>
      <c r="E404" s="27" t="s">
        <v>861</v>
      </c>
      <c r="F404" s="2" t="s">
        <v>861</v>
      </c>
      <c r="G404" s="27"/>
      <c r="H404" s="56"/>
      <c r="I404" s="27"/>
      <c r="J404" s="27"/>
      <c r="N404" s="58">
        <f>O404/$O$2</f>
        <v>2.5</v>
      </c>
      <c r="O404" s="27">
        <v>180</v>
      </c>
      <c r="P404" s="23"/>
      <c r="R404" s="23"/>
      <c r="T404" s="26">
        <f t="shared" si="12"/>
        <v>180</v>
      </c>
    </row>
    <row r="405" spans="1:20" ht="12.75" hidden="1" outlineLevel="2">
      <c r="A405" s="19" t="s">
        <v>402</v>
      </c>
      <c r="B405" s="19" t="s">
        <v>790</v>
      </c>
      <c r="C405" s="1" t="s">
        <v>435</v>
      </c>
      <c r="D405" s="23" t="s">
        <v>436</v>
      </c>
      <c r="E405" s="27" t="s">
        <v>335</v>
      </c>
      <c r="F405" s="2">
        <v>15</v>
      </c>
      <c r="G405" s="27">
        <v>165.642165</v>
      </c>
      <c r="H405" s="56">
        <v>467</v>
      </c>
      <c r="I405" s="27">
        <v>46.7</v>
      </c>
      <c r="J405" s="27"/>
      <c r="K405" s="51"/>
      <c r="L405" s="3"/>
      <c r="M405" s="26"/>
      <c r="N405" s="47"/>
      <c r="O405" s="26"/>
      <c r="P405" s="3"/>
      <c r="Q405" s="26"/>
      <c r="R405" s="3"/>
      <c r="T405" s="26">
        <f t="shared" si="12"/>
        <v>212.34216500000002</v>
      </c>
    </row>
    <row r="406" spans="1:20" ht="12.75" hidden="1" outlineLevel="2">
      <c r="A406" s="19" t="s">
        <v>402</v>
      </c>
      <c r="B406" s="19" t="s">
        <v>790</v>
      </c>
      <c r="C406" s="1" t="s">
        <v>435</v>
      </c>
      <c r="D406" s="23" t="s">
        <v>436</v>
      </c>
      <c r="E406" s="27" t="s">
        <v>335</v>
      </c>
      <c r="F406" s="2" t="s">
        <v>337</v>
      </c>
      <c r="G406" s="27">
        <v>34.54893</v>
      </c>
      <c r="H406" s="56">
        <v>47</v>
      </c>
      <c r="I406" s="27">
        <v>2.82</v>
      </c>
      <c r="J406" s="27"/>
      <c r="O406" s="27"/>
      <c r="P406" s="23"/>
      <c r="R406" s="23"/>
      <c r="T406" s="26">
        <f t="shared" si="12"/>
        <v>37.36893</v>
      </c>
    </row>
    <row r="407" spans="1:20" ht="12.75" hidden="1" outlineLevel="2">
      <c r="A407" s="19" t="s">
        <v>402</v>
      </c>
      <c r="B407" s="19" t="s">
        <v>790</v>
      </c>
      <c r="C407" s="1" t="s">
        <v>435</v>
      </c>
      <c r="D407" s="23" t="s">
        <v>436</v>
      </c>
      <c r="E407" s="27" t="s">
        <v>335</v>
      </c>
      <c r="F407" s="2" t="s">
        <v>338</v>
      </c>
      <c r="G407" s="27">
        <v>17.24814</v>
      </c>
      <c r="H407" s="56">
        <v>17</v>
      </c>
      <c r="I407" s="27">
        <v>1.02</v>
      </c>
      <c r="J407" s="27"/>
      <c r="O407" s="27"/>
      <c r="P407" s="23"/>
      <c r="R407" s="23"/>
      <c r="T407" s="26">
        <f t="shared" si="12"/>
        <v>18.26814</v>
      </c>
    </row>
    <row r="408" spans="1:20" ht="12.75" hidden="1" outlineLevel="2">
      <c r="A408" s="19" t="s">
        <v>402</v>
      </c>
      <c r="B408" s="19" t="s">
        <v>790</v>
      </c>
      <c r="C408" s="1" t="s">
        <v>435</v>
      </c>
      <c r="D408" s="23" t="s">
        <v>436</v>
      </c>
      <c r="E408" s="27" t="s">
        <v>335</v>
      </c>
      <c r="F408" s="2" t="s">
        <v>339</v>
      </c>
      <c r="G408" s="27">
        <v>114.49269</v>
      </c>
      <c r="H408" s="56">
        <v>241</v>
      </c>
      <c r="I408" s="27">
        <v>14.46</v>
      </c>
      <c r="J408" s="27"/>
      <c r="O408" s="27"/>
      <c r="P408" s="23"/>
      <c r="R408" s="23"/>
      <c r="T408" s="26">
        <f t="shared" si="12"/>
        <v>128.95269</v>
      </c>
    </row>
    <row r="409" spans="1:20" ht="12.75" hidden="1" outlineLevel="2">
      <c r="A409" s="19" t="s">
        <v>402</v>
      </c>
      <c r="B409" s="19" t="s">
        <v>790</v>
      </c>
      <c r="C409" s="1" t="s">
        <v>435</v>
      </c>
      <c r="D409" s="23" t="s">
        <v>436</v>
      </c>
      <c r="E409" s="27" t="s">
        <v>335</v>
      </c>
      <c r="F409" s="2" t="s">
        <v>340</v>
      </c>
      <c r="G409" s="27">
        <v>1.1583</v>
      </c>
      <c r="H409" s="56">
        <v>2</v>
      </c>
      <c r="I409" s="27">
        <v>0.96</v>
      </c>
      <c r="J409" s="27"/>
      <c r="O409" s="27"/>
      <c r="P409" s="23"/>
      <c r="R409" s="23"/>
      <c r="T409" s="26">
        <f t="shared" si="12"/>
        <v>2.1183</v>
      </c>
    </row>
    <row r="410" spans="1:20" ht="12.75" hidden="1" outlineLevel="2">
      <c r="A410" s="19" t="s">
        <v>402</v>
      </c>
      <c r="B410" s="19" t="s">
        <v>790</v>
      </c>
      <c r="C410" s="1" t="s">
        <v>435</v>
      </c>
      <c r="D410" s="23" t="s">
        <v>436</v>
      </c>
      <c r="E410" s="27" t="s">
        <v>335</v>
      </c>
      <c r="F410" s="2" t="s">
        <v>356</v>
      </c>
      <c r="G410" s="27"/>
      <c r="H410" s="56"/>
      <c r="I410" s="27"/>
      <c r="J410" s="27">
        <v>180</v>
      </c>
      <c r="O410" s="27"/>
      <c r="P410" s="23"/>
      <c r="R410" s="23"/>
      <c r="T410" s="26">
        <f t="shared" si="12"/>
        <v>180</v>
      </c>
    </row>
    <row r="411" spans="1:20" ht="12.75" hidden="1" outlineLevel="2">
      <c r="A411" s="19" t="s">
        <v>402</v>
      </c>
      <c r="B411" s="19" t="s">
        <v>790</v>
      </c>
      <c r="C411" s="1" t="s">
        <v>435</v>
      </c>
      <c r="D411" s="59" t="s">
        <v>436</v>
      </c>
      <c r="E411" s="60" t="s">
        <v>713</v>
      </c>
      <c r="F411" s="23" t="s">
        <v>713</v>
      </c>
      <c r="K411" s="52">
        <v>2</v>
      </c>
      <c r="L411" s="53">
        <v>1</v>
      </c>
      <c r="M411" s="27">
        <f>K411*L411*$M$2</f>
        <v>6270</v>
      </c>
      <c r="T411" s="26">
        <f t="shared" si="12"/>
        <v>6270</v>
      </c>
    </row>
    <row r="412" spans="1:20" ht="12.75" hidden="1" outlineLevel="2">
      <c r="A412" s="19" t="s">
        <v>402</v>
      </c>
      <c r="B412" s="19" t="s">
        <v>790</v>
      </c>
      <c r="C412" s="1" t="s">
        <v>437</v>
      </c>
      <c r="D412" s="23" t="s">
        <v>438</v>
      </c>
      <c r="E412" s="27" t="s">
        <v>861</v>
      </c>
      <c r="F412" s="2" t="s">
        <v>861</v>
      </c>
      <c r="G412" s="27"/>
      <c r="H412" s="56"/>
      <c r="I412" s="27"/>
      <c r="J412" s="27"/>
      <c r="N412" s="58">
        <f>O412/$O$2</f>
        <v>1.25</v>
      </c>
      <c r="O412" s="27">
        <v>90</v>
      </c>
      <c r="P412" s="23"/>
      <c r="R412" s="23"/>
      <c r="T412" s="26">
        <f t="shared" si="12"/>
        <v>90</v>
      </c>
    </row>
    <row r="413" spans="1:20" ht="12.75" hidden="1" outlineLevel="2">
      <c r="A413" s="19" t="s">
        <v>402</v>
      </c>
      <c r="B413" s="19" t="s">
        <v>790</v>
      </c>
      <c r="C413" s="1" t="s">
        <v>437</v>
      </c>
      <c r="D413" s="23" t="s">
        <v>438</v>
      </c>
      <c r="E413" s="27" t="s">
        <v>335</v>
      </c>
      <c r="F413" s="2">
        <v>15</v>
      </c>
      <c r="G413" s="27">
        <v>147.319965</v>
      </c>
      <c r="H413" s="56">
        <v>414</v>
      </c>
      <c r="I413" s="27">
        <v>41.4</v>
      </c>
      <c r="J413" s="27"/>
      <c r="O413" s="27"/>
      <c r="P413" s="23"/>
      <c r="R413" s="23"/>
      <c r="T413" s="26">
        <f t="shared" si="12"/>
        <v>188.719965</v>
      </c>
    </row>
    <row r="414" spans="1:20" ht="12.75" hidden="1" outlineLevel="2">
      <c r="A414" s="19" t="s">
        <v>402</v>
      </c>
      <c r="B414" s="19" t="s">
        <v>790</v>
      </c>
      <c r="C414" s="1" t="s">
        <v>437</v>
      </c>
      <c r="D414" s="23" t="s">
        <v>438</v>
      </c>
      <c r="E414" s="27" t="s">
        <v>335</v>
      </c>
      <c r="F414" s="2" t="s">
        <v>337</v>
      </c>
      <c r="G414" s="27">
        <v>164.81556</v>
      </c>
      <c r="H414" s="56">
        <v>36</v>
      </c>
      <c r="I414" s="27">
        <v>2.16</v>
      </c>
      <c r="J414" s="27"/>
      <c r="O414" s="27"/>
      <c r="P414" s="23"/>
      <c r="R414" s="23"/>
      <c r="T414" s="26">
        <f t="shared" si="12"/>
        <v>166.97556</v>
      </c>
    </row>
    <row r="415" spans="1:20" ht="12.75" hidden="1" outlineLevel="2">
      <c r="A415" s="19" t="s">
        <v>402</v>
      </c>
      <c r="B415" s="19" t="s">
        <v>790</v>
      </c>
      <c r="C415" s="1" t="s">
        <v>437</v>
      </c>
      <c r="D415" s="23" t="s">
        <v>438</v>
      </c>
      <c r="E415" s="27" t="s">
        <v>335</v>
      </c>
      <c r="F415" s="2" t="s">
        <v>338</v>
      </c>
      <c r="G415" s="27">
        <v>80.19648</v>
      </c>
      <c r="H415" s="56">
        <v>52</v>
      </c>
      <c r="I415" s="27">
        <v>3.12</v>
      </c>
      <c r="J415" s="27"/>
      <c r="O415" s="27"/>
      <c r="P415" s="23"/>
      <c r="R415" s="23"/>
      <c r="T415" s="26">
        <f t="shared" si="12"/>
        <v>83.31648</v>
      </c>
    </row>
    <row r="416" spans="1:20" ht="12.75" hidden="1" outlineLevel="2">
      <c r="A416" s="19" t="s">
        <v>402</v>
      </c>
      <c r="B416" s="19" t="s">
        <v>790</v>
      </c>
      <c r="C416" s="1" t="s">
        <v>437</v>
      </c>
      <c r="D416" s="23" t="s">
        <v>438</v>
      </c>
      <c r="E416" s="27" t="s">
        <v>335</v>
      </c>
      <c r="F416" s="2" t="s">
        <v>341</v>
      </c>
      <c r="G416" s="27">
        <v>15.005249999999998</v>
      </c>
      <c r="H416" s="56">
        <v>3</v>
      </c>
      <c r="I416" s="27">
        <v>0.18</v>
      </c>
      <c r="J416" s="27"/>
      <c r="K416" s="51"/>
      <c r="L416" s="3"/>
      <c r="M416" s="26"/>
      <c r="N416" s="47"/>
      <c r="O416" s="26"/>
      <c r="P416" s="3"/>
      <c r="Q416" s="26"/>
      <c r="R416" s="3"/>
      <c r="T416" s="26">
        <f t="shared" si="12"/>
        <v>15.185249999999998</v>
      </c>
    </row>
    <row r="417" spans="1:20" ht="12.75" hidden="1" outlineLevel="2">
      <c r="A417" s="19" t="s">
        <v>402</v>
      </c>
      <c r="B417" s="19" t="s">
        <v>790</v>
      </c>
      <c r="C417" s="1" t="s">
        <v>437</v>
      </c>
      <c r="D417" s="23" t="s">
        <v>438</v>
      </c>
      <c r="E417" s="27" t="s">
        <v>335</v>
      </c>
      <c r="F417" s="2" t="s">
        <v>339</v>
      </c>
      <c r="G417" s="27">
        <v>312.2460899999999</v>
      </c>
      <c r="H417" s="56">
        <v>644</v>
      </c>
      <c r="I417" s="27">
        <v>38.64</v>
      </c>
      <c r="J417" s="27"/>
      <c r="O417" s="27"/>
      <c r="P417" s="23"/>
      <c r="R417" s="23"/>
      <c r="T417" s="26">
        <f t="shared" si="12"/>
        <v>350.8860899999999</v>
      </c>
    </row>
    <row r="418" spans="1:20" ht="12.75" hidden="1" outlineLevel="2">
      <c r="A418" s="19" t="s">
        <v>402</v>
      </c>
      <c r="B418" s="19" t="s">
        <v>790</v>
      </c>
      <c r="C418" s="1" t="s">
        <v>437</v>
      </c>
      <c r="D418" s="23" t="s">
        <v>438</v>
      </c>
      <c r="E418" s="27" t="s">
        <v>335</v>
      </c>
      <c r="F418" s="2" t="s">
        <v>340</v>
      </c>
      <c r="G418" s="27">
        <v>13.92066</v>
      </c>
      <c r="H418" s="56">
        <v>18</v>
      </c>
      <c r="I418" s="27">
        <v>8.64</v>
      </c>
      <c r="J418" s="27"/>
      <c r="O418" s="27"/>
      <c r="P418" s="23"/>
      <c r="R418" s="23"/>
      <c r="T418" s="26">
        <f t="shared" si="12"/>
        <v>22.56066</v>
      </c>
    </row>
    <row r="419" spans="1:20" ht="12.75" hidden="1" outlineLevel="2">
      <c r="A419" s="19" t="s">
        <v>402</v>
      </c>
      <c r="B419" s="19" t="s">
        <v>790</v>
      </c>
      <c r="C419" s="1" t="s">
        <v>437</v>
      </c>
      <c r="D419" s="23" t="s">
        <v>438</v>
      </c>
      <c r="E419" s="27" t="s">
        <v>335</v>
      </c>
      <c r="F419" s="2" t="s">
        <v>356</v>
      </c>
      <c r="G419" s="27"/>
      <c r="H419" s="56"/>
      <c r="I419" s="27"/>
      <c r="J419" s="27">
        <v>180</v>
      </c>
      <c r="O419" s="27"/>
      <c r="P419" s="23"/>
      <c r="R419" s="23"/>
      <c r="T419" s="26">
        <f t="shared" si="12"/>
        <v>180</v>
      </c>
    </row>
    <row r="420" spans="1:20" ht="12.75" hidden="1" outlineLevel="2">
      <c r="A420" s="19" t="s">
        <v>402</v>
      </c>
      <c r="B420" s="19" t="s">
        <v>790</v>
      </c>
      <c r="C420" s="1" t="s">
        <v>437</v>
      </c>
      <c r="D420" s="59" t="s">
        <v>438</v>
      </c>
      <c r="E420" s="60" t="s">
        <v>713</v>
      </c>
      <c r="F420" s="23" t="s">
        <v>713</v>
      </c>
      <c r="K420" s="52">
        <v>2</v>
      </c>
      <c r="L420" s="53">
        <v>1</v>
      </c>
      <c r="M420" s="27">
        <f>K420*L420*$M$2</f>
        <v>6270</v>
      </c>
      <c r="T420" s="26">
        <f t="shared" si="12"/>
        <v>6270</v>
      </c>
    </row>
    <row r="421" spans="1:20" ht="12.75" hidden="1" outlineLevel="2">
      <c r="A421" s="19" t="s">
        <v>402</v>
      </c>
      <c r="B421" s="19" t="s">
        <v>790</v>
      </c>
      <c r="C421" s="1" t="s">
        <v>437</v>
      </c>
      <c r="D421" s="23" t="s">
        <v>438</v>
      </c>
      <c r="E421" s="27" t="s">
        <v>710</v>
      </c>
      <c r="F421" s="2" t="s">
        <v>710</v>
      </c>
      <c r="G421" s="27"/>
      <c r="H421" s="56"/>
      <c r="I421" s="27"/>
      <c r="J421" s="27"/>
      <c r="O421" s="27"/>
      <c r="P421" s="23"/>
      <c r="R421" s="23"/>
      <c r="S421" s="27">
        <v>4.95</v>
      </c>
      <c r="T421" s="26">
        <f t="shared" si="12"/>
        <v>4.95</v>
      </c>
    </row>
    <row r="422" spans="1:20" ht="12.75" hidden="1" outlineLevel="2">
      <c r="A422" s="19" t="s">
        <v>402</v>
      </c>
      <c r="B422" s="19" t="s">
        <v>790</v>
      </c>
      <c r="C422" s="1" t="s">
        <v>439</v>
      </c>
      <c r="D422" s="23" t="s">
        <v>440</v>
      </c>
      <c r="E422" s="27" t="s">
        <v>335</v>
      </c>
      <c r="F422" s="2">
        <v>15</v>
      </c>
      <c r="G422" s="27">
        <v>611.6434739999996</v>
      </c>
      <c r="H422" s="56">
        <v>1737</v>
      </c>
      <c r="I422" s="27">
        <v>173.7</v>
      </c>
      <c r="J422" s="27"/>
      <c r="O422" s="27"/>
      <c r="P422" s="23"/>
      <c r="R422" s="23"/>
      <c r="T422" s="26">
        <f t="shared" si="12"/>
        <v>785.3434739999996</v>
      </c>
    </row>
    <row r="423" spans="1:20" ht="12.75" hidden="1" outlineLevel="2">
      <c r="A423" s="19" t="s">
        <v>402</v>
      </c>
      <c r="B423" s="19" t="s">
        <v>790</v>
      </c>
      <c r="C423" s="1" t="s">
        <v>439</v>
      </c>
      <c r="D423" s="23" t="s">
        <v>440</v>
      </c>
      <c r="E423" s="27" t="s">
        <v>335</v>
      </c>
      <c r="F423" s="2" t="s">
        <v>337</v>
      </c>
      <c r="G423" s="27">
        <v>218.96081999999998</v>
      </c>
      <c r="H423" s="56">
        <v>43</v>
      </c>
      <c r="I423" s="27">
        <v>2.58</v>
      </c>
      <c r="J423" s="27"/>
      <c r="O423" s="27"/>
      <c r="P423" s="23"/>
      <c r="R423" s="23"/>
      <c r="T423" s="26">
        <f t="shared" si="12"/>
        <v>221.54082</v>
      </c>
    </row>
    <row r="424" spans="1:20" ht="12.75" hidden="1" outlineLevel="2">
      <c r="A424" s="19" t="s">
        <v>402</v>
      </c>
      <c r="B424" s="19" t="s">
        <v>790</v>
      </c>
      <c r="C424" s="1" t="s">
        <v>439</v>
      </c>
      <c r="D424" s="23" t="s">
        <v>440</v>
      </c>
      <c r="E424" s="27" t="s">
        <v>335</v>
      </c>
      <c r="F424" s="2" t="s">
        <v>338</v>
      </c>
      <c r="G424" s="27">
        <v>133.37297999999998</v>
      </c>
      <c r="H424" s="56">
        <v>51</v>
      </c>
      <c r="I424" s="27">
        <v>3.06</v>
      </c>
      <c r="J424" s="27"/>
      <c r="O424" s="27"/>
      <c r="P424" s="23"/>
      <c r="R424" s="23"/>
      <c r="T424" s="26">
        <f t="shared" si="12"/>
        <v>136.43298</v>
      </c>
    </row>
    <row r="425" spans="1:20" ht="12.75" hidden="1" outlineLevel="2">
      <c r="A425" s="19" t="s">
        <v>402</v>
      </c>
      <c r="B425" s="19" t="s">
        <v>790</v>
      </c>
      <c r="C425" s="1" t="s">
        <v>439</v>
      </c>
      <c r="D425" s="23" t="s">
        <v>440</v>
      </c>
      <c r="E425" s="27" t="s">
        <v>335</v>
      </c>
      <c r="F425" s="2" t="s">
        <v>339</v>
      </c>
      <c r="G425" s="27">
        <v>256.33179</v>
      </c>
      <c r="H425" s="56">
        <v>539</v>
      </c>
      <c r="I425" s="27">
        <v>32.34</v>
      </c>
      <c r="J425" s="27"/>
      <c r="K425" s="51"/>
      <c r="L425" s="3"/>
      <c r="M425" s="26"/>
      <c r="N425" s="47"/>
      <c r="O425" s="26"/>
      <c r="P425" s="3"/>
      <c r="Q425" s="26"/>
      <c r="R425" s="3"/>
      <c r="T425" s="26">
        <f t="shared" si="12"/>
        <v>288.67179</v>
      </c>
    </row>
    <row r="426" spans="1:20" ht="12.75" hidden="1" outlineLevel="2">
      <c r="A426" s="19" t="s">
        <v>402</v>
      </c>
      <c r="B426" s="19" t="s">
        <v>790</v>
      </c>
      <c r="C426" s="1" t="s">
        <v>439</v>
      </c>
      <c r="D426" s="23" t="s">
        <v>440</v>
      </c>
      <c r="E426" s="27" t="s">
        <v>335</v>
      </c>
      <c r="F426" s="2" t="s">
        <v>340</v>
      </c>
      <c r="G426" s="27">
        <v>34.33833</v>
      </c>
      <c r="H426" s="56">
        <v>29</v>
      </c>
      <c r="I426" s="27">
        <v>13.92</v>
      </c>
      <c r="J426" s="27"/>
      <c r="O426" s="27"/>
      <c r="P426" s="23"/>
      <c r="R426" s="23"/>
      <c r="T426" s="26">
        <f t="shared" si="12"/>
        <v>48.25833</v>
      </c>
    </row>
    <row r="427" spans="1:20" ht="12.75" hidden="1" outlineLevel="2">
      <c r="A427" s="19" t="s">
        <v>402</v>
      </c>
      <c r="B427" s="19" t="s">
        <v>790</v>
      </c>
      <c r="C427" s="1" t="s">
        <v>439</v>
      </c>
      <c r="D427" s="23" t="s">
        <v>440</v>
      </c>
      <c r="E427" s="27" t="s">
        <v>335</v>
      </c>
      <c r="F427" s="2" t="s">
        <v>356</v>
      </c>
      <c r="G427" s="27"/>
      <c r="H427" s="56"/>
      <c r="I427" s="27"/>
      <c r="J427" s="27">
        <v>180</v>
      </c>
      <c r="O427" s="27"/>
      <c r="P427" s="23"/>
      <c r="R427" s="23"/>
      <c r="T427" s="26">
        <f t="shared" si="12"/>
        <v>180</v>
      </c>
    </row>
    <row r="428" spans="1:20" ht="12.75" hidden="1" outlineLevel="2">
      <c r="A428" s="19" t="s">
        <v>402</v>
      </c>
      <c r="B428" s="19" t="s">
        <v>790</v>
      </c>
      <c r="C428" s="1" t="s">
        <v>439</v>
      </c>
      <c r="D428" s="23" t="s">
        <v>440</v>
      </c>
      <c r="E428" s="27" t="s">
        <v>335</v>
      </c>
      <c r="F428" s="2" t="s">
        <v>853</v>
      </c>
      <c r="G428" s="27">
        <v>0.28</v>
      </c>
      <c r="H428" s="56"/>
      <c r="I428" s="27"/>
      <c r="J428" s="27"/>
      <c r="O428" s="27"/>
      <c r="P428" s="23"/>
      <c r="R428" s="23"/>
      <c r="T428" s="26">
        <f t="shared" si="12"/>
        <v>0.28</v>
      </c>
    </row>
    <row r="429" spans="1:20" ht="12.75" hidden="1" outlineLevel="2">
      <c r="A429" s="19" t="s">
        <v>402</v>
      </c>
      <c r="B429" s="19" t="s">
        <v>790</v>
      </c>
      <c r="C429" s="1" t="s">
        <v>439</v>
      </c>
      <c r="D429" s="59" t="s">
        <v>440</v>
      </c>
      <c r="E429" s="60" t="s">
        <v>713</v>
      </c>
      <c r="F429" s="23" t="s">
        <v>713</v>
      </c>
      <c r="K429" s="52">
        <v>4</v>
      </c>
      <c r="L429" s="53">
        <v>0.1</v>
      </c>
      <c r="M429" s="27">
        <f>K429*L429*$M$2</f>
        <v>1254</v>
      </c>
      <c r="T429" s="26">
        <f aca="true" t="shared" si="13" ref="T429:T449">G429+I429+J429+M429+O429+Q429+R429+S429</f>
        <v>1254</v>
      </c>
    </row>
    <row r="430" spans="1:20" ht="12.75" hidden="1" outlineLevel="2">
      <c r="A430" s="19" t="s">
        <v>402</v>
      </c>
      <c r="B430" s="19" t="s">
        <v>790</v>
      </c>
      <c r="C430" s="1" t="s">
        <v>439</v>
      </c>
      <c r="D430" s="23" t="s">
        <v>440</v>
      </c>
      <c r="E430" s="27" t="s">
        <v>710</v>
      </c>
      <c r="F430" s="2" t="s">
        <v>710</v>
      </c>
      <c r="G430" s="27"/>
      <c r="H430" s="56"/>
      <c r="I430" s="27"/>
      <c r="J430" s="27"/>
      <c r="O430" s="27"/>
      <c r="P430" s="23"/>
      <c r="R430" s="23"/>
      <c r="S430" s="27">
        <v>7.86</v>
      </c>
      <c r="T430" s="26">
        <f t="shared" si="13"/>
        <v>7.86</v>
      </c>
    </row>
    <row r="431" spans="1:20" ht="12.75" hidden="1" outlineLevel="2">
      <c r="A431" s="19" t="s">
        <v>402</v>
      </c>
      <c r="B431" s="19" t="s">
        <v>790</v>
      </c>
      <c r="C431" s="1" t="s">
        <v>870</v>
      </c>
      <c r="D431" s="19" t="s">
        <v>445</v>
      </c>
      <c r="E431" s="27" t="s">
        <v>861</v>
      </c>
      <c r="F431" s="2" t="s">
        <v>861</v>
      </c>
      <c r="G431" s="27"/>
      <c r="H431" s="56"/>
      <c r="I431" s="27"/>
      <c r="J431" s="27"/>
      <c r="N431" s="58">
        <f>O431/$O$2</f>
        <v>1</v>
      </c>
      <c r="O431" s="27">
        <v>72</v>
      </c>
      <c r="P431" s="23"/>
      <c r="R431" s="23"/>
      <c r="T431" s="26">
        <f t="shared" si="13"/>
        <v>72</v>
      </c>
    </row>
    <row r="432" spans="1:20" ht="12.75" hidden="1" outlineLevel="2">
      <c r="A432" s="19" t="s">
        <v>402</v>
      </c>
      <c r="B432" s="19" t="s">
        <v>790</v>
      </c>
      <c r="C432" s="1" t="s">
        <v>870</v>
      </c>
      <c r="D432" s="59" t="s">
        <v>445</v>
      </c>
      <c r="E432" s="60" t="s">
        <v>713</v>
      </c>
      <c r="F432" s="23" t="s">
        <v>713</v>
      </c>
      <c r="K432" s="52">
        <v>4</v>
      </c>
      <c r="L432" s="53">
        <v>0.1</v>
      </c>
      <c r="M432" s="27">
        <f>K432*L432*$M$2</f>
        <v>1254</v>
      </c>
      <c r="T432" s="26">
        <f t="shared" si="13"/>
        <v>1254</v>
      </c>
    </row>
    <row r="433" spans="1:20" ht="12.75" hidden="1" outlineLevel="2">
      <c r="A433" s="19" t="s">
        <v>402</v>
      </c>
      <c r="B433" s="19" t="s">
        <v>790</v>
      </c>
      <c r="C433" s="1" t="s">
        <v>870</v>
      </c>
      <c r="D433" s="19" t="s">
        <v>445</v>
      </c>
      <c r="E433" s="27" t="s">
        <v>710</v>
      </c>
      <c r="F433" s="2" t="s">
        <v>710</v>
      </c>
      <c r="G433" s="27"/>
      <c r="H433" s="56"/>
      <c r="I433" s="27"/>
      <c r="J433" s="27"/>
      <c r="O433" s="27"/>
      <c r="P433" s="23"/>
      <c r="R433" s="23"/>
      <c r="S433" s="27">
        <v>5.35</v>
      </c>
      <c r="T433" s="26">
        <f t="shared" si="13"/>
        <v>5.35</v>
      </c>
    </row>
    <row r="434" spans="1:20" ht="12.75" hidden="1" outlineLevel="2">
      <c r="A434" s="19" t="s">
        <v>402</v>
      </c>
      <c r="B434" s="19" t="s">
        <v>790</v>
      </c>
      <c r="C434" s="1" t="s">
        <v>473</v>
      </c>
      <c r="D434" s="23" t="s">
        <v>474</v>
      </c>
      <c r="E434" s="27" t="s">
        <v>861</v>
      </c>
      <c r="F434" s="2" t="s">
        <v>861</v>
      </c>
      <c r="G434" s="27"/>
      <c r="H434" s="56"/>
      <c r="I434" s="27"/>
      <c r="J434" s="27"/>
      <c r="N434" s="58">
        <f>O434/$O$2</f>
        <v>4</v>
      </c>
      <c r="O434" s="27">
        <v>288</v>
      </c>
      <c r="P434" s="23"/>
      <c r="R434" s="23"/>
      <c r="T434" s="26">
        <f t="shared" si="13"/>
        <v>288</v>
      </c>
    </row>
    <row r="435" spans="1:20" ht="12.75" hidden="1" outlineLevel="2">
      <c r="A435" s="19" t="s">
        <v>402</v>
      </c>
      <c r="B435" s="19" t="s">
        <v>790</v>
      </c>
      <c r="C435" s="1" t="s">
        <v>473</v>
      </c>
      <c r="D435" s="23" t="s">
        <v>474</v>
      </c>
      <c r="E435" s="27" t="s">
        <v>335</v>
      </c>
      <c r="F435" s="2">
        <v>15</v>
      </c>
      <c r="G435" s="27">
        <v>6958.21873500001</v>
      </c>
      <c r="H435" s="56">
        <v>19729</v>
      </c>
      <c r="I435" s="27">
        <v>1972.9</v>
      </c>
      <c r="J435" s="27"/>
      <c r="O435" s="27"/>
      <c r="P435" s="23"/>
      <c r="R435" s="23"/>
      <c r="T435" s="26">
        <f t="shared" si="13"/>
        <v>8931.118735000011</v>
      </c>
    </row>
    <row r="436" spans="1:20" ht="12.75" hidden="1" outlineLevel="2">
      <c r="A436" s="19" t="s">
        <v>402</v>
      </c>
      <c r="B436" s="19" t="s">
        <v>790</v>
      </c>
      <c r="C436" s="1" t="s">
        <v>473</v>
      </c>
      <c r="D436" s="23" t="s">
        <v>474</v>
      </c>
      <c r="E436" s="27" t="s">
        <v>335</v>
      </c>
      <c r="F436" s="2" t="s">
        <v>338</v>
      </c>
      <c r="G436" s="27">
        <v>2.39031</v>
      </c>
      <c r="H436" s="56">
        <v>2</v>
      </c>
      <c r="I436" s="27">
        <v>0.12</v>
      </c>
      <c r="J436" s="27"/>
      <c r="O436" s="27"/>
      <c r="P436" s="23"/>
      <c r="R436" s="23"/>
      <c r="T436" s="26">
        <f t="shared" si="13"/>
        <v>2.51031</v>
      </c>
    </row>
    <row r="437" spans="1:20" ht="12.75" hidden="1" outlineLevel="2">
      <c r="A437" s="19" t="s">
        <v>402</v>
      </c>
      <c r="B437" s="19" t="s">
        <v>790</v>
      </c>
      <c r="C437" s="1" t="s">
        <v>473</v>
      </c>
      <c r="D437" s="23" t="s">
        <v>474</v>
      </c>
      <c r="E437" s="27" t="s">
        <v>335</v>
      </c>
      <c r="F437" s="2" t="s">
        <v>339</v>
      </c>
      <c r="G437" s="27">
        <v>11.20392</v>
      </c>
      <c r="H437" s="56">
        <v>23</v>
      </c>
      <c r="I437" s="27">
        <v>1.38</v>
      </c>
      <c r="J437" s="27"/>
      <c r="O437" s="27"/>
      <c r="P437" s="23"/>
      <c r="R437" s="23"/>
      <c r="T437" s="26">
        <f t="shared" si="13"/>
        <v>12.583919999999999</v>
      </c>
    </row>
    <row r="438" spans="1:20" ht="12.75" hidden="1" outlineLevel="2">
      <c r="A438" s="19" t="s">
        <v>402</v>
      </c>
      <c r="B438" s="19" t="s">
        <v>790</v>
      </c>
      <c r="C438" s="1" t="s">
        <v>473</v>
      </c>
      <c r="D438" s="23" t="s">
        <v>474</v>
      </c>
      <c r="E438" s="27" t="s">
        <v>335</v>
      </c>
      <c r="F438" s="2" t="s">
        <v>356</v>
      </c>
      <c r="G438" s="27"/>
      <c r="H438" s="56"/>
      <c r="I438" s="27"/>
      <c r="J438" s="27">
        <v>180</v>
      </c>
      <c r="O438" s="27"/>
      <c r="P438" s="23"/>
      <c r="R438" s="23"/>
      <c r="T438" s="26">
        <f t="shared" si="13"/>
        <v>180</v>
      </c>
    </row>
    <row r="439" spans="1:20" ht="12.75" hidden="1" outlineLevel="2">
      <c r="A439" s="19" t="s">
        <v>402</v>
      </c>
      <c r="B439" s="19" t="s">
        <v>790</v>
      </c>
      <c r="C439" s="1" t="s">
        <v>473</v>
      </c>
      <c r="D439" s="23" t="s">
        <v>474</v>
      </c>
      <c r="E439" s="27" t="s">
        <v>335</v>
      </c>
      <c r="F439" s="2" t="s">
        <v>905</v>
      </c>
      <c r="G439" s="27">
        <v>1252.6</v>
      </c>
      <c r="H439" s="56"/>
      <c r="I439" s="27"/>
      <c r="J439" s="27"/>
      <c r="O439" s="27"/>
      <c r="P439" s="23"/>
      <c r="R439" s="23"/>
      <c r="T439" s="26">
        <f t="shared" si="13"/>
        <v>1252.6</v>
      </c>
    </row>
    <row r="440" spans="1:20" ht="12.75" hidden="1" outlineLevel="2">
      <c r="A440" s="19" t="s">
        <v>402</v>
      </c>
      <c r="B440" s="19" t="s">
        <v>790</v>
      </c>
      <c r="C440" s="1" t="s">
        <v>473</v>
      </c>
      <c r="D440" s="59" t="s">
        <v>474</v>
      </c>
      <c r="E440" s="60" t="s">
        <v>713</v>
      </c>
      <c r="F440" s="23" t="s">
        <v>713</v>
      </c>
      <c r="K440" s="52">
        <v>4</v>
      </c>
      <c r="L440" s="53">
        <v>0.1</v>
      </c>
      <c r="M440" s="27">
        <f>K440*L440*$M$2</f>
        <v>1254</v>
      </c>
      <c r="T440" s="26">
        <f t="shared" si="13"/>
        <v>1254</v>
      </c>
    </row>
    <row r="441" spans="1:20" ht="12.75" hidden="1" outlineLevel="2">
      <c r="A441" s="19" t="s">
        <v>402</v>
      </c>
      <c r="B441" s="19" t="s">
        <v>790</v>
      </c>
      <c r="C441" s="1" t="s">
        <v>473</v>
      </c>
      <c r="D441" s="23" t="s">
        <v>474</v>
      </c>
      <c r="E441" s="27" t="s">
        <v>903</v>
      </c>
      <c r="F441" s="2" t="s">
        <v>903</v>
      </c>
      <c r="G441" s="27"/>
      <c r="H441" s="56"/>
      <c r="I441" s="27"/>
      <c r="J441" s="27"/>
      <c r="O441" s="27"/>
      <c r="P441" s="61">
        <f>R441/$R$2</f>
        <v>21058</v>
      </c>
      <c r="Q441" s="27">
        <v>1738.9</v>
      </c>
      <c r="R441" s="27">
        <v>210.58</v>
      </c>
      <c r="T441" s="26">
        <f t="shared" si="13"/>
        <v>1949.48</v>
      </c>
    </row>
    <row r="442" spans="1:20" ht="12.75" hidden="1" outlineLevel="2">
      <c r="A442" s="19" t="s">
        <v>402</v>
      </c>
      <c r="B442" s="19" t="s">
        <v>802</v>
      </c>
      <c r="C442" s="1" t="s">
        <v>466</v>
      </c>
      <c r="D442" s="23" t="s">
        <v>467</v>
      </c>
      <c r="E442" s="27" t="s">
        <v>335</v>
      </c>
      <c r="F442" s="2">
        <v>15</v>
      </c>
      <c r="G442" s="27">
        <v>550.4346899999999</v>
      </c>
      <c r="H442" s="56">
        <v>1512</v>
      </c>
      <c r="I442" s="27">
        <v>151.2</v>
      </c>
      <c r="J442" s="27"/>
      <c r="O442" s="27"/>
      <c r="P442" s="23"/>
      <c r="R442" s="23"/>
      <c r="T442" s="26">
        <f t="shared" si="13"/>
        <v>701.6346899999999</v>
      </c>
    </row>
    <row r="443" spans="1:20" ht="12.75" hidden="1" outlineLevel="2">
      <c r="A443" s="19" t="s">
        <v>402</v>
      </c>
      <c r="B443" s="19" t="s">
        <v>802</v>
      </c>
      <c r="C443" s="1" t="s">
        <v>466</v>
      </c>
      <c r="D443" s="23" t="s">
        <v>467</v>
      </c>
      <c r="E443" s="27" t="s">
        <v>335</v>
      </c>
      <c r="F443" s="2" t="s">
        <v>337</v>
      </c>
      <c r="G443" s="27">
        <v>36.88659</v>
      </c>
      <c r="H443" s="56">
        <v>10</v>
      </c>
      <c r="I443" s="27">
        <v>0.6</v>
      </c>
      <c r="J443" s="27"/>
      <c r="K443" s="51"/>
      <c r="L443" s="3"/>
      <c r="M443" s="26"/>
      <c r="N443" s="47"/>
      <c r="O443" s="26"/>
      <c r="P443" s="3"/>
      <c r="Q443" s="26"/>
      <c r="R443" s="3"/>
      <c r="T443" s="26">
        <f t="shared" si="13"/>
        <v>37.48659</v>
      </c>
    </row>
    <row r="444" spans="1:20" ht="12.75" hidden="1" outlineLevel="2">
      <c r="A444" s="19" t="s">
        <v>402</v>
      </c>
      <c r="B444" s="19" t="s">
        <v>802</v>
      </c>
      <c r="C444" s="1" t="s">
        <v>466</v>
      </c>
      <c r="D444" s="23" t="s">
        <v>467</v>
      </c>
      <c r="E444" s="27" t="s">
        <v>335</v>
      </c>
      <c r="F444" s="2" t="s">
        <v>338</v>
      </c>
      <c r="G444" s="27">
        <v>85.76684999999999</v>
      </c>
      <c r="H444" s="56">
        <v>63</v>
      </c>
      <c r="I444" s="27">
        <v>3.78</v>
      </c>
      <c r="J444" s="27"/>
      <c r="O444" s="27"/>
      <c r="P444" s="23"/>
      <c r="R444" s="23"/>
      <c r="T444" s="26">
        <f t="shared" si="13"/>
        <v>89.54684999999999</v>
      </c>
    </row>
    <row r="445" spans="1:20" ht="12.75" hidden="1" outlineLevel="2">
      <c r="A445" s="19" t="s">
        <v>402</v>
      </c>
      <c r="B445" s="19" t="s">
        <v>802</v>
      </c>
      <c r="C445" s="1" t="s">
        <v>466</v>
      </c>
      <c r="D445" s="23" t="s">
        <v>467</v>
      </c>
      <c r="E445" s="27" t="s">
        <v>335</v>
      </c>
      <c r="F445" s="2" t="s">
        <v>341</v>
      </c>
      <c r="G445" s="27">
        <v>5.0017499999999995</v>
      </c>
      <c r="H445" s="56">
        <v>1</v>
      </c>
      <c r="I445" s="27">
        <v>0.06</v>
      </c>
      <c r="J445" s="27"/>
      <c r="O445" s="27"/>
      <c r="P445" s="23"/>
      <c r="R445" s="23"/>
      <c r="T445" s="26">
        <f t="shared" si="13"/>
        <v>5.061749999999999</v>
      </c>
    </row>
    <row r="446" spans="1:20" ht="12.75" hidden="1" outlineLevel="2">
      <c r="A446" s="19" t="s">
        <v>402</v>
      </c>
      <c r="B446" s="19" t="s">
        <v>802</v>
      </c>
      <c r="C446" s="1" t="s">
        <v>466</v>
      </c>
      <c r="D446" s="23" t="s">
        <v>467</v>
      </c>
      <c r="E446" s="27" t="s">
        <v>335</v>
      </c>
      <c r="F446" s="2" t="s">
        <v>339</v>
      </c>
      <c r="G446" s="27">
        <v>491.99318999999997</v>
      </c>
      <c r="H446" s="56">
        <v>895</v>
      </c>
      <c r="I446" s="27">
        <v>53.7</v>
      </c>
      <c r="J446" s="27"/>
      <c r="O446" s="27"/>
      <c r="P446" s="23"/>
      <c r="R446" s="23"/>
      <c r="T446" s="26">
        <f t="shared" si="13"/>
        <v>545.69319</v>
      </c>
    </row>
    <row r="447" spans="1:20" ht="12.75" hidden="1" outlineLevel="2">
      <c r="A447" s="19" t="s">
        <v>402</v>
      </c>
      <c r="B447" s="19" t="s">
        <v>802</v>
      </c>
      <c r="C447" s="1" t="s">
        <v>466</v>
      </c>
      <c r="D447" s="23" t="s">
        <v>467</v>
      </c>
      <c r="E447" s="27" t="s">
        <v>335</v>
      </c>
      <c r="F447" s="2" t="s">
        <v>340</v>
      </c>
      <c r="G447" s="27">
        <v>14.13126</v>
      </c>
      <c r="H447" s="56">
        <v>21</v>
      </c>
      <c r="I447" s="27">
        <v>10.08</v>
      </c>
      <c r="J447" s="27"/>
      <c r="O447" s="27"/>
      <c r="P447" s="23"/>
      <c r="R447" s="23"/>
      <c r="T447" s="26">
        <f t="shared" si="13"/>
        <v>24.21126</v>
      </c>
    </row>
    <row r="448" spans="1:20" ht="12.75" hidden="1" outlineLevel="2">
      <c r="A448" s="19" t="s">
        <v>402</v>
      </c>
      <c r="B448" s="19" t="s">
        <v>802</v>
      </c>
      <c r="C448" s="1" t="s">
        <v>466</v>
      </c>
      <c r="D448" s="23" t="s">
        <v>467</v>
      </c>
      <c r="E448" s="27" t="s">
        <v>335</v>
      </c>
      <c r="F448" s="2" t="s">
        <v>356</v>
      </c>
      <c r="G448" s="27"/>
      <c r="H448" s="56"/>
      <c r="I448" s="27"/>
      <c r="J448" s="27">
        <v>180</v>
      </c>
      <c r="O448" s="27"/>
      <c r="P448" s="23"/>
      <c r="R448" s="23"/>
      <c r="T448" s="26">
        <f t="shared" si="13"/>
        <v>180</v>
      </c>
    </row>
    <row r="449" spans="1:20" ht="12.75" hidden="1" outlineLevel="2">
      <c r="A449" s="19" t="s">
        <v>402</v>
      </c>
      <c r="B449" s="19" t="s">
        <v>802</v>
      </c>
      <c r="C449" s="1" t="s">
        <v>466</v>
      </c>
      <c r="D449" s="59" t="s">
        <v>467</v>
      </c>
      <c r="E449" s="60" t="s">
        <v>713</v>
      </c>
      <c r="F449" s="23" t="s">
        <v>713</v>
      </c>
      <c r="K449" s="52">
        <v>1</v>
      </c>
      <c r="L449" s="53">
        <v>1</v>
      </c>
      <c r="M449" s="27">
        <f>K449*L449*$M$2</f>
        <v>3135</v>
      </c>
      <c r="T449" s="26">
        <f t="shared" si="13"/>
        <v>3135</v>
      </c>
    </row>
    <row r="450" spans="1:20" s="3" customFormat="1" ht="12.75" outlineLevel="1" collapsed="1">
      <c r="A450" s="222" t="s">
        <v>951</v>
      </c>
      <c r="B450" s="222"/>
      <c r="C450" s="224"/>
      <c r="D450" s="223"/>
      <c r="E450" s="229"/>
      <c r="G450" s="26">
        <f aca="true" t="shared" si="14" ref="G450:T450">SUBTOTAL(9,G269:G449)</f>
        <v>36960.37800899996</v>
      </c>
      <c r="H450" s="226">
        <f t="shared" si="14"/>
        <v>82482</v>
      </c>
      <c r="I450" s="26">
        <f t="shared" si="14"/>
        <v>7761.380000000003</v>
      </c>
      <c r="J450" s="26">
        <f t="shared" si="14"/>
        <v>3375</v>
      </c>
      <c r="K450" s="230">
        <f t="shared" si="14"/>
        <v>63</v>
      </c>
      <c r="L450" s="231">
        <f t="shared" si="14"/>
        <v>11.642899999999997</v>
      </c>
      <c r="M450" s="26">
        <f t="shared" si="14"/>
        <v>66730.98300000001</v>
      </c>
      <c r="N450" s="47">
        <f t="shared" si="14"/>
        <v>55.93805555555556</v>
      </c>
      <c r="O450" s="26">
        <f t="shared" si="14"/>
        <v>4027.54</v>
      </c>
      <c r="P450" s="227">
        <f t="shared" si="14"/>
        <v>76978</v>
      </c>
      <c r="Q450" s="26">
        <f t="shared" si="14"/>
        <v>16834.940000000002</v>
      </c>
      <c r="R450" s="26">
        <f t="shared" si="14"/>
        <v>769.7800000000001</v>
      </c>
      <c r="S450" s="26">
        <f t="shared" si="14"/>
        <v>50.78000000000001</v>
      </c>
      <c r="T450" s="26">
        <f t="shared" si="14"/>
        <v>136510.7810089999</v>
      </c>
    </row>
    <row r="451" spans="1:20" ht="12.75" hidden="1" outlineLevel="2">
      <c r="A451" s="20" t="s">
        <v>514</v>
      </c>
      <c r="B451" s="20" t="s">
        <v>856</v>
      </c>
      <c r="C451" s="41" t="s">
        <v>855</v>
      </c>
      <c r="D451" s="20" t="s">
        <v>857</v>
      </c>
      <c r="E451" s="60" t="s">
        <v>335</v>
      </c>
      <c r="F451" s="4">
        <v>15</v>
      </c>
      <c r="G451" s="36">
        <v>0.335</v>
      </c>
      <c r="H451" s="64">
        <v>1</v>
      </c>
      <c r="I451" s="64">
        <v>0.01</v>
      </c>
      <c r="J451" s="64"/>
      <c r="K451" s="66"/>
      <c r="M451" s="73"/>
      <c r="P451" s="23"/>
      <c r="R451" s="23"/>
      <c r="T451" s="26">
        <f aca="true" t="shared" si="15" ref="T451:T514">G451+I451+J451+M451+O451+Q451+R451+S451</f>
        <v>0.34500000000000003</v>
      </c>
    </row>
    <row r="452" spans="1:20" ht="12.75" hidden="1" outlineLevel="2">
      <c r="A452" s="20" t="s">
        <v>514</v>
      </c>
      <c r="B452" s="20" t="s">
        <v>856</v>
      </c>
      <c r="C452" s="41" t="s">
        <v>855</v>
      </c>
      <c r="D452" s="77" t="s">
        <v>857</v>
      </c>
      <c r="E452" s="36" t="s">
        <v>335</v>
      </c>
      <c r="F452" s="4" t="s">
        <v>356</v>
      </c>
      <c r="G452" s="36"/>
      <c r="H452" s="65"/>
      <c r="I452" s="36"/>
      <c r="J452" s="36">
        <v>15</v>
      </c>
      <c r="K452" s="66"/>
      <c r="O452" s="27"/>
      <c r="P452" s="23"/>
      <c r="R452" s="23"/>
      <c r="T452" s="26">
        <f t="shared" si="15"/>
        <v>15</v>
      </c>
    </row>
    <row r="453" spans="1:20" ht="12.75" hidden="1" outlineLevel="2">
      <c r="A453" s="20" t="s">
        <v>514</v>
      </c>
      <c r="B453" s="20" t="s">
        <v>856</v>
      </c>
      <c r="C453" s="41" t="s">
        <v>855</v>
      </c>
      <c r="D453" s="76" t="s">
        <v>946</v>
      </c>
      <c r="E453" s="60" t="s">
        <v>713</v>
      </c>
      <c r="F453" s="23" t="s">
        <v>713</v>
      </c>
      <c r="K453" s="52">
        <v>2</v>
      </c>
      <c r="L453" s="53">
        <v>0.0179</v>
      </c>
      <c r="M453" s="27">
        <f>K453*L453*$M$2</f>
        <v>112.23299999999999</v>
      </c>
      <c r="T453" s="26">
        <f t="shared" si="15"/>
        <v>112.23299999999999</v>
      </c>
    </row>
    <row r="454" spans="1:20" ht="12.75" hidden="1" outlineLevel="2">
      <c r="A454" s="19" t="s">
        <v>514</v>
      </c>
      <c r="B454" s="19" t="s">
        <v>841</v>
      </c>
      <c r="C454" s="1" t="s">
        <v>637</v>
      </c>
      <c r="D454" s="23" t="s">
        <v>638</v>
      </c>
      <c r="E454" s="27" t="s">
        <v>335</v>
      </c>
      <c r="F454" s="2">
        <v>15</v>
      </c>
      <c r="G454" s="27">
        <v>89.33125499999998</v>
      </c>
      <c r="H454" s="56">
        <v>226</v>
      </c>
      <c r="I454" s="27">
        <v>22.6</v>
      </c>
      <c r="J454" s="27"/>
      <c r="O454" s="27"/>
      <c r="P454" s="23"/>
      <c r="R454" s="23"/>
      <c r="T454" s="26">
        <f t="shared" si="15"/>
        <v>111.931255</v>
      </c>
    </row>
    <row r="455" spans="1:20" ht="12.75" hidden="1" outlineLevel="2">
      <c r="A455" s="19" t="s">
        <v>514</v>
      </c>
      <c r="B455" s="19" t="s">
        <v>841</v>
      </c>
      <c r="C455" s="1" t="s">
        <v>637</v>
      </c>
      <c r="D455" s="23" t="s">
        <v>638</v>
      </c>
      <c r="E455" s="27" t="s">
        <v>335</v>
      </c>
      <c r="F455" s="2" t="s">
        <v>337</v>
      </c>
      <c r="G455" s="27">
        <v>32.706179999999996</v>
      </c>
      <c r="H455" s="56">
        <v>9</v>
      </c>
      <c r="I455" s="27">
        <v>0.54</v>
      </c>
      <c r="J455" s="27"/>
      <c r="K455" s="51"/>
      <c r="L455" s="3"/>
      <c r="M455" s="26"/>
      <c r="N455" s="47"/>
      <c r="O455" s="26"/>
      <c r="P455" s="3"/>
      <c r="Q455" s="26"/>
      <c r="R455" s="3"/>
      <c r="T455" s="26">
        <f t="shared" si="15"/>
        <v>33.246179999999995</v>
      </c>
    </row>
    <row r="456" spans="1:20" ht="12.75" hidden="1" outlineLevel="2">
      <c r="A456" s="19" t="s">
        <v>514</v>
      </c>
      <c r="B456" s="19" t="s">
        <v>841</v>
      </c>
      <c r="C456" s="1" t="s">
        <v>637</v>
      </c>
      <c r="D456" s="23" t="s">
        <v>638</v>
      </c>
      <c r="E456" s="27" t="s">
        <v>335</v>
      </c>
      <c r="F456" s="2" t="s">
        <v>338</v>
      </c>
      <c r="G456" s="27">
        <v>92.85354</v>
      </c>
      <c r="H456" s="56">
        <v>62</v>
      </c>
      <c r="I456" s="27">
        <v>3.72</v>
      </c>
      <c r="J456" s="27"/>
      <c r="O456" s="27"/>
      <c r="P456" s="23"/>
      <c r="R456" s="23"/>
      <c r="T456" s="26">
        <f t="shared" si="15"/>
        <v>96.57354</v>
      </c>
    </row>
    <row r="457" spans="1:20" ht="12.75" hidden="1" outlineLevel="2">
      <c r="A457" s="19" t="s">
        <v>514</v>
      </c>
      <c r="B457" s="19" t="s">
        <v>841</v>
      </c>
      <c r="C457" s="1" t="s">
        <v>637</v>
      </c>
      <c r="D457" s="23" t="s">
        <v>638</v>
      </c>
      <c r="E457" s="27" t="s">
        <v>335</v>
      </c>
      <c r="F457" s="2" t="s">
        <v>339</v>
      </c>
      <c r="G457" s="27">
        <v>65.32812</v>
      </c>
      <c r="H457" s="56">
        <v>77</v>
      </c>
      <c r="I457" s="27">
        <v>4.62</v>
      </c>
      <c r="J457" s="27"/>
      <c r="O457" s="27"/>
      <c r="P457" s="23"/>
      <c r="R457" s="23"/>
      <c r="T457" s="26">
        <f t="shared" si="15"/>
        <v>69.94812</v>
      </c>
    </row>
    <row r="458" spans="1:20" ht="12.75" hidden="1" outlineLevel="2">
      <c r="A458" s="19" t="s">
        <v>514</v>
      </c>
      <c r="B458" s="19" t="s">
        <v>841</v>
      </c>
      <c r="C458" s="1" t="s">
        <v>637</v>
      </c>
      <c r="D458" s="23" t="s">
        <v>638</v>
      </c>
      <c r="E458" s="27" t="s">
        <v>335</v>
      </c>
      <c r="F458" s="2" t="s">
        <v>340</v>
      </c>
      <c r="G458" s="27">
        <v>39.64545</v>
      </c>
      <c r="H458" s="56">
        <v>53</v>
      </c>
      <c r="I458" s="27">
        <v>25.44</v>
      </c>
      <c r="J458" s="27"/>
      <c r="O458" s="27"/>
      <c r="P458" s="23"/>
      <c r="R458" s="23"/>
      <c r="T458" s="26">
        <f t="shared" si="15"/>
        <v>65.08545</v>
      </c>
    </row>
    <row r="459" spans="1:20" ht="12.75" hidden="1" outlineLevel="2">
      <c r="A459" s="19" t="s">
        <v>514</v>
      </c>
      <c r="B459" s="19" t="s">
        <v>841</v>
      </c>
      <c r="C459" s="1" t="s">
        <v>637</v>
      </c>
      <c r="D459" s="23" t="s">
        <v>638</v>
      </c>
      <c r="E459" s="27" t="s">
        <v>335</v>
      </c>
      <c r="F459" s="2" t="s">
        <v>356</v>
      </c>
      <c r="G459" s="27"/>
      <c r="H459" s="56"/>
      <c r="I459" s="27"/>
      <c r="J459" s="27">
        <v>180</v>
      </c>
      <c r="O459" s="27"/>
      <c r="P459" s="23"/>
      <c r="R459" s="23"/>
      <c r="T459" s="26">
        <f t="shared" si="15"/>
        <v>180</v>
      </c>
    </row>
    <row r="460" spans="1:20" ht="12.75" hidden="1" outlineLevel="2">
      <c r="A460" s="19" t="s">
        <v>514</v>
      </c>
      <c r="B460" s="19" t="s">
        <v>841</v>
      </c>
      <c r="C460" s="1" t="s">
        <v>637</v>
      </c>
      <c r="D460" s="76" t="s">
        <v>638</v>
      </c>
      <c r="E460" s="60" t="s">
        <v>713</v>
      </c>
      <c r="F460" s="23" t="s">
        <v>713</v>
      </c>
      <c r="K460" s="52">
        <v>1</v>
      </c>
      <c r="L460" s="53">
        <v>1</v>
      </c>
      <c r="M460" s="27">
        <f>K460*L460*$M$2</f>
        <v>3135</v>
      </c>
      <c r="T460" s="26">
        <f t="shared" si="15"/>
        <v>3135</v>
      </c>
    </row>
    <row r="461" spans="1:20" ht="12.75" hidden="1" outlineLevel="2">
      <c r="A461" s="19" t="s">
        <v>514</v>
      </c>
      <c r="B461" s="19" t="s">
        <v>841</v>
      </c>
      <c r="C461" s="1" t="s">
        <v>637</v>
      </c>
      <c r="D461" s="23" t="s">
        <v>638</v>
      </c>
      <c r="E461" s="27" t="s">
        <v>710</v>
      </c>
      <c r="F461" s="2" t="s">
        <v>710</v>
      </c>
      <c r="G461" s="27"/>
      <c r="H461" s="56"/>
      <c r="I461" s="27"/>
      <c r="J461" s="27"/>
      <c r="O461" s="27"/>
      <c r="P461" s="23"/>
      <c r="R461" s="23"/>
      <c r="S461" s="27">
        <v>19.41</v>
      </c>
      <c r="T461" s="26">
        <f t="shared" si="15"/>
        <v>19.41</v>
      </c>
    </row>
    <row r="462" spans="1:20" ht="12.75" hidden="1" outlineLevel="2">
      <c r="A462" s="19" t="s">
        <v>514</v>
      </c>
      <c r="B462" s="19" t="s">
        <v>818</v>
      </c>
      <c r="C462" s="2">
        <v>704001</v>
      </c>
      <c r="D462" s="59" t="s">
        <v>943</v>
      </c>
      <c r="E462" s="60" t="s">
        <v>713</v>
      </c>
      <c r="F462" s="23" t="s">
        <v>713</v>
      </c>
      <c r="K462" s="52">
        <v>2</v>
      </c>
      <c r="L462" s="53">
        <v>0.1429</v>
      </c>
      <c r="M462" s="27">
        <f>K462*L462*$M$2</f>
        <v>895.983</v>
      </c>
      <c r="T462" s="26">
        <f t="shared" si="15"/>
        <v>895.983</v>
      </c>
    </row>
    <row r="463" spans="1:20" ht="12.75" hidden="1" outlineLevel="2">
      <c r="A463" s="19" t="s">
        <v>514</v>
      </c>
      <c r="B463" s="19" t="s">
        <v>818</v>
      </c>
      <c r="C463" s="1" t="s">
        <v>623</v>
      </c>
      <c r="D463" s="23" t="s">
        <v>624</v>
      </c>
      <c r="E463" s="27" t="s">
        <v>861</v>
      </c>
      <c r="F463" s="2" t="s">
        <v>861</v>
      </c>
      <c r="G463" s="27"/>
      <c r="H463" s="56"/>
      <c r="I463" s="27"/>
      <c r="J463" s="27"/>
      <c r="N463" s="58">
        <f>O463/$O$2</f>
        <v>1</v>
      </c>
      <c r="O463" s="27">
        <v>72</v>
      </c>
      <c r="P463" s="23"/>
      <c r="R463" s="23"/>
      <c r="T463" s="26">
        <f t="shared" si="15"/>
        <v>72</v>
      </c>
    </row>
    <row r="464" spans="1:20" ht="12.75" hidden="1" outlineLevel="2">
      <c r="A464" s="19" t="s">
        <v>514</v>
      </c>
      <c r="B464" s="19" t="s">
        <v>818</v>
      </c>
      <c r="C464" s="1" t="s">
        <v>623</v>
      </c>
      <c r="D464" s="23" t="s">
        <v>624</v>
      </c>
      <c r="E464" s="27" t="s">
        <v>335</v>
      </c>
      <c r="F464" s="2">
        <v>15</v>
      </c>
      <c r="G464" s="27">
        <v>610.32933</v>
      </c>
      <c r="H464" s="56">
        <v>1726</v>
      </c>
      <c r="I464" s="27">
        <v>172.6</v>
      </c>
      <c r="J464" s="27"/>
      <c r="O464" s="27"/>
      <c r="P464" s="23"/>
      <c r="R464" s="23"/>
      <c r="T464" s="26">
        <f t="shared" si="15"/>
        <v>782.92933</v>
      </c>
    </row>
    <row r="465" spans="1:20" ht="12.75" hidden="1" outlineLevel="2">
      <c r="A465" s="19" t="s">
        <v>514</v>
      </c>
      <c r="B465" s="19" t="s">
        <v>818</v>
      </c>
      <c r="C465" s="1" t="s">
        <v>623</v>
      </c>
      <c r="D465" s="23" t="s">
        <v>624</v>
      </c>
      <c r="E465" s="27" t="s">
        <v>335</v>
      </c>
      <c r="F465" s="2" t="s">
        <v>337</v>
      </c>
      <c r="G465" s="27">
        <v>158.35013999999998</v>
      </c>
      <c r="H465" s="56">
        <v>29</v>
      </c>
      <c r="I465" s="27">
        <v>1.74</v>
      </c>
      <c r="J465" s="27"/>
      <c r="O465" s="27"/>
      <c r="P465" s="23"/>
      <c r="R465" s="23"/>
      <c r="T465" s="26">
        <f t="shared" si="15"/>
        <v>160.09014</v>
      </c>
    </row>
    <row r="466" spans="1:20" ht="12.75" hidden="1" outlineLevel="2">
      <c r="A466" s="19" t="s">
        <v>514</v>
      </c>
      <c r="B466" s="19" t="s">
        <v>818</v>
      </c>
      <c r="C466" s="1" t="s">
        <v>623</v>
      </c>
      <c r="D466" s="23" t="s">
        <v>624</v>
      </c>
      <c r="E466" s="27" t="s">
        <v>335</v>
      </c>
      <c r="F466" s="2" t="s">
        <v>338</v>
      </c>
      <c r="G466" s="27">
        <v>75.47904</v>
      </c>
      <c r="H466" s="56">
        <v>45</v>
      </c>
      <c r="I466" s="27">
        <v>2.7</v>
      </c>
      <c r="J466" s="27"/>
      <c r="O466" s="27"/>
      <c r="P466" s="23"/>
      <c r="R466" s="23"/>
      <c r="T466" s="26">
        <f t="shared" si="15"/>
        <v>78.17904</v>
      </c>
    </row>
    <row r="467" spans="1:20" ht="12.75" hidden="1" outlineLevel="2">
      <c r="A467" s="19" t="s">
        <v>514</v>
      </c>
      <c r="B467" s="19" t="s">
        <v>818</v>
      </c>
      <c r="C467" s="1" t="s">
        <v>623</v>
      </c>
      <c r="D467" s="23" t="s">
        <v>624</v>
      </c>
      <c r="E467" s="27" t="s">
        <v>335</v>
      </c>
      <c r="F467" s="2" t="s">
        <v>341</v>
      </c>
      <c r="G467" s="27">
        <v>5.11758</v>
      </c>
      <c r="H467" s="56">
        <v>1</v>
      </c>
      <c r="I467" s="27">
        <v>0.06</v>
      </c>
      <c r="J467" s="27"/>
      <c r="K467" s="51"/>
      <c r="L467" s="3"/>
      <c r="M467" s="26"/>
      <c r="N467" s="47"/>
      <c r="O467" s="26"/>
      <c r="P467" s="3"/>
      <c r="Q467" s="26"/>
      <c r="R467" s="3"/>
      <c r="T467" s="26">
        <f t="shared" si="15"/>
        <v>5.17758</v>
      </c>
    </row>
    <row r="468" spans="1:20" ht="12.75" hidden="1" outlineLevel="2">
      <c r="A468" s="19" t="s">
        <v>514</v>
      </c>
      <c r="B468" s="19" t="s">
        <v>818</v>
      </c>
      <c r="C468" s="1" t="s">
        <v>623</v>
      </c>
      <c r="D468" s="23" t="s">
        <v>624</v>
      </c>
      <c r="E468" s="27" t="s">
        <v>335</v>
      </c>
      <c r="F468" s="2" t="s">
        <v>339</v>
      </c>
      <c r="G468" s="27">
        <v>62.03222999999999</v>
      </c>
      <c r="H468" s="56">
        <v>72</v>
      </c>
      <c r="I468" s="27">
        <v>4.32</v>
      </c>
      <c r="J468" s="27"/>
      <c r="O468" s="27"/>
      <c r="P468" s="23"/>
      <c r="R468" s="23"/>
      <c r="T468" s="26">
        <f t="shared" si="15"/>
        <v>66.35222999999999</v>
      </c>
    </row>
    <row r="469" spans="1:20" ht="12.75" hidden="1" outlineLevel="2">
      <c r="A469" s="19" t="s">
        <v>514</v>
      </c>
      <c r="B469" s="19" t="s">
        <v>818</v>
      </c>
      <c r="C469" s="1" t="s">
        <v>623</v>
      </c>
      <c r="D469" s="23" t="s">
        <v>624</v>
      </c>
      <c r="E469" s="27" t="s">
        <v>335</v>
      </c>
      <c r="F469" s="2" t="s">
        <v>340</v>
      </c>
      <c r="G469" s="27">
        <v>5.486129999999999</v>
      </c>
      <c r="H469" s="56">
        <v>7</v>
      </c>
      <c r="I469" s="27">
        <v>3.36</v>
      </c>
      <c r="J469" s="27"/>
      <c r="O469" s="27"/>
      <c r="P469" s="23"/>
      <c r="R469" s="23"/>
      <c r="T469" s="26">
        <f t="shared" si="15"/>
        <v>8.846129999999999</v>
      </c>
    </row>
    <row r="470" spans="1:20" ht="12.75" hidden="1" outlineLevel="2">
      <c r="A470" s="19" t="s">
        <v>514</v>
      </c>
      <c r="B470" s="19" t="s">
        <v>818</v>
      </c>
      <c r="C470" s="1" t="s">
        <v>623</v>
      </c>
      <c r="D470" s="23" t="s">
        <v>624</v>
      </c>
      <c r="E470" s="27" t="s">
        <v>335</v>
      </c>
      <c r="F470" s="2" t="s">
        <v>356</v>
      </c>
      <c r="G470" s="27"/>
      <c r="H470" s="56"/>
      <c r="I470" s="27"/>
      <c r="J470" s="27">
        <v>180</v>
      </c>
      <c r="O470" s="27"/>
      <c r="P470" s="23"/>
      <c r="R470" s="23"/>
      <c r="T470" s="26">
        <f t="shared" si="15"/>
        <v>180</v>
      </c>
    </row>
    <row r="471" spans="1:20" ht="12.75" hidden="1" outlineLevel="2">
      <c r="A471" s="19" t="s">
        <v>514</v>
      </c>
      <c r="B471" s="19" t="s">
        <v>818</v>
      </c>
      <c r="C471" s="1" t="s">
        <v>623</v>
      </c>
      <c r="D471" s="23" t="s">
        <v>624</v>
      </c>
      <c r="E471" s="27" t="s">
        <v>335</v>
      </c>
      <c r="F471" s="2" t="s">
        <v>342</v>
      </c>
      <c r="G471" s="27">
        <v>0.8845199999999999</v>
      </c>
      <c r="H471" s="56">
        <v>3</v>
      </c>
      <c r="I471" s="27">
        <v>0.18</v>
      </c>
      <c r="J471" s="27"/>
      <c r="O471" s="27"/>
      <c r="P471" s="23"/>
      <c r="R471" s="23"/>
      <c r="T471" s="26">
        <f t="shared" si="15"/>
        <v>1.06452</v>
      </c>
    </row>
    <row r="472" spans="1:20" ht="12.75" hidden="1" outlineLevel="2">
      <c r="A472" s="19" t="s">
        <v>514</v>
      </c>
      <c r="B472" s="19" t="s">
        <v>818</v>
      </c>
      <c r="C472" s="1" t="s">
        <v>623</v>
      </c>
      <c r="D472" s="59" t="s">
        <v>624</v>
      </c>
      <c r="E472" s="60" t="s">
        <v>713</v>
      </c>
      <c r="F472" s="23" t="s">
        <v>713</v>
      </c>
      <c r="K472" s="52">
        <v>2</v>
      </c>
      <c r="L472" s="53">
        <v>1</v>
      </c>
      <c r="M472" s="27">
        <f>K472*L472*$M$2</f>
        <v>6270</v>
      </c>
      <c r="T472" s="26">
        <f t="shared" si="15"/>
        <v>6270</v>
      </c>
    </row>
    <row r="473" spans="1:20" ht="12.75" hidden="1" outlineLevel="2">
      <c r="A473" s="19" t="s">
        <v>514</v>
      </c>
      <c r="B473" s="19" t="s">
        <v>818</v>
      </c>
      <c r="C473" s="1" t="s">
        <v>623</v>
      </c>
      <c r="D473" s="23" t="s">
        <v>624</v>
      </c>
      <c r="E473" s="27" t="s">
        <v>710</v>
      </c>
      <c r="F473" s="2" t="s">
        <v>710</v>
      </c>
      <c r="G473" s="27"/>
      <c r="H473" s="56"/>
      <c r="I473" s="27"/>
      <c r="J473" s="27"/>
      <c r="O473" s="27"/>
      <c r="P473" s="23"/>
      <c r="R473" s="23"/>
      <c r="S473" s="27">
        <v>24.22</v>
      </c>
      <c r="T473" s="26">
        <f t="shared" si="15"/>
        <v>24.22</v>
      </c>
    </row>
    <row r="474" spans="1:20" ht="12.75" hidden="1" outlineLevel="2">
      <c r="A474" s="19" t="s">
        <v>514</v>
      </c>
      <c r="B474" s="19" t="s">
        <v>837</v>
      </c>
      <c r="C474" s="1" t="s">
        <v>623</v>
      </c>
      <c r="D474" s="23" t="s">
        <v>626</v>
      </c>
      <c r="E474" s="27" t="s">
        <v>903</v>
      </c>
      <c r="F474" s="2" t="s">
        <v>903</v>
      </c>
      <c r="G474" s="27"/>
      <c r="H474" s="56"/>
      <c r="I474" s="27"/>
      <c r="J474" s="27"/>
      <c r="O474" s="27"/>
      <c r="P474" s="61">
        <f>R474/$R$2</f>
        <v>387</v>
      </c>
      <c r="Q474" s="27">
        <v>75</v>
      </c>
      <c r="R474" s="27">
        <v>3.87</v>
      </c>
      <c r="T474" s="26">
        <f t="shared" si="15"/>
        <v>78.87</v>
      </c>
    </row>
    <row r="475" spans="1:20" ht="12.75" hidden="1" outlineLevel="2">
      <c r="A475" s="19" t="s">
        <v>514</v>
      </c>
      <c r="B475" s="19" t="s">
        <v>818</v>
      </c>
      <c r="C475" s="1" t="s">
        <v>555</v>
      </c>
      <c r="D475" s="23" t="s">
        <v>556</v>
      </c>
      <c r="E475" s="27" t="s">
        <v>335</v>
      </c>
      <c r="F475" s="2" t="s">
        <v>339</v>
      </c>
      <c r="G475" s="27">
        <v>3.85398</v>
      </c>
      <c r="H475" s="56">
        <v>6</v>
      </c>
      <c r="I475" s="27">
        <v>0.36</v>
      </c>
      <c r="J475" s="27"/>
      <c r="O475" s="27"/>
      <c r="P475" s="23"/>
      <c r="R475" s="23"/>
      <c r="T475" s="26">
        <f t="shared" si="15"/>
        <v>4.21398</v>
      </c>
    </row>
    <row r="476" spans="1:20" ht="12.75" hidden="1" outlineLevel="2">
      <c r="A476" s="19" t="s">
        <v>514</v>
      </c>
      <c r="B476" s="19" t="s">
        <v>818</v>
      </c>
      <c r="C476" s="1" t="s">
        <v>555</v>
      </c>
      <c r="D476" s="23" t="s">
        <v>556</v>
      </c>
      <c r="E476" s="27" t="s">
        <v>335</v>
      </c>
      <c r="F476" s="2" t="s">
        <v>356</v>
      </c>
      <c r="G476" s="27"/>
      <c r="H476" s="56"/>
      <c r="I476" s="27"/>
      <c r="J476" s="27">
        <v>15</v>
      </c>
      <c r="O476" s="27"/>
      <c r="P476" s="23"/>
      <c r="R476" s="23"/>
      <c r="T476" s="26">
        <f t="shared" si="15"/>
        <v>15</v>
      </c>
    </row>
    <row r="477" spans="1:20" ht="12.75" hidden="1" outlineLevel="2">
      <c r="A477" s="19" t="s">
        <v>514</v>
      </c>
      <c r="B477" s="19" t="s">
        <v>818</v>
      </c>
      <c r="C477" s="1" t="s">
        <v>555</v>
      </c>
      <c r="D477" s="59" t="s">
        <v>556</v>
      </c>
      <c r="E477" s="60" t="s">
        <v>713</v>
      </c>
      <c r="F477" s="23" t="s">
        <v>713</v>
      </c>
      <c r="K477" s="52">
        <v>2</v>
      </c>
      <c r="L477" s="53">
        <v>0.1429</v>
      </c>
      <c r="M477" s="27">
        <f>K477*L477*$M$2</f>
        <v>895.983</v>
      </c>
      <c r="T477" s="26">
        <f t="shared" si="15"/>
        <v>895.983</v>
      </c>
    </row>
    <row r="478" spans="1:20" ht="12.75" hidden="1" outlineLevel="2">
      <c r="A478" s="19" t="s">
        <v>514</v>
      </c>
      <c r="B478" s="19" t="s">
        <v>818</v>
      </c>
      <c r="C478" s="1" t="s">
        <v>555</v>
      </c>
      <c r="D478" s="23" t="s">
        <v>617</v>
      </c>
      <c r="E478" s="27" t="s">
        <v>861</v>
      </c>
      <c r="F478" s="2" t="s">
        <v>861</v>
      </c>
      <c r="G478" s="27"/>
      <c r="H478" s="56"/>
      <c r="I478" s="27"/>
      <c r="J478" s="27"/>
      <c r="N478" s="58">
        <f>O478/$O$2</f>
        <v>6.75</v>
      </c>
      <c r="O478" s="27">
        <v>486</v>
      </c>
      <c r="P478" s="23"/>
      <c r="R478" s="23"/>
      <c r="T478" s="26">
        <f t="shared" si="15"/>
        <v>486</v>
      </c>
    </row>
    <row r="479" spans="1:20" ht="12.75" hidden="1" outlineLevel="2">
      <c r="A479" s="19" t="s">
        <v>514</v>
      </c>
      <c r="B479" s="19" t="s">
        <v>818</v>
      </c>
      <c r="C479" s="1" t="s">
        <v>555</v>
      </c>
      <c r="D479" s="23" t="s">
        <v>617</v>
      </c>
      <c r="E479" s="27" t="s">
        <v>335</v>
      </c>
      <c r="F479" s="2">
        <v>15</v>
      </c>
      <c r="G479" s="27">
        <v>0.352755</v>
      </c>
      <c r="H479" s="56">
        <v>1</v>
      </c>
      <c r="I479" s="27">
        <v>0.1</v>
      </c>
      <c r="J479" s="27"/>
      <c r="O479" s="27"/>
      <c r="P479" s="23"/>
      <c r="R479" s="23"/>
      <c r="T479" s="26">
        <f t="shared" si="15"/>
        <v>0.452755</v>
      </c>
    </row>
    <row r="480" spans="1:20" ht="12.75" hidden="1" outlineLevel="2">
      <c r="A480" s="19" t="s">
        <v>514</v>
      </c>
      <c r="B480" s="19" t="s">
        <v>818</v>
      </c>
      <c r="C480" s="1" t="s">
        <v>555</v>
      </c>
      <c r="D480" s="23" t="s">
        <v>617</v>
      </c>
      <c r="E480" s="27" t="s">
        <v>335</v>
      </c>
      <c r="F480" s="2" t="s">
        <v>337</v>
      </c>
      <c r="G480" s="27">
        <v>1.28466</v>
      </c>
      <c r="H480" s="56">
        <v>1</v>
      </c>
      <c r="I480" s="27">
        <v>0.06</v>
      </c>
      <c r="J480" s="27"/>
      <c r="O480" s="27"/>
      <c r="P480" s="23"/>
      <c r="R480" s="23"/>
      <c r="T480" s="26">
        <f t="shared" si="15"/>
        <v>1.34466</v>
      </c>
    </row>
    <row r="481" spans="1:20" ht="12.75" hidden="1" outlineLevel="2">
      <c r="A481" s="19" t="s">
        <v>514</v>
      </c>
      <c r="B481" s="19" t="s">
        <v>818</v>
      </c>
      <c r="C481" s="1" t="s">
        <v>555</v>
      </c>
      <c r="D481" s="23" t="s">
        <v>617</v>
      </c>
      <c r="E481" s="27" t="s">
        <v>335</v>
      </c>
      <c r="F481" s="2" t="s">
        <v>338</v>
      </c>
      <c r="G481" s="27">
        <v>9.677069999999999</v>
      </c>
      <c r="H481" s="56">
        <v>6</v>
      </c>
      <c r="I481" s="27">
        <v>0.36</v>
      </c>
      <c r="J481" s="27"/>
      <c r="K481" s="51"/>
      <c r="L481" s="3"/>
      <c r="M481" s="26"/>
      <c r="N481" s="47"/>
      <c r="O481" s="26"/>
      <c r="P481" s="3"/>
      <c r="Q481" s="26"/>
      <c r="R481" s="3"/>
      <c r="T481" s="26">
        <f t="shared" si="15"/>
        <v>10.037069999999998</v>
      </c>
    </row>
    <row r="482" spans="1:20" ht="12.75" hidden="1" outlineLevel="2">
      <c r="A482" s="19" t="s">
        <v>514</v>
      </c>
      <c r="B482" s="19" t="s">
        <v>818</v>
      </c>
      <c r="C482" s="1" t="s">
        <v>555</v>
      </c>
      <c r="D482" s="23" t="s">
        <v>617</v>
      </c>
      <c r="E482" s="27" t="s">
        <v>335</v>
      </c>
      <c r="F482" s="2" t="s">
        <v>339</v>
      </c>
      <c r="G482" s="27">
        <v>0.64233</v>
      </c>
      <c r="H482" s="56">
        <v>1</v>
      </c>
      <c r="I482" s="27">
        <v>0.06</v>
      </c>
      <c r="J482" s="27"/>
      <c r="O482" s="27"/>
      <c r="P482" s="23"/>
      <c r="R482" s="23"/>
      <c r="T482" s="26">
        <f t="shared" si="15"/>
        <v>0.7023299999999999</v>
      </c>
    </row>
    <row r="483" spans="1:20" ht="12.75" hidden="1" outlineLevel="2">
      <c r="A483" s="19" t="s">
        <v>514</v>
      </c>
      <c r="B483" s="19" t="s">
        <v>818</v>
      </c>
      <c r="C483" s="1" t="s">
        <v>555</v>
      </c>
      <c r="D483" s="23" t="s">
        <v>617</v>
      </c>
      <c r="E483" s="27" t="s">
        <v>335</v>
      </c>
      <c r="F483" s="2" t="s">
        <v>340</v>
      </c>
      <c r="G483" s="27">
        <v>0.93717</v>
      </c>
      <c r="H483" s="56">
        <v>1</v>
      </c>
      <c r="I483" s="27">
        <v>0.48</v>
      </c>
      <c r="J483" s="27"/>
      <c r="O483" s="27"/>
      <c r="P483" s="23"/>
      <c r="R483" s="23"/>
      <c r="T483" s="26">
        <f t="shared" si="15"/>
        <v>1.41717</v>
      </c>
    </row>
    <row r="484" spans="1:20" ht="12.75" hidden="1" outlineLevel="2">
      <c r="A484" s="19" t="s">
        <v>514</v>
      </c>
      <c r="B484" s="19" t="s">
        <v>818</v>
      </c>
      <c r="C484" s="1" t="s">
        <v>555</v>
      </c>
      <c r="D484" s="23" t="s">
        <v>617</v>
      </c>
      <c r="E484" s="27" t="s">
        <v>335</v>
      </c>
      <c r="F484" s="2" t="s">
        <v>356</v>
      </c>
      <c r="G484" s="27"/>
      <c r="H484" s="56"/>
      <c r="I484" s="27"/>
      <c r="J484" s="27">
        <v>105</v>
      </c>
      <c r="O484" s="27"/>
      <c r="P484" s="23"/>
      <c r="R484" s="23"/>
      <c r="T484" s="26">
        <f t="shared" si="15"/>
        <v>105</v>
      </c>
    </row>
    <row r="485" spans="1:20" ht="12.75" hidden="1" outlineLevel="2">
      <c r="A485" s="19" t="s">
        <v>514</v>
      </c>
      <c r="B485" s="19" t="s">
        <v>818</v>
      </c>
      <c r="C485" s="1" t="s">
        <v>555</v>
      </c>
      <c r="D485" s="59" t="s">
        <v>617</v>
      </c>
      <c r="E485" s="60" t="s">
        <v>713</v>
      </c>
      <c r="F485" s="23" t="s">
        <v>713</v>
      </c>
      <c r="K485" s="52">
        <v>6</v>
      </c>
      <c r="L485" s="53">
        <v>1</v>
      </c>
      <c r="M485" s="27">
        <f>K485*L485*$M$2</f>
        <v>18810</v>
      </c>
      <c r="T485" s="26">
        <f t="shared" si="15"/>
        <v>18810</v>
      </c>
    </row>
    <row r="486" spans="1:20" ht="12.75" hidden="1" outlineLevel="2">
      <c r="A486" s="19" t="s">
        <v>514</v>
      </c>
      <c r="B486" s="19" t="s">
        <v>834</v>
      </c>
      <c r="C486" s="1" t="s">
        <v>615</v>
      </c>
      <c r="D486" s="23" t="s">
        <v>616</v>
      </c>
      <c r="E486" s="27" t="s">
        <v>861</v>
      </c>
      <c r="F486" s="2" t="s">
        <v>861</v>
      </c>
      <c r="G486" s="27"/>
      <c r="H486" s="56"/>
      <c r="I486" s="27"/>
      <c r="J486" s="27"/>
      <c r="N486" s="58">
        <f>O486/$O$2</f>
        <v>2.75</v>
      </c>
      <c r="O486" s="27">
        <v>198</v>
      </c>
      <c r="P486" s="23"/>
      <c r="R486" s="23"/>
      <c r="T486" s="26">
        <f t="shared" si="15"/>
        <v>198</v>
      </c>
    </row>
    <row r="487" spans="1:20" ht="12.75" hidden="1" outlineLevel="2">
      <c r="A487" s="19" t="s">
        <v>514</v>
      </c>
      <c r="B487" s="19" t="s">
        <v>834</v>
      </c>
      <c r="C487" s="1" t="s">
        <v>615</v>
      </c>
      <c r="D487" s="23" t="s">
        <v>616</v>
      </c>
      <c r="E487" s="27" t="s">
        <v>335</v>
      </c>
      <c r="F487" s="2">
        <v>15</v>
      </c>
      <c r="G487" s="27">
        <v>9282.031785000001</v>
      </c>
      <c r="H487" s="56">
        <v>26215</v>
      </c>
      <c r="I487" s="27">
        <v>2621.5</v>
      </c>
      <c r="J487" s="27"/>
      <c r="K487" s="51"/>
      <c r="L487" s="3"/>
      <c r="M487" s="26"/>
      <c r="N487" s="47"/>
      <c r="O487" s="26"/>
      <c r="P487" s="3"/>
      <c r="Q487" s="26"/>
      <c r="R487" s="3"/>
      <c r="T487" s="26">
        <f t="shared" si="15"/>
        <v>11903.531785000001</v>
      </c>
    </row>
    <row r="488" spans="1:20" ht="12.75" hidden="1" outlineLevel="2">
      <c r="A488" s="19" t="s">
        <v>514</v>
      </c>
      <c r="B488" s="19" t="s">
        <v>834</v>
      </c>
      <c r="C488" s="1" t="s">
        <v>615</v>
      </c>
      <c r="D488" s="23" t="s">
        <v>616</v>
      </c>
      <c r="E488" s="27" t="s">
        <v>335</v>
      </c>
      <c r="F488" s="2" t="s">
        <v>337</v>
      </c>
      <c r="G488" s="27">
        <v>34.296209999999995</v>
      </c>
      <c r="H488" s="56">
        <v>10</v>
      </c>
      <c r="I488" s="27">
        <v>0.6</v>
      </c>
      <c r="J488" s="27"/>
      <c r="O488" s="27"/>
      <c r="P488" s="23"/>
      <c r="R488" s="23"/>
      <c r="T488" s="26">
        <f t="shared" si="15"/>
        <v>34.896209999999996</v>
      </c>
    </row>
    <row r="489" spans="1:20" ht="12.75" hidden="1" outlineLevel="2">
      <c r="A489" s="19" t="s">
        <v>514</v>
      </c>
      <c r="B489" s="19" t="s">
        <v>834</v>
      </c>
      <c r="C489" s="1" t="s">
        <v>615</v>
      </c>
      <c r="D489" s="23" t="s">
        <v>616</v>
      </c>
      <c r="E489" s="27" t="s">
        <v>335</v>
      </c>
      <c r="F489" s="2" t="s">
        <v>338</v>
      </c>
      <c r="G489" s="27">
        <v>127.19187</v>
      </c>
      <c r="H489" s="56">
        <v>90</v>
      </c>
      <c r="I489" s="27">
        <v>5.4</v>
      </c>
      <c r="J489" s="27"/>
      <c r="K489" s="51"/>
      <c r="L489" s="3"/>
      <c r="M489" s="26"/>
      <c r="N489" s="47"/>
      <c r="O489" s="26"/>
      <c r="P489" s="3"/>
      <c r="Q489" s="26"/>
      <c r="R489" s="3"/>
      <c r="T489" s="26">
        <f t="shared" si="15"/>
        <v>132.59187</v>
      </c>
    </row>
    <row r="490" spans="1:20" ht="12.75" hidden="1" outlineLevel="2">
      <c r="A490" s="19" t="s">
        <v>514</v>
      </c>
      <c r="B490" s="19" t="s">
        <v>834</v>
      </c>
      <c r="C490" s="1" t="s">
        <v>615</v>
      </c>
      <c r="D490" s="23" t="s">
        <v>616</v>
      </c>
      <c r="E490" s="27" t="s">
        <v>335</v>
      </c>
      <c r="F490" s="2" t="s">
        <v>339</v>
      </c>
      <c r="G490" s="27">
        <v>288.822105</v>
      </c>
      <c r="H490" s="56">
        <v>419</v>
      </c>
      <c r="I490" s="27">
        <v>25.14</v>
      </c>
      <c r="J490" s="27"/>
      <c r="O490" s="27"/>
      <c r="P490" s="23"/>
      <c r="R490" s="23"/>
      <c r="T490" s="26">
        <f t="shared" si="15"/>
        <v>313.962105</v>
      </c>
    </row>
    <row r="491" spans="1:20" ht="12.75" hidden="1" outlineLevel="2">
      <c r="A491" s="19" t="s">
        <v>514</v>
      </c>
      <c r="B491" s="19" t="s">
        <v>834</v>
      </c>
      <c r="C491" s="1" t="s">
        <v>615</v>
      </c>
      <c r="D491" s="23" t="s">
        <v>616</v>
      </c>
      <c r="E491" s="27" t="s">
        <v>335</v>
      </c>
      <c r="F491" s="2" t="s">
        <v>340</v>
      </c>
      <c r="G491" s="27">
        <v>35.043839999999996</v>
      </c>
      <c r="H491" s="56">
        <v>42</v>
      </c>
      <c r="I491" s="27">
        <v>20.16</v>
      </c>
      <c r="J491" s="27"/>
      <c r="O491" s="27"/>
      <c r="P491" s="23"/>
      <c r="R491" s="23"/>
      <c r="T491" s="26">
        <f t="shared" si="15"/>
        <v>55.20384</v>
      </c>
    </row>
    <row r="492" spans="1:20" ht="12.75" hidden="1" outlineLevel="2">
      <c r="A492" s="19" t="s">
        <v>514</v>
      </c>
      <c r="B492" s="19" t="s">
        <v>834</v>
      </c>
      <c r="C492" s="1" t="s">
        <v>615</v>
      </c>
      <c r="D492" s="23" t="s">
        <v>616</v>
      </c>
      <c r="E492" s="27" t="s">
        <v>335</v>
      </c>
      <c r="F492" s="2" t="s">
        <v>356</v>
      </c>
      <c r="G492" s="27"/>
      <c r="H492" s="56"/>
      <c r="I492" s="27"/>
      <c r="J492" s="27">
        <v>180</v>
      </c>
      <c r="O492" s="27"/>
      <c r="P492" s="23"/>
      <c r="R492" s="23"/>
      <c r="T492" s="26">
        <f t="shared" si="15"/>
        <v>180</v>
      </c>
    </row>
    <row r="493" spans="1:20" ht="12.75" hidden="1" outlineLevel="2">
      <c r="A493" s="19" t="s">
        <v>514</v>
      </c>
      <c r="B493" s="19" t="s">
        <v>834</v>
      </c>
      <c r="C493" s="1" t="s">
        <v>615</v>
      </c>
      <c r="D493" s="23" t="s">
        <v>616</v>
      </c>
      <c r="E493" s="27" t="s">
        <v>335</v>
      </c>
      <c r="F493" s="2" t="s">
        <v>344</v>
      </c>
      <c r="G493" s="27">
        <v>14.536665</v>
      </c>
      <c r="H493" s="56">
        <v>18</v>
      </c>
      <c r="I493" s="27">
        <v>1.08</v>
      </c>
      <c r="J493" s="27"/>
      <c r="O493" s="27"/>
      <c r="P493" s="23"/>
      <c r="R493" s="23"/>
      <c r="T493" s="26">
        <f t="shared" si="15"/>
        <v>15.616665</v>
      </c>
    </row>
    <row r="494" spans="1:20" ht="12.75" hidden="1" outlineLevel="2">
      <c r="A494" s="19" t="s">
        <v>514</v>
      </c>
      <c r="B494" s="19" t="s">
        <v>837</v>
      </c>
      <c r="C494" s="1" t="s">
        <v>625</v>
      </c>
      <c r="D494" s="23" t="s">
        <v>626</v>
      </c>
      <c r="E494" s="27" t="s">
        <v>861</v>
      </c>
      <c r="F494" s="2" t="s">
        <v>861</v>
      </c>
      <c r="G494" s="27"/>
      <c r="H494" s="56"/>
      <c r="I494" s="27"/>
      <c r="J494" s="27"/>
      <c r="N494" s="58">
        <f>O494/$O$2</f>
        <v>6.25</v>
      </c>
      <c r="O494" s="27">
        <v>450</v>
      </c>
      <c r="P494" s="23"/>
      <c r="R494" s="23"/>
      <c r="T494" s="26">
        <f t="shared" si="15"/>
        <v>450</v>
      </c>
    </row>
    <row r="495" spans="1:20" ht="12.75" hidden="1" outlineLevel="2">
      <c r="A495" s="19" t="s">
        <v>514</v>
      </c>
      <c r="B495" s="19" t="s">
        <v>837</v>
      </c>
      <c r="C495" s="1" t="s">
        <v>625</v>
      </c>
      <c r="D495" s="23" t="s">
        <v>626</v>
      </c>
      <c r="E495" s="27" t="s">
        <v>335</v>
      </c>
      <c r="F495" s="2">
        <v>15</v>
      </c>
      <c r="G495" s="27">
        <v>2571.0363899999998</v>
      </c>
      <c r="H495" s="56">
        <v>7231</v>
      </c>
      <c r="I495" s="27">
        <v>723.1</v>
      </c>
      <c r="J495" s="27"/>
      <c r="O495" s="27"/>
      <c r="P495" s="23"/>
      <c r="R495" s="23"/>
      <c r="T495" s="26">
        <f t="shared" si="15"/>
        <v>3294.1363899999997</v>
      </c>
    </row>
    <row r="496" spans="1:20" ht="12.75" hidden="1" outlineLevel="2">
      <c r="A496" s="19" t="s">
        <v>514</v>
      </c>
      <c r="B496" s="19" t="s">
        <v>837</v>
      </c>
      <c r="C496" s="1" t="s">
        <v>625</v>
      </c>
      <c r="D496" s="23" t="s">
        <v>626</v>
      </c>
      <c r="E496" s="27" t="s">
        <v>335</v>
      </c>
      <c r="F496" s="2" t="s">
        <v>337</v>
      </c>
      <c r="G496" s="27">
        <v>16.869059999999998</v>
      </c>
      <c r="H496" s="56">
        <v>4</v>
      </c>
      <c r="I496" s="27">
        <v>0.24</v>
      </c>
      <c r="J496" s="27"/>
      <c r="O496" s="27"/>
      <c r="P496" s="23"/>
      <c r="R496" s="23"/>
      <c r="T496" s="26">
        <f t="shared" si="15"/>
        <v>17.109059999999996</v>
      </c>
    </row>
    <row r="497" spans="1:20" ht="12.75" hidden="1" outlineLevel="2">
      <c r="A497" s="19" t="s">
        <v>514</v>
      </c>
      <c r="B497" s="19" t="s">
        <v>837</v>
      </c>
      <c r="C497" s="1" t="s">
        <v>625</v>
      </c>
      <c r="D497" s="23" t="s">
        <v>626</v>
      </c>
      <c r="E497" s="27" t="s">
        <v>335</v>
      </c>
      <c r="F497" s="2" t="s">
        <v>338</v>
      </c>
      <c r="G497" s="27">
        <v>84.01887</v>
      </c>
      <c r="H497" s="56">
        <v>47</v>
      </c>
      <c r="I497" s="27">
        <v>2.82</v>
      </c>
      <c r="J497" s="27"/>
      <c r="O497" s="27"/>
      <c r="P497" s="23"/>
      <c r="R497" s="23"/>
      <c r="T497" s="26">
        <f t="shared" si="15"/>
        <v>86.83887</v>
      </c>
    </row>
    <row r="498" spans="1:20" ht="12.75" hidden="1" outlineLevel="2">
      <c r="A498" s="19" t="s">
        <v>514</v>
      </c>
      <c r="B498" s="19" t="s">
        <v>837</v>
      </c>
      <c r="C498" s="1" t="s">
        <v>625</v>
      </c>
      <c r="D498" s="23" t="s">
        <v>626</v>
      </c>
      <c r="E498" s="27" t="s">
        <v>335</v>
      </c>
      <c r="F498" s="2" t="s">
        <v>341</v>
      </c>
      <c r="G498" s="27">
        <v>5.0017499999999995</v>
      </c>
      <c r="H498" s="56">
        <v>1</v>
      </c>
      <c r="I498" s="27">
        <v>0.06</v>
      </c>
      <c r="J498" s="27"/>
      <c r="K498" s="51"/>
      <c r="L498" s="3"/>
      <c r="M498" s="26"/>
      <c r="N498" s="47"/>
      <c r="O498" s="26"/>
      <c r="P498" s="3"/>
      <c r="Q498" s="26"/>
      <c r="R498" s="3"/>
      <c r="T498" s="26">
        <f t="shared" si="15"/>
        <v>5.061749999999999</v>
      </c>
    </row>
    <row r="499" spans="1:20" ht="12.75" hidden="1" outlineLevel="2">
      <c r="A499" s="19" t="s">
        <v>514</v>
      </c>
      <c r="B499" s="19" t="s">
        <v>837</v>
      </c>
      <c r="C499" s="1" t="s">
        <v>625</v>
      </c>
      <c r="D499" s="23" t="s">
        <v>626</v>
      </c>
      <c r="E499" s="27" t="s">
        <v>335</v>
      </c>
      <c r="F499" s="2" t="s">
        <v>339</v>
      </c>
      <c r="G499" s="27">
        <v>355.13478</v>
      </c>
      <c r="H499" s="56">
        <v>505</v>
      </c>
      <c r="I499" s="27">
        <v>30.3</v>
      </c>
      <c r="J499" s="27"/>
      <c r="O499" s="27"/>
      <c r="P499" s="23"/>
      <c r="R499" s="23"/>
      <c r="T499" s="26">
        <f t="shared" si="15"/>
        <v>385.43478</v>
      </c>
    </row>
    <row r="500" spans="1:20" ht="12.75" hidden="1" outlineLevel="2">
      <c r="A500" s="19" t="s">
        <v>514</v>
      </c>
      <c r="B500" s="19" t="s">
        <v>837</v>
      </c>
      <c r="C500" s="1" t="s">
        <v>625</v>
      </c>
      <c r="D500" s="23" t="s">
        <v>626</v>
      </c>
      <c r="E500" s="27" t="s">
        <v>335</v>
      </c>
      <c r="F500" s="2" t="s">
        <v>340</v>
      </c>
      <c r="G500" s="27">
        <v>17.50086</v>
      </c>
      <c r="H500" s="56">
        <v>16</v>
      </c>
      <c r="I500" s="27">
        <v>7.68</v>
      </c>
      <c r="J500" s="27"/>
      <c r="O500" s="27"/>
      <c r="P500" s="23"/>
      <c r="R500" s="23"/>
      <c r="T500" s="26">
        <f t="shared" si="15"/>
        <v>25.18086</v>
      </c>
    </row>
    <row r="501" spans="1:20" ht="12.75" hidden="1" outlineLevel="2">
      <c r="A501" s="19" t="s">
        <v>514</v>
      </c>
      <c r="B501" s="19" t="s">
        <v>837</v>
      </c>
      <c r="C501" s="1" t="s">
        <v>625</v>
      </c>
      <c r="D501" s="23" t="s">
        <v>626</v>
      </c>
      <c r="E501" s="27" t="s">
        <v>335</v>
      </c>
      <c r="F501" s="2" t="s">
        <v>356</v>
      </c>
      <c r="G501" s="27"/>
      <c r="H501" s="56"/>
      <c r="I501" s="27"/>
      <c r="J501" s="27">
        <v>180</v>
      </c>
      <c r="O501" s="27"/>
      <c r="P501" s="23"/>
      <c r="R501" s="23"/>
      <c r="T501" s="26">
        <f t="shared" si="15"/>
        <v>180</v>
      </c>
    </row>
    <row r="502" spans="1:20" ht="12.75" hidden="1" outlineLevel="2">
      <c r="A502" s="19" t="s">
        <v>514</v>
      </c>
      <c r="B502" s="19" t="s">
        <v>837</v>
      </c>
      <c r="C502" s="1" t="s">
        <v>625</v>
      </c>
      <c r="D502" s="23" t="s">
        <v>626</v>
      </c>
      <c r="E502" s="27" t="s">
        <v>903</v>
      </c>
      <c r="F502" s="2" t="s">
        <v>903</v>
      </c>
      <c r="G502" s="27"/>
      <c r="H502" s="56"/>
      <c r="I502" s="27"/>
      <c r="J502" s="27"/>
      <c r="O502" s="27"/>
      <c r="P502" s="61">
        <f>R502/$R$2</f>
        <v>14785</v>
      </c>
      <c r="Q502" s="27">
        <v>1957</v>
      </c>
      <c r="R502" s="27">
        <v>147.85</v>
      </c>
      <c r="T502" s="26">
        <f t="shared" si="15"/>
        <v>2104.85</v>
      </c>
    </row>
    <row r="503" spans="1:20" ht="12.75" hidden="1" outlineLevel="2">
      <c r="A503" s="19" t="s">
        <v>514</v>
      </c>
      <c r="B503" s="19" t="s">
        <v>838</v>
      </c>
      <c r="C503" s="40" t="s">
        <v>781</v>
      </c>
      <c r="D503" s="23" t="s">
        <v>627</v>
      </c>
      <c r="E503" s="27" t="s">
        <v>861</v>
      </c>
      <c r="F503" s="2" t="s">
        <v>861</v>
      </c>
      <c r="G503" s="27"/>
      <c r="H503" s="56"/>
      <c r="I503" s="27"/>
      <c r="J503" s="27"/>
      <c r="N503" s="58">
        <f>O503/$O$2</f>
        <v>0.75</v>
      </c>
      <c r="O503" s="27">
        <v>54</v>
      </c>
      <c r="P503" s="23"/>
      <c r="R503" s="23"/>
      <c r="T503" s="26">
        <f t="shared" si="15"/>
        <v>54</v>
      </c>
    </row>
    <row r="504" spans="1:20" ht="12.75" hidden="1" outlineLevel="2">
      <c r="A504" s="19" t="s">
        <v>514</v>
      </c>
      <c r="B504" s="19" t="s">
        <v>838</v>
      </c>
      <c r="C504" s="1" t="s">
        <v>781</v>
      </c>
      <c r="D504" s="23" t="s">
        <v>627</v>
      </c>
      <c r="E504" s="27" t="s">
        <v>335</v>
      </c>
      <c r="F504" s="2">
        <v>15</v>
      </c>
      <c r="G504" s="27">
        <v>539.5782599999999</v>
      </c>
      <c r="H504" s="56">
        <v>1528</v>
      </c>
      <c r="I504" s="27">
        <v>152.8</v>
      </c>
      <c r="J504" s="27"/>
      <c r="O504" s="27"/>
      <c r="P504" s="23"/>
      <c r="R504" s="23"/>
      <c r="T504" s="26">
        <f t="shared" si="15"/>
        <v>692.37826</v>
      </c>
    </row>
    <row r="505" spans="1:20" ht="12.75" hidden="1" outlineLevel="2">
      <c r="A505" s="19" t="s">
        <v>514</v>
      </c>
      <c r="B505" s="19" t="s">
        <v>838</v>
      </c>
      <c r="C505" s="1" t="s">
        <v>781</v>
      </c>
      <c r="D505" s="23" t="s">
        <v>627</v>
      </c>
      <c r="E505" s="27" t="s">
        <v>335</v>
      </c>
      <c r="F505" s="2" t="s">
        <v>337</v>
      </c>
      <c r="G505" s="27">
        <v>73.43621999999999</v>
      </c>
      <c r="H505" s="56">
        <v>15</v>
      </c>
      <c r="I505" s="27">
        <v>0.9</v>
      </c>
      <c r="J505" s="27"/>
      <c r="O505" s="27"/>
      <c r="P505" s="23"/>
      <c r="R505" s="23"/>
      <c r="T505" s="26">
        <f t="shared" si="15"/>
        <v>74.33622</v>
      </c>
    </row>
    <row r="506" spans="1:20" ht="12.75" hidden="1" outlineLevel="2">
      <c r="A506" s="19" t="s">
        <v>514</v>
      </c>
      <c r="B506" s="19" t="s">
        <v>838</v>
      </c>
      <c r="C506" s="1" t="s">
        <v>781</v>
      </c>
      <c r="D506" s="23" t="s">
        <v>627</v>
      </c>
      <c r="E506" s="27" t="s">
        <v>335</v>
      </c>
      <c r="F506" s="2" t="s">
        <v>338</v>
      </c>
      <c r="G506" s="27">
        <v>41.20389</v>
      </c>
      <c r="H506" s="56">
        <v>19</v>
      </c>
      <c r="I506" s="27">
        <v>1.14</v>
      </c>
      <c r="J506" s="27"/>
      <c r="O506" s="27"/>
      <c r="P506" s="23"/>
      <c r="R506" s="23"/>
      <c r="T506" s="26">
        <f t="shared" si="15"/>
        <v>42.34389</v>
      </c>
    </row>
    <row r="507" spans="1:20" ht="12.75" hidden="1" outlineLevel="2">
      <c r="A507" s="19" t="s">
        <v>514</v>
      </c>
      <c r="B507" s="19" t="s">
        <v>838</v>
      </c>
      <c r="C507" s="1" t="s">
        <v>781</v>
      </c>
      <c r="D507" s="23" t="s">
        <v>627</v>
      </c>
      <c r="E507" s="27" t="s">
        <v>335</v>
      </c>
      <c r="F507" s="2" t="s">
        <v>339</v>
      </c>
      <c r="G507" s="27">
        <v>6.09687</v>
      </c>
      <c r="H507" s="56">
        <v>12</v>
      </c>
      <c r="I507" s="27">
        <v>0.72</v>
      </c>
      <c r="J507" s="27"/>
      <c r="O507" s="27"/>
      <c r="P507" s="23"/>
      <c r="R507" s="23"/>
      <c r="T507" s="26">
        <f t="shared" si="15"/>
        <v>6.81687</v>
      </c>
    </row>
    <row r="508" spans="1:20" ht="12.75" hidden="1" outlineLevel="2">
      <c r="A508" s="19" t="s">
        <v>514</v>
      </c>
      <c r="B508" s="19" t="s">
        <v>838</v>
      </c>
      <c r="C508" s="1" t="s">
        <v>781</v>
      </c>
      <c r="D508" s="23" t="s">
        <v>627</v>
      </c>
      <c r="E508" s="27" t="s">
        <v>335</v>
      </c>
      <c r="F508" s="2" t="s">
        <v>340</v>
      </c>
      <c r="G508" s="27">
        <v>5.307119999999999</v>
      </c>
      <c r="H508" s="56">
        <v>7</v>
      </c>
      <c r="I508" s="27">
        <v>3.36</v>
      </c>
      <c r="J508" s="27"/>
      <c r="K508" s="51"/>
      <c r="L508" s="3"/>
      <c r="M508" s="26"/>
      <c r="N508" s="47"/>
      <c r="O508" s="26"/>
      <c r="P508" s="3"/>
      <c r="Q508" s="26"/>
      <c r="R508" s="3"/>
      <c r="T508" s="26">
        <f t="shared" si="15"/>
        <v>8.667119999999999</v>
      </c>
    </row>
    <row r="509" spans="1:20" ht="12.75" hidden="1" outlineLevel="2">
      <c r="A509" s="19" t="s">
        <v>514</v>
      </c>
      <c r="B509" s="19" t="s">
        <v>838</v>
      </c>
      <c r="C509" s="40" t="s">
        <v>781</v>
      </c>
      <c r="D509" s="23" t="s">
        <v>627</v>
      </c>
      <c r="E509" s="27" t="s">
        <v>335</v>
      </c>
      <c r="F509" s="2" t="s">
        <v>356</v>
      </c>
      <c r="G509" s="27"/>
      <c r="H509" s="56"/>
      <c r="I509" s="27"/>
      <c r="J509" s="27">
        <v>180</v>
      </c>
      <c r="O509" s="27"/>
      <c r="P509" s="23"/>
      <c r="R509" s="23"/>
      <c r="T509" s="26">
        <f t="shared" si="15"/>
        <v>180</v>
      </c>
    </row>
    <row r="510" spans="1:20" ht="12.75" hidden="1" outlineLevel="2">
      <c r="A510" s="19" t="s">
        <v>514</v>
      </c>
      <c r="B510" s="19" t="s">
        <v>838</v>
      </c>
      <c r="C510" s="40" t="s">
        <v>781</v>
      </c>
      <c r="D510" s="23" t="s">
        <v>627</v>
      </c>
      <c r="E510" s="27" t="s">
        <v>335</v>
      </c>
      <c r="F510" s="2" t="s">
        <v>344</v>
      </c>
      <c r="G510" s="27">
        <v>0.44225999999999993</v>
      </c>
      <c r="H510" s="56">
        <v>1</v>
      </c>
      <c r="I510" s="27">
        <v>0.06</v>
      </c>
      <c r="J510" s="27"/>
      <c r="O510" s="27"/>
      <c r="P510" s="23"/>
      <c r="R510" s="23"/>
      <c r="T510" s="26">
        <f t="shared" si="15"/>
        <v>0.5022599999999999</v>
      </c>
    </row>
    <row r="511" spans="1:20" ht="12.75" hidden="1" outlineLevel="2">
      <c r="A511" s="19" t="s">
        <v>514</v>
      </c>
      <c r="B511" s="19" t="s">
        <v>838</v>
      </c>
      <c r="C511" s="40" t="s">
        <v>781</v>
      </c>
      <c r="D511" s="23" t="s">
        <v>627</v>
      </c>
      <c r="E511" s="27" t="s">
        <v>710</v>
      </c>
      <c r="F511" s="2" t="s">
        <v>710</v>
      </c>
      <c r="G511" s="27"/>
      <c r="H511" s="56"/>
      <c r="I511" s="27"/>
      <c r="J511" s="27"/>
      <c r="O511" s="27"/>
      <c r="P511" s="23"/>
      <c r="R511" s="23"/>
      <c r="S511" s="27">
        <v>11.4</v>
      </c>
      <c r="T511" s="26">
        <f t="shared" si="15"/>
        <v>11.4</v>
      </c>
    </row>
    <row r="512" spans="1:20" ht="12.75" hidden="1" outlineLevel="2">
      <c r="A512" s="19" t="s">
        <v>514</v>
      </c>
      <c r="B512" s="19" t="s">
        <v>839</v>
      </c>
      <c r="C512" s="1" t="s">
        <v>634</v>
      </c>
      <c r="D512" s="23" t="s">
        <v>635</v>
      </c>
      <c r="E512" s="27" t="s">
        <v>335</v>
      </c>
      <c r="F512" s="2">
        <v>15</v>
      </c>
      <c r="G512" s="27">
        <v>839.37789</v>
      </c>
      <c r="H512" s="56">
        <v>2309</v>
      </c>
      <c r="I512" s="27">
        <v>230.9</v>
      </c>
      <c r="J512" s="27"/>
      <c r="O512" s="27"/>
      <c r="P512" s="23"/>
      <c r="R512" s="23"/>
      <c r="T512" s="26">
        <f t="shared" si="15"/>
        <v>1070.27789</v>
      </c>
    </row>
    <row r="513" spans="1:20" ht="12.75" hidden="1" outlineLevel="2">
      <c r="A513" s="19" t="s">
        <v>514</v>
      </c>
      <c r="B513" s="19" t="s">
        <v>839</v>
      </c>
      <c r="C513" s="1" t="s">
        <v>634</v>
      </c>
      <c r="D513" s="23" t="s">
        <v>635</v>
      </c>
      <c r="E513" s="27" t="s">
        <v>335</v>
      </c>
      <c r="F513" s="2" t="s">
        <v>337</v>
      </c>
      <c r="G513" s="27">
        <v>1.4636699999999998</v>
      </c>
      <c r="H513" s="56">
        <v>1</v>
      </c>
      <c r="I513" s="27">
        <v>0.06</v>
      </c>
      <c r="J513" s="27"/>
      <c r="O513" s="27"/>
      <c r="P513" s="23"/>
      <c r="R513" s="23"/>
      <c r="T513" s="26">
        <f t="shared" si="15"/>
        <v>1.5236699999999999</v>
      </c>
    </row>
    <row r="514" spans="1:20" ht="12.75" hidden="1" outlineLevel="2">
      <c r="A514" s="19" t="s">
        <v>514</v>
      </c>
      <c r="B514" s="19" t="s">
        <v>839</v>
      </c>
      <c r="C514" s="1" t="s">
        <v>634</v>
      </c>
      <c r="D514" s="23" t="s">
        <v>635</v>
      </c>
      <c r="E514" s="27" t="s">
        <v>335</v>
      </c>
      <c r="F514" s="2" t="s">
        <v>338</v>
      </c>
      <c r="G514" s="27">
        <v>99.57168</v>
      </c>
      <c r="H514" s="56">
        <v>58</v>
      </c>
      <c r="I514" s="27">
        <v>3.48</v>
      </c>
      <c r="J514" s="27"/>
      <c r="O514" s="27"/>
      <c r="P514" s="23"/>
      <c r="R514" s="23"/>
      <c r="T514" s="26">
        <f t="shared" si="15"/>
        <v>103.05168</v>
      </c>
    </row>
    <row r="515" spans="1:20" ht="12.75" hidden="1" outlineLevel="2">
      <c r="A515" s="19" t="s">
        <v>514</v>
      </c>
      <c r="B515" s="19" t="s">
        <v>839</v>
      </c>
      <c r="C515" s="1" t="s">
        <v>634</v>
      </c>
      <c r="D515" s="23" t="s">
        <v>635</v>
      </c>
      <c r="E515" s="27" t="s">
        <v>335</v>
      </c>
      <c r="F515" s="2" t="s">
        <v>341</v>
      </c>
      <c r="G515" s="27">
        <v>5.0017499999999995</v>
      </c>
      <c r="H515" s="56">
        <v>1</v>
      </c>
      <c r="I515" s="27">
        <v>0.06</v>
      </c>
      <c r="J515" s="27"/>
      <c r="O515" s="27"/>
      <c r="P515" s="23"/>
      <c r="R515" s="23"/>
      <c r="T515" s="26">
        <f aca="true" t="shared" si="16" ref="T515:T578">G515+I515+J515+M515+O515+Q515+R515+S515</f>
        <v>5.061749999999999</v>
      </c>
    </row>
    <row r="516" spans="1:20" ht="12.75" hidden="1" outlineLevel="2">
      <c r="A516" s="19" t="s">
        <v>514</v>
      </c>
      <c r="B516" s="19" t="s">
        <v>839</v>
      </c>
      <c r="C516" s="1" t="s">
        <v>634</v>
      </c>
      <c r="D516" s="72" t="s">
        <v>635</v>
      </c>
      <c r="E516" s="27" t="s">
        <v>335</v>
      </c>
      <c r="F516" s="2" t="s">
        <v>339</v>
      </c>
      <c r="G516" s="27">
        <v>109.654155</v>
      </c>
      <c r="H516" s="56">
        <v>187</v>
      </c>
      <c r="I516" s="27">
        <v>11.22</v>
      </c>
      <c r="J516" s="27"/>
      <c r="O516" s="27"/>
      <c r="P516" s="23"/>
      <c r="R516" s="23"/>
      <c r="T516" s="26">
        <f t="shared" si="16"/>
        <v>120.874155</v>
      </c>
    </row>
    <row r="517" spans="1:20" ht="12.75" hidden="1" outlineLevel="2">
      <c r="A517" s="19" t="s">
        <v>514</v>
      </c>
      <c r="B517" s="19" t="s">
        <v>839</v>
      </c>
      <c r="C517" s="1" t="s">
        <v>634</v>
      </c>
      <c r="D517" s="23" t="s">
        <v>635</v>
      </c>
      <c r="E517" s="27" t="s">
        <v>335</v>
      </c>
      <c r="F517" s="2" t="s">
        <v>340</v>
      </c>
      <c r="G517" s="27">
        <v>188.00261999999998</v>
      </c>
      <c r="H517" s="56">
        <v>171</v>
      </c>
      <c r="I517" s="27">
        <v>82.08</v>
      </c>
      <c r="J517" s="27"/>
      <c r="K517" s="51"/>
      <c r="L517" s="3"/>
      <c r="M517" s="26"/>
      <c r="N517" s="47"/>
      <c r="O517" s="26"/>
      <c r="P517" s="3"/>
      <c r="Q517" s="26"/>
      <c r="R517" s="3"/>
      <c r="T517" s="26">
        <f t="shared" si="16"/>
        <v>270.08261999999996</v>
      </c>
    </row>
    <row r="518" spans="1:20" ht="12.75" hidden="1" outlineLevel="2">
      <c r="A518" s="19" t="s">
        <v>514</v>
      </c>
      <c r="B518" s="19" t="s">
        <v>839</v>
      </c>
      <c r="C518" s="1" t="s">
        <v>634</v>
      </c>
      <c r="D518" s="23" t="s">
        <v>635</v>
      </c>
      <c r="E518" s="27" t="s">
        <v>335</v>
      </c>
      <c r="F518" s="2" t="s">
        <v>356</v>
      </c>
      <c r="G518" s="27"/>
      <c r="H518" s="56"/>
      <c r="I518" s="27"/>
      <c r="J518" s="27">
        <v>180</v>
      </c>
      <c r="O518" s="27"/>
      <c r="P518" s="23"/>
      <c r="R518" s="23"/>
      <c r="T518" s="26">
        <f t="shared" si="16"/>
        <v>180</v>
      </c>
    </row>
    <row r="519" spans="1:20" ht="12.75" hidden="1" outlineLevel="2">
      <c r="A519" s="19" t="s">
        <v>514</v>
      </c>
      <c r="B519" s="19" t="s">
        <v>839</v>
      </c>
      <c r="C519" s="1" t="s">
        <v>634</v>
      </c>
      <c r="D519" s="23" t="s">
        <v>635</v>
      </c>
      <c r="E519" s="27" t="s">
        <v>335</v>
      </c>
      <c r="F519" s="2" t="s">
        <v>344</v>
      </c>
      <c r="G519" s="27">
        <v>0.78975</v>
      </c>
      <c r="H519" s="56">
        <v>1</v>
      </c>
      <c r="I519" s="27">
        <v>0.06</v>
      </c>
      <c r="J519" s="27"/>
      <c r="O519" s="27"/>
      <c r="P519" s="23"/>
      <c r="R519" s="23"/>
      <c r="T519" s="26">
        <f t="shared" si="16"/>
        <v>0.84975</v>
      </c>
    </row>
    <row r="520" spans="1:20" ht="12.75" hidden="1" outlineLevel="2">
      <c r="A520" s="19" t="s">
        <v>514</v>
      </c>
      <c r="B520" s="19" t="s">
        <v>839</v>
      </c>
      <c r="C520" s="1" t="s">
        <v>628</v>
      </c>
      <c r="D520" s="23" t="s">
        <v>629</v>
      </c>
      <c r="E520" s="27" t="s">
        <v>861</v>
      </c>
      <c r="F520" s="2" t="s">
        <v>861</v>
      </c>
      <c r="G520" s="27"/>
      <c r="H520" s="56"/>
      <c r="I520" s="27"/>
      <c r="J520" s="27"/>
      <c r="N520" s="58">
        <f>O520/$O$2</f>
        <v>1</v>
      </c>
      <c r="O520" s="27">
        <v>72</v>
      </c>
      <c r="P520" s="23"/>
      <c r="R520" s="23"/>
      <c r="T520" s="26">
        <f t="shared" si="16"/>
        <v>72</v>
      </c>
    </row>
    <row r="521" spans="1:20" ht="12.75" hidden="1" outlineLevel="2">
      <c r="A521" s="19" t="s">
        <v>514</v>
      </c>
      <c r="B521" s="19" t="s">
        <v>839</v>
      </c>
      <c r="C521" s="40" t="s">
        <v>628</v>
      </c>
      <c r="D521" s="23" t="s">
        <v>629</v>
      </c>
      <c r="E521" s="27" t="s">
        <v>335</v>
      </c>
      <c r="F521" s="2">
        <v>15</v>
      </c>
      <c r="G521" s="27">
        <v>2771.722395000006</v>
      </c>
      <c r="H521" s="56">
        <v>7717</v>
      </c>
      <c r="I521" s="27">
        <v>771.7</v>
      </c>
      <c r="J521" s="27"/>
      <c r="O521" s="27"/>
      <c r="P521" s="23"/>
      <c r="R521" s="23"/>
      <c r="T521" s="26">
        <f t="shared" si="16"/>
        <v>3543.422395000006</v>
      </c>
    </row>
    <row r="522" spans="1:20" ht="12.75" hidden="1" outlineLevel="2">
      <c r="A522" s="19" t="s">
        <v>514</v>
      </c>
      <c r="B522" s="19" t="s">
        <v>839</v>
      </c>
      <c r="C522" s="1" t="s">
        <v>628</v>
      </c>
      <c r="D522" s="23" t="s">
        <v>629</v>
      </c>
      <c r="E522" s="27" t="s">
        <v>335</v>
      </c>
      <c r="F522" s="2" t="s">
        <v>337</v>
      </c>
      <c r="G522" s="27">
        <v>154.90683</v>
      </c>
      <c r="H522" s="56">
        <v>34</v>
      </c>
      <c r="I522" s="27">
        <v>2.04</v>
      </c>
      <c r="J522" s="27"/>
      <c r="O522" s="27"/>
      <c r="P522" s="23"/>
      <c r="R522" s="23"/>
      <c r="T522" s="26">
        <f t="shared" si="16"/>
        <v>156.94683</v>
      </c>
    </row>
    <row r="523" spans="1:20" ht="12.75" hidden="1" outlineLevel="2">
      <c r="A523" s="19" t="s">
        <v>514</v>
      </c>
      <c r="B523" s="19" t="s">
        <v>839</v>
      </c>
      <c r="C523" s="1" t="s">
        <v>628</v>
      </c>
      <c r="D523" s="23" t="s">
        <v>629</v>
      </c>
      <c r="E523" s="27" t="s">
        <v>335</v>
      </c>
      <c r="F523" s="2" t="s">
        <v>338</v>
      </c>
      <c r="G523" s="27">
        <v>749.9466</v>
      </c>
      <c r="H523" s="56">
        <v>387</v>
      </c>
      <c r="I523" s="27">
        <v>23.22</v>
      </c>
      <c r="J523" s="27"/>
      <c r="O523" s="27"/>
      <c r="P523" s="23"/>
      <c r="R523" s="23"/>
      <c r="T523" s="26">
        <f t="shared" si="16"/>
        <v>773.1666</v>
      </c>
    </row>
    <row r="524" spans="1:20" ht="12.75" hidden="1" outlineLevel="2">
      <c r="A524" s="19" t="s">
        <v>514</v>
      </c>
      <c r="B524" s="19" t="s">
        <v>839</v>
      </c>
      <c r="C524" s="1" t="s">
        <v>628</v>
      </c>
      <c r="D524" s="23" t="s">
        <v>629</v>
      </c>
      <c r="E524" s="27" t="s">
        <v>335</v>
      </c>
      <c r="F524" s="2" t="s">
        <v>341</v>
      </c>
      <c r="G524" s="27">
        <v>5.0017499999999995</v>
      </c>
      <c r="H524" s="56">
        <v>1</v>
      </c>
      <c r="I524" s="27">
        <v>0.06</v>
      </c>
      <c r="J524" s="27"/>
      <c r="O524" s="27"/>
      <c r="P524" s="23"/>
      <c r="R524" s="23"/>
      <c r="T524" s="26">
        <f t="shared" si="16"/>
        <v>5.061749999999999</v>
      </c>
    </row>
    <row r="525" spans="1:20" ht="12.75" hidden="1" outlineLevel="2">
      <c r="A525" s="19" t="s">
        <v>514</v>
      </c>
      <c r="B525" s="19" t="s">
        <v>839</v>
      </c>
      <c r="C525" s="1" t="s">
        <v>628</v>
      </c>
      <c r="D525" s="23" t="s">
        <v>629</v>
      </c>
      <c r="E525" s="27" t="s">
        <v>335</v>
      </c>
      <c r="F525" s="2" t="s">
        <v>339</v>
      </c>
      <c r="G525" s="27">
        <v>390.30498</v>
      </c>
      <c r="H525" s="56">
        <v>458</v>
      </c>
      <c r="I525" s="27">
        <v>27.48</v>
      </c>
      <c r="J525" s="27"/>
      <c r="K525" s="51"/>
      <c r="L525" s="3"/>
      <c r="M525" s="26"/>
      <c r="N525" s="47"/>
      <c r="O525" s="26"/>
      <c r="P525" s="3"/>
      <c r="Q525" s="26"/>
      <c r="R525" s="3"/>
      <c r="T525" s="26">
        <f t="shared" si="16"/>
        <v>417.78498</v>
      </c>
    </row>
    <row r="526" spans="1:20" ht="12.75" hidden="1" outlineLevel="2">
      <c r="A526" s="19" t="s">
        <v>514</v>
      </c>
      <c r="B526" s="19" t="s">
        <v>839</v>
      </c>
      <c r="C526" s="1" t="s">
        <v>628</v>
      </c>
      <c r="D526" s="23" t="s">
        <v>629</v>
      </c>
      <c r="E526" s="27" t="s">
        <v>335</v>
      </c>
      <c r="F526" s="2" t="s">
        <v>340</v>
      </c>
      <c r="G526" s="27">
        <v>6026.11893</v>
      </c>
      <c r="H526" s="56">
        <v>4712</v>
      </c>
      <c r="I526" s="27">
        <v>2261.76</v>
      </c>
      <c r="J526" s="27"/>
      <c r="O526" s="27"/>
      <c r="P526" s="23"/>
      <c r="R526" s="23"/>
      <c r="T526" s="26">
        <f t="shared" si="16"/>
        <v>8287.878929999999</v>
      </c>
    </row>
    <row r="527" spans="1:20" ht="12.75" hidden="1" outlineLevel="2">
      <c r="A527" s="19" t="s">
        <v>514</v>
      </c>
      <c r="B527" s="19" t="s">
        <v>839</v>
      </c>
      <c r="C527" s="1" t="s">
        <v>628</v>
      </c>
      <c r="D527" s="23" t="s">
        <v>629</v>
      </c>
      <c r="E527" s="27" t="s">
        <v>335</v>
      </c>
      <c r="F527" s="2" t="s">
        <v>356</v>
      </c>
      <c r="G527" s="27"/>
      <c r="H527" s="56"/>
      <c r="I527" s="27"/>
      <c r="J527" s="27">
        <v>180</v>
      </c>
      <c r="O527" s="27"/>
      <c r="P527" s="23"/>
      <c r="R527" s="23"/>
      <c r="T527" s="26">
        <f t="shared" si="16"/>
        <v>180</v>
      </c>
    </row>
    <row r="528" spans="1:20" ht="12.75" hidden="1" outlineLevel="2">
      <c r="A528" s="19" t="s">
        <v>514</v>
      </c>
      <c r="B528" s="19" t="s">
        <v>839</v>
      </c>
      <c r="C528" s="1" t="s">
        <v>630</v>
      </c>
      <c r="D528" s="23" t="s">
        <v>631</v>
      </c>
      <c r="E528" s="27" t="s">
        <v>335</v>
      </c>
      <c r="F528" s="2">
        <v>15</v>
      </c>
      <c r="G528" s="27">
        <v>3073.9649850000087</v>
      </c>
      <c r="H528" s="56">
        <v>8648</v>
      </c>
      <c r="I528" s="27">
        <v>864.8</v>
      </c>
      <c r="J528" s="27"/>
      <c r="O528" s="27"/>
      <c r="P528" s="23"/>
      <c r="R528" s="23"/>
      <c r="T528" s="26">
        <f t="shared" si="16"/>
        <v>3938.764985000009</v>
      </c>
    </row>
    <row r="529" spans="1:20" ht="12.75" hidden="1" outlineLevel="2">
      <c r="A529" s="19" t="s">
        <v>514</v>
      </c>
      <c r="B529" s="19" t="s">
        <v>839</v>
      </c>
      <c r="C529" s="1" t="s">
        <v>630</v>
      </c>
      <c r="D529" s="23" t="s">
        <v>631</v>
      </c>
      <c r="E529" s="27" t="s">
        <v>335</v>
      </c>
      <c r="F529" s="2" t="s">
        <v>337</v>
      </c>
      <c r="G529" s="27">
        <v>42.39377999999999</v>
      </c>
      <c r="H529" s="56">
        <v>11</v>
      </c>
      <c r="I529" s="27">
        <v>0.66</v>
      </c>
      <c r="J529" s="27"/>
      <c r="K529" s="51"/>
      <c r="L529" s="3"/>
      <c r="M529" s="26"/>
      <c r="N529" s="47"/>
      <c r="O529" s="26"/>
      <c r="P529" s="3"/>
      <c r="Q529" s="26"/>
      <c r="R529" s="3"/>
      <c r="T529" s="26">
        <f t="shared" si="16"/>
        <v>43.05377999999999</v>
      </c>
    </row>
    <row r="530" spans="1:20" ht="12.75" hidden="1" outlineLevel="2">
      <c r="A530" s="19" t="s">
        <v>514</v>
      </c>
      <c r="B530" s="19" t="s">
        <v>839</v>
      </c>
      <c r="C530" s="1" t="s">
        <v>630</v>
      </c>
      <c r="D530" s="23" t="s">
        <v>631</v>
      </c>
      <c r="E530" s="27" t="s">
        <v>335</v>
      </c>
      <c r="F530" s="2" t="s">
        <v>338</v>
      </c>
      <c r="G530" s="27">
        <v>400.39272</v>
      </c>
      <c r="H530" s="56">
        <v>208</v>
      </c>
      <c r="I530" s="27">
        <v>12.48</v>
      </c>
      <c r="J530" s="27"/>
      <c r="O530" s="27"/>
      <c r="P530" s="23"/>
      <c r="R530" s="23"/>
      <c r="T530" s="26">
        <f t="shared" si="16"/>
        <v>412.87272</v>
      </c>
    </row>
    <row r="531" spans="1:20" ht="12.75" hidden="1" outlineLevel="2">
      <c r="A531" s="19" t="s">
        <v>514</v>
      </c>
      <c r="B531" s="19" t="s">
        <v>839</v>
      </c>
      <c r="C531" s="1" t="s">
        <v>630</v>
      </c>
      <c r="D531" s="23" t="s">
        <v>631</v>
      </c>
      <c r="E531" s="27" t="s">
        <v>335</v>
      </c>
      <c r="F531" s="2" t="s">
        <v>339</v>
      </c>
      <c r="G531" s="27">
        <v>492.68290499999995</v>
      </c>
      <c r="H531" s="56">
        <v>974</v>
      </c>
      <c r="I531" s="27">
        <v>58.44</v>
      </c>
      <c r="J531" s="27"/>
      <c r="O531" s="27"/>
      <c r="P531" s="23"/>
      <c r="R531" s="23"/>
      <c r="T531" s="26">
        <f t="shared" si="16"/>
        <v>551.122905</v>
      </c>
    </row>
    <row r="532" spans="1:20" ht="12.75" hidden="1" outlineLevel="2">
      <c r="A532" s="19" t="s">
        <v>514</v>
      </c>
      <c r="B532" s="19" t="s">
        <v>839</v>
      </c>
      <c r="C532" s="1" t="s">
        <v>630</v>
      </c>
      <c r="D532" s="23" t="s">
        <v>631</v>
      </c>
      <c r="E532" s="27" t="s">
        <v>335</v>
      </c>
      <c r="F532" s="2" t="s">
        <v>340</v>
      </c>
      <c r="G532" s="27">
        <v>1006.7101199999998</v>
      </c>
      <c r="H532" s="56">
        <v>883</v>
      </c>
      <c r="I532" s="27">
        <v>423.84</v>
      </c>
      <c r="J532" s="27"/>
      <c r="O532" s="27"/>
      <c r="P532" s="23"/>
      <c r="R532" s="23"/>
      <c r="T532" s="26">
        <f t="shared" si="16"/>
        <v>1430.5501199999999</v>
      </c>
    </row>
    <row r="533" spans="1:20" ht="12.75" hidden="1" outlineLevel="2">
      <c r="A533" s="19" t="s">
        <v>514</v>
      </c>
      <c r="B533" s="19" t="s">
        <v>839</v>
      </c>
      <c r="C533" s="1" t="s">
        <v>630</v>
      </c>
      <c r="D533" s="23" t="s">
        <v>631</v>
      </c>
      <c r="E533" s="27" t="s">
        <v>335</v>
      </c>
      <c r="F533" s="2" t="s">
        <v>356</v>
      </c>
      <c r="G533" s="27"/>
      <c r="H533" s="56"/>
      <c r="I533" s="27"/>
      <c r="J533" s="27">
        <v>180</v>
      </c>
      <c r="O533" s="27"/>
      <c r="P533" s="23"/>
      <c r="R533" s="23"/>
      <c r="T533" s="26">
        <f t="shared" si="16"/>
        <v>180</v>
      </c>
    </row>
    <row r="534" spans="1:20" ht="12.75" hidden="1" outlineLevel="2">
      <c r="A534" s="19" t="s">
        <v>514</v>
      </c>
      <c r="B534" s="19" t="s">
        <v>839</v>
      </c>
      <c r="C534" s="1" t="s">
        <v>630</v>
      </c>
      <c r="D534" s="23" t="s">
        <v>631</v>
      </c>
      <c r="E534" s="27" t="s">
        <v>335</v>
      </c>
      <c r="F534" s="2" t="s">
        <v>344</v>
      </c>
      <c r="G534" s="27">
        <v>1.6795349999999998</v>
      </c>
      <c r="H534" s="56">
        <v>2</v>
      </c>
      <c r="I534" s="27">
        <v>0.12</v>
      </c>
      <c r="J534" s="27"/>
      <c r="O534" s="27"/>
      <c r="P534" s="23"/>
      <c r="R534" s="23"/>
      <c r="T534" s="26">
        <f t="shared" si="16"/>
        <v>1.7995349999999997</v>
      </c>
    </row>
    <row r="535" spans="1:20" ht="12.75" hidden="1" outlineLevel="2">
      <c r="A535" s="19" t="s">
        <v>514</v>
      </c>
      <c r="B535" s="19" t="s">
        <v>836</v>
      </c>
      <c r="C535" s="1" t="s">
        <v>619</v>
      </c>
      <c r="D535" s="23" t="s">
        <v>620</v>
      </c>
      <c r="E535" s="27" t="s">
        <v>335</v>
      </c>
      <c r="F535" s="2">
        <v>15</v>
      </c>
      <c r="G535" s="27">
        <v>426.080655</v>
      </c>
      <c r="H535" s="56">
        <v>1181</v>
      </c>
      <c r="I535" s="27">
        <v>118.1</v>
      </c>
      <c r="J535" s="27"/>
      <c r="O535" s="27"/>
      <c r="P535" s="23"/>
      <c r="R535" s="23"/>
      <c r="T535" s="26">
        <f t="shared" si="16"/>
        <v>544.180655</v>
      </c>
    </row>
    <row r="536" spans="1:20" ht="12.75" hidden="1" outlineLevel="2">
      <c r="A536" s="19" t="s">
        <v>514</v>
      </c>
      <c r="B536" s="19" t="s">
        <v>836</v>
      </c>
      <c r="C536" s="1" t="s">
        <v>619</v>
      </c>
      <c r="D536" s="23" t="s">
        <v>620</v>
      </c>
      <c r="E536" s="27" t="s">
        <v>335</v>
      </c>
      <c r="F536" s="2" t="s">
        <v>337</v>
      </c>
      <c r="G536" s="27">
        <v>23.924159999999997</v>
      </c>
      <c r="H536" s="56">
        <v>5</v>
      </c>
      <c r="I536" s="27">
        <v>0.3</v>
      </c>
      <c r="J536" s="27"/>
      <c r="O536" s="27"/>
      <c r="P536" s="23"/>
      <c r="R536" s="23"/>
      <c r="T536" s="26">
        <f t="shared" si="16"/>
        <v>24.224159999999998</v>
      </c>
    </row>
    <row r="537" spans="1:20" ht="12.75" hidden="1" outlineLevel="2">
      <c r="A537" s="19" t="s">
        <v>514</v>
      </c>
      <c r="B537" s="19" t="s">
        <v>836</v>
      </c>
      <c r="C537" s="1" t="s">
        <v>619</v>
      </c>
      <c r="D537" s="23" t="s">
        <v>620</v>
      </c>
      <c r="E537" s="27" t="s">
        <v>335</v>
      </c>
      <c r="F537" s="2" t="s">
        <v>338</v>
      </c>
      <c r="G537" s="27">
        <v>47.30076</v>
      </c>
      <c r="H537" s="56">
        <v>24</v>
      </c>
      <c r="I537" s="27">
        <v>1.44</v>
      </c>
      <c r="J537" s="27"/>
      <c r="K537" s="51"/>
      <c r="L537" s="3"/>
      <c r="M537" s="26"/>
      <c r="N537" s="47"/>
      <c r="O537" s="26"/>
      <c r="P537" s="3"/>
      <c r="Q537" s="26"/>
      <c r="R537" s="3"/>
      <c r="T537" s="26">
        <f t="shared" si="16"/>
        <v>48.740759999999995</v>
      </c>
    </row>
    <row r="538" spans="1:20" ht="12.75" hidden="1" outlineLevel="2">
      <c r="A538" s="19" t="s">
        <v>514</v>
      </c>
      <c r="B538" s="19" t="s">
        <v>836</v>
      </c>
      <c r="C538" s="1" t="s">
        <v>619</v>
      </c>
      <c r="D538" s="23" t="s">
        <v>620</v>
      </c>
      <c r="E538" s="27" t="s">
        <v>335</v>
      </c>
      <c r="F538" s="2" t="s">
        <v>339</v>
      </c>
      <c r="G538" s="27">
        <v>73.24668</v>
      </c>
      <c r="H538" s="56">
        <v>42</v>
      </c>
      <c r="I538" s="27">
        <v>2.52</v>
      </c>
      <c r="J538" s="27"/>
      <c r="O538" s="27"/>
      <c r="P538" s="23"/>
      <c r="R538" s="23"/>
      <c r="T538" s="26">
        <f t="shared" si="16"/>
        <v>75.76668</v>
      </c>
    </row>
    <row r="539" spans="1:20" ht="12.75" hidden="1" outlineLevel="2">
      <c r="A539" s="19" t="s">
        <v>514</v>
      </c>
      <c r="B539" s="19" t="s">
        <v>836</v>
      </c>
      <c r="C539" s="1" t="s">
        <v>619</v>
      </c>
      <c r="D539" s="23" t="s">
        <v>620</v>
      </c>
      <c r="E539" s="27" t="s">
        <v>335</v>
      </c>
      <c r="F539" s="2" t="s">
        <v>340</v>
      </c>
      <c r="G539" s="27">
        <v>116.09325</v>
      </c>
      <c r="H539" s="56">
        <v>151</v>
      </c>
      <c r="I539" s="27">
        <v>72.48</v>
      </c>
      <c r="J539" s="27"/>
      <c r="O539" s="27"/>
      <c r="P539" s="23"/>
      <c r="R539" s="23"/>
      <c r="T539" s="26">
        <f t="shared" si="16"/>
        <v>188.57325</v>
      </c>
    </row>
    <row r="540" spans="1:20" ht="12.75" hidden="1" outlineLevel="2">
      <c r="A540" s="19" t="s">
        <v>514</v>
      </c>
      <c r="B540" s="19" t="s">
        <v>836</v>
      </c>
      <c r="C540" s="1" t="s">
        <v>619</v>
      </c>
      <c r="D540" s="23" t="s">
        <v>620</v>
      </c>
      <c r="E540" s="27" t="s">
        <v>335</v>
      </c>
      <c r="F540" s="2" t="s">
        <v>356</v>
      </c>
      <c r="G540" s="27"/>
      <c r="H540" s="56"/>
      <c r="I540" s="27"/>
      <c r="J540" s="27">
        <v>180</v>
      </c>
      <c r="O540" s="27"/>
      <c r="P540" s="23"/>
      <c r="R540" s="23"/>
      <c r="T540" s="26">
        <f t="shared" si="16"/>
        <v>180</v>
      </c>
    </row>
    <row r="541" spans="1:20" ht="12.75" hidden="1" outlineLevel="2">
      <c r="A541" s="19" t="s">
        <v>514</v>
      </c>
      <c r="B541" s="19" t="s">
        <v>836</v>
      </c>
      <c r="C541" s="1" t="s">
        <v>619</v>
      </c>
      <c r="D541" s="23" t="s">
        <v>620</v>
      </c>
      <c r="E541" s="27" t="s">
        <v>335</v>
      </c>
      <c r="F541" s="2" t="s">
        <v>344</v>
      </c>
      <c r="G541" s="27">
        <v>1.8216899999999998</v>
      </c>
      <c r="H541" s="56">
        <v>2</v>
      </c>
      <c r="I541" s="27">
        <v>0.12</v>
      </c>
      <c r="J541" s="27"/>
      <c r="O541" s="27"/>
      <c r="P541" s="23"/>
      <c r="R541" s="23"/>
      <c r="T541" s="26">
        <f t="shared" si="16"/>
        <v>1.94169</v>
      </c>
    </row>
    <row r="542" spans="1:20" ht="12.75" hidden="1" outlineLevel="2">
      <c r="A542" s="19" t="s">
        <v>514</v>
      </c>
      <c r="B542" s="19" t="s">
        <v>836</v>
      </c>
      <c r="C542" s="25">
        <v>705300</v>
      </c>
      <c r="D542" s="54" t="s">
        <v>883</v>
      </c>
      <c r="E542" s="60" t="s">
        <v>861</v>
      </c>
      <c r="F542" s="23" t="s">
        <v>861</v>
      </c>
      <c r="N542" s="58">
        <f>O542/$O$2</f>
        <v>0.5</v>
      </c>
      <c r="O542" s="27">
        <v>36</v>
      </c>
      <c r="P542" s="23"/>
      <c r="R542" s="23"/>
      <c r="T542" s="26">
        <f t="shared" si="16"/>
        <v>36</v>
      </c>
    </row>
    <row r="543" spans="1:20" ht="12.75" hidden="1" outlineLevel="2">
      <c r="A543" s="19" t="s">
        <v>514</v>
      </c>
      <c r="B543" s="19" t="s">
        <v>843</v>
      </c>
      <c r="C543" s="1" t="s">
        <v>648</v>
      </c>
      <c r="D543" s="72" t="s">
        <v>649</v>
      </c>
      <c r="E543" s="27" t="s">
        <v>335</v>
      </c>
      <c r="F543" s="2" t="s">
        <v>340</v>
      </c>
      <c r="G543" s="27">
        <v>48.02733</v>
      </c>
      <c r="H543" s="56">
        <v>82</v>
      </c>
      <c r="I543" s="27">
        <v>39.36</v>
      </c>
      <c r="J543" s="27"/>
      <c r="K543" s="51"/>
      <c r="L543" s="3"/>
      <c r="M543" s="26"/>
      <c r="N543" s="47"/>
      <c r="O543" s="26"/>
      <c r="P543" s="3"/>
      <c r="Q543" s="26"/>
      <c r="R543" s="3"/>
      <c r="T543" s="26">
        <f t="shared" si="16"/>
        <v>87.38732999999999</v>
      </c>
    </row>
    <row r="544" spans="1:20" ht="12.75" hidden="1" outlineLevel="2">
      <c r="A544" s="19" t="s">
        <v>514</v>
      </c>
      <c r="B544" s="19" t="s">
        <v>843</v>
      </c>
      <c r="C544" s="1" t="s">
        <v>648</v>
      </c>
      <c r="D544" s="19" t="s">
        <v>649</v>
      </c>
      <c r="E544" s="27" t="s">
        <v>335</v>
      </c>
      <c r="F544" s="2" t="s">
        <v>356</v>
      </c>
      <c r="G544" s="27"/>
      <c r="H544" s="56"/>
      <c r="I544" s="27"/>
      <c r="J544" s="27">
        <v>15</v>
      </c>
      <c r="K544" s="51"/>
      <c r="L544" s="3"/>
      <c r="M544" s="26"/>
      <c r="N544" s="47"/>
      <c r="O544" s="26"/>
      <c r="P544" s="3"/>
      <c r="Q544" s="26"/>
      <c r="R544" s="3"/>
      <c r="T544" s="26">
        <f t="shared" si="16"/>
        <v>15</v>
      </c>
    </row>
    <row r="545" spans="1:20" ht="12.75" hidden="1" outlineLevel="2">
      <c r="A545" s="19" t="s">
        <v>514</v>
      </c>
      <c r="B545" s="19" t="s">
        <v>843</v>
      </c>
      <c r="C545" s="1" t="s">
        <v>648</v>
      </c>
      <c r="D545" s="76" t="s">
        <v>649</v>
      </c>
      <c r="E545" s="60" t="s">
        <v>713</v>
      </c>
      <c r="F545" s="23" t="s">
        <v>713</v>
      </c>
      <c r="K545" s="52">
        <v>6</v>
      </c>
      <c r="L545" s="53">
        <v>0.13</v>
      </c>
      <c r="M545" s="27">
        <f>K545*L545*$M$2</f>
        <v>2445.3</v>
      </c>
      <c r="T545" s="26">
        <f t="shared" si="16"/>
        <v>2445.3</v>
      </c>
    </row>
    <row r="546" spans="1:20" ht="12.75" hidden="1" outlineLevel="2">
      <c r="A546" s="20" t="s">
        <v>514</v>
      </c>
      <c r="B546" s="20" t="s">
        <v>843</v>
      </c>
      <c r="C546" s="74" t="s">
        <v>648</v>
      </c>
      <c r="D546" s="77" t="s">
        <v>883</v>
      </c>
      <c r="E546" s="36" t="s">
        <v>861</v>
      </c>
      <c r="F546" s="4" t="s">
        <v>861</v>
      </c>
      <c r="G546" s="36"/>
      <c r="H546" s="65"/>
      <c r="I546" s="36"/>
      <c r="J546" s="36"/>
      <c r="K546" s="66"/>
      <c r="L546" s="64"/>
      <c r="M546" s="36"/>
      <c r="N546" s="58">
        <f>O546/$O$2</f>
        <v>0.75</v>
      </c>
      <c r="O546" s="36">
        <v>54</v>
      </c>
      <c r="P546" s="64"/>
      <c r="Q546" s="36"/>
      <c r="R546" s="64"/>
      <c r="S546" s="36"/>
      <c r="T546" s="26">
        <f t="shared" si="16"/>
        <v>54</v>
      </c>
    </row>
    <row r="547" spans="1:20" ht="12.75" hidden="1" outlineLevel="2">
      <c r="A547" s="19" t="s">
        <v>514</v>
      </c>
      <c r="B547" s="19" t="s">
        <v>935</v>
      </c>
      <c r="C547" s="1" t="s">
        <v>859</v>
      </c>
      <c r="D547" s="23" t="s">
        <v>883</v>
      </c>
      <c r="E547" s="27" t="s">
        <v>335</v>
      </c>
      <c r="F547" s="2" t="s">
        <v>905</v>
      </c>
      <c r="G547" s="27">
        <v>6258.52</v>
      </c>
      <c r="H547" s="56"/>
      <c r="I547" s="27"/>
      <c r="J547" s="27"/>
      <c r="O547" s="27"/>
      <c r="P547" s="23"/>
      <c r="R547" s="23"/>
      <c r="T547" s="26">
        <f t="shared" si="16"/>
        <v>6258.52</v>
      </c>
    </row>
    <row r="548" spans="1:20" ht="12.75" hidden="1" outlineLevel="2">
      <c r="A548" s="19" t="s">
        <v>514</v>
      </c>
      <c r="B548" s="19" t="s">
        <v>825</v>
      </c>
      <c r="C548" s="1" t="s">
        <v>573</v>
      </c>
      <c r="D548" s="23" t="s">
        <v>574</v>
      </c>
      <c r="E548" s="27" t="s">
        <v>861</v>
      </c>
      <c r="F548" s="2" t="s">
        <v>861</v>
      </c>
      <c r="G548" s="27"/>
      <c r="H548" s="56"/>
      <c r="I548" s="27"/>
      <c r="J548" s="27"/>
      <c r="N548" s="58">
        <f>O548/$O$2</f>
        <v>1.25</v>
      </c>
      <c r="O548" s="27">
        <v>90</v>
      </c>
      <c r="P548" s="23"/>
      <c r="R548" s="23"/>
      <c r="T548" s="26">
        <f t="shared" si="16"/>
        <v>90</v>
      </c>
    </row>
    <row r="549" spans="1:20" ht="12.75" hidden="1" outlineLevel="2">
      <c r="A549" s="19" t="s">
        <v>514</v>
      </c>
      <c r="B549" s="19" t="s">
        <v>825</v>
      </c>
      <c r="C549" s="1" t="s">
        <v>573</v>
      </c>
      <c r="D549" s="23" t="s">
        <v>574</v>
      </c>
      <c r="E549" s="27" t="s">
        <v>335</v>
      </c>
      <c r="F549" s="2">
        <v>15</v>
      </c>
      <c r="G549" s="27">
        <v>99.10835999999993</v>
      </c>
      <c r="H549" s="56">
        <v>272</v>
      </c>
      <c r="I549" s="27">
        <v>27.2</v>
      </c>
      <c r="J549" s="27"/>
      <c r="O549" s="27"/>
      <c r="P549" s="23"/>
      <c r="R549" s="23"/>
      <c r="T549" s="26">
        <f t="shared" si="16"/>
        <v>126.30835999999994</v>
      </c>
    </row>
    <row r="550" spans="1:20" ht="12.75" hidden="1" outlineLevel="2">
      <c r="A550" s="19" t="s">
        <v>514</v>
      </c>
      <c r="B550" s="19" t="s">
        <v>825</v>
      </c>
      <c r="C550" s="1" t="s">
        <v>573</v>
      </c>
      <c r="D550" s="23" t="s">
        <v>574</v>
      </c>
      <c r="E550" s="27" t="s">
        <v>335</v>
      </c>
      <c r="F550" s="2" t="s">
        <v>337</v>
      </c>
      <c r="G550" s="27">
        <v>1.64268</v>
      </c>
      <c r="H550" s="56">
        <v>1</v>
      </c>
      <c r="I550" s="27">
        <v>0.06</v>
      </c>
      <c r="J550" s="27"/>
      <c r="K550" s="51"/>
      <c r="L550" s="3"/>
      <c r="M550" s="26"/>
      <c r="N550" s="47"/>
      <c r="O550" s="26"/>
      <c r="P550" s="3"/>
      <c r="Q550" s="26"/>
      <c r="R550" s="3"/>
      <c r="T550" s="26">
        <f t="shared" si="16"/>
        <v>1.70268</v>
      </c>
    </row>
    <row r="551" spans="1:20" ht="12.75" hidden="1" outlineLevel="2">
      <c r="A551" s="19" t="s">
        <v>514</v>
      </c>
      <c r="B551" s="19" t="s">
        <v>825</v>
      </c>
      <c r="C551" s="1" t="s">
        <v>573</v>
      </c>
      <c r="D551" s="23" t="s">
        <v>574</v>
      </c>
      <c r="E551" s="27" t="s">
        <v>335</v>
      </c>
      <c r="F551" s="2" t="s">
        <v>338</v>
      </c>
      <c r="G551" s="27">
        <v>22.16565</v>
      </c>
      <c r="H551" s="56">
        <v>5</v>
      </c>
      <c r="I551" s="27">
        <v>0.3</v>
      </c>
      <c r="J551" s="27"/>
      <c r="O551" s="27"/>
      <c r="P551" s="23"/>
      <c r="R551" s="23"/>
      <c r="T551" s="26">
        <f t="shared" si="16"/>
        <v>22.46565</v>
      </c>
    </row>
    <row r="552" spans="1:20" ht="12.75" hidden="1" outlineLevel="2">
      <c r="A552" s="19" t="s">
        <v>514</v>
      </c>
      <c r="B552" s="19" t="s">
        <v>825</v>
      </c>
      <c r="C552" s="1" t="s">
        <v>573</v>
      </c>
      <c r="D552" s="23" t="s">
        <v>574</v>
      </c>
      <c r="E552" s="27" t="s">
        <v>335</v>
      </c>
      <c r="F552" s="2" t="s">
        <v>339</v>
      </c>
      <c r="G552" s="27">
        <v>19.406789999999997</v>
      </c>
      <c r="H552" s="56">
        <v>16</v>
      </c>
      <c r="I552" s="27">
        <v>0.96</v>
      </c>
      <c r="J552" s="27"/>
      <c r="O552" s="27"/>
      <c r="P552" s="23"/>
      <c r="R552" s="23"/>
      <c r="T552" s="26">
        <f t="shared" si="16"/>
        <v>20.366789999999998</v>
      </c>
    </row>
    <row r="553" spans="1:20" ht="12.75" hidden="1" outlineLevel="2">
      <c r="A553" s="19" t="s">
        <v>514</v>
      </c>
      <c r="B553" s="19" t="s">
        <v>825</v>
      </c>
      <c r="C553" s="1" t="s">
        <v>573</v>
      </c>
      <c r="D553" s="23" t="s">
        <v>574</v>
      </c>
      <c r="E553" s="27" t="s">
        <v>335</v>
      </c>
      <c r="F553" s="2" t="s">
        <v>340</v>
      </c>
      <c r="G553" s="27">
        <v>4.99122</v>
      </c>
      <c r="H553" s="56">
        <v>6</v>
      </c>
      <c r="I553" s="27">
        <v>2.88</v>
      </c>
      <c r="J553" s="27"/>
      <c r="O553" s="27"/>
      <c r="P553" s="23"/>
      <c r="R553" s="23"/>
      <c r="T553" s="26">
        <f t="shared" si="16"/>
        <v>7.87122</v>
      </c>
    </row>
    <row r="554" spans="1:20" ht="12.75" hidden="1" outlineLevel="2">
      <c r="A554" s="19" t="s">
        <v>514</v>
      </c>
      <c r="B554" s="19" t="s">
        <v>825</v>
      </c>
      <c r="C554" s="1" t="s">
        <v>573</v>
      </c>
      <c r="D554" s="23" t="s">
        <v>574</v>
      </c>
      <c r="E554" s="27" t="s">
        <v>335</v>
      </c>
      <c r="F554" s="2" t="s">
        <v>356</v>
      </c>
      <c r="G554" s="27"/>
      <c r="H554" s="56"/>
      <c r="I554" s="27"/>
      <c r="J554" s="27">
        <v>180</v>
      </c>
      <c r="O554" s="27"/>
      <c r="P554" s="23"/>
      <c r="R554" s="23"/>
      <c r="T554" s="26">
        <f t="shared" si="16"/>
        <v>180</v>
      </c>
    </row>
    <row r="555" spans="1:20" ht="12.75" hidden="1" outlineLevel="2">
      <c r="A555" s="19" t="s">
        <v>514</v>
      </c>
      <c r="B555" s="19" t="s">
        <v>825</v>
      </c>
      <c r="C555" s="1" t="s">
        <v>573</v>
      </c>
      <c r="D555" s="59" t="s">
        <v>574</v>
      </c>
      <c r="E555" s="60" t="s">
        <v>713</v>
      </c>
      <c r="F555" s="23" t="s">
        <v>713</v>
      </c>
      <c r="K555" s="52">
        <v>6</v>
      </c>
      <c r="L555" s="53">
        <v>0.01</v>
      </c>
      <c r="M555" s="27">
        <f>K555*L555*$M$2</f>
        <v>188.1</v>
      </c>
      <c r="T555" s="26">
        <f t="shared" si="16"/>
        <v>188.1</v>
      </c>
    </row>
    <row r="556" spans="1:20" ht="12.75" hidden="1" outlineLevel="2">
      <c r="A556" s="19" t="s">
        <v>514</v>
      </c>
      <c r="B556" s="19" t="s">
        <v>825</v>
      </c>
      <c r="C556" s="1" t="s">
        <v>641</v>
      </c>
      <c r="D556" s="72" t="s">
        <v>642</v>
      </c>
      <c r="E556" s="27" t="s">
        <v>861</v>
      </c>
      <c r="F556" s="2" t="s">
        <v>861</v>
      </c>
      <c r="G556" s="27"/>
      <c r="H556" s="56"/>
      <c r="I556" s="27"/>
      <c r="J556" s="27"/>
      <c r="N556" s="58">
        <f>O556/$O$2</f>
        <v>0.75</v>
      </c>
      <c r="O556" s="27">
        <v>54</v>
      </c>
      <c r="P556" s="23"/>
      <c r="R556" s="23"/>
      <c r="T556" s="26">
        <f t="shared" si="16"/>
        <v>54</v>
      </c>
    </row>
    <row r="557" spans="1:20" ht="12.75" hidden="1" outlineLevel="2">
      <c r="A557" s="19" t="s">
        <v>514</v>
      </c>
      <c r="B557" s="19" t="s">
        <v>825</v>
      </c>
      <c r="C557" s="1" t="s">
        <v>641</v>
      </c>
      <c r="D557" s="23" t="s">
        <v>642</v>
      </c>
      <c r="E557" s="27" t="s">
        <v>335</v>
      </c>
      <c r="F557" s="2">
        <v>15</v>
      </c>
      <c r="G557" s="27">
        <v>16455.24153</v>
      </c>
      <c r="H557" s="56">
        <v>45680</v>
      </c>
      <c r="I557" s="27">
        <v>4568</v>
      </c>
      <c r="J557" s="27"/>
      <c r="O557" s="27"/>
      <c r="P557" s="23"/>
      <c r="R557" s="23"/>
      <c r="T557" s="26">
        <f t="shared" si="16"/>
        <v>21023.24153</v>
      </c>
    </row>
    <row r="558" spans="1:20" ht="12.75" hidden="1" outlineLevel="2">
      <c r="A558" s="19" t="s">
        <v>514</v>
      </c>
      <c r="B558" s="19" t="s">
        <v>825</v>
      </c>
      <c r="C558" s="1" t="s">
        <v>641</v>
      </c>
      <c r="D558" s="23" t="s">
        <v>642</v>
      </c>
      <c r="E558" s="27" t="s">
        <v>335</v>
      </c>
      <c r="F558" s="2" t="s">
        <v>337</v>
      </c>
      <c r="G558" s="27">
        <v>2915.6411700000094</v>
      </c>
      <c r="H558" s="56">
        <v>504</v>
      </c>
      <c r="I558" s="27">
        <v>30.24</v>
      </c>
      <c r="J558" s="27"/>
      <c r="K558" s="51"/>
      <c r="L558" s="3"/>
      <c r="M558" s="26"/>
      <c r="N558" s="47"/>
      <c r="O558" s="26"/>
      <c r="P558" s="3"/>
      <c r="Q558" s="26"/>
      <c r="R558" s="3"/>
      <c r="T558" s="26">
        <f t="shared" si="16"/>
        <v>2945.881170000009</v>
      </c>
    </row>
    <row r="559" spans="1:20" ht="12.75" hidden="1" outlineLevel="2">
      <c r="A559" s="19" t="s">
        <v>514</v>
      </c>
      <c r="B559" s="19" t="s">
        <v>825</v>
      </c>
      <c r="C559" s="1" t="s">
        <v>641</v>
      </c>
      <c r="D559" s="23" t="s">
        <v>642</v>
      </c>
      <c r="E559" s="27" t="s">
        <v>335</v>
      </c>
      <c r="F559" s="2" t="s">
        <v>338</v>
      </c>
      <c r="G559" s="27">
        <v>4595.592104999994</v>
      </c>
      <c r="H559" s="56">
        <v>2740</v>
      </c>
      <c r="I559" s="27">
        <v>164.4</v>
      </c>
      <c r="J559" s="27"/>
      <c r="O559" s="27"/>
      <c r="P559" s="23"/>
      <c r="R559" s="23"/>
      <c r="T559" s="26">
        <f t="shared" si="16"/>
        <v>4759.992104999994</v>
      </c>
    </row>
    <row r="560" spans="1:20" ht="12.75" hidden="1" outlineLevel="2">
      <c r="A560" s="19" t="s">
        <v>514</v>
      </c>
      <c r="B560" s="19" t="s">
        <v>825</v>
      </c>
      <c r="C560" s="1" t="s">
        <v>641</v>
      </c>
      <c r="D560" s="23" t="s">
        <v>642</v>
      </c>
      <c r="E560" s="27" t="s">
        <v>335</v>
      </c>
      <c r="F560" s="2" t="s">
        <v>341</v>
      </c>
      <c r="G560" s="27">
        <v>294.87158999999997</v>
      </c>
      <c r="H560" s="56">
        <v>54</v>
      </c>
      <c r="I560" s="27">
        <v>3.24</v>
      </c>
      <c r="J560" s="27"/>
      <c r="O560" s="27"/>
      <c r="P560" s="23"/>
      <c r="R560" s="23"/>
      <c r="T560" s="26">
        <f t="shared" si="16"/>
        <v>298.11159</v>
      </c>
    </row>
    <row r="561" spans="1:20" ht="12.75" hidden="1" outlineLevel="2">
      <c r="A561" s="19" t="s">
        <v>514</v>
      </c>
      <c r="B561" s="19" t="s">
        <v>825</v>
      </c>
      <c r="C561" s="1" t="s">
        <v>641</v>
      </c>
      <c r="D561" s="23" t="s">
        <v>642</v>
      </c>
      <c r="E561" s="27" t="s">
        <v>335</v>
      </c>
      <c r="F561" s="2" t="s">
        <v>339</v>
      </c>
      <c r="G561" s="27">
        <v>3730.3156799999997</v>
      </c>
      <c r="H561" s="56">
        <v>4993</v>
      </c>
      <c r="I561" s="27">
        <v>299.58</v>
      </c>
      <c r="J561" s="27"/>
      <c r="O561" s="27"/>
      <c r="P561" s="23"/>
      <c r="R561" s="23"/>
      <c r="T561" s="26">
        <f t="shared" si="16"/>
        <v>4029.8956799999996</v>
      </c>
    </row>
    <row r="562" spans="1:20" ht="12.75" hidden="1" outlineLevel="2">
      <c r="A562" s="19" t="s">
        <v>514</v>
      </c>
      <c r="B562" s="19" t="s">
        <v>825</v>
      </c>
      <c r="C562" s="1" t="s">
        <v>641</v>
      </c>
      <c r="D562" s="23" t="s">
        <v>642</v>
      </c>
      <c r="E562" s="27" t="s">
        <v>335</v>
      </c>
      <c r="F562" s="2" t="s">
        <v>340</v>
      </c>
      <c r="G562" s="27">
        <v>14822.633474999977</v>
      </c>
      <c r="H562" s="56">
        <v>15556</v>
      </c>
      <c r="I562" s="27">
        <v>7466.88</v>
      </c>
      <c r="J562" s="27"/>
      <c r="K562" s="51"/>
      <c r="L562" s="3"/>
      <c r="M562" s="26"/>
      <c r="N562" s="47"/>
      <c r="O562" s="26"/>
      <c r="P562" s="3"/>
      <c r="Q562" s="26"/>
      <c r="R562" s="3"/>
      <c r="T562" s="26">
        <f t="shared" si="16"/>
        <v>22289.513474999978</v>
      </c>
    </row>
    <row r="563" spans="1:20" ht="12.75" hidden="1" outlineLevel="2">
      <c r="A563" s="19" t="s">
        <v>514</v>
      </c>
      <c r="B563" s="19" t="s">
        <v>825</v>
      </c>
      <c r="C563" s="1" t="s">
        <v>641</v>
      </c>
      <c r="D563" s="72" t="s">
        <v>642</v>
      </c>
      <c r="E563" s="27" t="s">
        <v>335</v>
      </c>
      <c r="F563" s="2" t="s">
        <v>356</v>
      </c>
      <c r="G563" s="27"/>
      <c r="H563" s="56"/>
      <c r="I563" s="27"/>
      <c r="J563" s="27">
        <v>180</v>
      </c>
      <c r="O563" s="27"/>
      <c r="P563" s="23"/>
      <c r="R563" s="23"/>
      <c r="T563" s="26">
        <f t="shared" si="16"/>
        <v>180</v>
      </c>
    </row>
    <row r="564" spans="1:20" ht="12.75" hidden="1" outlineLevel="2">
      <c r="A564" s="19" t="s">
        <v>514</v>
      </c>
      <c r="B564" s="19" t="s">
        <v>825</v>
      </c>
      <c r="C564" s="1" t="s">
        <v>641</v>
      </c>
      <c r="D564" s="72" t="s">
        <v>642</v>
      </c>
      <c r="E564" s="27" t="s">
        <v>335</v>
      </c>
      <c r="F564" s="2" t="s">
        <v>853</v>
      </c>
      <c r="G564" s="27">
        <v>9.25</v>
      </c>
      <c r="H564" s="56"/>
      <c r="I564" s="27"/>
      <c r="J564" s="27"/>
      <c r="O564" s="27"/>
      <c r="P564" s="23"/>
      <c r="R564" s="23"/>
      <c r="T564" s="26">
        <f t="shared" si="16"/>
        <v>9.25</v>
      </c>
    </row>
    <row r="565" spans="1:20" ht="12.75" hidden="1" outlineLevel="2">
      <c r="A565" s="19" t="s">
        <v>514</v>
      </c>
      <c r="B565" s="19" t="s">
        <v>825</v>
      </c>
      <c r="C565" s="1" t="s">
        <v>641</v>
      </c>
      <c r="D565" s="72" t="s">
        <v>642</v>
      </c>
      <c r="E565" s="27" t="s">
        <v>335</v>
      </c>
      <c r="F565" s="2" t="s">
        <v>343</v>
      </c>
      <c r="G565" s="27">
        <v>1.0319399999999999</v>
      </c>
      <c r="H565" s="56">
        <v>1</v>
      </c>
      <c r="I565" s="27">
        <v>0.06</v>
      </c>
      <c r="J565" s="27"/>
      <c r="O565" s="27"/>
      <c r="P565" s="23"/>
      <c r="R565" s="23"/>
      <c r="T565" s="26">
        <f t="shared" si="16"/>
        <v>1.09194</v>
      </c>
    </row>
    <row r="566" spans="1:20" ht="12.75" hidden="1" outlineLevel="2">
      <c r="A566" s="19" t="s">
        <v>514</v>
      </c>
      <c r="B566" s="19" t="s">
        <v>825</v>
      </c>
      <c r="C566" s="1" t="s">
        <v>641</v>
      </c>
      <c r="D566" s="23" t="s">
        <v>642</v>
      </c>
      <c r="E566" s="27" t="s">
        <v>335</v>
      </c>
      <c r="F566" s="2" t="s">
        <v>344</v>
      </c>
      <c r="G566" s="27">
        <v>11.209185</v>
      </c>
      <c r="H566" s="56">
        <v>13</v>
      </c>
      <c r="I566" s="27">
        <v>0.78</v>
      </c>
      <c r="J566" s="27"/>
      <c r="O566" s="27"/>
      <c r="P566" s="23"/>
      <c r="R566" s="23"/>
      <c r="T566" s="26">
        <f t="shared" si="16"/>
        <v>11.989184999999999</v>
      </c>
    </row>
    <row r="567" spans="1:20" ht="12.75" hidden="1" outlineLevel="2">
      <c r="A567" s="19" t="s">
        <v>514</v>
      </c>
      <c r="B567" s="19" t="s">
        <v>825</v>
      </c>
      <c r="C567" s="1" t="s">
        <v>641</v>
      </c>
      <c r="D567" s="72" t="s">
        <v>642</v>
      </c>
      <c r="E567" s="27" t="s">
        <v>335</v>
      </c>
      <c r="F567" s="2" t="s">
        <v>348</v>
      </c>
      <c r="G567" s="27">
        <v>5.107049999999999</v>
      </c>
      <c r="H567" s="56">
        <v>2</v>
      </c>
      <c r="I567" s="27">
        <v>0.12</v>
      </c>
      <c r="J567" s="27"/>
      <c r="O567" s="27"/>
      <c r="P567" s="23"/>
      <c r="R567" s="23"/>
      <c r="T567" s="26">
        <f t="shared" si="16"/>
        <v>5.227049999999999</v>
      </c>
    </row>
    <row r="568" spans="1:20" ht="12.75" hidden="1" outlineLevel="2">
      <c r="A568" s="19" t="s">
        <v>514</v>
      </c>
      <c r="B568" s="19" t="s">
        <v>825</v>
      </c>
      <c r="C568" s="1" t="s">
        <v>641</v>
      </c>
      <c r="D568" s="59" t="s">
        <v>642</v>
      </c>
      <c r="E568" s="60" t="s">
        <v>713</v>
      </c>
      <c r="F568" s="23" t="s">
        <v>713</v>
      </c>
      <c r="K568" s="52">
        <v>6</v>
      </c>
      <c r="L568" s="53">
        <v>0.3</v>
      </c>
      <c r="M568" s="27">
        <f>K568*L568*$M$2</f>
        <v>5642.999999999999</v>
      </c>
      <c r="T568" s="26">
        <f t="shared" si="16"/>
        <v>5642.999999999999</v>
      </c>
    </row>
    <row r="569" spans="1:20" ht="12.75" hidden="1" outlineLevel="2">
      <c r="A569" s="19" t="s">
        <v>514</v>
      </c>
      <c r="B569" s="19" t="s">
        <v>825</v>
      </c>
      <c r="C569" s="1" t="s">
        <v>641</v>
      </c>
      <c r="D569" s="23" t="s">
        <v>642</v>
      </c>
      <c r="E569" s="27" t="s">
        <v>710</v>
      </c>
      <c r="F569" s="2" t="s">
        <v>710</v>
      </c>
      <c r="G569" s="27"/>
      <c r="H569" s="56"/>
      <c r="I569" s="27"/>
      <c r="J569" s="27"/>
      <c r="O569" s="27"/>
      <c r="P569" s="23"/>
      <c r="R569" s="23"/>
      <c r="S569" s="27">
        <v>13.57</v>
      </c>
      <c r="T569" s="26">
        <f t="shared" si="16"/>
        <v>13.57</v>
      </c>
    </row>
    <row r="570" spans="1:20" ht="12.75" hidden="1" outlineLevel="2">
      <c r="A570" s="19" t="s">
        <v>514</v>
      </c>
      <c r="B570" s="19" t="s">
        <v>825</v>
      </c>
      <c r="C570" s="1" t="s">
        <v>621</v>
      </c>
      <c r="D570" s="23" t="s">
        <v>622</v>
      </c>
      <c r="E570" s="27" t="s">
        <v>861</v>
      </c>
      <c r="F570" s="2" t="s">
        <v>861</v>
      </c>
      <c r="G570" s="27"/>
      <c r="H570" s="56"/>
      <c r="I570" s="27"/>
      <c r="J570" s="27"/>
      <c r="N570" s="58">
        <f>O570/$O$2</f>
        <v>0.5</v>
      </c>
      <c r="O570" s="27">
        <v>36</v>
      </c>
      <c r="P570" s="23"/>
      <c r="R570" s="23"/>
      <c r="T570" s="26">
        <f t="shared" si="16"/>
        <v>36</v>
      </c>
    </row>
    <row r="571" spans="1:20" ht="12.75" hidden="1" outlineLevel="2">
      <c r="A571" s="19" t="s">
        <v>514</v>
      </c>
      <c r="B571" s="19" t="s">
        <v>825</v>
      </c>
      <c r="C571" s="1" t="s">
        <v>621</v>
      </c>
      <c r="D571" s="23" t="s">
        <v>622</v>
      </c>
      <c r="E571" s="27" t="s">
        <v>335</v>
      </c>
      <c r="F571" s="2">
        <v>15</v>
      </c>
      <c r="G571" s="27">
        <v>1093.57209</v>
      </c>
      <c r="H571" s="56">
        <v>2958</v>
      </c>
      <c r="I571" s="27">
        <v>295.8</v>
      </c>
      <c r="J571" s="27"/>
      <c r="O571" s="27"/>
      <c r="P571" s="23"/>
      <c r="R571" s="23"/>
      <c r="T571" s="26">
        <f t="shared" si="16"/>
        <v>1389.3720899999998</v>
      </c>
    </row>
    <row r="572" spans="1:20" ht="12.75" hidden="1" outlineLevel="2">
      <c r="A572" s="19" t="s">
        <v>514</v>
      </c>
      <c r="B572" s="19" t="s">
        <v>825</v>
      </c>
      <c r="C572" s="1" t="s">
        <v>621</v>
      </c>
      <c r="D572" s="23" t="s">
        <v>622</v>
      </c>
      <c r="E572" s="27" t="s">
        <v>335</v>
      </c>
      <c r="F572" s="2" t="s">
        <v>337</v>
      </c>
      <c r="G572" s="27">
        <v>9.34011</v>
      </c>
      <c r="H572" s="56">
        <v>3</v>
      </c>
      <c r="I572" s="27">
        <v>0.18</v>
      </c>
      <c r="J572" s="27"/>
      <c r="O572" s="27"/>
      <c r="P572" s="23"/>
      <c r="R572" s="23"/>
      <c r="T572" s="26">
        <f t="shared" si="16"/>
        <v>9.520109999999999</v>
      </c>
    </row>
    <row r="573" spans="1:20" ht="12.75" hidden="1" outlineLevel="2">
      <c r="A573" s="19" t="s">
        <v>514</v>
      </c>
      <c r="B573" s="19" t="s">
        <v>825</v>
      </c>
      <c r="C573" s="1" t="s">
        <v>621</v>
      </c>
      <c r="D573" s="23" t="s">
        <v>622</v>
      </c>
      <c r="E573" s="27" t="s">
        <v>335</v>
      </c>
      <c r="F573" s="2" t="s">
        <v>338</v>
      </c>
      <c r="G573" s="27">
        <v>27.230579999999996</v>
      </c>
      <c r="H573" s="56">
        <v>14</v>
      </c>
      <c r="I573" s="27">
        <v>0.84</v>
      </c>
      <c r="J573" s="27"/>
      <c r="K573" s="51"/>
      <c r="L573" s="3"/>
      <c r="M573" s="26"/>
      <c r="N573" s="47"/>
      <c r="O573" s="26"/>
      <c r="P573" s="3"/>
      <c r="Q573" s="26"/>
      <c r="R573" s="3"/>
      <c r="T573" s="26">
        <f t="shared" si="16"/>
        <v>28.070579999999996</v>
      </c>
    </row>
    <row r="574" spans="1:20" ht="12.75" hidden="1" outlineLevel="2">
      <c r="A574" s="19" t="s">
        <v>514</v>
      </c>
      <c r="B574" s="19" t="s">
        <v>825</v>
      </c>
      <c r="C574" s="1" t="s">
        <v>621</v>
      </c>
      <c r="D574" s="23" t="s">
        <v>622</v>
      </c>
      <c r="E574" s="27" t="s">
        <v>335</v>
      </c>
      <c r="F574" s="2" t="s">
        <v>339</v>
      </c>
      <c r="G574" s="27">
        <v>95.396535</v>
      </c>
      <c r="H574" s="56">
        <v>140</v>
      </c>
      <c r="I574" s="27">
        <v>8.4</v>
      </c>
      <c r="J574" s="27"/>
      <c r="O574" s="27"/>
      <c r="P574" s="23"/>
      <c r="R574" s="23"/>
      <c r="T574" s="26">
        <f t="shared" si="16"/>
        <v>103.796535</v>
      </c>
    </row>
    <row r="575" spans="1:20" ht="12.75" hidden="1" outlineLevel="2">
      <c r="A575" s="19" t="s">
        <v>514</v>
      </c>
      <c r="B575" s="19" t="s">
        <v>825</v>
      </c>
      <c r="C575" s="1" t="s">
        <v>621</v>
      </c>
      <c r="D575" s="23" t="s">
        <v>622</v>
      </c>
      <c r="E575" s="27" t="s">
        <v>335</v>
      </c>
      <c r="F575" s="2" t="s">
        <v>340</v>
      </c>
      <c r="G575" s="27">
        <v>59.06277</v>
      </c>
      <c r="H575" s="56">
        <v>55</v>
      </c>
      <c r="I575" s="27">
        <v>26.4</v>
      </c>
      <c r="J575" s="27"/>
      <c r="O575" s="27"/>
      <c r="P575" s="23"/>
      <c r="R575" s="23"/>
      <c r="T575" s="26">
        <f t="shared" si="16"/>
        <v>85.46277</v>
      </c>
    </row>
    <row r="576" spans="1:20" ht="12.75" hidden="1" outlineLevel="2">
      <c r="A576" s="19" t="s">
        <v>514</v>
      </c>
      <c r="B576" s="19" t="s">
        <v>825</v>
      </c>
      <c r="C576" s="1" t="s">
        <v>621</v>
      </c>
      <c r="D576" s="23" t="s">
        <v>622</v>
      </c>
      <c r="E576" s="27" t="s">
        <v>335</v>
      </c>
      <c r="F576" s="2" t="s">
        <v>356</v>
      </c>
      <c r="G576" s="27"/>
      <c r="H576" s="56"/>
      <c r="I576" s="27"/>
      <c r="J576" s="27">
        <v>180</v>
      </c>
      <c r="O576" s="27"/>
      <c r="P576" s="23"/>
      <c r="R576" s="23"/>
      <c r="T576" s="26">
        <f t="shared" si="16"/>
        <v>180</v>
      </c>
    </row>
    <row r="577" spans="1:20" ht="12.75" hidden="1" outlineLevel="2">
      <c r="A577" s="19" t="s">
        <v>514</v>
      </c>
      <c r="B577" s="19" t="s">
        <v>825</v>
      </c>
      <c r="C577" s="1" t="s">
        <v>621</v>
      </c>
      <c r="D577" s="23" t="s">
        <v>622</v>
      </c>
      <c r="E577" s="27" t="s">
        <v>335</v>
      </c>
      <c r="F577" s="2" t="s">
        <v>344</v>
      </c>
      <c r="G577" s="27">
        <v>1.0319399999999999</v>
      </c>
      <c r="H577" s="56">
        <v>2</v>
      </c>
      <c r="I577" s="27">
        <v>0.12</v>
      </c>
      <c r="J577" s="27"/>
      <c r="O577" s="27"/>
      <c r="P577" s="23"/>
      <c r="R577" s="23"/>
      <c r="T577" s="26">
        <f t="shared" si="16"/>
        <v>1.1519399999999997</v>
      </c>
    </row>
    <row r="578" spans="1:20" ht="12.75" hidden="1" outlineLevel="2">
      <c r="A578" s="19" t="s">
        <v>514</v>
      </c>
      <c r="B578" s="19" t="s">
        <v>825</v>
      </c>
      <c r="C578" s="1" t="s">
        <v>621</v>
      </c>
      <c r="D578" s="59" t="s">
        <v>622</v>
      </c>
      <c r="E578" s="60" t="s">
        <v>713</v>
      </c>
      <c r="F578" s="23" t="s">
        <v>713</v>
      </c>
      <c r="K578" s="52">
        <v>6</v>
      </c>
      <c r="L578" s="53">
        <v>0.01</v>
      </c>
      <c r="M578" s="27">
        <f>K578*L578*$M$2</f>
        <v>188.1</v>
      </c>
      <c r="T578" s="26">
        <f t="shared" si="16"/>
        <v>188.1</v>
      </c>
    </row>
    <row r="579" spans="1:20" ht="12.75" hidden="1" outlineLevel="2">
      <c r="A579" s="19" t="s">
        <v>514</v>
      </c>
      <c r="B579" s="19" t="s">
        <v>825</v>
      </c>
      <c r="C579" s="1" t="s">
        <v>751</v>
      </c>
      <c r="D579" s="19" t="s">
        <v>645</v>
      </c>
      <c r="E579" s="27" t="s">
        <v>861</v>
      </c>
      <c r="F579" s="2" t="s">
        <v>861</v>
      </c>
      <c r="G579" s="27"/>
      <c r="H579" s="56"/>
      <c r="I579" s="27"/>
      <c r="J579" s="27"/>
      <c r="N579" s="58">
        <f>O579/$O$2</f>
        <v>8.25</v>
      </c>
      <c r="O579" s="27">
        <v>594</v>
      </c>
      <c r="P579" s="23"/>
      <c r="R579" s="23"/>
      <c r="T579" s="26">
        <f aca="true" t="shared" si="17" ref="T579:T642">G579+I579+J579+M579+O579+Q579+R579+S579</f>
        <v>594</v>
      </c>
    </row>
    <row r="580" spans="1:20" ht="12.75" hidden="1" outlineLevel="2">
      <c r="A580" s="19" t="s">
        <v>514</v>
      </c>
      <c r="B580" s="19" t="s">
        <v>825</v>
      </c>
      <c r="C580" s="1" t="s">
        <v>751</v>
      </c>
      <c r="D580" s="23" t="s">
        <v>645</v>
      </c>
      <c r="E580" s="27" t="s">
        <v>335</v>
      </c>
      <c r="F580" s="2">
        <v>15</v>
      </c>
      <c r="G580" s="27">
        <v>5455.740420000026</v>
      </c>
      <c r="H580" s="56">
        <v>15285</v>
      </c>
      <c r="I580" s="27">
        <v>1528.5</v>
      </c>
      <c r="J580" s="27"/>
      <c r="O580" s="27"/>
      <c r="P580" s="23"/>
      <c r="R580" s="23"/>
      <c r="T580" s="26">
        <f t="shared" si="17"/>
        <v>6984.240420000026</v>
      </c>
    </row>
    <row r="581" spans="1:20" ht="12.75" hidden="1" outlineLevel="2">
      <c r="A581" s="19" t="s">
        <v>514</v>
      </c>
      <c r="B581" s="19" t="s">
        <v>825</v>
      </c>
      <c r="C581" s="1" t="s">
        <v>751</v>
      </c>
      <c r="D581" s="23" t="s">
        <v>645</v>
      </c>
      <c r="E581" s="27" t="s">
        <v>335</v>
      </c>
      <c r="F581" s="2" t="s">
        <v>337</v>
      </c>
      <c r="G581" s="27">
        <v>338.45526</v>
      </c>
      <c r="H581" s="56">
        <v>49</v>
      </c>
      <c r="I581" s="27">
        <v>2.94</v>
      </c>
      <c r="J581" s="27"/>
      <c r="O581" s="27"/>
      <c r="P581" s="23"/>
      <c r="R581" s="23"/>
      <c r="T581" s="26">
        <f t="shared" si="17"/>
        <v>341.39526</v>
      </c>
    </row>
    <row r="582" spans="1:20" ht="12.75" hidden="1" outlineLevel="2">
      <c r="A582" s="19" t="s">
        <v>514</v>
      </c>
      <c r="B582" s="19" t="s">
        <v>825</v>
      </c>
      <c r="C582" s="1" t="s">
        <v>751</v>
      </c>
      <c r="D582" s="23" t="s">
        <v>645</v>
      </c>
      <c r="E582" s="27" t="s">
        <v>335</v>
      </c>
      <c r="F582" s="2" t="s">
        <v>338</v>
      </c>
      <c r="G582" s="27">
        <v>332.41104</v>
      </c>
      <c r="H582" s="56">
        <v>182</v>
      </c>
      <c r="I582" s="27">
        <v>10.92</v>
      </c>
      <c r="J582" s="27"/>
      <c r="O582" s="27"/>
      <c r="P582" s="23"/>
      <c r="R582" s="23"/>
      <c r="T582" s="26">
        <f t="shared" si="17"/>
        <v>343.33104000000003</v>
      </c>
    </row>
    <row r="583" spans="1:20" ht="12.75" hidden="1" outlineLevel="2">
      <c r="A583" s="19" t="s">
        <v>514</v>
      </c>
      <c r="B583" s="19" t="s">
        <v>825</v>
      </c>
      <c r="C583" s="1" t="s">
        <v>751</v>
      </c>
      <c r="D583" s="72" t="s">
        <v>645</v>
      </c>
      <c r="E583" s="27" t="s">
        <v>335</v>
      </c>
      <c r="F583" s="2" t="s">
        <v>341</v>
      </c>
      <c r="G583" s="27">
        <v>5.054399999999999</v>
      </c>
      <c r="H583" s="56">
        <v>1</v>
      </c>
      <c r="I583" s="27">
        <v>0.06</v>
      </c>
      <c r="J583" s="27"/>
      <c r="O583" s="27"/>
      <c r="P583" s="23"/>
      <c r="R583" s="23"/>
      <c r="T583" s="26">
        <f t="shared" si="17"/>
        <v>5.114399999999999</v>
      </c>
    </row>
    <row r="584" spans="1:20" ht="12.75" hidden="1" outlineLevel="2">
      <c r="A584" s="19" t="s">
        <v>514</v>
      </c>
      <c r="B584" s="19" t="s">
        <v>825</v>
      </c>
      <c r="C584" s="1" t="s">
        <v>751</v>
      </c>
      <c r="D584" s="72" t="s">
        <v>645</v>
      </c>
      <c r="E584" s="27" t="s">
        <v>335</v>
      </c>
      <c r="F584" s="2" t="s">
        <v>339</v>
      </c>
      <c r="G584" s="27">
        <v>7855.006184999966</v>
      </c>
      <c r="H584" s="56">
        <v>2053</v>
      </c>
      <c r="I584" s="27">
        <v>123.18</v>
      </c>
      <c r="J584" s="27"/>
      <c r="O584" s="27"/>
      <c r="P584" s="23"/>
      <c r="R584" s="23"/>
      <c r="T584" s="26">
        <f t="shared" si="17"/>
        <v>7978.186184999966</v>
      </c>
    </row>
    <row r="585" spans="1:20" ht="12.75" hidden="1" outlineLevel="2">
      <c r="A585" s="19" t="s">
        <v>514</v>
      </c>
      <c r="B585" s="19" t="s">
        <v>825</v>
      </c>
      <c r="C585" s="40" t="s">
        <v>751</v>
      </c>
      <c r="D585" s="23" t="s">
        <v>645</v>
      </c>
      <c r="E585" s="27" t="s">
        <v>335</v>
      </c>
      <c r="F585" s="2" t="s">
        <v>340</v>
      </c>
      <c r="G585" s="27">
        <v>807.624675000001</v>
      </c>
      <c r="H585" s="56">
        <v>916</v>
      </c>
      <c r="I585" s="27">
        <v>439.68</v>
      </c>
      <c r="J585" s="27"/>
      <c r="O585" s="27"/>
      <c r="P585" s="23"/>
      <c r="R585" s="23"/>
      <c r="T585" s="26">
        <f t="shared" si="17"/>
        <v>1247.304675000001</v>
      </c>
    </row>
    <row r="586" spans="1:20" ht="12.75" hidden="1" outlineLevel="2">
      <c r="A586" s="19" t="s">
        <v>514</v>
      </c>
      <c r="B586" s="19" t="s">
        <v>825</v>
      </c>
      <c r="C586" s="40" t="s">
        <v>751</v>
      </c>
      <c r="D586" s="19" t="s">
        <v>645</v>
      </c>
      <c r="E586" s="27" t="s">
        <v>335</v>
      </c>
      <c r="F586" s="2" t="s">
        <v>356</v>
      </c>
      <c r="G586" s="27"/>
      <c r="H586" s="56"/>
      <c r="I586" s="27"/>
      <c r="J586" s="27">
        <v>180</v>
      </c>
      <c r="O586" s="27"/>
      <c r="P586" s="23"/>
      <c r="R586" s="23"/>
      <c r="T586" s="26">
        <f t="shared" si="17"/>
        <v>180</v>
      </c>
    </row>
    <row r="587" spans="1:20" ht="12.75" hidden="1" outlineLevel="2">
      <c r="A587" s="19" t="s">
        <v>514</v>
      </c>
      <c r="B587" s="19" t="s">
        <v>825</v>
      </c>
      <c r="C587" s="1" t="s">
        <v>751</v>
      </c>
      <c r="D587" s="23" t="s">
        <v>645</v>
      </c>
      <c r="E587" s="27" t="s">
        <v>335</v>
      </c>
      <c r="F587" s="2" t="s">
        <v>343</v>
      </c>
      <c r="G587" s="27">
        <v>0.78975</v>
      </c>
      <c r="H587" s="56">
        <v>1</v>
      </c>
      <c r="I587" s="27">
        <v>0.06</v>
      </c>
      <c r="J587" s="27"/>
      <c r="O587" s="27"/>
      <c r="P587" s="23"/>
      <c r="R587" s="23"/>
      <c r="T587" s="26">
        <f t="shared" si="17"/>
        <v>0.84975</v>
      </c>
    </row>
    <row r="588" spans="1:20" ht="12.75" hidden="1" outlineLevel="2">
      <c r="A588" s="19" t="s">
        <v>514</v>
      </c>
      <c r="B588" s="19" t="s">
        <v>825</v>
      </c>
      <c r="C588" s="1" t="s">
        <v>751</v>
      </c>
      <c r="D588" s="23" t="s">
        <v>645</v>
      </c>
      <c r="E588" s="27" t="s">
        <v>335</v>
      </c>
      <c r="F588" s="2" t="s">
        <v>344</v>
      </c>
      <c r="G588" s="27">
        <v>204.19776</v>
      </c>
      <c r="H588" s="56">
        <v>201</v>
      </c>
      <c r="I588" s="27">
        <v>12.06</v>
      </c>
      <c r="J588" s="27"/>
      <c r="K588" s="51"/>
      <c r="L588" s="3"/>
      <c r="M588" s="26"/>
      <c r="N588" s="47"/>
      <c r="O588" s="26"/>
      <c r="P588" s="3"/>
      <c r="Q588" s="26"/>
      <c r="R588" s="3"/>
      <c r="T588" s="26">
        <f t="shared" si="17"/>
        <v>216.25776</v>
      </c>
    </row>
    <row r="589" spans="1:20" ht="12.75" hidden="1" outlineLevel="2">
      <c r="A589" s="19" t="s">
        <v>514</v>
      </c>
      <c r="B589" s="19" t="s">
        <v>825</v>
      </c>
      <c r="C589" s="1" t="s">
        <v>751</v>
      </c>
      <c r="D589" s="23" t="s">
        <v>645</v>
      </c>
      <c r="E589" s="27" t="s">
        <v>335</v>
      </c>
      <c r="F589" s="2" t="s">
        <v>348</v>
      </c>
      <c r="G589" s="27">
        <v>11.435579999999998</v>
      </c>
      <c r="H589" s="56">
        <v>3</v>
      </c>
      <c r="I589" s="27">
        <v>0.18</v>
      </c>
      <c r="J589" s="27"/>
      <c r="O589" s="27"/>
      <c r="P589" s="23"/>
      <c r="R589" s="23"/>
      <c r="T589" s="26">
        <f t="shared" si="17"/>
        <v>11.615579999999998</v>
      </c>
    </row>
    <row r="590" spans="1:20" ht="12.75" hidden="1" outlineLevel="2">
      <c r="A590" s="19" t="s">
        <v>514</v>
      </c>
      <c r="B590" s="19" t="s">
        <v>825</v>
      </c>
      <c r="C590" s="1" t="s">
        <v>751</v>
      </c>
      <c r="D590" s="19" t="s">
        <v>645</v>
      </c>
      <c r="E590" s="27" t="s">
        <v>335</v>
      </c>
      <c r="F590" s="2" t="s">
        <v>905</v>
      </c>
      <c r="G590" s="27">
        <v>113748.33</v>
      </c>
      <c r="H590" s="56"/>
      <c r="I590" s="27"/>
      <c r="J590" s="27"/>
      <c r="O590" s="27"/>
      <c r="P590" s="23"/>
      <c r="R590" s="23"/>
      <c r="T590" s="26">
        <f t="shared" si="17"/>
        <v>113748.33</v>
      </c>
    </row>
    <row r="591" spans="1:20" ht="12.75" hidden="1" outlineLevel="2">
      <c r="A591" s="19" t="s">
        <v>514</v>
      </c>
      <c r="B591" s="19" t="s">
        <v>825</v>
      </c>
      <c r="C591" s="1" t="s">
        <v>751</v>
      </c>
      <c r="D591" s="55" t="s">
        <v>645</v>
      </c>
      <c r="E591" s="27" t="s">
        <v>335</v>
      </c>
      <c r="F591" s="2" t="s">
        <v>907</v>
      </c>
      <c r="G591" s="27">
        <v>1020</v>
      </c>
      <c r="H591" s="56"/>
      <c r="I591" s="27"/>
      <c r="J591" s="27"/>
      <c r="O591" s="27"/>
      <c r="P591" s="23"/>
      <c r="R591" s="23"/>
      <c r="T591" s="26">
        <f t="shared" si="17"/>
        <v>1020</v>
      </c>
    </row>
    <row r="592" spans="1:20" ht="12.75" hidden="1" outlineLevel="2">
      <c r="A592" s="19" t="s">
        <v>514</v>
      </c>
      <c r="B592" s="19" t="s">
        <v>825</v>
      </c>
      <c r="C592" s="1" t="s">
        <v>751</v>
      </c>
      <c r="D592" s="19" t="s">
        <v>645</v>
      </c>
      <c r="E592" s="27" t="s">
        <v>710</v>
      </c>
      <c r="F592" s="2" t="s">
        <v>710</v>
      </c>
      <c r="G592" s="27"/>
      <c r="H592" s="56"/>
      <c r="I592" s="27"/>
      <c r="J592" s="27"/>
      <c r="P592" s="23"/>
      <c r="R592" s="23"/>
      <c r="S592" s="27">
        <v>25.56</v>
      </c>
      <c r="T592" s="26">
        <f t="shared" si="17"/>
        <v>25.56</v>
      </c>
    </row>
    <row r="593" spans="1:20" ht="12.75" hidden="1" outlineLevel="2">
      <c r="A593" s="19" t="s">
        <v>514</v>
      </c>
      <c r="B593" s="19" t="s">
        <v>825</v>
      </c>
      <c r="C593" s="1" t="s">
        <v>751</v>
      </c>
      <c r="D593" s="19" t="s">
        <v>645</v>
      </c>
      <c r="E593" s="27" t="s">
        <v>903</v>
      </c>
      <c r="F593" s="2" t="s">
        <v>903</v>
      </c>
      <c r="G593" s="27"/>
      <c r="H593" s="56"/>
      <c r="I593" s="27"/>
      <c r="J593" s="27"/>
      <c r="P593" s="61">
        <f>R593/$R$2</f>
        <v>352861</v>
      </c>
      <c r="Q593" s="27">
        <v>20173.2</v>
      </c>
      <c r="R593" s="27">
        <v>3528.61</v>
      </c>
      <c r="T593" s="26">
        <f t="shared" si="17"/>
        <v>23701.81</v>
      </c>
    </row>
    <row r="594" spans="1:20" ht="12.75" hidden="1" outlineLevel="2">
      <c r="A594" s="19" t="s">
        <v>514</v>
      </c>
      <c r="B594" s="19" t="s">
        <v>829</v>
      </c>
      <c r="C594" s="1" t="s">
        <v>643</v>
      </c>
      <c r="D594" s="19" t="s">
        <v>644</v>
      </c>
      <c r="E594" s="27" t="s">
        <v>861</v>
      </c>
      <c r="F594" s="2" t="s">
        <v>861</v>
      </c>
      <c r="G594" s="27"/>
      <c r="H594" s="56"/>
      <c r="I594" s="27"/>
      <c r="J594" s="27"/>
      <c r="K594" s="51"/>
      <c r="L594" s="3"/>
      <c r="M594" s="26"/>
      <c r="N594" s="58">
        <f>O594/$O$2</f>
        <v>2</v>
      </c>
      <c r="O594" s="27">
        <v>144</v>
      </c>
      <c r="P594" s="3"/>
      <c r="Q594" s="26"/>
      <c r="R594" s="3"/>
      <c r="T594" s="26">
        <f t="shared" si="17"/>
        <v>144</v>
      </c>
    </row>
    <row r="595" spans="1:20" ht="12.75" hidden="1" outlineLevel="2">
      <c r="A595" s="19" t="s">
        <v>514</v>
      </c>
      <c r="B595" s="19" t="s">
        <v>829</v>
      </c>
      <c r="C595" s="1" t="s">
        <v>643</v>
      </c>
      <c r="D595" s="72" t="s">
        <v>644</v>
      </c>
      <c r="E595" s="27" t="s">
        <v>335</v>
      </c>
      <c r="F595" s="2">
        <v>15</v>
      </c>
      <c r="G595" s="27">
        <v>5234.863140000017</v>
      </c>
      <c r="H595" s="56">
        <v>14634</v>
      </c>
      <c r="I595" s="27">
        <v>1463.4</v>
      </c>
      <c r="J595" s="27"/>
      <c r="K595" s="51"/>
      <c r="L595" s="3"/>
      <c r="M595" s="26"/>
      <c r="N595" s="47"/>
      <c r="O595" s="26"/>
      <c r="P595" s="3"/>
      <c r="Q595" s="26"/>
      <c r="R595" s="3"/>
      <c r="T595" s="26">
        <f t="shared" si="17"/>
        <v>6698.263140000017</v>
      </c>
    </row>
    <row r="596" spans="1:20" ht="12.75" hidden="1" outlineLevel="2">
      <c r="A596" s="19" t="s">
        <v>514</v>
      </c>
      <c r="B596" s="19" t="s">
        <v>829</v>
      </c>
      <c r="C596" s="1" t="s">
        <v>643</v>
      </c>
      <c r="D596" s="72" t="s">
        <v>644</v>
      </c>
      <c r="E596" s="27" t="s">
        <v>335</v>
      </c>
      <c r="F596" s="2" t="s">
        <v>337</v>
      </c>
      <c r="G596" s="27">
        <v>77.73245999999999</v>
      </c>
      <c r="H596" s="56">
        <v>15</v>
      </c>
      <c r="I596" s="27">
        <v>0.9</v>
      </c>
      <c r="J596" s="27"/>
      <c r="O596" s="27"/>
      <c r="P596" s="23"/>
      <c r="R596" s="23"/>
      <c r="T596" s="26">
        <f t="shared" si="17"/>
        <v>78.63246</v>
      </c>
    </row>
    <row r="597" spans="1:20" ht="12.75" hidden="1" outlineLevel="2">
      <c r="A597" s="19" t="s">
        <v>514</v>
      </c>
      <c r="B597" s="19" t="s">
        <v>829</v>
      </c>
      <c r="C597" s="1" t="s">
        <v>643</v>
      </c>
      <c r="D597" s="23" t="s">
        <v>644</v>
      </c>
      <c r="E597" s="27" t="s">
        <v>335</v>
      </c>
      <c r="F597" s="2" t="s">
        <v>338</v>
      </c>
      <c r="G597" s="27">
        <v>300.83157</v>
      </c>
      <c r="H597" s="56">
        <v>115</v>
      </c>
      <c r="I597" s="27">
        <v>6.9</v>
      </c>
      <c r="J597" s="27"/>
      <c r="O597" s="27"/>
      <c r="P597" s="23"/>
      <c r="R597" s="23"/>
      <c r="T597" s="26">
        <f t="shared" si="17"/>
        <v>307.73157</v>
      </c>
    </row>
    <row r="598" spans="1:20" ht="12.75" hidden="1" outlineLevel="2">
      <c r="A598" s="19" t="s">
        <v>514</v>
      </c>
      <c r="B598" s="19" t="s">
        <v>829</v>
      </c>
      <c r="C598" s="1" t="s">
        <v>643</v>
      </c>
      <c r="D598" s="23" t="s">
        <v>644</v>
      </c>
      <c r="E598" s="27" t="s">
        <v>335</v>
      </c>
      <c r="F598" s="2" t="s">
        <v>341</v>
      </c>
      <c r="G598" s="27">
        <v>24.366419999999998</v>
      </c>
      <c r="H598" s="56">
        <v>2</v>
      </c>
      <c r="I598" s="27">
        <v>0.12</v>
      </c>
      <c r="J598" s="27"/>
      <c r="O598" s="27"/>
      <c r="P598" s="23"/>
      <c r="R598" s="23"/>
      <c r="T598" s="26">
        <f t="shared" si="17"/>
        <v>24.48642</v>
      </c>
    </row>
    <row r="599" spans="1:20" ht="12.75" hidden="1" outlineLevel="2">
      <c r="A599" s="19" t="s">
        <v>514</v>
      </c>
      <c r="B599" s="19" t="s">
        <v>829</v>
      </c>
      <c r="C599" s="1" t="s">
        <v>643</v>
      </c>
      <c r="D599" s="23" t="s">
        <v>644</v>
      </c>
      <c r="E599" s="27" t="s">
        <v>335</v>
      </c>
      <c r="F599" s="2" t="s">
        <v>339</v>
      </c>
      <c r="G599" s="27">
        <v>14955.632639999998</v>
      </c>
      <c r="H599" s="56">
        <v>4594</v>
      </c>
      <c r="I599" s="27">
        <v>275.64</v>
      </c>
      <c r="J599" s="27"/>
      <c r="O599" s="27"/>
      <c r="P599" s="23"/>
      <c r="R599" s="23"/>
      <c r="T599" s="26">
        <f t="shared" si="17"/>
        <v>15231.272639999997</v>
      </c>
    </row>
    <row r="600" spans="1:20" ht="12.75" hidden="1" outlineLevel="2">
      <c r="A600" s="19" t="s">
        <v>514</v>
      </c>
      <c r="B600" s="19" t="s">
        <v>829</v>
      </c>
      <c r="C600" s="1" t="s">
        <v>643</v>
      </c>
      <c r="D600" s="23" t="s">
        <v>644</v>
      </c>
      <c r="E600" s="27" t="s">
        <v>335</v>
      </c>
      <c r="F600" s="2" t="s">
        <v>340</v>
      </c>
      <c r="G600" s="27">
        <v>240.63156</v>
      </c>
      <c r="H600" s="56">
        <v>265</v>
      </c>
      <c r="I600" s="27">
        <v>127.2</v>
      </c>
      <c r="J600" s="27"/>
      <c r="O600" s="27"/>
      <c r="P600" s="23"/>
      <c r="R600" s="23"/>
      <c r="T600" s="26">
        <f t="shared" si="17"/>
        <v>367.83156</v>
      </c>
    </row>
    <row r="601" spans="1:20" ht="12.75" hidden="1" outlineLevel="2">
      <c r="A601" s="19" t="s">
        <v>514</v>
      </c>
      <c r="B601" s="19" t="s">
        <v>829</v>
      </c>
      <c r="C601" s="1" t="s">
        <v>643</v>
      </c>
      <c r="D601" s="72" t="s">
        <v>644</v>
      </c>
      <c r="E601" s="27" t="s">
        <v>335</v>
      </c>
      <c r="F601" s="2" t="s">
        <v>350</v>
      </c>
      <c r="G601" s="27">
        <v>92.72717999999999</v>
      </c>
      <c r="H601" s="56">
        <v>37</v>
      </c>
      <c r="I601" s="27">
        <v>2.22</v>
      </c>
      <c r="J601" s="27"/>
      <c r="O601" s="27"/>
      <c r="P601" s="23"/>
      <c r="R601" s="23"/>
      <c r="T601" s="26">
        <f t="shared" si="17"/>
        <v>94.94717999999999</v>
      </c>
    </row>
    <row r="602" spans="1:20" ht="12.75" hidden="1" outlineLevel="2">
      <c r="A602" s="19" t="s">
        <v>514</v>
      </c>
      <c r="B602" s="19" t="s">
        <v>829</v>
      </c>
      <c r="C602" s="1" t="s">
        <v>643</v>
      </c>
      <c r="D602" s="19" t="s">
        <v>644</v>
      </c>
      <c r="E602" s="27" t="s">
        <v>335</v>
      </c>
      <c r="F602" s="2" t="s">
        <v>356</v>
      </c>
      <c r="G602" s="27"/>
      <c r="H602" s="56"/>
      <c r="I602" s="27"/>
      <c r="J602" s="27">
        <v>180</v>
      </c>
      <c r="K602" s="51"/>
      <c r="L602" s="3"/>
      <c r="M602" s="26"/>
      <c r="N602" s="47"/>
      <c r="O602" s="26"/>
      <c r="P602" s="3"/>
      <c r="Q602" s="26"/>
      <c r="R602" s="3"/>
      <c r="T602" s="26">
        <f t="shared" si="17"/>
        <v>180</v>
      </c>
    </row>
    <row r="603" spans="1:20" ht="12.75" hidden="1" outlineLevel="2">
      <c r="A603" s="19" t="s">
        <v>514</v>
      </c>
      <c r="B603" s="19" t="s">
        <v>829</v>
      </c>
      <c r="C603" s="1" t="s">
        <v>643</v>
      </c>
      <c r="D603" s="19" t="s">
        <v>644</v>
      </c>
      <c r="E603" s="27" t="s">
        <v>335</v>
      </c>
      <c r="F603" s="2" t="s">
        <v>853</v>
      </c>
      <c r="G603" s="27">
        <v>3462.97</v>
      </c>
      <c r="H603" s="56"/>
      <c r="I603" s="27"/>
      <c r="J603" s="27"/>
      <c r="K603" s="51"/>
      <c r="L603" s="3"/>
      <c r="M603" s="26"/>
      <c r="N603" s="47"/>
      <c r="O603" s="26"/>
      <c r="P603" s="3"/>
      <c r="Q603" s="26"/>
      <c r="R603" s="3"/>
      <c r="T603" s="26">
        <f t="shared" si="17"/>
        <v>3462.97</v>
      </c>
    </row>
    <row r="604" spans="1:20" ht="12.75" hidden="1" outlineLevel="2">
      <c r="A604" s="19" t="s">
        <v>514</v>
      </c>
      <c r="B604" s="19" t="s">
        <v>829</v>
      </c>
      <c r="C604" s="1" t="s">
        <v>643</v>
      </c>
      <c r="D604" s="23" t="s">
        <v>644</v>
      </c>
      <c r="E604" s="27" t="s">
        <v>335</v>
      </c>
      <c r="F604" s="2" t="s">
        <v>344</v>
      </c>
      <c r="G604" s="27">
        <v>21.67074</v>
      </c>
      <c r="H604" s="56">
        <v>27</v>
      </c>
      <c r="I604" s="27">
        <v>1.62</v>
      </c>
      <c r="J604" s="27"/>
      <c r="O604" s="27"/>
      <c r="P604" s="23"/>
      <c r="R604" s="23"/>
      <c r="T604" s="26">
        <f t="shared" si="17"/>
        <v>23.29074</v>
      </c>
    </row>
    <row r="605" spans="1:20" ht="12.75" hidden="1" outlineLevel="2">
      <c r="A605" s="19" t="s">
        <v>514</v>
      </c>
      <c r="B605" s="19" t="s">
        <v>829</v>
      </c>
      <c r="C605" s="1" t="s">
        <v>643</v>
      </c>
      <c r="D605" s="23" t="s">
        <v>644</v>
      </c>
      <c r="E605" s="27" t="s">
        <v>335</v>
      </c>
      <c r="F605" s="2" t="s">
        <v>346</v>
      </c>
      <c r="G605" s="27">
        <v>5.9389199999999995</v>
      </c>
      <c r="H605" s="56">
        <v>1</v>
      </c>
      <c r="I605" s="27">
        <v>0.06</v>
      </c>
      <c r="J605" s="27"/>
      <c r="O605" s="27"/>
      <c r="P605" s="23"/>
      <c r="R605" s="23"/>
      <c r="T605" s="26">
        <f t="shared" si="17"/>
        <v>5.998919999999999</v>
      </c>
    </row>
    <row r="606" spans="1:20" ht="12.75" hidden="1" outlineLevel="2">
      <c r="A606" s="19" t="s">
        <v>514</v>
      </c>
      <c r="B606" s="19" t="s">
        <v>829</v>
      </c>
      <c r="C606" s="1" t="s">
        <v>643</v>
      </c>
      <c r="D606" s="72" t="s">
        <v>644</v>
      </c>
      <c r="E606" s="27" t="s">
        <v>335</v>
      </c>
      <c r="F606" s="2" t="s">
        <v>348</v>
      </c>
      <c r="G606" s="27">
        <v>1.3583699999999999</v>
      </c>
      <c r="H606" s="56">
        <v>1</v>
      </c>
      <c r="I606" s="27">
        <v>0.06</v>
      </c>
      <c r="J606" s="27"/>
      <c r="K606" s="51"/>
      <c r="L606" s="3"/>
      <c r="M606" s="26"/>
      <c r="N606" s="47"/>
      <c r="O606" s="26"/>
      <c r="P606" s="3"/>
      <c r="Q606" s="26"/>
      <c r="R606" s="3"/>
      <c r="T606" s="26">
        <f t="shared" si="17"/>
        <v>1.41837</v>
      </c>
    </row>
    <row r="607" spans="1:20" ht="12.75" hidden="1" outlineLevel="2">
      <c r="A607" s="19" t="s">
        <v>514</v>
      </c>
      <c r="B607" s="19" t="s">
        <v>829</v>
      </c>
      <c r="C607" s="1" t="s">
        <v>643</v>
      </c>
      <c r="D607" s="19" t="s">
        <v>644</v>
      </c>
      <c r="E607" s="27" t="s">
        <v>335</v>
      </c>
      <c r="F607" s="2" t="s">
        <v>905</v>
      </c>
      <c r="G607" s="27">
        <v>3757.21</v>
      </c>
      <c r="H607" s="56"/>
      <c r="I607" s="27"/>
      <c r="J607" s="27"/>
      <c r="K607" s="51"/>
      <c r="L607" s="3"/>
      <c r="M607" s="26"/>
      <c r="N607" s="47"/>
      <c r="O607" s="27"/>
      <c r="P607" s="3"/>
      <c r="Q607" s="26"/>
      <c r="R607" s="23"/>
      <c r="T607" s="26">
        <f t="shared" si="17"/>
        <v>3757.21</v>
      </c>
    </row>
    <row r="608" spans="1:20" ht="12.75" hidden="1" outlineLevel="2">
      <c r="A608" s="19" t="s">
        <v>514</v>
      </c>
      <c r="B608" s="19" t="s">
        <v>829</v>
      </c>
      <c r="C608" s="1" t="s">
        <v>643</v>
      </c>
      <c r="D608" s="76" t="s">
        <v>644</v>
      </c>
      <c r="E608" s="60" t="s">
        <v>713</v>
      </c>
      <c r="F608" s="23" t="s">
        <v>713</v>
      </c>
      <c r="K608" s="52">
        <v>6</v>
      </c>
      <c r="L608" s="53">
        <v>0.54</v>
      </c>
      <c r="M608" s="27">
        <f>K608*L608*$M$2</f>
        <v>10157.400000000001</v>
      </c>
      <c r="T608" s="26">
        <f t="shared" si="17"/>
        <v>10157.400000000001</v>
      </c>
    </row>
    <row r="609" spans="1:20" ht="12.75" hidden="1" outlineLevel="2">
      <c r="A609" s="19" t="s">
        <v>514</v>
      </c>
      <c r="B609" s="19" t="s">
        <v>829</v>
      </c>
      <c r="C609" s="1" t="s">
        <v>643</v>
      </c>
      <c r="D609" s="19" t="s">
        <v>644</v>
      </c>
      <c r="E609" s="27" t="s">
        <v>903</v>
      </c>
      <c r="F609" s="2" t="s">
        <v>903</v>
      </c>
      <c r="G609" s="27"/>
      <c r="H609" s="56"/>
      <c r="I609" s="27"/>
      <c r="J609" s="27"/>
      <c r="K609" s="51"/>
      <c r="L609" s="3"/>
      <c r="M609" s="26"/>
      <c r="N609" s="47"/>
      <c r="O609" s="27"/>
      <c r="P609" s="61">
        <f>R609/$R$2</f>
        <v>21842</v>
      </c>
      <c r="Q609" s="27">
        <v>2067.95</v>
      </c>
      <c r="R609" s="27">
        <v>218.42</v>
      </c>
      <c r="T609" s="26">
        <f t="shared" si="17"/>
        <v>2286.37</v>
      </c>
    </row>
    <row r="610" spans="1:20" ht="12.75" hidden="1" outlineLevel="2">
      <c r="A610" s="19" t="s">
        <v>514</v>
      </c>
      <c r="B610" s="19" t="s">
        <v>829</v>
      </c>
      <c r="C610" s="40" t="s">
        <v>643</v>
      </c>
      <c r="D610" s="72" t="s">
        <v>883</v>
      </c>
      <c r="E610" s="27" t="s">
        <v>335</v>
      </c>
      <c r="F610" s="2" t="s">
        <v>905</v>
      </c>
      <c r="G610" s="27">
        <v>336.95</v>
      </c>
      <c r="H610" s="56"/>
      <c r="I610" s="27"/>
      <c r="J610" s="27"/>
      <c r="O610" s="27"/>
      <c r="P610" s="23"/>
      <c r="R610" s="23"/>
      <c r="T610" s="26">
        <f t="shared" si="17"/>
        <v>336.95</v>
      </c>
    </row>
    <row r="611" spans="1:20" ht="12.75" hidden="1" outlineLevel="2">
      <c r="A611" s="19" t="s">
        <v>514</v>
      </c>
      <c r="B611" s="19" t="s">
        <v>840</v>
      </c>
      <c r="C611" s="1" t="s">
        <v>632</v>
      </c>
      <c r="D611" s="23" t="s">
        <v>633</v>
      </c>
      <c r="E611" s="27" t="s">
        <v>335</v>
      </c>
      <c r="F611" s="2">
        <v>15</v>
      </c>
      <c r="G611" s="27">
        <v>150.70535999999998</v>
      </c>
      <c r="H611" s="56">
        <v>399</v>
      </c>
      <c r="I611" s="27">
        <v>39.9</v>
      </c>
      <c r="J611" s="27"/>
      <c r="O611" s="27"/>
      <c r="P611" s="23"/>
      <c r="R611" s="23"/>
      <c r="T611" s="26">
        <f t="shared" si="17"/>
        <v>190.60536</v>
      </c>
    </row>
    <row r="612" spans="1:20" ht="12.75" hidden="1" outlineLevel="2">
      <c r="A612" s="19" t="s">
        <v>514</v>
      </c>
      <c r="B612" s="19" t="s">
        <v>840</v>
      </c>
      <c r="C612" s="1" t="s">
        <v>632</v>
      </c>
      <c r="D612" s="23" t="s">
        <v>633</v>
      </c>
      <c r="E612" s="27" t="s">
        <v>335</v>
      </c>
      <c r="F612" s="2" t="s">
        <v>337</v>
      </c>
      <c r="G612" s="27">
        <v>190.57193999999998</v>
      </c>
      <c r="H612" s="56">
        <v>31</v>
      </c>
      <c r="I612" s="27">
        <v>1.86</v>
      </c>
      <c r="J612" s="27"/>
      <c r="O612" s="27"/>
      <c r="P612" s="23"/>
      <c r="R612" s="23"/>
      <c r="T612" s="26">
        <f t="shared" si="17"/>
        <v>192.43194</v>
      </c>
    </row>
    <row r="613" spans="1:20" ht="12.75" hidden="1" outlineLevel="2">
      <c r="A613" s="19" t="s">
        <v>514</v>
      </c>
      <c r="B613" s="19" t="s">
        <v>840</v>
      </c>
      <c r="C613" s="1" t="s">
        <v>632</v>
      </c>
      <c r="D613" s="72" t="s">
        <v>633</v>
      </c>
      <c r="E613" s="27" t="s">
        <v>335</v>
      </c>
      <c r="F613" s="2" t="s">
        <v>338</v>
      </c>
      <c r="G613" s="27">
        <v>169.98579</v>
      </c>
      <c r="H613" s="56">
        <v>60</v>
      </c>
      <c r="I613" s="27">
        <v>3.6</v>
      </c>
      <c r="J613" s="27"/>
      <c r="K613" s="51"/>
      <c r="L613" s="3"/>
      <c r="M613" s="26"/>
      <c r="N613" s="47"/>
      <c r="O613" s="26"/>
      <c r="P613" s="3"/>
      <c r="Q613" s="26"/>
      <c r="R613" s="3"/>
      <c r="T613" s="26">
        <f t="shared" si="17"/>
        <v>173.58579</v>
      </c>
    </row>
    <row r="614" spans="1:20" ht="12.75" hidden="1" outlineLevel="2">
      <c r="A614" s="19" t="s">
        <v>514</v>
      </c>
      <c r="B614" s="19" t="s">
        <v>840</v>
      </c>
      <c r="C614" s="1" t="s">
        <v>632</v>
      </c>
      <c r="D614" s="23" t="s">
        <v>633</v>
      </c>
      <c r="E614" s="27" t="s">
        <v>335</v>
      </c>
      <c r="F614" s="2" t="s">
        <v>341</v>
      </c>
      <c r="G614" s="27">
        <v>20.71251</v>
      </c>
      <c r="H614" s="56">
        <v>4</v>
      </c>
      <c r="I614" s="27">
        <v>0.24</v>
      </c>
      <c r="J614" s="27"/>
      <c r="O614" s="27"/>
      <c r="P614" s="23"/>
      <c r="R614" s="23"/>
      <c r="T614" s="26">
        <f t="shared" si="17"/>
        <v>20.95251</v>
      </c>
    </row>
    <row r="615" spans="1:20" ht="12.75" hidden="1" outlineLevel="2">
      <c r="A615" s="19" t="s">
        <v>514</v>
      </c>
      <c r="B615" s="19" t="s">
        <v>840</v>
      </c>
      <c r="C615" s="1" t="s">
        <v>632</v>
      </c>
      <c r="D615" s="23" t="s">
        <v>633</v>
      </c>
      <c r="E615" s="27" t="s">
        <v>335</v>
      </c>
      <c r="F615" s="2" t="s">
        <v>339</v>
      </c>
      <c r="G615" s="27">
        <v>311.408955</v>
      </c>
      <c r="H615" s="56">
        <v>85</v>
      </c>
      <c r="I615" s="27">
        <v>5.1</v>
      </c>
      <c r="J615" s="27"/>
      <c r="O615" s="27"/>
      <c r="P615" s="23"/>
      <c r="R615" s="23"/>
      <c r="T615" s="26">
        <f t="shared" si="17"/>
        <v>316.508955</v>
      </c>
    </row>
    <row r="616" spans="1:20" ht="12.75" hidden="1" outlineLevel="2">
      <c r="A616" s="19" t="s">
        <v>514</v>
      </c>
      <c r="B616" s="19" t="s">
        <v>840</v>
      </c>
      <c r="C616" s="1" t="s">
        <v>632</v>
      </c>
      <c r="D616" s="23" t="s">
        <v>633</v>
      </c>
      <c r="E616" s="27" t="s">
        <v>335</v>
      </c>
      <c r="F616" s="2" t="s">
        <v>340</v>
      </c>
      <c r="G616" s="27">
        <v>1.4741999999999997</v>
      </c>
      <c r="H616" s="56">
        <v>1</v>
      </c>
      <c r="I616" s="27">
        <v>0.48</v>
      </c>
      <c r="J616" s="27"/>
      <c r="O616" s="27"/>
      <c r="P616" s="23"/>
      <c r="R616" s="23"/>
      <c r="T616" s="26">
        <f t="shared" si="17"/>
        <v>1.9541999999999997</v>
      </c>
    </row>
    <row r="617" spans="1:20" ht="12.75" hidden="1" outlineLevel="2">
      <c r="A617" s="19" t="s">
        <v>514</v>
      </c>
      <c r="B617" s="19" t="s">
        <v>840</v>
      </c>
      <c r="C617" s="1" t="s">
        <v>632</v>
      </c>
      <c r="D617" s="23" t="s">
        <v>633</v>
      </c>
      <c r="E617" s="27" t="s">
        <v>335</v>
      </c>
      <c r="F617" s="2" t="s">
        <v>356</v>
      </c>
      <c r="G617" s="27"/>
      <c r="H617" s="56"/>
      <c r="I617" s="27"/>
      <c r="J617" s="27">
        <v>180</v>
      </c>
      <c r="O617" s="27"/>
      <c r="P617" s="23"/>
      <c r="R617" s="23"/>
      <c r="T617" s="26">
        <f t="shared" si="17"/>
        <v>180</v>
      </c>
    </row>
    <row r="618" spans="1:20" ht="12.75" hidden="1" outlineLevel="2">
      <c r="A618" s="19" t="s">
        <v>514</v>
      </c>
      <c r="B618" s="19" t="s">
        <v>840</v>
      </c>
      <c r="C618" s="1" t="s">
        <v>632</v>
      </c>
      <c r="D618" s="23" t="s">
        <v>633</v>
      </c>
      <c r="E618" s="27" t="s">
        <v>710</v>
      </c>
      <c r="F618" s="2" t="s">
        <v>710</v>
      </c>
      <c r="G618" s="27"/>
      <c r="H618" s="56"/>
      <c r="I618" s="27"/>
      <c r="J618" s="27"/>
      <c r="O618" s="27"/>
      <c r="P618" s="23"/>
      <c r="R618" s="23"/>
      <c r="S618" s="27">
        <v>22.87</v>
      </c>
      <c r="T618" s="26">
        <f t="shared" si="17"/>
        <v>22.87</v>
      </c>
    </row>
    <row r="619" spans="1:20" ht="12.75" hidden="1" outlineLevel="2">
      <c r="A619" s="19" t="s">
        <v>514</v>
      </c>
      <c r="B619" s="19" t="s">
        <v>840</v>
      </c>
      <c r="C619" s="1" t="s">
        <v>632</v>
      </c>
      <c r="D619" s="23" t="s">
        <v>636</v>
      </c>
      <c r="E619" s="27" t="s">
        <v>861</v>
      </c>
      <c r="F619" s="2" t="s">
        <v>861</v>
      </c>
      <c r="G619" s="27"/>
      <c r="H619" s="56"/>
      <c r="I619" s="27"/>
      <c r="J619" s="27"/>
      <c r="N619" s="58">
        <f>O619/$O$2</f>
        <v>0.75</v>
      </c>
      <c r="O619" s="27">
        <v>54</v>
      </c>
      <c r="P619" s="23"/>
      <c r="R619" s="23"/>
      <c r="T619" s="26">
        <f t="shared" si="17"/>
        <v>54</v>
      </c>
    </row>
    <row r="620" spans="1:20" ht="12.75" hidden="1" outlineLevel="2">
      <c r="A620" s="19" t="s">
        <v>514</v>
      </c>
      <c r="B620" s="19" t="s">
        <v>840</v>
      </c>
      <c r="C620" s="1" t="s">
        <v>632</v>
      </c>
      <c r="D620" s="72" t="s">
        <v>636</v>
      </c>
      <c r="E620" s="27" t="s">
        <v>335</v>
      </c>
      <c r="F620" s="2">
        <v>15</v>
      </c>
      <c r="G620" s="27">
        <v>5.554575</v>
      </c>
      <c r="H620" s="56">
        <v>15</v>
      </c>
      <c r="I620" s="27">
        <v>1.5</v>
      </c>
      <c r="J620" s="27"/>
      <c r="O620" s="27"/>
      <c r="P620" s="23"/>
      <c r="R620" s="23"/>
      <c r="T620" s="26">
        <f t="shared" si="17"/>
        <v>7.054575</v>
      </c>
    </row>
    <row r="621" spans="1:20" ht="12.75" hidden="1" outlineLevel="2">
      <c r="A621" s="19" t="s">
        <v>514</v>
      </c>
      <c r="B621" s="19" t="s">
        <v>840</v>
      </c>
      <c r="C621" s="1" t="s">
        <v>632</v>
      </c>
      <c r="D621" s="23" t="s">
        <v>636</v>
      </c>
      <c r="E621" s="27" t="s">
        <v>335</v>
      </c>
      <c r="F621" s="2" t="s">
        <v>338</v>
      </c>
      <c r="G621" s="27">
        <v>6.676019999999999</v>
      </c>
      <c r="H621" s="56">
        <v>2</v>
      </c>
      <c r="I621" s="27">
        <v>0.12</v>
      </c>
      <c r="J621" s="27"/>
      <c r="O621" s="27"/>
      <c r="P621" s="23"/>
      <c r="R621" s="23"/>
      <c r="T621" s="26">
        <f t="shared" si="17"/>
        <v>6.7960199999999995</v>
      </c>
    </row>
    <row r="622" spans="1:20" ht="12.75" hidden="1" outlineLevel="2">
      <c r="A622" s="19" t="s">
        <v>514</v>
      </c>
      <c r="B622" s="19" t="s">
        <v>840</v>
      </c>
      <c r="C622" s="1" t="s">
        <v>632</v>
      </c>
      <c r="D622" s="23" t="s">
        <v>636</v>
      </c>
      <c r="E622" s="27" t="s">
        <v>335</v>
      </c>
      <c r="F622" s="2" t="s">
        <v>339</v>
      </c>
      <c r="G622" s="27">
        <v>15.44751</v>
      </c>
      <c r="H622" s="56">
        <v>9</v>
      </c>
      <c r="I622" s="27">
        <v>0.54</v>
      </c>
      <c r="J622" s="27"/>
      <c r="O622" s="27"/>
      <c r="P622" s="23"/>
      <c r="R622" s="23"/>
      <c r="T622" s="26">
        <f t="shared" si="17"/>
        <v>15.98751</v>
      </c>
    </row>
    <row r="623" spans="1:20" ht="12.75" hidden="1" outlineLevel="2">
      <c r="A623" s="19" t="s">
        <v>514</v>
      </c>
      <c r="B623" s="19" t="s">
        <v>840</v>
      </c>
      <c r="C623" s="1" t="s">
        <v>632</v>
      </c>
      <c r="D623" s="23" t="s">
        <v>636</v>
      </c>
      <c r="E623" s="27" t="s">
        <v>335</v>
      </c>
      <c r="F623" s="2" t="s">
        <v>340</v>
      </c>
      <c r="G623" s="27">
        <v>4.50684</v>
      </c>
      <c r="H623" s="56">
        <v>5</v>
      </c>
      <c r="I623" s="27">
        <v>2.4</v>
      </c>
      <c r="J623" s="27"/>
      <c r="O623" s="27"/>
      <c r="P623" s="23"/>
      <c r="R623" s="23"/>
      <c r="T623" s="26">
        <f t="shared" si="17"/>
        <v>6.906840000000001</v>
      </c>
    </row>
    <row r="624" spans="1:20" ht="12.75" hidden="1" outlineLevel="2">
      <c r="A624" s="19" t="s">
        <v>514</v>
      </c>
      <c r="B624" s="19" t="s">
        <v>840</v>
      </c>
      <c r="C624" s="1" t="s">
        <v>632</v>
      </c>
      <c r="D624" s="23" t="s">
        <v>636</v>
      </c>
      <c r="E624" s="27" t="s">
        <v>335</v>
      </c>
      <c r="F624" s="2" t="s">
        <v>356</v>
      </c>
      <c r="G624" s="27"/>
      <c r="H624" s="56"/>
      <c r="I624" s="27"/>
      <c r="J624" s="27">
        <v>150</v>
      </c>
      <c r="O624" s="27"/>
      <c r="P624" s="23"/>
      <c r="R624" s="23"/>
      <c r="T624" s="26">
        <f t="shared" si="17"/>
        <v>150</v>
      </c>
    </row>
    <row r="625" spans="1:20" ht="12.75" hidden="1" outlineLevel="2">
      <c r="A625" s="19" t="s">
        <v>514</v>
      </c>
      <c r="B625" s="19" t="s">
        <v>844</v>
      </c>
      <c r="C625" s="1" t="s">
        <v>656</v>
      </c>
      <c r="D625" s="19" t="s">
        <v>657</v>
      </c>
      <c r="E625" s="27" t="s">
        <v>861</v>
      </c>
      <c r="F625" s="2" t="s">
        <v>861</v>
      </c>
      <c r="G625" s="27"/>
      <c r="H625" s="56"/>
      <c r="I625" s="27"/>
      <c r="J625" s="27"/>
      <c r="K625" s="51"/>
      <c r="L625" s="3"/>
      <c r="M625" s="26"/>
      <c r="N625" s="58">
        <f>O625/$O$2</f>
        <v>181</v>
      </c>
      <c r="O625" s="27">
        <v>13032</v>
      </c>
      <c r="P625" s="3"/>
      <c r="Q625" s="26"/>
      <c r="R625" s="3"/>
      <c r="T625" s="26">
        <f t="shared" si="17"/>
        <v>13032</v>
      </c>
    </row>
    <row r="626" spans="1:20" ht="12.75" hidden="1" outlineLevel="2">
      <c r="A626" s="19" t="s">
        <v>514</v>
      </c>
      <c r="B626" s="19" t="s">
        <v>844</v>
      </c>
      <c r="C626" s="1" t="s">
        <v>656</v>
      </c>
      <c r="D626" s="23" t="s">
        <v>657</v>
      </c>
      <c r="E626" s="27" t="s">
        <v>335</v>
      </c>
      <c r="F626" s="2">
        <v>15</v>
      </c>
      <c r="G626" s="27">
        <v>172.139175</v>
      </c>
      <c r="H626" s="56">
        <v>485</v>
      </c>
      <c r="I626" s="27">
        <v>48.5</v>
      </c>
      <c r="J626" s="27"/>
      <c r="O626" s="27"/>
      <c r="P626" s="23"/>
      <c r="R626" s="23"/>
      <c r="T626" s="26">
        <f t="shared" si="17"/>
        <v>220.639175</v>
      </c>
    </row>
    <row r="627" spans="1:20" ht="12.75" hidden="1" outlineLevel="2">
      <c r="A627" s="19" t="s">
        <v>514</v>
      </c>
      <c r="B627" s="19" t="s">
        <v>844</v>
      </c>
      <c r="C627" s="1" t="s">
        <v>656</v>
      </c>
      <c r="D627" s="72" t="s">
        <v>657</v>
      </c>
      <c r="E627" s="27" t="s">
        <v>335</v>
      </c>
      <c r="F627" s="2" t="s">
        <v>337</v>
      </c>
      <c r="G627" s="27">
        <v>58.66263</v>
      </c>
      <c r="H627" s="56">
        <v>15</v>
      </c>
      <c r="I627" s="27">
        <v>0.9</v>
      </c>
      <c r="J627" s="27"/>
      <c r="O627" s="27"/>
      <c r="P627" s="23"/>
      <c r="R627" s="23"/>
      <c r="T627" s="26">
        <f t="shared" si="17"/>
        <v>59.56263</v>
      </c>
    </row>
    <row r="628" spans="1:20" ht="12.75" hidden="1" outlineLevel="2">
      <c r="A628" s="19" t="s">
        <v>514</v>
      </c>
      <c r="B628" s="19" t="s">
        <v>844</v>
      </c>
      <c r="C628" s="1" t="s">
        <v>656</v>
      </c>
      <c r="D628" s="23" t="s">
        <v>657</v>
      </c>
      <c r="E628" s="27" t="s">
        <v>335</v>
      </c>
      <c r="F628" s="2" t="s">
        <v>338</v>
      </c>
      <c r="G628" s="27">
        <v>118.69416</v>
      </c>
      <c r="H628" s="56">
        <v>86</v>
      </c>
      <c r="I628" s="27">
        <v>5.16</v>
      </c>
      <c r="J628" s="27"/>
      <c r="O628" s="27"/>
      <c r="P628" s="23"/>
      <c r="R628" s="23"/>
      <c r="T628" s="26">
        <f t="shared" si="17"/>
        <v>123.85416</v>
      </c>
    </row>
    <row r="629" spans="1:20" ht="12.75" hidden="1" outlineLevel="2">
      <c r="A629" s="19" t="s">
        <v>514</v>
      </c>
      <c r="B629" s="19" t="s">
        <v>844</v>
      </c>
      <c r="C629" s="1" t="s">
        <v>656</v>
      </c>
      <c r="D629" s="23" t="s">
        <v>657</v>
      </c>
      <c r="E629" s="27" t="s">
        <v>335</v>
      </c>
      <c r="F629" s="2" t="s">
        <v>339</v>
      </c>
      <c r="G629" s="27">
        <v>188.60283</v>
      </c>
      <c r="H629" s="56">
        <v>267</v>
      </c>
      <c r="I629" s="27">
        <v>16.02</v>
      </c>
      <c r="J629" s="27"/>
      <c r="O629" s="27"/>
      <c r="P629" s="23"/>
      <c r="R629" s="23"/>
      <c r="T629" s="26">
        <f t="shared" si="17"/>
        <v>204.62283000000002</v>
      </c>
    </row>
    <row r="630" spans="1:20" ht="12.75" hidden="1" outlineLevel="2">
      <c r="A630" s="19" t="s">
        <v>514</v>
      </c>
      <c r="B630" s="19" t="s">
        <v>844</v>
      </c>
      <c r="C630" s="1" t="s">
        <v>656</v>
      </c>
      <c r="D630" s="23" t="s">
        <v>657</v>
      </c>
      <c r="E630" s="27" t="s">
        <v>335</v>
      </c>
      <c r="F630" s="2" t="s">
        <v>340</v>
      </c>
      <c r="G630" s="27">
        <v>20.1123</v>
      </c>
      <c r="H630" s="56">
        <v>27</v>
      </c>
      <c r="I630" s="27">
        <v>12.96</v>
      </c>
      <c r="J630" s="27"/>
      <c r="K630" s="51"/>
      <c r="L630" s="3"/>
      <c r="M630" s="26"/>
      <c r="N630" s="47"/>
      <c r="O630" s="26"/>
      <c r="P630" s="3"/>
      <c r="Q630" s="26"/>
      <c r="R630" s="3"/>
      <c r="T630" s="26">
        <f t="shared" si="17"/>
        <v>33.0723</v>
      </c>
    </row>
    <row r="631" spans="1:20" ht="12.75" hidden="1" outlineLevel="2">
      <c r="A631" s="19" t="s">
        <v>514</v>
      </c>
      <c r="B631" s="19" t="s">
        <v>844</v>
      </c>
      <c r="C631" s="1" t="s">
        <v>656</v>
      </c>
      <c r="D631" s="19" t="s">
        <v>657</v>
      </c>
      <c r="E631" s="27" t="s">
        <v>335</v>
      </c>
      <c r="F631" s="2" t="s">
        <v>356</v>
      </c>
      <c r="G631" s="27"/>
      <c r="H631" s="56"/>
      <c r="I631" s="27"/>
      <c r="J631" s="27">
        <v>180</v>
      </c>
      <c r="K631" s="51"/>
      <c r="L631" s="3"/>
      <c r="M631" s="26"/>
      <c r="N631" s="47"/>
      <c r="O631" s="26"/>
      <c r="P631" s="3"/>
      <c r="Q631" s="26"/>
      <c r="R631" s="3"/>
      <c r="T631" s="26">
        <f t="shared" si="17"/>
        <v>180</v>
      </c>
    </row>
    <row r="632" spans="1:20" ht="12.75" hidden="1" outlineLevel="2">
      <c r="A632" s="19" t="s">
        <v>514</v>
      </c>
      <c r="B632" s="19" t="s">
        <v>819</v>
      </c>
      <c r="C632" s="1" t="s">
        <v>557</v>
      </c>
      <c r="D632" s="23" t="s">
        <v>558</v>
      </c>
      <c r="E632" s="27" t="s">
        <v>335</v>
      </c>
      <c r="F632" s="2">
        <v>15</v>
      </c>
      <c r="G632" s="27">
        <v>106.47936</v>
      </c>
      <c r="H632" s="56">
        <v>297</v>
      </c>
      <c r="I632" s="27">
        <v>29.7</v>
      </c>
      <c r="J632" s="27"/>
      <c r="O632" s="27"/>
      <c r="P632" s="23"/>
      <c r="R632" s="23"/>
      <c r="T632" s="26">
        <f t="shared" si="17"/>
        <v>136.17936</v>
      </c>
    </row>
    <row r="633" spans="1:20" ht="12.75" hidden="1" outlineLevel="2">
      <c r="A633" s="19" t="s">
        <v>514</v>
      </c>
      <c r="B633" s="19" t="s">
        <v>819</v>
      </c>
      <c r="C633" s="1" t="s">
        <v>557</v>
      </c>
      <c r="D633" s="23" t="s">
        <v>558</v>
      </c>
      <c r="E633" s="27" t="s">
        <v>335</v>
      </c>
      <c r="F633" s="2" t="s">
        <v>337</v>
      </c>
      <c r="G633" s="27">
        <v>5.21235</v>
      </c>
      <c r="H633" s="56">
        <v>1</v>
      </c>
      <c r="I633" s="27">
        <v>0.06</v>
      </c>
      <c r="J633" s="27"/>
      <c r="O633" s="27"/>
      <c r="P633" s="23"/>
      <c r="R633" s="23"/>
      <c r="T633" s="26">
        <f t="shared" si="17"/>
        <v>5.272349999999999</v>
      </c>
    </row>
    <row r="634" spans="1:20" ht="12.75" hidden="1" outlineLevel="2">
      <c r="A634" s="19" t="s">
        <v>514</v>
      </c>
      <c r="B634" s="19" t="s">
        <v>819</v>
      </c>
      <c r="C634" s="1" t="s">
        <v>557</v>
      </c>
      <c r="D634" s="23" t="s">
        <v>558</v>
      </c>
      <c r="E634" s="27" t="s">
        <v>335</v>
      </c>
      <c r="F634" s="2" t="s">
        <v>338</v>
      </c>
      <c r="G634" s="27">
        <v>33.15897</v>
      </c>
      <c r="H634" s="56">
        <v>24</v>
      </c>
      <c r="I634" s="27">
        <v>1.44</v>
      </c>
      <c r="J634" s="27"/>
      <c r="O634" s="27"/>
      <c r="P634" s="23"/>
      <c r="R634" s="23"/>
      <c r="T634" s="26">
        <f t="shared" si="17"/>
        <v>34.598969999999994</v>
      </c>
    </row>
    <row r="635" spans="1:20" ht="12.75" hidden="1" outlineLevel="2">
      <c r="A635" s="19" t="s">
        <v>514</v>
      </c>
      <c r="B635" s="19" t="s">
        <v>819</v>
      </c>
      <c r="C635" s="1" t="s">
        <v>557</v>
      </c>
      <c r="D635" s="23" t="s">
        <v>558</v>
      </c>
      <c r="E635" s="27" t="s">
        <v>335</v>
      </c>
      <c r="F635" s="2" t="s">
        <v>339</v>
      </c>
      <c r="G635" s="27">
        <v>7.63425</v>
      </c>
      <c r="H635" s="56">
        <v>13</v>
      </c>
      <c r="I635" s="27">
        <v>0.78</v>
      </c>
      <c r="J635" s="27"/>
      <c r="O635" s="27"/>
      <c r="P635" s="23"/>
      <c r="R635" s="23"/>
      <c r="T635" s="26">
        <f t="shared" si="17"/>
        <v>8.41425</v>
      </c>
    </row>
    <row r="636" spans="1:20" ht="12.75" hidden="1" outlineLevel="2">
      <c r="A636" s="19" t="s">
        <v>514</v>
      </c>
      <c r="B636" s="19" t="s">
        <v>819</v>
      </c>
      <c r="C636" s="1" t="s">
        <v>557</v>
      </c>
      <c r="D636" s="23" t="s">
        <v>558</v>
      </c>
      <c r="E636" s="27" t="s">
        <v>335</v>
      </c>
      <c r="F636" s="2" t="s">
        <v>340</v>
      </c>
      <c r="G636" s="27">
        <v>5.665139999999999</v>
      </c>
      <c r="H636" s="56">
        <v>7</v>
      </c>
      <c r="I636" s="27">
        <v>3.36</v>
      </c>
      <c r="J636" s="27"/>
      <c r="O636" s="27"/>
      <c r="P636" s="23"/>
      <c r="R636" s="23"/>
      <c r="T636" s="26">
        <f t="shared" si="17"/>
        <v>9.025139999999999</v>
      </c>
    </row>
    <row r="637" spans="1:20" ht="12.75" hidden="1" outlineLevel="2">
      <c r="A637" s="19" t="s">
        <v>514</v>
      </c>
      <c r="B637" s="19" t="s">
        <v>819</v>
      </c>
      <c r="C637" s="1" t="s">
        <v>557</v>
      </c>
      <c r="D637" s="23" t="s">
        <v>558</v>
      </c>
      <c r="E637" s="27" t="s">
        <v>335</v>
      </c>
      <c r="F637" s="2" t="s">
        <v>356</v>
      </c>
      <c r="G637" s="27"/>
      <c r="H637" s="56"/>
      <c r="I637" s="27"/>
      <c r="J637" s="27">
        <v>180</v>
      </c>
      <c r="O637" s="27"/>
      <c r="P637" s="23"/>
      <c r="R637" s="23"/>
      <c r="T637" s="26">
        <f t="shared" si="17"/>
        <v>180</v>
      </c>
    </row>
    <row r="638" spans="1:20" ht="12.75" hidden="1" outlineLevel="2">
      <c r="A638" s="19" t="s">
        <v>514</v>
      </c>
      <c r="B638" s="19" t="s">
        <v>819</v>
      </c>
      <c r="C638" s="1" t="s">
        <v>557</v>
      </c>
      <c r="D638" s="59" t="s">
        <v>558</v>
      </c>
      <c r="E638" s="60" t="s">
        <v>713</v>
      </c>
      <c r="F638" s="23" t="s">
        <v>713</v>
      </c>
      <c r="K638" s="52">
        <v>4</v>
      </c>
      <c r="L638" s="53">
        <v>0.18</v>
      </c>
      <c r="M638" s="27">
        <f>K638*L638*$M$2</f>
        <v>2257.2</v>
      </c>
      <c r="T638" s="26">
        <f t="shared" si="17"/>
        <v>2257.2</v>
      </c>
    </row>
    <row r="639" spans="1:20" ht="12.75" hidden="1" outlineLevel="2">
      <c r="A639" s="19" t="s">
        <v>514</v>
      </c>
      <c r="B639" s="19" t="s">
        <v>819</v>
      </c>
      <c r="C639" s="1" t="s">
        <v>557</v>
      </c>
      <c r="D639" s="23" t="s">
        <v>558</v>
      </c>
      <c r="E639" s="27" t="s">
        <v>710</v>
      </c>
      <c r="F639" s="2" t="s">
        <v>710</v>
      </c>
      <c r="G639" s="27"/>
      <c r="H639" s="56"/>
      <c r="I639" s="27"/>
      <c r="J639" s="27"/>
      <c r="O639" s="27"/>
      <c r="P639" s="23"/>
      <c r="R639" s="23"/>
      <c r="S639" s="27">
        <v>362.95</v>
      </c>
      <c r="T639" s="26">
        <f t="shared" si="17"/>
        <v>362.95</v>
      </c>
    </row>
    <row r="640" spans="1:20" ht="12.75" hidden="1" outlineLevel="2">
      <c r="A640" s="19" t="s">
        <v>514</v>
      </c>
      <c r="B640" s="19" t="s">
        <v>819</v>
      </c>
      <c r="C640" s="2">
        <v>904100</v>
      </c>
      <c r="D640" s="59" t="s">
        <v>924</v>
      </c>
      <c r="E640" s="60" t="s">
        <v>713</v>
      </c>
      <c r="F640" s="23" t="s">
        <v>713</v>
      </c>
      <c r="K640" s="52">
        <v>1</v>
      </c>
      <c r="L640" s="53">
        <v>1</v>
      </c>
      <c r="M640" s="27">
        <f>K640*L640*$M$2</f>
        <v>3135</v>
      </c>
      <c r="T640" s="26">
        <f t="shared" si="17"/>
        <v>3135</v>
      </c>
    </row>
    <row r="641" spans="1:20" ht="12.75" hidden="1" outlineLevel="2">
      <c r="A641" s="19" t="s">
        <v>514</v>
      </c>
      <c r="B641" s="19" t="s">
        <v>819</v>
      </c>
      <c r="C641" s="1" t="s">
        <v>910</v>
      </c>
      <c r="D641" s="59" t="s">
        <v>911</v>
      </c>
      <c r="E641" s="60" t="s">
        <v>713</v>
      </c>
      <c r="F641" s="23" t="s">
        <v>713</v>
      </c>
      <c r="K641" s="52">
        <v>4</v>
      </c>
      <c r="L641" s="53">
        <v>0.01</v>
      </c>
      <c r="M641" s="27">
        <f>K641*L641*$M$2</f>
        <v>125.4</v>
      </c>
      <c r="T641" s="26">
        <f t="shared" si="17"/>
        <v>125.4</v>
      </c>
    </row>
    <row r="642" spans="1:20" ht="12.75" hidden="1" outlineLevel="2">
      <c r="A642" s="19" t="s">
        <v>514</v>
      </c>
      <c r="B642" s="19" t="s">
        <v>819</v>
      </c>
      <c r="C642" s="1" t="s">
        <v>910</v>
      </c>
      <c r="D642" s="19" t="s">
        <v>911</v>
      </c>
      <c r="E642" s="27" t="s">
        <v>710</v>
      </c>
      <c r="F642" s="2" t="s">
        <v>710</v>
      </c>
      <c r="G642" s="27"/>
      <c r="H642" s="56"/>
      <c r="I642" s="27"/>
      <c r="J642" s="27"/>
      <c r="O642" s="27"/>
      <c r="P642" s="23"/>
      <c r="R642" s="23"/>
      <c r="S642" s="27">
        <v>16.29</v>
      </c>
      <c r="T642" s="26">
        <f t="shared" si="17"/>
        <v>16.29</v>
      </c>
    </row>
    <row r="643" spans="1:20" ht="12.75" hidden="1" outlineLevel="2">
      <c r="A643" s="19" t="s">
        <v>514</v>
      </c>
      <c r="B643" s="19" t="s">
        <v>891</v>
      </c>
      <c r="C643" s="25" t="s">
        <v>889</v>
      </c>
      <c r="D643" s="19" t="s">
        <v>890</v>
      </c>
      <c r="E643" s="27" t="s">
        <v>861</v>
      </c>
      <c r="F643" s="2" t="s">
        <v>861</v>
      </c>
      <c r="G643" s="27"/>
      <c r="H643" s="56"/>
      <c r="I643" s="27"/>
      <c r="J643" s="27"/>
      <c r="K643" s="51"/>
      <c r="L643" s="3"/>
      <c r="M643" s="26"/>
      <c r="N643" s="58">
        <f>O643/$O$2</f>
        <v>0.75</v>
      </c>
      <c r="O643" s="27">
        <v>54</v>
      </c>
      <c r="P643" s="3"/>
      <c r="Q643" s="26"/>
      <c r="R643" s="3"/>
      <c r="T643" s="26">
        <f aca="true" t="shared" si="18" ref="T643:T652">G643+I643+J643+M643+O643+Q643+R643+S643</f>
        <v>54</v>
      </c>
    </row>
    <row r="644" spans="1:20" ht="12.75" hidden="1" outlineLevel="2">
      <c r="A644" s="19" t="s">
        <v>514</v>
      </c>
      <c r="B644" s="19" t="s">
        <v>891</v>
      </c>
      <c r="C644" s="25" t="s">
        <v>900</v>
      </c>
      <c r="D644" s="54" t="s">
        <v>883</v>
      </c>
      <c r="E644" s="60" t="s">
        <v>861</v>
      </c>
      <c r="F644" s="23" t="s">
        <v>861</v>
      </c>
      <c r="N644" s="58">
        <f>O644/$O$2</f>
        <v>0.25</v>
      </c>
      <c r="O644" s="27">
        <v>18</v>
      </c>
      <c r="P644" s="23"/>
      <c r="R644" s="23"/>
      <c r="T644" s="26">
        <f t="shared" si="18"/>
        <v>18</v>
      </c>
    </row>
    <row r="645" spans="1:20" ht="12.75" hidden="1" outlineLevel="2">
      <c r="A645" s="19" t="s">
        <v>514</v>
      </c>
      <c r="B645" s="19" t="s">
        <v>891</v>
      </c>
      <c r="C645" s="25" t="s">
        <v>901</v>
      </c>
      <c r="D645" s="54" t="s">
        <v>883</v>
      </c>
      <c r="E645" s="60" t="s">
        <v>861</v>
      </c>
      <c r="F645" s="23" t="s">
        <v>861</v>
      </c>
      <c r="N645" s="58">
        <f>O645/$O$2</f>
        <v>0.5</v>
      </c>
      <c r="O645" s="27">
        <v>36</v>
      </c>
      <c r="P645" s="23"/>
      <c r="R645" s="23"/>
      <c r="T645" s="26">
        <f t="shared" si="18"/>
        <v>36</v>
      </c>
    </row>
    <row r="646" spans="1:20" ht="12.75" hidden="1" outlineLevel="2">
      <c r="A646" s="19" t="s">
        <v>514</v>
      </c>
      <c r="B646" s="19" t="s">
        <v>835</v>
      </c>
      <c r="C646" s="1" t="s">
        <v>750</v>
      </c>
      <c r="D646" s="23" t="s">
        <v>618</v>
      </c>
      <c r="E646" s="27" t="s">
        <v>861</v>
      </c>
      <c r="F646" s="2" t="s">
        <v>861</v>
      </c>
      <c r="G646" s="27"/>
      <c r="H646" s="56"/>
      <c r="I646" s="27"/>
      <c r="J646" s="27"/>
      <c r="N646" s="58">
        <f>O646/$O$2</f>
        <v>1</v>
      </c>
      <c r="O646" s="27">
        <v>72</v>
      </c>
      <c r="P646" s="23"/>
      <c r="R646" s="23"/>
      <c r="T646" s="26">
        <f t="shared" si="18"/>
        <v>72</v>
      </c>
    </row>
    <row r="647" spans="1:20" ht="12.75" hidden="1" outlineLevel="2">
      <c r="A647" s="19" t="s">
        <v>514</v>
      </c>
      <c r="B647" s="19" t="s">
        <v>835</v>
      </c>
      <c r="C647" s="1" t="s">
        <v>750</v>
      </c>
      <c r="D647" s="23" t="s">
        <v>618</v>
      </c>
      <c r="E647" s="27" t="s">
        <v>335</v>
      </c>
      <c r="F647" s="2">
        <v>15</v>
      </c>
      <c r="G647" s="27">
        <v>275.670135</v>
      </c>
      <c r="H647" s="56">
        <v>802</v>
      </c>
      <c r="I647" s="27">
        <v>80.2</v>
      </c>
      <c r="J647" s="27"/>
      <c r="O647" s="27"/>
      <c r="P647" s="23"/>
      <c r="R647" s="23"/>
      <c r="T647" s="26">
        <f t="shared" si="18"/>
        <v>355.870135</v>
      </c>
    </row>
    <row r="648" spans="1:20" ht="12.75" hidden="1" outlineLevel="2">
      <c r="A648" s="19" t="s">
        <v>514</v>
      </c>
      <c r="B648" s="19" t="s">
        <v>835</v>
      </c>
      <c r="C648" s="1" t="s">
        <v>750</v>
      </c>
      <c r="D648" s="23" t="s">
        <v>618</v>
      </c>
      <c r="E648" s="27" t="s">
        <v>335</v>
      </c>
      <c r="F648" s="2" t="s">
        <v>338</v>
      </c>
      <c r="G648" s="27">
        <v>7.34994</v>
      </c>
      <c r="H648" s="56">
        <v>6</v>
      </c>
      <c r="I648" s="27">
        <v>0.36</v>
      </c>
      <c r="J648" s="27"/>
      <c r="O648" s="27"/>
      <c r="P648" s="23"/>
      <c r="R648" s="23"/>
      <c r="T648" s="26">
        <f t="shared" si="18"/>
        <v>7.7099400000000005</v>
      </c>
    </row>
    <row r="649" spans="1:20" ht="12.75" hidden="1" outlineLevel="2">
      <c r="A649" s="19" t="s">
        <v>514</v>
      </c>
      <c r="B649" s="19" t="s">
        <v>835</v>
      </c>
      <c r="C649" s="1" t="s">
        <v>750</v>
      </c>
      <c r="D649" s="23" t="s">
        <v>618</v>
      </c>
      <c r="E649" s="27" t="s">
        <v>335</v>
      </c>
      <c r="F649" s="2" t="s">
        <v>339</v>
      </c>
      <c r="G649" s="27">
        <v>6237.3402</v>
      </c>
      <c r="H649" s="56">
        <v>1070</v>
      </c>
      <c r="I649" s="27">
        <v>64.2</v>
      </c>
      <c r="J649" s="27"/>
      <c r="O649" s="27"/>
      <c r="P649" s="23"/>
      <c r="R649" s="23"/>
      <c r="T649" s="26">
        <f t="shared" si="18"/>
        <v>6301.5401999999995</v>
      </c>
    </row>
    <row r="650" spans="1:20" ht="12.75" hidden="1" outlineLevel="2">
      <c r="A650" s="19" t="s">
        <v>514</v>
      </c>
      <c r="B650" s="19" t="s">
        <v>835</v>
      </c>
      <c r="C650" s="1" t="s">
        <v>750</v>
      </c>
      <c r="D650" s="23" t="s">
        <v>618</v>
      </c>
      <c r="E650" s="27" t="s">
        <v>335</v>
      </c>
      <c r="F650" s="2" t="s">
        <v>356</v>
      </c>
      <c r="G650" s="27"/>
      <c r="H650" s="56"/>
      <c r="I650" s="27"/>
      <c r="J650" s="27">
        <v>180</v>
      </c>
      <c r="O650" s="27"/>
      <c r="P650" s="23"/>
      <c r="R650" s="23"/>
      <c r="T650" s="26">
        <f t="shared" si="18"/>
        <v>180</v>
      </c>
    </row>
    <row r="651" spans="1:20" ht="12.75" hidden="1" outlineLevel="2">
      <c r="A651" s="19" t="s">
        <v>514</v>
      </c>
      <c r="B651" s="19" t="s">
        <v>835</v>
      </c>
      <c r="C651" s="1" t="s">
        <v>750</v>
      </c>
      <c r="D651" s="23" t="s">
        <v>618</v>
      </c>
      <c r="E651" s="27" t="s">
        <v>335</v>
      </c>
      <c r="F651" s="2" t="s">
        <v>853</v>
      </c>
      <c r="G651" s="27">
        <v>0.64</v>
      </c>
      <c r="H651" s="56"/>
      <c r="I651" s="27"/>
      <c r="J651" s="27"/>
      <c r="O651" s="27"/>
      <c r="P651" s="23"/>
      <c r="R651" s="23"/>
      <c r="T651" s="26">
        <f t="shared" si="18"/>
        <v>0.64</v>
      </c>
    </row>
    <row r="652" spans="1:20" ht="12.75" hidden="1" outlineLevel="2">
      <c r="A652" s="19" t="s">
        <v>514</v>
      </c>
      <c r="B652" s="19" t="s">
        <v>835</v>
      </c>
      <c r="C652" s="1" t="s">
        <v>750</v>
      </c>
      <c r="D652" s="23" t="s">
        <v>618</v>
      </c>
      <c r="E652" s="27" t="s">
        <v>335</v>
      </c>
      <c r="F652" s="2" t="s">
        <v>905</v>
      </c>
      <c r="G652" s="27">
        <v>200.45</v>
      </c>
      <c r="H652" s="56"/>
      <c r="I652" s="27"/>
      <c r="J652" s="27"/>
      <c r="O652" s="27"/>
      <c r="P652" s="23"/>
      <c r="R652" s="23"/>
      <c r="T652" s="26">
        <f t="shared" si="18"/>
        <v>200.45</v>
      </c>
    </row>
    <row r="653" spans="1:20" s="3" customFormat="1" ht="12.75" outlineLevel="1" collapsed="1">
      <c r="A653" s="222" t="s">
        <v>952</v>
      </c>
      <c r="B653" s="222"/>
      <c r="C653" s="224"/>
      <c r="D653" s="223"/>
      <c r="E653" s="229"/>
      <c r="G653" s="26">
        <f aca="true" t="shared" si="19" ref="G653:T653">SUBTOTAL(9,G451:G652)</f>
        <v>248987.50251500003</v>
      </c>
      <c r="H653" s="226">
        <f t="shared" si="19"/>
        <v>181865</v>
      </c>
      <c r="I653" s="26">
        <f t="shared" si="19"/>
        <v>26060.670000000013</v>
      </c>
      <c r="J653" s="26">
        <f t="shared" si="19"/>
        <v>3540</v>
      </c>
      <c r="K653" s="230">
        <f t="shared" si="19"/>
        <v>54</v>
      </c>
      <c r="L653" s="231">
        <f t="shared" si="19"/>
        <v>5.483699999999999</v>
      </c>
      <c r="M653" s="26">
        <f t="shared" si="19"/>
        <v>54258.69899999999</v>
      </c>
      <c r="N653" s="47">
        <f t="shared" si="19"/>
        <v>216.75</v>
      </c>
      <c r="O653" s="26">
        <f t="shared" si="19"/>
        <v>15606</v>
      </c>
      <c r="P653" s="227">
        <f t="shared" si="19"/>
        <v>389875</v>
      </c>
      <c r="Q653" s="26">
        <f t="shared" si="19"/>
        <v>24273.15</v>
      </c>
      <c r="R653" s="26">
        <f t="shared" si="19"/>
        <v>3898.75</v>
      </c>
      <c r="S653" s="26">
        <f t="shared" si="19"/>
        <v>496.27000000000004</v>
      </c>
      <c r="T653" s="26">
        <f t="shared" si="19"/>
        <v>377121.041515</v>
      </c>
    </row>
    <row r="654" spans="1:20" ht="12.75" hidden="1" outlineLevel="2">
      <c r="A654" s="19" t="s">
        <v>559</v>
      </c>
      <c r="B654" s="19" t="s">
        <v>832</v>
      </c>
      <c r="C654" s="1" t="s">
        <v>605</v>
      </c>
      <c r="D654" s="23" t="s">
        <v>606</v>
      </c>
      <c r="E654" s="27" t="s">
        <v>335</v>
      </c>
      <c r="F654" s="2">
        <v>15</v>
      </c>
      <c r="G654" s="27">
        <v>3.5275499999999997</v>
      </c>
      <c r="H654" s="56">
        <v>10</v>
      </c>
      <c r="I654" s="27">
        <v>1</v>
      </c>
      <c r="J654" s="27"/>
      <c r="O654" s="27"/>
      <c r="P654" s="23"/>
      <c r="R654" s="23"/>
      <c r="T654" s="26">
        <f aca="true" t="shared" si="20" ref="T654:T685">G654+I654+J654+M654+O654+Q654+R654+S654</f>
        <v>4.52755</v>
      </c>
    </row>
    <row r="655" spans="1:20" ht="12.75" hidden="1" outlineLevel="2">
      <c r="A655" s="19" t="s">
        <v>559</v>
      </c>
      <c r="B655" s="19" t="s">
        <v>832</v>
      </c>
      <c r="C655" s="1" t="s">
        <v>605</v>
      </c>
      <c r="D655" s="23" t="s">
        <v>606</v>
      </c>
      <c r="E655" s="27" t="s">
        <v>335</v>
      </c>
      <c r="F655" s="2" t="s">
        <v>339</v>
      </c>
      <c r="G655" s="27">
        <v>11.077559999999998</v>
      </c>
      <c r="H655" s="56">
        <v>24</v>
      </c>
      <c r="I655" s="27">
        <v>1.44</v>
      </c>
      <c r="J655" s="27"/>
      <c r="O655" s="27"/>
      <c r="P655" s="23"/>
      <c r="R655" s="23"/>
      <c r="T655" s="26">
        <f t="shared" si="20"/>
        <v>12.517559999999998</v>
      </c>
    </row>
    <row r="656" spans="1:20" ht="12.75" hidden="1" outlineLevel="2">
      <c r="A656" s="19" t="s">
        <v>559</v>
      </c>
      <c r="B656" s="19" t="s">
        <v>832</v>
      </c>
      <c r="C656" s="1" t="s">
        <v>605</v>
      </c>
      <c r="D656" s="23" t="s">
        <v>606</v>
      </c>
      <c r="E656" s="27" t="s">
        <v>335</v>
      </c>
      <c r="F656" s="2" t="s">
        <v>340</v>
      </c>
      <c r="G656" s="27">
        <v>1.51632</v>
      </c>
      <c r="H656" s="56">
        <v>2</v>
      </c>
      <c r="I656" s="27">
        <v>0.96</v>
      </c>
      <c r="J656" s="27"/>
      <c r="O656" s="27"/>
      <c r="P656" s="23"/>
      <c r="R656" s="23"/>
      <c r="T656" s="26">
        <f t="shared" si="20"/>
        <v>2.47632</v>
      </c>
    </row>
    <row r="657" spans="1:20" ht="12.75" hidden="1" outlineLevel="2">
      <c r="A657" s="19" t="s">
        <v>559</v>
      </c>
      <c r="B657" s="19" t="s">
        <v>832</v>
      </c>
      <c r="C657" s="1" t="s">
        <v>605</v>
      </c>
      <c r="D657" s="23" t="s">
        <v>606</v>
      </c>
      <c r="E657" s="27" t="s">
        <v>335</v>
      </c>
      <c r="F657" s="2" t="s">
        <v>356</v>
      </c>
      <c r="G657" s="27"/>
      <c r="H657" s="56"/>
      <c r="I657" s="27"/>
      <c r="J657" s="27">
        <v>165</v>
      </c>
      <c r="O657" s="27"/>
      <c r="P657" s="23"/>
      <c r="R657" s="23"/>
      <c r="T657" s="26">
        <f t="shared" si="20"/>
        <v>165</v>
      </c>
    </row>
    <row r="658" spans="1:20" ht="12.75" hidden="1" outlineLevel="2">
      <c r="A658" s="19" t="s">
        <v>559</v>
      </c>
      <c r="B658" s="19" t="s">
        <v>829</v>
      </c>
      <c r="C658" s="22">
        <v>706408</v>
      </c>
      <c r="D658" s="23" t="s">
        <v>594</v>
      </c>
      <c r="E658" s="27" t="s">
        <v>335</v>
      </c>
      <c r="F658" s="2">
        <v>15</v>
      </c>
      <c r="G658" s="27">
        <v>76.81108499999999</v>
      </c>
      <c r="H658" s="56">
        <v>217</v>
      </c>
      <c r="I658" s="27">
        <v>21.7</v>
      </c>
      <c r="J658" s="27"/>
      <c r="O658" s="27"/>
      <c r="P658" s="23"/>
      <c r="R658" s="23"/>
      <c r="T658" s="26">
        <f t="shared" si="20"/>
        <v>98.511085</v>
      </c>
    </row>
    <row r="659" spans="1:20" ht="12.75" hidden="1" outlineLevel="2">
      <c r="A659" s="19" t="s">
        <v>559</v>
      </c>
      <c r="B659" s="19" t="s">
        <v>829</v>
      </c>
      <c r="C659" s="22">
        <v>706408</v>
      </c>
      <c r="D659" s="23" t="s">
        <v>594</v>
      </c>
      <c r="E659" s="27" t="s">
        <v>335</v>
      </c>
      <c r="F659" s="2" t="s">
        <v>338</v>
      </c>
      <c r="G659" s="27">
        <v>2.0322899999999997</v>
      </c>
      <c r="H659" s="56">
        <v>2</v>
      </c>
      <c r="I659" s="27">
        <v>0.12</v>
      </c>
      <c r="J659" s="27"/>
      <c r="K659" s="51"/>
      <c r="L659" s="3"/>
      <c r="M659" s="26"/>
      <c r="N659" s="47"/>
      <c r="O659" s="26"/>
      <c r="P659" s="3"/>
      <c r="Q659" s="26"/>
      <c r="R659" s="3"/>
      <c r="T659" s="26">
        <f t="shared" si="20"/>
        <v>2.15229</v>
      </c>
    </row>
    <row r="660" spans="1:20" ht="12.75" hidden="1" outlineLevel="2">
      <c r="A660" s="19" t="s">
        <v>559</v>
      </c>
      <c r="B660" s="19" t="s">
        <v>829</v>
      </c>
      <c r="C660" s="22">
        <v>706408</v>
      </c>
      <c r="D660" s="23" t="s">
        <v>594</v>
      </c>
      <c r="E660" s="27" t="s">
        <v>335</v>
      </c>
      <c r="F660" s="2" t="s">
        <v>339</v>
      </c>
      <c r="G660" s="27">
        <v>256.23702</v>
      </c>
      <c r="H660" s="56">
        <v>83</v>
      </c>
      <c r="I660" s="27">
        <v>4.98</v>
      </c>
      <c r="J660" s="27"/>
      <c r="O660" s="27"/>
      <c r="P660" s="23"/>
      <c r="R660" s="23"/>
      <c r="T660" s="26">
        <f t="shared" si="20"/>
        <v>261.21702</v>
      </c>
    </row>
    <row r="661" spans="1:20" ht="12.75" hidden="1" outlineLevel="2">
      <c r="A661" s="19" t="s">
        <v>559</v>
      </c>
      <c r="B661" s="19" t="s">
        <v>829</v>
      </c>
      <c r="C661" s="22">
        <v>706408</v>
      </c>
      <c r="D661" s="23" t="s">
        <v>594</v>
      </c>
      <c r="E661" s="27" t="s">
        <v>335</v>
      </c>
      <c r="F661" s="2" t="s">
        <v>356</v>
      </c>
      <c r="G661" s="27"/>
      <c r="H661" s="56"/>
      <c r="I661" s="27"/>
      <c r="J661" s="27">
        <v>180</v>
      </c>
      <c r="O661" s="27"/>
      <c r="P661" s="23"/>
      <c r="R661" s="23"/>
      <c r="T661" s="26">
        <f t="shared" si="20"/>
        <v>180</v>
      </c>
    </row>
    <row r="662" spans="1:20" ht="12.75" hidden="1" outlineLevel="2">
      <c r="A662" s="19" t="s">
        <v>559</v>
      </c>
      <c r="B662" s="19" t="s">
        <v>821</v>
      </c>
      <c r="C662" s="1" t="s">
        <v>749</v>
      </c>
      <c r="D662" s="23" t="s">
        <v>735</v>
      </c>
      <c r="E662" s="27" t="s">
        <v>335</v>
      </c>
      <c r="F662" s="2" t="s">
        <v>339</v>
      </c>
      <c r="G662" s="27">
        <v>12.13056</v>
      </c>
      <c r="H662" s="56">
        <v>18</v>
      </c>
      <c r="I662" s="27">
        <v>1.08</v>
      </c>
      <c r="J662" s="27"/>
      <c r="O662" s="27"/>
      <c r="P662" s="23"/>
      <c r="R662" s="23"/>
      <c r="T662" s="26">
        <f t="shared" si="20"/>
        <v>13.21056</v>
      </c>
    </row>
    <row r="663" spans="1:20" ht="12.75" hidden="1" outlineLevel="2">
      <c r="A663" s="19" t="s">
        <v>559</v>
      </c>
      <c r="B663" s="19" t="s">
        <v>821</v>
      </c>
      <c r="C663" s="1" t="s">
        <v>749</v>
      </c>
      <c r="D663" s="23" t="s">
        <v>735</v>
      </c>
      <c r="E663" s="27" t="s">
        <v>335</v>
      </c>
      <c r="F663" s="2" t="s">
        <v>356</v>
      </c>
      <c r="G663" s="27"/>
      <c r="H663" s="56"/>
      <c r="I663" s="27"/>
      <c r="J663" s="27">
        <v>15</v>
      </c>
      <c r="O663" s="27"/>
      <c r="P663" s="23"/>
      <c r="R663" s="23"/>
      <c r="T663" s="26">
        <f t="shared" si="20"/>
        <v>15</v>
      </c>
    </row>
    <row r="664" spans="1:20" ht="12.75" hidden="1" outlineLevel="2">
      <c r="A664" s="19" t="s">
        <v>559</v>
      </c>
      <c r="B664" s="19" t="s">
        <v>820</v>
      </c>
      <c r="C664" s="1" t="s">
        <v>560</v>
      </c>
      <c r="D664" s="23" t="s">
        <v>561</v>
      </c>
      <c r="E664" s="27" t="s">
        <v>861</v>
      </c>
      <c r="F664" s="2" t="s">
        <v>861</v>
      </c>
      <c r="G664" s="27"/>
      <c r="H664" s="56"/>
      <c r="I664" s="27"/>
      <c r="J664" s="27"/>
      <c r="K664" s="51"/>
      <c r="L664" s="3"/>
      <c r="M664" s="26"/>
      <c r="N664" s="58">
        <f>O664/$O$2</f>
        <v>0.75</v>
      </c>
      <c r="O664" s="27">
        <v>54</v>
      </c>
      <c r="P664" s="3"/>
      <c r="Q664" s="26"/>
      <c r="R664" s="3"/>
      <c r="T664" s="26">
        <f t="shared" si="20"/>
        <v>54</v>
      </c>
    </row>
    <row r="665" spans="1:20" ht="12.75" hidden="1" outlineLevel="2">
      <c r="A665" s="19" t="s">
        <v>559</v>
      </c>
      <c r="B665" s="19" t="s">
        <v>820</v>
      </c>
      <c r="C665" s="1" t="s">
        <v>560</v>
      </c>
      <c r="D665" s="23" t="s">
        <v>561</v>
      </c>
      <c r="E665" s="27" t="s">
        <v>335</v>
      </c>
      <c r="F665" s="2">
        <v>15</v>
      </c>
      <c r="G665" s="27">
        <v>2071.024605</v>
      </c>
      <c r="H665" s="56">
        <v>5771</v>
      </c>
      <c r="I665" s="27">
        <v>577.1</v>
      </c>
      <c r="J665" s="27"/>
      <c r="K665" s="51"/>
      <c r="L665" s="3"/>
      <c r="M665" s="26"/>
      <c r="N665" s="47"/>
      <c r="O665" s="26"/>
      <c r="P665" s="3"/>
      <c r="Q665" s="26"/>
      <c r="R665" s="3"/>
      <c r="T665" s="26">
        <f t="shared" si="20"/>
        <v>2648.124605</v>
      </c>
    </row>
    <row r="666" spans="1:20" ht="12.75" hidden="1" outlineLevel="2">
      <c r="A666" s="19" t="s">
        <v>559</v>
      </c>
      <c r="B666" s="19" t="s">
        <v>820</v>
      </c>
      <c r="C666" s="1" t="s">
        <v>560</v>
      </c>
      <c r="D666" s="23" t="s">
        <v>561</v>
      </c>
      <c r="E666" s="27" t="s">
        <v>335</v>
      </c>
      <c r="F666" s="2" t="s">
        <v>337</v>
      </c>
      <c r="G666" s="27">
        <v>117.18837</v>
      </c>
      <c r="H666" s="56">
        <v>38</v>
      </c>
      <c r="I666" s="27">
        <v>2.28</v>
      </c>
      <c r="J666" s="27"/>
      <c r="O666" s="27"/>
      <c r="P666" s="23"/>
      <c r="R666" s="23"/>
      <c r="T666" s="26">
        <f t="shared" si="20"/>
        <v>119.46837000000001</v>
      </c>
    </row>
    <row r="667" spans="1:20" ht="12.75" hidden="1" outlineLevel="2">
      <c r="A667" s="19" t="s">
        <v>559</v>
      </c>
      <c r="B667" s="19" t="s">
        <v>820</v>
      </c>
      <c r="C667" s="1" t="s">
        <v>560</v>
      </c>
      <c r="D667" s="23" t="s">
        <v>561</v>
      </c>
      <c r="E667" s="27" t="s">
        <v>335</v>
      </c>
      <c r="F667" s="2" t="s">
        <v>338</v>
      </c>
      <c r="G667" s="27">
        <v>803.29158</v>
      </c>
      <c r="H667" s="56">
        <v>351</v>
      </c>
      <c r="I667" s="27">
        <v>21.06</v>
      </c>
      <c r="J667" s="27"/>
      <c r="O667" s="27"/>
      <c r="P667" s="23"/>
      <c r="R667" s="23"/>
      <c r="T667" s="26">
        <f t="shared" si="20"/>
        <v>824.3515799999999</v>
      </c>
    </row>
    <row r="668" spans="1:20" ht="12.75" hidden="1" outlineLevel="2">
      <c r="A668" s="19" t="s">
        <v>559</v>
      </c>
      <c r="B668" s="19" t="s">
        <v>820</v>
      </c>
      <c r="C668" s="1" t="s">
        <v>560</v>
      </c>
      <c r="D668" s="23" t="s">
        <v>561</v>
      </c>
      <c r="E668" s="27" t="s">
        <v>335</v>
      </c>
      <c r="F668" s="2" t="s">
        <v>339</v>
      </c>
      <c r="G668" s="27">
        <v>426.13330499999995</v>
      </c>
      <c r="H668" s="56">
        <v>313</v>
      </c>
      <c r="I668" s="27">
        <v>18.78</v>
      </c>
      <c r="J668" s="27"/>
      <c r="O668" s="27"/>
      <c r="P668" s="23"/>
      <c r="R668" s="23"/>
      <c r="T668" s="26">
        <f t="shared" si="20"/>
        <v>444.9133049999999</v>
      </c>
    </row>
    <row r="669" spans="1:20" ht="12.75" hidden="1" outlineLevel="2">
      <c r="A669" s="19" t="s">
        <v>559</v>
      </c>
      <c r="B669" s="19" t="s">
        <v>820</v>
      </c>
      <c r="C669" s="1" t="s">
        <v>560</v>
      </c>
      <c r="D669" s="23" t="s">
        <v>561</v>
      </c>
      <c r="E669" s="27" t="s">
        <v>335</v>
      </c>
      <c r="F669" s="2" t="s">
        <v>340</v>
      </c>
      <c r="G669" s="27">
        <v>596.5245</v>
      </c>
      <c r="H669" s="56">
        <v>775</v>
      </c>
      <c r="I669" s="27">
        <v>372</v>
      </c>
      <c r="J669" s="27"/>
      <c r="O669" s="27"/>
      <c r="P669" s="23"/>
      <c r="R669" s="23"/>
      <c r="T669" s="26">
        <f t="shared" si="20"/>
        <v>968.5245</v>
      </c>
    </row>
    <row r="670" spans="1:20" ht="12.75" hidden="1" outlineLevel="2">
      <c r="A670" s="19" t="s">
        <v>559</v>
      </c>
      <c r="B670" s="19" t="s">
        <v>820</v>
      </c>
      <c r="C670" s="1" t="s">
        <v>560</v>
      </c>
      <c r="D670" s="23" t="s">
        <v>561</v>
      </c>
      <c r="E670" s="27" t="s">
        <v>335</v>
      </c>
      <c r="F670" s="2" t="s">
        <v>356</v>
      </c>
      <c r="G670" s="27"/>
      <c r="H670" s="56"/>
      <c r="I670" s="27"/>
      <c r="J670" s="27">
        <v>180</v>
      </c>
      <c r="K670" s="51"/>
      <c r="L670" s="3"/>
      <c r="M670" s="26"/>
      <c r="N670" s="47"/>
      <c r="O670" s="26"/>
      <c r="P670" s="3"/>
      <c r="Q670" s="26"/>
      <c r="R670" s="3"/>
      <c r="T670" s="26">
        <f t="shared" si="20"/>
        <v>180</v>
      </c>
    </row>
    <row r="671" spans="1:20" ht="12.75" hidden="1" outlineLevel="2">
      <c r="A671" s="19" t="s">
        <v>559</v>
      </c>
      <c r="B671" s="19" t="s">
        <v>820</v>
      </c>
      <c r="C671" s="1" t="s">
        <v>560</v>
      </c>
      <c r="D671" s="23" t="s">
        <v>561</v>
      </c>
      <c r="E671" s="27" t="s">
        <v>335</v>
      </c>
      <c r="F671" s="2" t="s">
        <v>853</v>
      </c>
      <c r="G671" s="27">
        <v>0.85</v>
      </c>
      <c r="H671" s="56"/>
      <c r="I671" s="27"/>
      <c r="J671" s="27"/>
      <c r="K671" s="51"/>
      <c r="L671" s="3"/>
      <c r="M671" s="26"/>
      <c r="N671" s="47"/>
      <c r="O671" s="26"/>
      <c r="P671" s="3"/>
      <c r="Q671" s="26"/>
      <c r="R671" s="3"/>
      <c r="T671" s="26">
        <f t="shared" si="20"/>
        <v>0.85</v>
      </c>
    </row>
    <row r="672" spans="1:20" ht="12.75" hidden="1" outlineLevel="2">
      <c r="A672" s="19" t="s">
        <v>559</v>
      </c>
      <c r="B672" s="19" t="s">
        <v>820</v>
      </c>
      <c r="C672" s="1" t="s">
        <v>560</v>
      </c>
      <c r="D672" s="23" t="s">
        <v>561</v>
      </c>
      <c r="E672" s="27" t="s">
        <v>335</v>
      </c>
      <c r="F672" s="2" t="s">
        <v>342</v>
      </c>
      <c r="G672" s="27">
        <v>1264.921515</v>
      </c>
      <c r="H672" s="56">
        <v>4290</v>
      </c>
      <c r="I672" s="27">
        <v>257.4</v>
      </c>
      <c r="J672" s="27"/>
      <c r="K672" s="51"/>
      <c r="L672" s="3"/>
      <c r="M672" s="26"/>
      <c r="N672" s="47"/>
      <c r="O672" s="26"/>
      <c r="P672" s="3"/>
      <c r="Q672" s="26"/>
      <c r="R672" s="3"/>
      <c r="T672" s="26">
        <f t="shared" si="20"/>
        <v>1522.321515</v>
      </c>
    </row>
    <row r="673" spans="1:20" ht="12.75" hidden="1" outlineLevel="2">
      <c r="A673" s="19" t="s">
        <v>559</v>
      </c>
      <c r="B673" s="19" t="s">
        <v>820</v>
      </c>
      <c r="C673" s="1" t="s">
        <v>560</v>
      </c>
      <c r="D673" s="23" t="s">
        <v>561</v>
      </c>
      <c r="E673" s="27" t="s">
        <v>335</v>
      </c>
      <c r="F673" s="2" t="s">
        <v>905</v>
      </c>
      <c r="G673" s="27">
        <v>1142.02</v>
      </c>
      <c r="H673" s="56"/>
      <c r="I673" s="27"/>
      <c r="J673" s="27"/>
      <c r="K673" s="51"/>
      <c r="L673" s="3"/>
      <c r="M673" s="26"/>
      <c r="N673" s="47"/>
      <c r="O673" s="27"/>
      <c r="P673" s="3"/>
      <c r="Q673" s="26"/>
      <c r="R673" s="3"/>
      <c r="T673" s="26">
        <f t="shared" si="20"/>
        <v>1142.02</v>
      </c>
    </row>
    <row r="674" spans="1:20" ht="12.75" hidden="1" outlineLevel="2">
      <c r="A674" s="19" t="s">
        <v>559</v>
      </c>
      <c r="B674" s="19" t="s">
        <v>820</v>
      </c>
      <c r="C674" s="1" t="s">
        <v>560</v>
      </c>
      <c r="D674" s="59" t="s">
        <v>561</v>
      </c>
      <c r="E674" s="60" t="s">
        <v>713</v>
      </c>
      <c r="F674" s="23" t="s">
        <v>713</v>
      </c>
      <c r="K674" s="52">
        <v>2</v>
      </c>
      <c r="L674" s="53">
        <v>0.37</v>
      </c>
      <c r="M674" s="27">
        <f>K674*L674*$M$2</f>
        <v>2319.9</v>
      </c>
      <c r="T674" s="26">
        <f t="shared" si="20"/>
        <v>2319.9</v>
      </c>
    </row>
    <row r="675" spans="1:20" ht="12.75" hidden="1" outlineLevel="2">
      <c r="A675" s="19" t="s">
        <v>559</v>
      </c>
      <c r="B675" s="19" t="s">
        <v>849</v>
      </c>
      <c r="C675" s="1" t="s">
        <v>673</v>
      </c>
      <c r="D675" s="55" t="s">
        <v>674</v>
      </c>
      <c r="E675" s="27" t="s">
        <v>861</v>
      </c>
      <c r="F675" s="2" t="s">
        <v>861</v>
      </c>
      <c r="G675" s="27"/>
      <c r="H675" s="56"/>
      <c r="I675" s="27"/>
      <c r="J675" s="27"/>
      <c r="N675" s="58">
        <f>O675/$O$2</f>
        <v>6</v>
      </c>
      <c r="O675" s="27">
        <v>432</v>
      </c>
      <c r="P675" s="23"/>
      <c r="R675" s="23"/>
      <c r="T675" s="26">
        <f t="shared" si="20"/>
        <v>432</v>
      </c>
    </row>
    <row r="676" spans="1:20" ht="12.75" hidden="1" outlineLevel="2">
      <c r="A676" s="19" t="s">
        <v>559</v>
      </c>
      <c r="B676" s="19" t="s">
        <v>849</v>
      </c>
      <c r="C676" s="1" t="s">
        <v>673</v>
      </c>
      <c r="D676" s="23" t="s">
        <v>674</v>
      </c>
      <c r="E676" s="27" t="s">
        <v>335</v>
      </c>
      <c r="F676" s="2">
        <v>15</v>
      </c>
      <c r="G676" s="27">
        <v>5415.426314999999</v>
      </c>
      <c r="H676" s="56">
        <v>15193</v>
      </c>
      <c r="I676" s="27">
        <v>1519.3</v>
      </c>
      <c r="J676" s="27"/>
      <c r="O676" s="27"/>
      <c r="P676" s="23"/>
      <c r="R676" s="23"/>
      <c r="T676" s="26">
        <f t="shared" si="20"/>
        <v>6934.726314999999</v>
      </c>
    </row>
    <row r="677" spans="1:20" ht="12.75" hidden="1" outlineLevel="2">
      <c r="A677" s="19" t="s">
        <v>559</v>
      </c>
      <c r="B677" s="19" t="s">
        <v>849</v>
      </c>
      <c r="C677" s="1" t="s">
        <v>673</v>
      </c>
      <c r="D677" s="23" t="s">
        <v>674</v>
      </c>
      <c r="E677" s="27" t="s">
        <v>335</v>
      </c>
      <c r="F677" s="2" t="s">
        <v>337</v>
      </c>
      <c r="G677" s="27">
        <v>557.47926</v>
      </c>
      <c r="H677" s="56">
        <v>190</v>
      </c>
      <c r="I677" s="27">
        <v>11.4</v>
      </c>
      <c r="J677" s="27"/>
      <c r="O677" s="27"/>
      <c r="P677" s="23"/>
      <c r="R677" s="23"/>
      <c r="T677" s="26">
        <f t="shared" si="20"/>
        <v>568.8792599999999</v>
      </c>
    </row>
    <row r="678" spans="1:20" ht="12.75" hidden="1" outlineLevel="2">
      <c r="A678" s="19" t="s">
        <v>559</v>
      </c>
      <c r="B678" s="19" t="s">
        <v>849</v>
      </c>
      <c r="C678" s="1" t="s">
        <v>673</v>
      </c>
      <c r="D678" s="23" t="s">
        <v>674</v>
      </c>
      <c r="E678" s="27" t="s">
        <v>335</v>
      </c>
      <c r="F678" s="2" t="s">
        <v>338</v>
      </c>
      <c r="G678" s="27">
        <v>255.20508</v>
      </c>
      <c r="H678" s="56">
        <v>326</v>
      </c>
      <c r="I678" s="27">
        <v>19.56</v>
      </c>
      <c r="J678" s="27"/>
      <c r="O678" s="27"/>
      <c r="P678" s="23"/>
      <c r="R678" s="23"/>
      <c r="T678" s="26">
        <f t="shared" si="20"/>
        <v>274.76508</v>
      </c>
    </row>
    <row r="679" spans="1:20" ht="12.75" hidden="1" outlineLevel="2">
      <c r="A679" s="19" t="s">
        <v>559</v>
      </c>
      <c r="B679" s="19" t="s">
        <v>849</v>
      </c>
      <c r="C679" s="1" t="s">
        <v>673</v>
      </c>
      <c r="D679" s="23" t="s">
        <v>674</v>
      </c>
      <c r="E679" s="27" t="s">
        <v>335</v>
      </c>
      <c r="F679" s="2" t="s">
        <v>341</v>
      </c>
      <c r="G679" s="27">
        <v>15.12108</v>
      </c>
      <c r="H679" s="56">
        <v>3</v>
      </c>
      <c r="I679" s="27">
        <v>0.18</v>
      </c>
      <c r="J679" s="27"/>
      <c r="O679" s="27"/>
      <c r="P679" s="23"/>
      <c r="R679" s="23"/>
      <c r="T679" s="26">
        <f t="shared" si="20"/>
        <v>15.301079999999999</v>
      </c>
    </row>
    <row r="680" spans="1:20" ht="12.75" hidden="1" outlineLevel="2">
      <c r="A680" s="19" t="s">
        <v>559</v>
      </c>
      <c r="B680" s="19" t="s">
        <v>849</v>
      </c>
      <c r="C680" s="1" t="s">
        <v>673</v>
      </c>
      <c r="D680" s="23" t="s">
        <v>674</v>
      </c>
      <c r="E680" s="27" t="s">
        <v>335</v>
      </c>
      <c r="F680" s="2" t="s">
        <v>339</v>
      </c>
      <c r="G680" s="27">
        <v>19201.61295</v>
      </c>
      <c r="H680" s="56">
        <v>29790</v>
      </c>
      <c r="I680" s="27">
        <v>1787.4</v>
      </c>
      <c r="J680" s="27"/>
      <c r="O680" s="27"/>
      <c r="P680" s="23"/>
      <c r="R680" s="23"/>
      <c r="T680" s="26">
        <f t="shared" si="20"/>
        <v>20989.01295</v>
      </c>
    </row>
    <row r="681" spans="1:20" ht="12.75" hidden="1" outlineLevel="2">
      <c r="A681" s="19" t="s">
        <v>559</v>
      </c>
      <c r="B681" s="19" t="s">
        <v>849</v>
      </c>
      <c r="C681" s="1" t="s">
        <v>673</v>
      </c>
      <c r="D681" s="23" t="s">
        <v>674</v>
      </c>
      <c r="E681" s="27" t="s">
        <v>335</v>
      </c>
      <c r="F681" s="2" t="s">
        <v>340</v>
      </c>
      <c r="G681" s="27">
        <v>30.45276</v>
      </c>
      <c r="H681" s="56">
        <v>61</v>
      </c>
      <c r="I681" s="27">
        <v>29.28</v>
      </c>
      <c r="J681" s="27"/>
      <c r="K681" s="51"/>
      <c r="L681" s="3"/>
      <c r="M681" s="26"/>
      <c r="N681" s="47"/>
      <c r="O681" s="26"/>
      <c r="P681" s="3"/>
      <c r="Q681" s="26"/>
      <c r="R681" s="3"/>
      <c r="T681" s="26">
        <f t="shared" si="20"/>
        <v>59.73276</v>
      </c>
    </row>
    <row r="682" spans="1:20" ht="12.75" hidden="1" outlineLevel="2">
      <c r="A682" s="19" t="s">
        <v>559</v>
      </c>
      <c r="B682" s="19" t="s">
        <v>849</v>
      </c>
      <c r="C682" s="1" t="s">
        <v>673</v>
      </c>
      <c r="D682" s="19" t="s">
        <v>674</v>
      </c>
      <c r="E682" s="27" t="s">
        <v>335</v>
      </c>
      <c r="F682" s="2" t="s">
        <v>356</v>
      </c>
      <c r="G682" s="27"/>
      <c r="H682" s="56"/>
      <c r="I682" s="27"/>
      <c r="J682" s="27">
        <v>180</v>
      </c>
      <c r="O682" s="27"/>
      <c r="P682" s="23"/>
      <c r="R682" s="23"/>
      <c r="T682" s="26">
        <f t="shared" si="20"/>
        <v>180</v>
      </c>
    </row>
    <row r="683" spans="1:20" ht="12.75" hidden="1" outlineLevel="2">
      <c r="A683" s="19" t="s">
        <v>559</v>
      </c>
      <c r="B683" s="19" t="s">
        <v>849</v>
      </c>
      <c r="C683" s="1" t="s">
        <v>673</v>
      </c>
      <c r="D683" s="19" t="s">
        <v>674</v>
      </c>
      <c r="E683" s="27" t="s">
        <v>335</v>
      </c>
      <c r="F683" s="2" t="s">
        <v>853</v>
      </c>
      <c r="G683" s="27">
        <v>1383.91</v>
      </c>
      <c r="H683" s="56"/>
      <c r="I683" s="27"/>
      <c r="J683" s="27"/>
      <c r="O683" s="27"/>
      <c r="P683" s="23"/>
      <c r="R683" s="23"/>
      <c r="T683" s="26">
        <f t="shared" si="20"/>
        <v>1383.91</v>
      </c>
    </row>
    <row r="684" spans="1:20" ht="12.75" hidden="1" outlineLevel="2">
      <c r="A684" s="19" t="s">
        <v>559</v>
      </c>
      <c r="B684" s="19" t="s">
        <v>849</v>
      </c>
      <c r="C684" s="1" t="s">
        <v>673</v>
      </c>
      <c r="D684" s="23" t="s">
        <v>674</v>
      </c>
      <c r="E684" s="27" t="s">
        <v>335</v>
      </c>
      <c r="F684" s="2" t="s">
        <v>342</v>
      </c>
      <c r="G684" s="27">
        <v>78.46956000000004</v>
      </c>
      <c r="H684" s="56">
        <v>262</v>
      </c>
      <c r="I684" s="27">
        <v>15.72</v>
      </c>
      <c r="J684" s="27"/>
      <c r="O684" s="27"/>
      <c r="P684" s="23"/>
      <c r="R684" s="23"/>
      <c r="T684" s="26">
        <f t="shared" si="20"/>
        <v>94.18956000000004</v>
      </c>
    </row>
    <row r="685" spans="1:20" ht="12.75" hidden="1" outlineLevel="2">
      <c r="A685" s="19" t="s">
        <v>559</v>
      </c>
      <c r="B685" s="19" t="s">
        <v>849</v>
      </c>
      <c r="C685" s="1" t="s">
        <v>673</v>
      </c>
      <c r="D685" s="55" t="s">
        <v>674</v>
      </c>
      <c r="E685" s="27" t="s">
        <v>335</v>
      </c>
      <c r="F685" s="2" t="s">
        <v>905</v>
      </c>
      <c r="G685" s="27">
        <v>20671.21</v>
      </c>
      <c r="H685" s="56"/>
      <c r="I685" s="27"/>
      <c r="J685" s="27"/>
      <c r="O685" s="27"/>
      <c r="P685" s="23"/>
      <c r="R685" s="23"/>
      <c r="T685" s="26">
        <f t="shared" si="20"/>
        <v>20671.21</v>
      </c>
    </row>
    <row r="686" spans="1:20" ht="12.75" hidden="1" outlineLevel="2">
      <c r="A686" s="19" t="s">
        <v>559</v>
      </c>
      <c r="B686" s="19" t="s">
        <v>849</v>
      </c>
      <c r="C686" s="1" t="s">
        <v>673</v>
      </c>
      <c r="D686" s="76" t="s">
        <v>674</v>
      </c>
      <c r="E686" s="60" t="s">
        <v>713</v>
      </c>
      <c r="F686" s="23" t="s">
        <v>713</v>
      </c>
      <c r="K686" s="52">
        <v>1</v>
      </c>
      <c r="L686" s="53">
        <v>1</v>
      </c>
      <c r="M686" s="27">
        <f>K686*L686*$M$2</f>
        <v>3135</v>
      </c>
      <c r="T686" s="26">
        <f aca="true" t="shared" si="21" ref="T686:T717">G686+I686+J686+M686+O686+Q686+R686+S686</f>
        <v>3135</v>
      </c>
    </row>
    <row r="687" spans="1:20" ht="12.75" hidden="1" outlineLevel="2">
      <c r="A687" s="19" t="s">
        <v>559</v>
      </c>
      <c r="B687" s="19" t="s">
        <v>849</v>
      </c>
      <c r="C687" s="1" t="s">
        <v>673</v>
      </c>
      <c r="D687" s="19" t="s">
        <v>674</v>
      </c>
      <c r="E687" s="27" t="s">
        <v>710</v>
      </c>
      <c r="F687" s="2" t="s">
        <v>710</v>
      </c>
      <c r="G687" s="27"/>
      <c r="H687" s="56"/>
      <c r="I687" s="27"/>
      <c r="J687" s="27"/>
      <c r="O687" s="27"/>
      <c r="P687" s="23"/>
      <c r="R687" s="23"/>
      <c r="S687" s="27">
        <v>12.26</v>
      </c>
      <c r="T687" s="26">
        <f t="shared" si="21"/>
        <v>12.26</v>
      </c>
    </row>
    <row r="688" spans="1:20" ht="12.75" hidden="1" outlineLevel="2">
      <c r="A688" s="19" t="s">
        <v>559</v>
      </c>
      <c r="B688" s="19" t="s">
        <v>777</v>
      </c>
      <c r="C688" s="1" t="s">
        <v>650</v>
      </c>
      <c r="D688" s="55" t="s">
        <v>651</v>
      </c>
      <c r="E688" s="27" t="s">
        <v>861</v>
      </c>
      <c r="F688" s="2" t="s">
        <v>861</v>
      </c>
      <c r="G688" s="27"/>
      <c r="H688" s="65"/>
      <c r="I688" s="27"/>
      <c r="J688" s="27"/>
      <c r="N688" s="58">
        <f>O688/$O$2</f>
        <v>2.912361111111111</v>
      </c>
      <c r="O688" s="27">
        <v>209.69</v>
      </c>
      <c r="P688" s="23"/>
      <c r="R688" s="23"/>
      <c r="T688" s="26">
        <f t="shared" si="21"/>
        <v>209.69</v>
      </c>
    </row>
    <row r="689" spans="1:20" ht="12.75" hidden="1" outlineLevel="2">
      <c r="A689" s="19" t="s">
        <v>559</v>
      </c>
      <c r="B689" s="19" t="s">
        <v>777</v>
      </c>
      <c r="C689" s="1" t="s">
        <v>650</v>
      </c>
      <c r="D689" s="23" t="s">
        <v>651</v>
      </c>
      <c r="E689" s="27" t="s">
        <v>335</v>
      </c>
      <c r="F689" s="2">
        <v>15</v>
      </c>
      <c r="G689" s="27">
        <v>1043.57565</v>
      </c>
      <c r="H689" s="56">
        <v>2931</v>
      </c>
      <c r="I689" s="27">
        <v>293.1</v>
      </c>
      <c r="J689" s="27"/>
      <c r="O689" s="27"/>
      <c r="P689" s="23"/>
      <c r="R689" s="23"/>
      <c r="T689" s="26">
        <f t="shared" si="21"/>
        <v>1336.6756500000001</v>
      </c>
    </row>
    <row r="690" spans="1:20" ht="12.75" hidden="1" outlineLevel="2">
      <c r="A690" s="19" t="s">
        <v>559</v>
      </c>
      <c r="B690" s="19" t="s">
        <v>777</v>
      </c>
      <c r="C690" s="1" t="s">
        <v>650</v>
      </c>
      <c r="D690" s="23" t="s">
        <v>651</v>
      </c>
      <c r="E690" s="27" t="s">
        <v>335</v>
      </c>
      <c r="F690" s="2" t="s">
        <v>337</v>
      </c>
      <c r="G690" s="27">
        <v>184.62249</v>
      </c>
      <c r="H690" s="56">
        <v>26</v>
      </c>
      <c r="I690" s="27">
        <v>1.56</v>
      </c>
      <c r="J690" s="27"/>
      <c r="O690" s="27"/>
      <c r="P690" s="23"/>
      <c r="R690" s="23"/>
      <c r="T690" s="26">
        <f t="shared" si="21"/>
        <v>186.18249</v>
      </c>
    </row>
    <row r="691" spans="1:20" ht="12.75" hidden="1" outlineLevel="2">
      <c r="A691" s="19" t="s">
        <v>559</v>
      </c>
      <c r="B691" s="19" t="s">
        <v>777</v>
      </c>
      <c r="C691" s="1" t="s">
        <v>650</v>
      </c>
      <c r="D691" s="23" t="s">
        <v>651</v>
      </c>
      <c r="E691" s="27" t="s">
        <v>335</v>
      </c>
      <c r="F691" s="2" t="s">
        <v>338</v>
      </c>
      <c r="G691" s="27">
        <v>145.9458</v>
      </c>
      <c r="H691" s="56">
        <v>76</v>
      </c>
      <c r="I691" s="27">
        <v>4.56</v>
      </c>
      <c r="J691" s="27"/>
      <c r="O691" s="27"/>
      <c r="P691" s="23"/>
      <c r="R691" s="23"/>
      <c r="T691" s="26">
        <f t="shared" si="21"/>
        <v>150.5058</v>
      </c>
    </row>
    <row r="692" spans="1:20" ht="12.75" hidden="1" outlineLevel="2">
      <c r="A692" s="19" t="s">
        <v>559</v>
      </c>
      <c r="B692" s="19" t="s">
        <v>777</v>
      </c>
      <c r="C692" s="1" t="s">
        <v>650</v>
      </c>
      <c r="D692" s="23" t="s">
        <v>651</v>
      </c>
      <c r="E692" s="27" t="s">
        <v>335</v>
      </c>
      <c r="F692" s="2" t="s">
        <v>341</v>
      </c>
      <c r="G692" s="27">
        <v>23.703030000000002</v>
      </c>
      <c r="H692" s="56">
        <v>4</v>
      </c>
      <c r="I692" s="27">
        <v>0.24</v>
      </c>
      <c r="J692" s="27"/>
      <c r="O692" s="27"/>
      <c r="P692" s="23"/>
      <c r="R692" s="23"/>
      <c r="T692" s="26">
        <f t="shared" si="21"/>
        <v>23.94303</v>
      </c>
    </row>
    <row r="693" spans="1:20" ht="12.75" hidden="1" outlineLevel="2">
      <c r="A693" s="19" t="s">
        <v>559</v>
      </c>
      <c r="B693" s="19" t="s">
        <v>777</v>
      </c>
      <c r="C693" s="1" t="s">
        <v>650</v>
      </c>
      <c r="D693" s="23" t="s">
        <v>651</v>
      </c>
      <c r="E693" s="27" t="s">
        <v>335</v>
      </c>
      <c r="F693" s="2" t="s">
        <v>339</v>
      </c>
      <c r="G693" s="27">
        <v>162.820125</v>
      </c>
      <c r="H693" s="56">
        <v>879</v>
      </c>
      <c r="I693" s="27">
        <v>52.74</v>
      </c>
      <c r="J693" s="27"/>
      <c r="O693" s="27"/>
      <c r="P693" s="23"/>
      <c r="R693" s="23"/>
      <c r="T693" s="26">
        <f t="shared" si="21"/>
        <v>215.560125</v>
      </c>
    </row>
    <row r="694" spans="1:20" ht="12.75" hidden="1" outlineLevel="2">
      <c r="A694" s="19" t="s">
        <v>559</v>
      </c>
      <c r="B694" s="19" t="s">
        <v>777</v>
      </c>
      <c r="C694" s="1" t="s">
        <v>650</v>
      </c>
      <c r="D694" s="23" t="s">
        <v>651</v>
      </c>
      <c r="E694" s="27" t="s">
        <v>335</v>
      </c>
      <c r="F694" s="2" t="s">
        <v>340</v>
      </c>
      <c r="G694" s="27">
        <v>16.3215</v>
      </c>
      <c r="H694" s="56">
        <v>22</v>
      </c>
      <c r="I694" s="27">
        <v>10.56</v>
      </c>
      <c r="J694" s="27"/>
      <c r="K694" s="51"/>
      <c r="L694" s="3"/>
      <c r="M694" s="26"/>
      <c r="N694" s="47"/>
      <c r="O694" s="26"/>
      <c r="P694" s="3"/>
      <c r="Q694" s="26"/>
      <c r="R694" s="3"/>
      <c r="T694" s="26">
        <f t="shared" si="21"/>
        <v>26.881500000000003</v>
      </c>
    </row>
    <row r="695" spans="1:20" ht="12.75" hidden="1" outlineLevel="2">
      <c r="A695" s="19" t="s">
        <v>559</v>
      </c>
      <c r="B695" s="19" t="s">
        <v>777</v>
      </c>
      <c r="C695" s="1" t="s">
        <v>650</v>
      </c>
      <c r="D695" s="19" t="s">
        <v>651</v>
      </c>
      <c r="E695" s="27" t="s">
        <v>335</v>
      </c>
      <c r="F695" s="2" t="s">
        <v>356</v>
      </c>
      <c r="G695" s="27"/>
      <c r="H695" s="65"/>
      <c r="I695" s="27"/>
      <c r="J695" s="27">
        <v>180</v>
      </c>
      <c r="O695" s="27"/>
      <c r="P695" s="23"/>
      <c r="R695" s="23"/>
      <c r="T695" s="26">
        <f t="shared" si="21"/>
        <v>180</v>
      </c>
    </row>
    <row r="696" spans="1:20" ht="12.75" hidden="1" outlineLevel="2">
      <c r="A696" s="19" t="s">
        <v>559</v>
      </c>
      <c r="B696" s="19" t="s">
        <v>777</v>
      </c>
      <c r="C696" s="1" t="s">
        <v>650</v>
      </c>
      <c r="D696" s="23" t="s">
        <v>651</v>
      </c>
      <c r="E696" s="27" t="s">
        <v>335</v>
      </c>
      <c r="F696" s="4" t="s">
        <v>344</v>
      </c>
      <c r="G696" s="27">
        <v>9.582299999999998</v>
      </c>
      <c r="H696" s="65">
        <v>13</v>
      </c>
      <c r="I696" s="27">
        <v>0.78</v>
      </c>
      <c r="J696" s="27"/>
      <c r="O696" s="27"/>
      <c r="P696" s="23"/>
      <c r="R696" s="23"/>
      <c r="T696" s="26">
        <f t="shared" si="21"/>
        <v>10.362299999999998</v>
      </c>
    </row>
    <row r="697" spans="1:20" ht="12.75" hidden="1" outlineLevel="2">
      <c r="A697" s="19" t="s">
        <v>559</v>
      </c>
      <c r="B697" s="19" t="s">
        <v>777</v>
      </c>
      <c r="C697" s="40" t="s">
        <v>650</v>
      </c>
      <c r="D697" s="59" t="s">
        <v>651</v>
      </c>
      <c r="E697" s="60" t="s">
        <v>713</v>
      </c>
      <c r="F697" s="23" t="s">
        <v>713</v>
      </c>
      <c r="K697" s="52">
        <v>1</v>
      </c>
      <c r="L697" s="53">
        <v>1</v>
      </c>
      <c r="M697" s="27">
        <f>K697*L697*$M$2</f>
        <v>3135</v>
      </c>
      <c r="T697" s="26">
        <f t="shared" si="21"/>
        <v>3135</v>
      </c>
    </row>
    <row r="698" spans="1:20" ht="12.75" hidden="1" outlineLevel="2">
      <c r="A698" s="19" t="s">
        <v>559</v>
      </c>
      <c r="B698" s="19" t="s">
        <v>777</v>
      </c>
      <c r="C698" s="1" t="s">
        <v>650</v>
      </c>
      <c r="D698" s="19" t="s">
        <v>651</v>
      </c>
      <c r="E698" s="27" t="s">
        <v>710</v>
      </c>
      <c r="F698" s="2" t="s">
        <v>710</v>
      </c>
      <c r="G698" s="27"/>
      <c r="H698" s="65"/>
      <c r="I698" s="27"/>
      <c r="J698" s="27"/>
      <c r="O698" s="27"/>
      <c r="P698" s="23"/>
      <c r="R698" s="23"/>
      <c r="S698" s="27">
        <v>5.42</v>
      </c>
      <c r="T698" s="26">
        <f t="shared" si="21"/>
        <v>5.42</v>
      </c>
    </row>
    <row r="699" spans="1:20" ht="12.75" hidden="1" outlineLevel="2">
      <c r="A699" s="19" t="s">
        <v>559</v>
      </c>
      <c r="B699" s="19" t="s">
        <v>777</v>
      </c>
      <c r="C699" s="1" t="s">
        <v>745</v>
      </c>
      <c r="D699" s="23" t="s">
        <v>732</v>
      </c>
      <c r="E699" s="27" t="s">
        <v>335</v>
      </c>
      <c r="F699" s="2">
        <v>15</v>
      </c>
      <c r="G699" s="27">
        <v>3222.7065</v>
      </c>
      <c r="H699" s="56">
        <v>7666</v>
      </c>
      <c r="I699" s="27">
        <v>766.6</v>
      </c>
      <c r="J699" s="27"/>
      <c r="O699" s="27"/>
      <c r="P699" s="23"/>
      <c r="R699" s="23"/>
      <c r="T699" s="26">
        <f t="shared" si="21"/>
        <v>3989.3064999999997</v>
      </c>
    </row>
    <row r="700" spans="1:20" ht="12.75" hidden="1" outlineLevel="2">
      <c r="A700" s="19" t="s">
        <v>559</v>
      </c>
      <c r="B700" s="19" t="s">
        <v>777</v>
      </c>
      <c r="C700" s="1" t="s">
        <v>745</v>
      </c>
      <c r="D700" s="23" t="s">
        <v>732</v>
      </c>
      <c r="E700" s="27" t="s">
        <v>335</v>
      </c>
      <c r="F700" s="2" t="s">
        <v>339</v>
      </c>
      <c r="G700" s="27">
        <v>31.895369999999996</v>
      </c>
      <c r="H700" s="56">
        <v>98</v>
      </c>
      <c r="I700" s="27">
        <v>5.88</v>
      </c>
      <c r="J700" s="27"/>
      <c r="O700" s="27"/>
      <c r="P700" s="23"/>
      <c r="R700" s="23"/>
      <c r="T700" s="26">
        <f t="shared" si="21"/>
        <v>37.775369999999995</v>
      </c>
    </row>
    <row r="701" spans="1:20" ht="12.75" hidden="1" outlineLevel="2">
      <c r="A701" s="19" t="s">
        <v>559</v>
      </c>
      <c r="B701" s="19" t="s">
        <v>777</v>
      </c>
      <c r="C701" s="1" t="s">
        <v>745</v>
      </c>
      <c r="D701" s="23" t="s">
        <v>732</v>
      </c>
      <c r="E701" s="27" t="s">
        <v>335</v>
      </c>
      <c r="F701" s="2" t="s">
        <v>356</v>
      </c>
      <c r="G701" s="27"/>
      <c r="H701" s="56"/>
      <c r="I701" s="27"/>
      <c r="J701" s="27">
        <v>45</v>
      </c>
      <c r="O701" s="27"/>
      <c r="P701" s="23"/>
      <c r="R701" s="23"/>
      <c r="T701" s="26">
        <f t="shared" si="21"/>
        <v>45</v>
      </c>
    </row>
    <row r="702" spans="1:20" ht="12.75" hidden="1" outlineLevel="2">
      <c r="A702" s="19" t="s">
        <v>559</v>
      </c>
      <c r="B702" s="19" t="s">
        <v>777</v>
      </c>
      <c r="C702" s="1" t="s">
        <v>745</v>
      </c>
      <c r="D702" s="23" t="s">
        <v>732</v>
      </c>
      <c r="E702" s="27" t="s">
        <v>335</v>
      </c>
      <c r="F702" s="2" t="s">
        <v>342</v>
      </c>
      <c r="G702" s="27">
        <v>0.15794999999999998</v>
      </c>
      <c r="H702" s="56">
        <v>6</v>
      </c>
      <c r="I702" s="27">
        <v>0.36</v>
      </c>
      <c r="J702" s="27"/>
      <c r="O702" s="27"/>
      <c r="P702" s="23"/>
      <c r="R702" s="23"/>
      <c r="T702" s="26">
        <f t="shared" si="21"/>
        <v>0.5179499999999999</v>
      </c>
    </row>
    <row r="703" spans="1:20" ht="12.75" hidden="1" outlineLevel="2">
      <c r="A703" s="19" t="s">
        <v>559</v>
      </c>
      <c r="B703" s="19" t="s">
        <v>777</v>
      </c>
      <c r="C703" s="40" t="s">
        <v>884</v>
      </c>
      <c r="D703" s="55" t="s">
        <v>885</v>
      </c>
      <c r="E703" s="27" t="s">
        <v>861</v>
      </c>
      <c r="F703" s="2" t="s">
        <v>861</v>
      </c>
      <c r="G703" s="27"/>
      <c r="H703" s="65"/>
      <c r="I703" s="27"/>
      <c r="J703" s="27"/>
      <c r="N703" s="58">
        <f>O703/$O$2</f>
        <v>0.25</v>
      </c>
      <c r="O703" s="27">
        <v>18</v>
      </c>
      <c r="P703" s="23"/>
      <c r="R703" s="23"/>
      <c r="T703" s="26">
        <f t="shared" si="21"/>
        <v>18</v>
      </c>
    </row>
    <row r="704" spans="1:20" ht="12.75" hidden="1" outlineLevel="2">
      <c r="A704" s="19" t="s">
        <v>559</v>
      </c>
      <c r="B704" s="19" t="s">
        <v>777</v>
      </c>
      <c r="C704" s="40" t="s">
        <v>652</v>
      </c>
      <c r="D704" s="72" t="s">
        <v>653</v>
      </c>
      <c r="E704" s="27" t="s">
        <v>335</v>
      </c>
      <c r="F704" s="2" t="s">
        <v>340</v>
      </c>
      <c r="G704" s="27">
        <v>1.7374499999999997</v>
      </c>
      <c r="H704" s="56">
        <v>3</v>
      </c>
      <c r="I704" s="27">
        <v>1.44</v>
      </c>
      <c r="J704" s="27"/>
      <c r="O704" s="27"/>
      <c r="P704" s="23"/>
      <c r="R704" s="23"/>
      <c r="T704" s="26">
        <f t="shared" si="21"/>
        <v>3.1774499999999994</v>
      </c>
    </row>
    <row r="705" spans="1:20" ht="12.75" hidden="1" outlineLevel="2">
      <c r="A705" s="19" t="s">
        <v>559</v>
      </c>
      <c r="B705" s="19" t="s">
        <v>777</v>
      </c>
      <c r="C705" s="40" t="s">
        <v>652</v>
      </c>
      <c r="D705" s="55" t="s">
        <v>653</v>
      </c>
      <c r="E705" s="27" t="s">
        <v>335</v>
      </c>
      <c r="F705" s="2" t="s">
        <v>356</v>
      </c>
      <c r="G705" s="27"/>
      <c r="H705" s="56"/>
      <c r="I705" s="27"/>
      <c r="J705" s="27">
        <v>15</v>
      </c>
      <c r="O705" s="27"/>
      <c r="P705" s="23"/>
      <c r="R705" s="23"/>
      <c r="T705" s="26">
        <f t="shared" si="21"/>
        <v>15</v>
      </c>
    </row>
    <row r="706" spans="1:20" ht="12.75" hidden="1" outlineLevel="2">
      <c r="A706" s="19" t="s">
        <v>559</v>
      </c>
      <c r="B706" s="19" t="s">
        <v>777</v>
      </c>
      <c r="C706" s="40" t="s">
        <v>654</v>
      </c>
      <c r="D706" s="72" t="s">
        <v>655</v>
      </c>
      <c r="E706" s="27" t="s">
        <v>335</v>
      </c>
      <c r="F706" s="2">
        <v>15</v>
      </c>
      <c r="G706" s="27">
        <v>2234.76084</v>
      </c>
      <c r="H706" s="56">
        <v>5550</v>
      </c>
      <c r="I706" s="27">
        <v>555</v>
      </c>
      <c r="J706" s="27"/>
      <c r="O706" s="27"/>
      <c r="P706" s="23"/>
      <c r="R706" s="23"/>
      <c r="T706" s="26">
        <f t="shared" si="21"/>
        <v>2789.76084</v>
      </c>
    </row>
    <row r="707" spans="1:20" ht="12.75" hidden="1" outlineLevel="2">
      <c r="A707" s="19" t="s">
        <v>559</v>
      </c>
      <c r="B707" s="19" t="s">
        <v>777</v>
      </c>
      <c r="C707" s="40" t="s">
        <v>654</v>
      </c>
      <c r="D707" s="72" t="s">
        <v>655</v>
      </c>
      <c r="E707" s="27" t="s">
        <v>335</v>
      </c>
      <c r="F707" s="2" t="s">
        <v>338</v>
      </c>
      <c r="G707" s="27">
        <v>1.1583</v>
      </c>
      <c r="H707" s="56">
        <v>3</v>
      </c>
      <c r="I707" s="27">
        <v>0.18</v>
      </c>
      <c r="J707" s="27"/>
      <c r="K707" s="51"/>
      <c r="L707" s="3"/>
      <c r="M707" s="26"/>
      <c r="N707" s="47"/>
      <c r="O707" s="26"/>
      <c r="P707" s="3"/>
      <c r="Q707" s="26"/>
      <c r="R707" s="3"/>
      <c r="T707" s="26">
        <f t="shared" si="21"/>
        <v>1.3383</v>
      </c>
    </row>
    <row r="708" spans="1:20" ht="12.75" hidden="1" outlineLevel="2">
      <c r="A708" s="19" t="s">
        <v>559</v>
      </c>
      <c r="B708" s="19" t="s">
        <v>777</v>
      </c>
      <c r="C708" s="40" t="s">
        <v>654</v>
      </c>
      <c r="D708" s="72" t="s">
        <v>655</v>
      </c>
      <c r="E708" s="27" t="s">
        <v>335</v>
      </c>
      <c r="F708" s="2" t="s">
        <v>339</v>
      </c>
      <c r="G708" s="27">
        <v>328.89401999999995</v>
      </c>
      <c r="H708" s="56">
        <v>709</v>
      </c>
      <c r="I708" s="27">
        <v>42.54</v>
      </c>
      <c r="J708" s="27"/>
      <c r="O708" s="27"/>
      <c r="P708" s="23"/>
      <c r="R708" s="23"/>
      <c r="T708" s="26">
        <f t="shared" si="21"/>
        <v>371.43402</v>
      </c>
    </row>
    <row r="709" spans="1:20" ht="12.75" hidden="1" outlineLevel="2">
      <c r="A709" s="19" t="s">
        <v>559</v>
      </c>
      <c r="B709" s="19" t="s">
        <v>777</v>
      </c>
      <c r="C709" s="40" t="s">
        <v>654</v>
      </c>
      <c r="D709" s="72" t="s">
        <v>655</v>
      </c>
      <c r="E709" s="27" t="s">
        <v>335</v>
      </c>
      <c r="F709" s="2" t="s">
        <v>340</v>
      </c>
      <c r="G709" s="27">
        <v>3.4748999999999994</v>
      </c>
      <c r="H709" s="56">
        <v>6</v>
      </c>
      <c r="I709" s="27">
        <v>2.88</v>
      </c>
      <c r="J709" s="27"/>
      <c r="O709" s="27"/>
      <c r="P709" s="23"/>
      <c r="R709" s="23"/>
      <c r="T709" s="26">
        <f t="shared" si="21"/>
        <v>6.354899999999999</v>
      </c>
    </row>
    <row r="710" spans="1:20" ht="12.75" hidden="1" outlineLevel="2">
      <c r="A710" s="19" t="s">
        <v>559</v>
      </c>
      <c r="B710" s="19" t="s">
        <v>777</v>
      </c>
      <c r="C710" s="40" t="s">
        <v>654</v>
      </c>
      <c r="D710" s="55" t="s">
        <v>655</v>
      </c>
      <c r="E710" s="27" t="s">
        <v>335</v>
      </c>
      <c r="F710" s="2" t="s">
        <v>356</v>
      </c>
      <c r="G710" s="27"/>
      <c r="H710" s="56"/>
      <c r="I710" s="27"/>
      <c r="J710" s="27">
        <v>75</v>
      </c>
      <c r="O710" s="27"/>
      <c r="P710" s="23"/>
      <c r="R710" s="23"/>
      <c r="T710" s="26">
        <f t="shared" si="21"/>
        <v>75</v>
      </c>
    </row>
    <row r="711" spans="1:20" ht="12.75" hidden="1" outlineLevel="2">
      <c r="A711" s="19" t="s">
        <v>559</v>
      </c>
      <c r="B711" s="19" t="s">
        <v>823</v>
      </c>
      <c r="C711" s="40" t="s">
        <v>595</v>
      </c>
      <c r="D711" s="23" t="s">
        <v>596</v>
      </c>
      <c r="E711" s="27" t="s">
        <v>335</v>
      </c>
      <c r="F711" s="2">
        <v>15</v>
      </c>
      <c r="G711" s="27">
        <v>10.229894999999999</v>
      </c>
      <c r="H711" s="56">
        <v>29</v>
      </c>
      <c r="I711" s="27">
        <v>2.9</v>
      </c>
      <c r="J711" s="27"/>
      <c r="K711" s="51"/>
      <c r="L711" s="3"/>
      <c r="M711" s="26"/>
      <c r="N711" s="47"/>
      <c r="O711" s="26"/>
      <c r="P711" s="3"/>
      <c r="Q711" s="26"/>
      <c r="R711" s="3"/>
      <c r="T711" s="26">
        <f t="shared" si="21"/>
        <v>13.129895</v>
      </c>
    </row>
    <row r="712" spans="1:20" ht="12.75" hidden="1" outlineLevel="2">
      <c r="A712" s="19" t="s">
        <v>559</v>
      </c>
      <c r="B712" s="19" t="s">
        <v>823</v>
      </c>
      <c r="C712" s="40" t="s">
        <v>595</v>
      </c>
      <c r="D712" s="23" t="s">
        <v>596</v>
      </c>
      <c r="E712" s="27" t="s">
        <v>335</v>
      </c>
      <c r="F712" s="2" t="s">
        <v>339</v>
      </c>
      <c r="G712" s="27">
        <v>0.9266399999999999</v>
      </c>
      <c r="H712" s="56">
        <v>2</v>
      </c>
      <c r="I712" s="27">
        <v>0.12</v>
      </c>
      <c r="J712" s="27"/>
      <c r="O712" s="27"/>
      <c r="P712" s="23"/>
      <c r="R712" s="23"/>
      <c r="T712" s="26">
        <f t="shared" si="21"/>
        <v>1.04664</v>
      </c>
    </row>
    <row r="713" spans="1:20" ht="12.75" hidden="1" outlineLevel="2">
      <c r="A713" s="19" t="s">
        <v>559</v>
      </c>
      <c r="B713" s="19" t="s">
        <v>823</v>
      </c>
      <c r="C713" s="40" t="s">
        <v>595</v>
      </c>
      <c r="D713" s="23" t="s">
        <v>596</v>
      </c>
      <c r="E713" s="27" t="s">
        <v>335</v>
      </c>
      <c r="F713" s="2" t="s">
        <v>340</v>
      </c>
      <c r="G713" s="27">
        <v>1.2951899999999998</v>
      </c>
      <c r="H713" s="56">
        <v>1</v>
      </c>
      <c r="I713" s="27">
        <v>0.48</v>
      </c>
      <c r="J713" s="27"/>
      <c r="O713" s="27"/>
      <c r="P713" s="23"/>
      <c r="R713" s="23"/>
      <c r="T713" s="26">
        <f t="shared" si="21"/>
        <v>1.7751899999999998</v>
      </c>
    </row>
    <row r="714" spans="1:20" ht="12.75" hidden="1" outlineLevel="2">
      <c r="A714" s="19" t="s">
        <v>559</v>
      </c>
      <c r="B714" s="19" t="s">
        <v>823</v>
      </c>
      <c r="C714" s="40" t="s">
        <v>595</v>
      </c>
      <c r="D714" s="23" t="s">
        <v>596</v>
      </c>
      <c r="E714" s="27" t="s">
        <v>335</v>
      </c>
      <c r="F714" s="2" t="s">
        <v>356</v>
      </c>
      <c r="G714" s="27"/>
      <c r="H714" s="56"/>
      <c r="I714" s="27"/>
      <c r="J714" s="27">
        <v>180</v>
      </c>
      <c r="O714" s="27"/>
      <c r="P714" s="23"/>
      <c r="R714" s="23"/>
      <c r="T714" s="26">
        <f t="shared" si="21"/>
        <v>180</v>
      </c>
    </row>
    <row r="715" spans="1:20" ht="12.75" hidden="1" outlineLevel="2">
      <c r="A715" s="19" t="s">
        <v>559</v>
      </c>
      <c r="B715" s="19" t="s">
        <v>823</v>
      </c>
      <c r="C715" s="40" t="s">
        <v>595</v>
      </c>
      <c r="D715" s="59" t="s">
        <v>596</v>
      </c>
      <c r="E715" s="60" t="s">
        <v>713</v>
      </c>
      <c r="F715" s="23" t="s">
        <v>713</v>
      </c>
      <c r="K715" s="52">
        <v>1</v>
      </c>
      <c r="L715" s="53">
        <v>0.25</v>
      </c>
      <c r="M715" s="27">
        <f>K715*L715*$M$2</f>
        <v>783.75</v>
      </c>
      <c r="T715" s="26">
        <f t="shared" si="21"/>
        <v>783.75</v>
      </c>
    </row>
    <row r="716" spans="1:20" ht="12.75" hidden="1" outlineLevel="2">
      <c r="A716" s="19" t="s">
        <v>559</v>
      </c>
      <c r="B716" s="19" t="s">
        <v>823</v>
      </c>
      <c r="C716" s="1" t="s">
        <v>567</v>
      </c>
      <c r="D716" s="23" t="s">
        <v>568</v>
      </c>
      <c r="E716" s="27" t="s">
        <v>861</v>
      </c>
      <c r="F716" s="2" t="s">
        <v>861</v>
      </c>
      <c r="G716" s="27"/>
      <c r="H716" s="56"/>
      <c r="I716" s="27"/>
      <c r="J716" s="27"/>
      <c r="N716" s="58">
        <f>O716/$O$2</f>
        <v>0.5</v>
      </c>
      <c r="O716" s="27">
        <v>36</v>
      </c>
      <c r="P716" s="23"/>
      <c r="R716" s="23"/>
      <c r="T716" s="26">
        <f t="shared" si="21"/>
        <v>36</v>
      </c>
    </row>
    <row r="717" spans="1:20" ht="12.75" hidden="1" outlineLevel="2">
      <c r="A717" s="19" t="s">
        <v>559</v>
      </c>
      <c r="B717" s="19" t="s">
        <v>823</v>
      </c>
      <c r="C717" s="1" t="s">
        <v>567</v>
      </c>
      <c r="D717" s="23" t="s">
        <v>568</v>
      </c>
      <c r="E717" s="27" t="s">
        <v>335</v>
      </c>
      <c r="F717" s="2">
        <v>15</v>
      </c>
      <c r="G717" s="27">
        <v>29.452409999999997</v>
      </c>
      <c r="H717" s="56">
        <v>82</v>
      </c>
      <c r="I717" s="27">
        <v>8.2</v>
      </c>
      <c r="J717" s="27"/>
      <c r="O717" s="27"/>
      <c r="P717" s="23"/>
      <c r="R717" s="23"/>
      <c r="T717" s="26">
        <f t="shared" si="21"/>
        <v>37.652409999999996</v>
      </c>
    </row>
    <row r="718" spans="1:20" ht="12.75" hidden="1" outlineLevel="2">
      <c r="A718" s="19" t="s">
        <v>559</v>
      </c>
      <c r="B718" s="19" t="s">
        <v>823</v>
      </c>
      <c r="C718" s="1" t="s">
        <v>567</v>
      </c>
      <c r="D718" s="23" t="s">
        <v>568</v>
      </c>
      <c r="E718" s="27" t="s">
        <v>335</v>
      </c>
      <c r="F718" s="2" t="s">
        <v>338</v>
      </c>
      <c r="G718" s="27">
        <v>13.531049999999999</v>
      </c>
      <c r="H718" s="56">
        <v>9</v>
      </c>
      <c r="I718" s="27">
        <v>0.54</v>
      </c>
      <c r="J718" s="27"/>
      <c r="O718" s="27"/>
      <c r="P718" s="23"/>
      <c r="R718" s="23"/>
      <c r="T718" s="26">
        <f aca="true" t="shared" si="22" ref="T718:T736">G718+I718+J718+M718+O718+Q718+R718+S718</f>
        <v>14.07105</v>
      </c>
    </row>
    <row r="719" spans="1:20" ht="12.75" hidden="1" outlineLevel="2">
      <c r="A719" s="19" t="s">
        <v>559</v>
      </c>
      <c r="B719" s="19" t="s">
        <v>823</v>
      </c>
      <c r="C719" s="1" t="s">
        <v>567</v>
      </c>
      <c r="D719" s="23" t="s">
        <v>568</v>
      </c>
      <c r="E719" s="27" t="s">
        <v>335</v>
      </c>
      <c r="F719" s="2" t="s">
        <v>339</v>
      </c>
      <c r="G719" s="27">
        <v>16.058249999999997</v>
      </c>
      <c r="H719" s="56">
        <v>30</v>
      </c>
      <c r="I719" s="27">
        <v>1.8</v>
      </c>
      <c r="J719" s="27"/>
      <c r="K719" s="51"/>
      <c r="L719" s="3"/>
      <c r="M719" s="26"/>
      <c r="N719" s="47"/>
      <c r="O719" s="26"/>
      <c r="P719" s="3"/>
      <c r="Q719" s="26"/>
      <c r="R719" s="3"/>
      <c r="T719" s="26">
        <f t="shared" si="22"/>
        <v>17.858249999999998</v>
      </c>
    </row>
    <row r="720" spans="1:20" ht="12.75" hidden="1" outlineLevel="2">
      <c r="A720" s="19" t="s">
        <v>559</v>
      </c>
      <c r="B720" s="19" t="s">
        <v>823</v>
      </c>
      <c r="C720" s="1" t="s">
        <v>567</v>
      </c>
      <c r="D720" s="23" t="s">
        <v>568</v>
      </c>
      <c r="E720" s="27" t="s">
        <v>335</v>
      </c>
      <c r="F720" s="2" t="s">
        <v>340</v>
      </c>
      <c r="G720" s="27">
        <v>0.57915</v>
      </c>
      <c r="H720" s="56">
        <v>1</v>
      </c>
      <c r="I720" s="27">
        <v>0.48</v>
      </c>
      <c r="J720" s="27"/>
      <c r="O720" s="27"/>
      <c r="P720" s="23"/>
      <c r="R720" s="23"/>
      <c r="T720" s="26">
        <f t="shared" si="22"/>
        <v>1.05915</v>
      </c>
    </row>
    <row r="721" spans="1:20" ht="12.75" hidden="1" outlineLevel="2">
      <c r="A721" s="19" t="s">
        <v>559</v>
      </c>
      <c r="B721" s="19" t="s">
        <v>823</v>
      </c>
      <c r="C721" s="1" t="s">
        <v>567</v>
      </c>
      <c r="D721" s="23" t="s">
        <v>568</v>
      </c>
      <c r="E721" s="27" t="s">
        <v>335</v>
      </c>
      <c r="F721" s="2" t="s">
        <v>356</v>
      </c>
      <c r="G721" s="27"/>
      <c r="H721" s="56"/>
      <c r="I721" s="27"/>
      <c r="J721" s="27">
        <v>165</v>
      </c>
      <c r="O721" s="27"/>
      <c r="P721" s="23"/>
      <c r="R721" s="23"/>
      <c r="T721" s="26">
        <f t="shared" si="22"/>
        <v>165</v>
      </c>
    </row>
    <row r="722" spans="1:20" ht="12.75" hidden="1" outlineLevel="2">
      <c r="A722" s="19" t="s">
        <v>559</v>
      </c>
      <c r="B722" s="19" t="s">
        <v>823</v>
      </c>
      <c r="C722" s="1" t="s">
        <v>567</v>
      </c>
      <c r="D722" s="23" t="s">
        <v>568</v>
      </c>
      <c r="E722" s="27" t="s">
        <v>335</v>
      </c>
      <c r="F722" s="2" t="s">
        <v>905</v>
      </c>
      <c r="G722" s="27">
        <v>3658.95</v>
      </c>
      <c r="H722" s="56"/>
      <c r="I722" s="27"/>
      <c r="J722" s="27"/>
      <c r="O722" s="27"/>
      <c r="P722" s="23"/>
      <c r="R722" s="23"/>
      <c r="T722" s="26">
        <f t="shared" si="22"/>
        <v>3658.95</v>
      </c>
    </row>
    <row r="723" spans="1:20" ht="12.75" hidden="1" outlineLevel="2">
      <c r="A723" s="19" t="s">
        <v>559</v>
      </c>
      <c r="B723" s="19" t="s">
        <v>823</v>
      </c>
      <c r="C723" s="1" t="s">
        <v>567</v>
      </c>
      <c r="D723" s="59" t="s">
        <v>568</v>
      </c>
      <c r="E723" s="60" t="s">
        <v>713</v>
      </c>
      <c r="F723" s="23" t="s">
        <v>713</v>
      </c>
      <c r="K723" s="52">
        <v>1</v>
      </c>
      <c r="L723" s="53">
        <v>0.75</v>
      </c>
      <c r="M723" s="27">
        <f>K723*L723*$M$2</f>
        <v>2351.25</v>
      </c>
      <c r="T723" s="26">
        <f t="shared" si="22"/>
        <v>2351.25</v>
      </c>
    </row>
    <row r="724" spans="1:20" ht="12.75" hidden="1" outlineLevel="2">
      <c r="A724" s="19" t="s">
        <v>559</v>
      </c>
      <c r="B724" s="19" t="s">
        <v>823</v>
      </c>
      <c r="C724" s="1" t="s">
        <v>906</v>
      </c>
      <c r="D724" s="23" t="s">
        <v>566</v>
      </c>
      <c r="E724" s="27" t="s">
        <v>335</v>
      </c>
      <c r="F724" s="2" t="s">
        <v>905</v>
      </c>
      <c r="G724" s="27">
        <v>173.47</v>
      </c>
      <c r="H724" s="56"/>
      <c r="I724" s="27"/>
      <c r="J724" s="27"/>
      <c r="O724" s="27"/>
      <c r="P724" s="23"/>
      <c r="R724" s="23"/>
      <c r="T724" s="26">
        <f t="shared" si="22"/>
        <v>173.47</v>
      </c>
    </row>
    <row r="725" spans="1:20" ht="12.75" hidden="1" outlineLevel="2">
      <c r="A725" s="19" t="s">
        <v>559</v>
      </c>
      <c r="B725" s="19" t="s">
        <v>823</v>
      </c>
      <c r="C725" s="1" t="s">
        <v>565</v>
      </c>
      <c r="D725" s="23" t="s">
        <v>566</v>
      </c>
      <c r="E725" s="27" t="s">
        <v>861</v>
      </c>
      <c r="F725" s="2" t="s">
        <v>861</v>
      </c>
      <c r="G725" s="27"/>
      <c r="H725" s="56"/>
      <c r="I725" s="27"/>
      <c r="J725" s="27"/>
      <c r="N725" s="58">
        <f>O725/$O$2</f>
        <v>1.25</v>
      </c>
      <c r="O725" s="27">
        <v>90</v>
      </c>
      <c r="P725" s="23"/>
      <c r="R725" s="23"/>
      <c r="T725" s="26">
        <f t="shared" si="22"/>
        <v>90</v>
      </c>
    </row>
    <row r="726" spans="1:20" ht="12.75" hidden="1" outlineLevel="2">
      <c r="A726" s="19" t="s">
        <v>559</v>
      </c>
      <c r="B726" s="19" t="s">
        <v>823</v>
      </c>
      <c r="C726" s="1" t="s">
        <v>565</v>
      </c>
      <c r="D726" s="23" t="s">
        <v>566</v>
      </c>
      <c r="E726" s="27" t="s">
        <v>335</v>
      </c>
      <c r="F726" s="2">
        <v>15</v>
      </c>
      <c r="G726" s="27">
        <v>381.53875499999947</v>
      </c>
      <c r="H726" s="56">
        <v>1079</v>
      </c>
      <c r="I726" s="27">
        <v>107.9</v>
      </c>
      <c r="J726" s="27"/>
      <c r="O726" s="27"/>
      <c r="P726" s="23"/>
      <c r="R726" s="23"/>
      <c r="T726" s="26">
        <f t="shared" si="22"/>
        <v>489.43875499999945</v>
      </c>
    </row>
    <row r="727" spans="1:20" ht="12.75" hidden="1" outlineLevel="2">
      <c r="A727" s="19" t="s">
        <v>559</v>
      </c>
      <c r="B727" s="19" t="s">
        <v>823</v>
      </c>
      <c r="C727" s="1" t="s">
        <v>565</v>
      </c>
      <c r="D727" s="23" t="s">
        <v>566</v>
      </c>
      <c r="E727" s="27" t="s">
        <v>335</v>
      </c>
      <c r="F727" s="2" t="s">
        <v>337</v>
      </c>
      <c r="G727" s="27">
        <v>164.07845999999998</v>
      </c>
      <c r="H727" s="56">
        <v>35</v>
      </c>
      <c r="I727" s="27">
        <v>2.1</v>
      </c>
      <c r="J727" s="27"/>
      <c r="O727" s="27"/>
      <c r="P727" s="23"/>
      <c r="R727" s="23"/>
      <c r="T727" s="26">
        <f t="shared" si="22"/>
        <v>166.17845999999997</v>
      </c>
    </row>
    <row r="728" spans="1:20" ht="12.75" hidden="1" outlineLevel="2">
      <c r="A728" s="19" t="s">
        <v>559</v>
      </c>
      <c r="B728" s="19" t="s">
        <v>823</v>
      </c>
      <c r="C728" s="1" t="s">
        <v>565</v>
      </c>
      <c r="D728" s="23" t="s">
        <v>566</v>
      </c>
      <c r="E728" s="27" t="s">
        <v>335</v>
      </c>
      <c r="F728" s="2" t="s">
        <v>338</v>
      </c>
      <c r="G728" s="27">
        <v>197.8587</v>
      </c>
      <c r="H728" s="56">
        <v>151</v>
      </c>
      <c r="I728" s="27">
        <v>9.06</v>
      </c>
      <c r="J728" s="27"/>
      <c r="O728" s="27"/>
      <c r="P728" s="23"/>
      <c r="R728" s="23"/>
      <c r="T728" s="26">
        <f t="shared" si="22"/>
        <v>206.9187</v>
      </c>
    </row>
    <row r="729" spans="1:20" ht="12.75" hidden="1" outlineLevel="2">
      <c r="A729" s="19" t="s">
        <v>559</v>
      </c>
      <c r="B729" s="19" t="s">
        <v>823</v>
      </c>
      <c r="C729" s="1" t="s">
        <v>565</v>
      </c>
      <c r="D729" s="23" t="s">
        <v>566</v>
      </c>
      <c r="E729" s="27" t="s">
        <v>335</v>
      </c>
      <c r="F729" s="2" t="s">
        <v>341</v>
      </c>
      <c r="G729" s="27">
        <v>5.0017499999999995</v>
      </c>
      <c r="H729" s="56">
        <v>1</v>
      </c>
      <c r="I729" s="27">
        <v>0.06</v>
      </c>
      <c r="J729" s="27"/>
      <c r="K729" s="51"/>
      <c r="L729" s="3"/>
      <c r="M729" s="26"/>
      <c r="N729" s="47"/>
      <c r="O729" s="26"/>
      <c r="P729" s="3"/>
      <c r="Q729" s="26"/>
      <c r="R729" s="3"/>
      <c r="T729" s="26">
        <f t="shared" si="22"/>
        <v>5.061749999999999</v>
      </c>
    </row>
    <row r="730" spans="1:20" ht="12.75" hidden="1" outlineLevel="2">
      <c r="A730" s="19" t="s">
        <v>559</v>
      </c>
      <c r="B730" s="19" t="s">
        <v>823</v>
      </c>
      <c r="C730" s="1" t="s">
        <v>565</v>
      </c>
      <c r="D730" s="23" t="s">
        <v>566</v>
      </c>
      <c r="E730" s="27" t="s">
        <v>335</v>
      </c>
      <c r="F730" s="2" t="s">
        <v>339</v>
      </c>
      <c r="G730" s="27">
        <v>36.7497</v>
      </c>
      <c r="H730" s="56">
        <v>56</v>
      </c>
      <c r="I730" s="27">
        <v>3.36</v>
      </c>
      <c r="J730" s="27"/>
      <c r="O730" s="27"/>
      <c r="P730" s="23"/>
      <c r="R730" s="23"/>
      <c r="T730" s="26">
        <f t="shared" si="22"/>
        <v>40.1097</v>
      </c>
    </row>
    <row r="731" spans="1:20" ht="12.75" hidden="1" outlineLevel="2">
      <c r="A731" s="19" t="s">
        <v>559</v>
      </c>
      <c r="B731" s="19" t="s">
        <v>823</v>
      </c>
      <c r="C731" s="1" t="s">
        <v>565</v>
      </c>
      <c r="D731" s="23" t="s">
        <v>566</v>
      </c>
      <c r="E731" s="27" t="s">
        <v>335</v>
      </c>
      <c r="F731" s="2" t="s">
        <v>340</v>
      </c>
      <c r="G731" s="27">
        <v>120.257865</v>
      </c>
      <c r="H731" s="56">
        <v>170</v>
      </c>
      <c r="I731" s="27">
        <v>81.6</v>
      </c>
      <c r="J731" s="27"/>
      <c r="O731" s="27"/>
      <c r="P731" s="23"/>
      <c r="R731" s="23"/>
      <c r="T731" s="26">
        <f t="shared" si="22"/>
        <v>201.857865</v>
      </c>
    </row>
    <row r="732" spans="1:20" ht="12.75" hidden="1" outlineLevel="2">
      <c r="A732" s="19" t="s">
        <v>559</v>
      </c>
      <c r="B732" s="19" t="s">
        <v>823</v>
      </c>
      <c r="C732" s="1" t="s">
        <v>565</v>
      </c>
      <c r="D732" s="23" t="s">
        <v>566</v>
      </c>
      <c r="E732" s="27" t="s">
        <v>335</v>
      </c>
      <c r="F732" s="2" t="s">
        <v>356</v>
      </c>
      <c r="G732" s="27"/>
      <c r="H732" s="56"/>
      <c r="I732" s="27"/>
      <c r="J732" s="27">
        <v>180</v>
      </c>
      <c r="O732" s="27"/>
      <c r="P732" s="23"/>
      <c r="R732" s="23"/>
      <c r="T732" s="26">
        <f t="shared" si="22"/>
        <v>180</v>
      </c>
    </row>
    <row r="733" spans="1:20" ht="12.75" hidden="1" outlineLevel="2">
      <c r="A733" s="19" t="s">
        <v>559</v>
      </c>
      <c r="B733" s="19" t="s">
        <v>823</v>
      </c>
      <c r="C733" s="1" t="s">
        <v>565</v>
      </c>
      <c r="D733" s="23" t="s">
        <v>566</v>
      </c>
      <c r="E733" s="27" t="s">
        <v>335</v>
      </c>
      <c r="F733" s="2" t="s">
        <v>905</v>
      </c>
      <c r="G733" s="27">
        <v>882.65</v>
      </c>
      <c r="H733" s="56"/>
      <c r="I733" s="27"/>
      <c r="J733" s="27"/>
      <c r="O733" s="27"/>
      <c r="P733" s="23"/>
      <c r="R733" s="23"/>
      <c r="T733" s="26">
        <f t="shared" si="22"/>
        <v>882.65</v>
      </c>
    </row>
    <row r="734" spans="1:20" ht="12.75" hidden="1" outlineLevel="2">
      <c r="A734" s="19" t="s">
        <v>559</v>
      </c>
      <c r="B734" s="19" t="s">
        <v>823</v>
      </c>
      <c r="C734" s="1" t="s">
        <v>565</v>
      </c>
      <c r="D734" s="59" t="s">
        <v>566</v>
      </c>
      <c r="E734" s="60" t="s">
        <v>713</v>
      </c>
      <c r="F734" s="23" t="s">
        <v>713</v>
      </c>
      <c r="K734" s="52">
        <v>4</v>
      </c>
      <c r="L734" s="53">
        <v>0.25</v>
      </c>
      <c r="M734" s="27">
        <f>K734*L734*$M$2</f>
        <v>3135</v>
      </c>
      <c r="T734" s="26">
        <f t="shared" si="22"/>
        <v>3135</v>
      </c>
    </row>
    <row r="735" spans="1:20" ht="12.75" hidden="1" outlineLevel="2">
      <c r="A735" s="19" t="s">
        <v>559</v>
      </c>
      <c r="B735" s="19" t="s">
        <v>823</v>
      </c>
      <c r="C735" s="1" t="s">
        <v>565</v>
      </c>
      <c r="D735" s="76" t="s">
        <v>912</v>
      </c>
      <c r="E735" s="60" t="s">
        <v>713</v>
      </c>
      <c r="F735" s="23" t="s">
        <v>713</v>
      </c>
      <c r="K735" s="52">
        <v>2</v>
      </c>
      <c r="L735" s="53">
        <v>0.63</v>
      </c>
      <c r="M735" s="27">
        <f>K735*L735*$M$2</f>
        <v>3950.1</v>
      </c>
      <c r="T735" s="26">
        <f t="shared" si="22"/>
        <v>3950.1</v>
      </c>
    </row>
    <row r="736" spans="1:20" ht="12.75" hidden="1" outlineLevel="2">
      <c r="A736" s="19" t="s">
        <v>559</v>
      </c>
      <c r="B736" s="19" t="s">
        <v>823</v>
      </c>
      <c r="C736" s="1" t="s">
        <v>565</v>
      </c>
      <c r="D736" s="19" t="s">
        <v>912</v>
      </c>
      <c r="E736" s="27" t="s">
        <v>710</v>
      </c>
      <c r="F736" s="2" t="s">
        <v>710</v>
      </c>
      <c r="G736" s="27"/>
      <c r="H736" s="56"/>
      <c r="I736" s="27"/>
      <c r="J736" s="27"/>
      <c r="O736" s="27"/>
      <c r="P736" s="23"/>
      <c r="R736" s="23"/>
      <c r="S736" s="27">
        <v>2.92</v>
      </c>
      <c r="T736" s="26">
        <f t="shared" si="22"/>
        <v>2.92</v>
      </c>
    </row>
    <row r="737" spans="1:20" s="3" customFormat="1" ht="12.75" outlineLevel="1" collapsed="1">
      <c r="A737" s="222" t="s">
        <v>953</v>
      </c>
      <c r="B737" s="222"/>
      <c r="C737" s="224"/>
      <c r="D737" s="223"/>
      <c r="E737" s="229"/>
      <c r="G737" s="26">
        <f aca="true" t="shared" si="23" ref="G737:T737">SUBTOTAL(9,G654:G736)</f>
        <v>67498.15730499999</v>
      </c>
      <c r="H737" s="226">
        <f t="shared" si="23"/>
        <v>77357</v>
      </c>
      <c r="I737" s="26">
        <f t="shared" si="23"/>
        <v>6619.76</v>
      </c>
      <c r="J737" s="26">
        <f t="shared" si="23"/>
        <v>1560</v>
      </c>
      <c r="K737" s="230">
        <f t="shared" si="23"/>
        <v>12</v>
      </c>
      <c r="L737" s="231">
        <f t="shared" si="23"/>
        <v>4.25</v>
      </c>
      <c r="M737" s="26">
        <f t="shared" si="23"/>
        <v>18810</v>
      </c>
      <c r="N737" s="47">
        <f t="shared" si="23"/>
        <v>11.66236111111111</v>
      </c>
      <c r="O737" s="26">
        <f t="shared" si="23"/>
        <v>839.69</v>
      </c>
      <c r="P737" s="227">
        <f t="shared" si="23"/>
        <v>0</v>
      </c>
      <c r="Q737" s="26">
        <f t="shared" si="23"/>
        <v>0</v>
      </c>
      <c r="R737" s="26">
        <f t="shared" si="23"/>
        <v>0</v>
      </c>
      <c r="S737" s="26">
        <f t="shared" si="23"/>
        <v>20.6</v>
      </c>
      <c r="T737" s="26">
        <f t="shared" si="23"/>
        <v>95348.207305</v>
      </c>
    </row>
    <row r="738" spans="1:20" ht="12.75" hidden="1" outlineLevel="2">
      <c r="A738" s="19" t="s">
        <v>358</v>
      </c>
      <c r="B738" s="19" t="s">
        <v>757</v>
      </c>
      <c r="C738" s="1" t="s">
        <v>359</v>
      </c>
      <c r="D738" s="23" t="s">
        <v>360</v>
      </c>
      <c r="E738" s="27" t="s">
        <v>335</v>
      </c>
      <c r="F738" s="2">
        <v>15</v>
      </c>
      <c r="G738" s="27">
        <v>99.42952499999998</v>
      </c>
      <c r="H738" s="56">
        <v>280</v>
      </c>
      <c r="I738" s="27">
        <v>28</v>
      </c>
      <c r="J738" s="27"/>
      <c r="O738" s="27"/>
      <c r="P738" s="23"/>
      <c r="R738" s="23"/>
      <c r="T738" s="26">
        <f aca="true" t="shared" si="24" ref="T738:T801">G738+I738+J738+M738+O738+Q738+R738+S738</f>
        <v>127.42952499999998</v>
      </c>
    </row>
    <row r="739" spans="1:20" ht="12.75" hidden="1" outlineLevel="2">
      <c r="A739" s="19" t="s">
        <v>358</v>
      </c>
      <c r="B739" s="19" t="s">
        <v>757</v>
      </c>
      <c r="C739" s="1" t="s">
        <v>359</v>
      </c>
      <c r="D739" s="23" t="s">
        <v>360</v>
      </c>
      <c r="E739" s="27" t="s">
        <v>335</v>
      </c>
      <c r="F739" s="2" t="s">
        <v>337</v>
      </c>
      <c r="G739" s="27">
        <v>11.003849999999998</v>
      </c>
      <c r="H739" s="56">
        <v>3</v>
      </c>
      <c r="I739" s="27">
        <v>0.18</v>
      </c>
      <c r="J739" s="27"/>
      <c r="O739" s="27"/>
      <c r="P739" s="23"/>
      <c r="R739" s="23"/>
      <c r="T739" s="26">
        <f t="shared" si="24"/>
        <v>11.183849999999998</v>
      </c>
    </row>
    <row r="740" spans="1:20" ht="12.75" hidden="1" outlineLevel="2">
      <c r="A740" s="19" t="s">
        <v>358</v>
      </c>
      <c r="B740" s="19" t="s">
        <v>757</v>
      </c>
      <c r="C740" s="1" t="s">
        <v>359</v>
      </c>
      <c r="D740" s="23" t="s">
        <v>360</v>
      </c>
      <c r="E740" s="27" t="s">
        <v>335</v>
      </c>
      <c r="F740" s="2" t="s">
        <v>338</v>
      </c>
      <c r="G740" s="27">
        <v>49.691069999999996</v>
      </c>
      <c r="H740" s="56">
        <v>32</v>
      </c>
      <c r="I740" s="27">
        <v>1.92</v>
      </c>
      <c r="J740" s="27"/>
      <c r="K740" s="51"/>
      <c r="L740" s="3"/>
      <c r="M740" s="26"/>
      <c r="N740" s="47"/>
      <c r="O740" s="26"/>
      <c r="P740" s="3"/>
      <c r="Q740" s="26"/>
      <c r="R740" s="3"/>
      <c r="T740" s="26">
        <f t="shared" si="24"/>
        <v>51.61107</v>
      </c>
    </row>
    <row r="741" spans="1:20" ht="12.75" hidden="1" outlineLevel="2">
      <c r="A741" s="19" t="s">
        <v>358</v>
      </c>
      <c r="B741" s="19" t="s">
        <v>757</v>
      </c>
      <c r="C741" s="1" t="s">
        <v>359</v>
      </c>
      <c r="D741" s="23" t="s">
        <v>360</v>
      </c>
      <c r="E741" s="27" t="s">
        <v>335</v>
      </c>
      <c r="F741" s="2" t="s">
        <v>339</v>
      </c>
      <c r="G741" s="27">
        <v>15.363269999999998</v>
      </c>
      <c r="H741" s="56">
        <v>32</v>
      </c>
      <c r="I741" s="27">
        <v>1.92</v>
      </c>
      <c r="J741" s="27"/>
      <c r="O741" s="27"/>
      <c r="P741" s="23"/>
      <c r="R741" s="23"/>
      <c r="T741" s="26">
        <f t="shared" si="24"/>
        <v>17.283269999999998</v>
      </c>
    </row>
    <row r="742" spans="1:20" ht="12.75" hidden="1" outlineLevel="2">
      <c r="A742" s="19" t="s">
        <v>358</v>
      </c>
      <c r="B742" s="19" t="s">
        <v>757</v>
      </c>
      <c r="C742" s="1" t="s">
        <v>359</v>
      </c>
      <c r="D742" s="23" t="s">
        <v>360</v>
      </c>
      <c r="E742" s="27" t="s">
        <v>335</v>
      </c>
      <c r="F742" s="2" t="s">
        <v>340</v>
      </c>
      <c r="G742" s="27">
        <v>20.68092</v>
      </c>
      <c r="H742" s="56">
        <v>32</v>
      </c>
      <c r="I742" s="27">
        <v>15.36</v>
      </c>
      <c r="J742" s="27"/>
      <c r="O742" s="27"/>
      <c r="P742" s="23"/>
      <c r="R742" s="23"/>
      <c r="T742" s="26">
        <f t="shared" si="24"/>
        <v>36.04092</v>
      </c>
    </row>
    <row r="743" spans="1:20" ht="12.75" hidden="1" outlineLevel="2">
      <c r="A743" s="19" t="s">
        <v>358</v>
      </c>
      <c r="B743" s="19" t="s">
        <v>757</v>
      </c>
      <c r="C743" s="1" t="s">
        <v>359</v>
      </c>
      <c r="D743" s="23" t="s">
        <v>360</v>
      </c>
      <c r="E743" s="27" t="s">
        <v>335</v>
      </c>
      <c r="F743" s="2" t="s">
        <v>356</v>
      </c>
      <c r="G743" s="27"/>
      <c r="H743" s="56"/>
      <c r="I743" s="27"/>
      <c r="J743" s="27">
        <v>180</v>
      </c>
      <c r="O743" s="27"/>
      <c r="P743" s="23"/>
      <c r="R743" s="23"/>
      <c r="T743" s="26">
        <f t="shared" si="24"/>
        <v>180</v>
      </c>
    </row>
    <row r="744" spans="1:20" ht="12.75" hidden="1" outlineLevel="2">
      <c r="A744" s="19" t="s">
        <v>358</v>
      </c>
      <c r="B744" s="19" t="s">
        <v>757</v>
      </c>
      <c r="C744" s="1" t="s">
        <v>359</v>
      </c>
      <c r="D744" s="59" t="s">
        <v>360</v>
      </c>
      <c r="E744" s="60" t="s">
        <v>713</v>
      </c>
      <c r="F744" s="23" t="s">
        <v>713</v>
      </c>
      <c r="K744" s="52">
        <v>2</v>
      </c>
      <c r="L744" s="53">
        <v>0.15</v>
      </c>
      <c r="M744" s="27">
        <f>K744*L744*$M$2</f>
        <v>940.5</v>
      </c>
      <c r="T744" s="26">
        <f t="shared" si="24"/>
        <v>940.5</v>
      </c>
    </row>
    <row r="745" spans="1:20" ht="12.75" hidden="1" outlineLevel="2">
      <c r="A745" s="19" t="s">
        <v>358</v>
      </c>
      <c r="B745" s="19" t="s">
        <v>773</v>
      </c>
      <c r="C745" s="1" t="s">
        <v>392</v>
      </c>
      <c r="D745" s="23" t="s">
        <v>393</v>
      </c>
      <c r="E745" s="27" t="s">
        <v>335</v>
      </c>
      <c r="F745" s="2">
        <v>15</v>
      </c>
      <c r="G745" s="27">
        <v>0.70551</v>
      </c>
      <c r="H745" s="56">
        <v>2</v>
      </c>
      <c r="I745" s="27">
        <v>0.2</v>
      </c>
      <c r="J745" s="27"/>
      <c r="O745" s="27"/>
      <c r="P745" s="23"/>
      <c r="R745" s="23"/>
      <c r="T745" s="26">
        <f t="shared" si="24"/>
        <v>0.90551</v>
      </c>
    </row>
    <row r="746" spans="1:20" ht="12.75" hidden="1" outlineLevel="2">
      <c r="A746" s="19" t="s">
        <v>358</v>
      </c>
      <c r="B746" s="19" t="s">
        <v>773</v>
      </c>
      <c r="C746" s="1" t="s">
        <v>392</v>
      </c>
      <c r="D746" s="23" t="s">
        <v>393</v>
      </c>
      <c r="E746" s="27" t="s">
        <v>335</v>
      </c>
      <c r="F746" s="2" t="s">
        <v>337</v>
      </c>
      <c r="G746" s="27">
        <v>2.1797099999999996</v>
      </c>
      <c r="H746" s="56">
        <v>1</v>
      </c>
      <c r="I746" s="27">
        <v>0.06</v>
      </c>
      <c r="J746" s="27"/>
      <c r="O746" s="27"/>
      <c r="P746" s="23"/>
      <c r="R746" s="23"/>
      <c r="T746" s="26">
        <f t="shared" si="24"/>
        <v>2.2397099999999996</v>
      </c>
    </row>
    <row r="747" spans="1:20" ht="12.75" hidden="1" outlineLevel="2">
      <c r="A747" s="19" t="s">
        <v>358</v>
      </c>
      <c r="B747" s="19" t="s">
        <v>773</v>
      </c>
      <c r="C747" s="1" t="s">
        <v>392</v>
      </c>
      <c r="D747" s="23" t="s">
        <v>393</v>
      </c>
      <c r="E747" s="27" t="s">
        <v>335</v>
      </c>
      <c r="F747" s="2" t="s">
        <v>338</v>
      </c>
      <c r="G747" s="27">
        <v>7.644779999999999</v>
      </c>
      <c r="H747" s="56">
        <v>4</v>
      </c>
      <c r="I747" s="27">
        <v>0.24</v>
      </c>
      <c r="J747" s="27"/>
      <c r="O747" s="27"/>
      <c r="P747" s="23"/>
      <c r="R747" s="23"/>
      <c r="T747" s="26">
        <f t="shared" si="24"/>
        <v>7.884779999999999</v>
      </c>
    </row>
    <row r="748" spans="1:20" ht="12.75" hidden="1" outlineLevel="2">
      <c r="A748" s="19" t="s">
        <v>358</v>
      </c>
      <c r="B748" s="19" t="s">
        <v>773</v>
      </c>
      <c r="C748" s="1" t="s">
        <v>392</v>
      </c>
      <c r="D748" s="23" t="s">
        <v>393</v>
      </c>
      <c r="E748" s="27" t="s">
        <v>335</v>
      </c>
      <c r="F748" s="2" t="s">
        <v>339</v>
      </c>
      <c r="G748" s="27">
        <v>2.95893</v>
      </c>
      <c r="H748" s="56">
        <v>6</v>
      </c>
      <c r="I748" s="27">
        <v>0.36</v>
      </c>
      <c r="J748" s="27"/>
      <c r="O748" s="27"/>
      <c r="P748" s="23"/>
      <c r="R748" s="23"/>
      <c r="T748" s="26">
        <f t="shared" si="24"/>
        <v>3.31893</v>
      </c>
    </row>
    <row r="749" spans="1:20" ht="12.75" hidden="1" outlineLevel="2">
      <c r="A749" s="19" t="s">
        <v>358</v>
      </c>
      <c r="B749" s="19" t="s">
        <v>773</v>
      </c>
      <c r="C749" s="1" t="s">
        <v>392</v>
      </c>
      <c r="D749" s="23" t="s">
        <v>393</v>
      </c>
      <c r="E749" s="27" t="s">
        <v>335</v>
      </c>
      <c r="F749" s="2" t="s">
        <v>340</v>
      </c>
      <c r="G749" s="27">
        <v>15.50016</v>
      </c>
      <c r="H749" s="56">
        <v>11</v>
      </c>
      <c r="I749" s="27">
        <v>5.28</v>
      </c>
      <c r="J749" s="27"/>
      <c r="O749" s="27"/>
      <c r="P749" s="23"/>
      <c r="R749" s="23"/>
      <c r="T749" s="26">
        <f t="shared" si="24"/>
        <v>20.78016</v>
      </c>
    </row>
    <row r="750" spans="1:20" ht="12.75" hidden="1" outlineLevel="2">
      <c r="A750" s="19" t="s">
        <v>358</v>
      </c>
      <c r="B750" s="19" t="s">
        <v>773</v>
      </c>
      <c r="C750" s="1" t="s">
        <v>392</v>
      </c>
      <c r="D750" s="23" t="s">
        <v>393</v>
      </c>
      <c r="E750" s="27" t="s">
        <v>335</v>
      </c>
      <c r="F750" s="2" t="s">
        <v>356</v>
      </c>
      <c r="G750" s="27"/>
      <c r="H750" s="56"/>
      <c r="I750" s="27"/>
      <c r="J750" s="27">
        <v>90</v>
      </c>
      <c r="O750" s="27"/>
      <c r="P750" s="23"/>
      <c r="R750" s="23"/>
      <c r="T750" s="26">
        <f t="shared" si="24"/>
        <v>90</v>
      </c>
    </row>
    <row r="751" spans="1:20" ht="12.75" hidden="1" outlineLevel="2">
      <c r="A751" s="19" t="s">
        <v>358</v>
      </c>
      <c r="B751" s="19" t="s">
        <v>773</v>
      </c>
      <c r="C751" s="1" t="s">
        <v>392</v>
      </c>
      <c r="D751" s="59" t="s">
        <v>393</v>
      </c>
      <c r="E751" s="60" t="s">
        <v>713</v>
      </c>
      <c r="F751" s="23" t="s">
        <v>713</v>
      </c>
      <c r="K751" s="52">
        <v>1</v>
      </c>
      <c r="L751" s="53">
        <v>0.47</v>
      </c>
      <c r="M751" s="27">
        <f>K751*L751*$M$2</f>
        <v>1473.4499999999998</v>
      </c>
      <c r="T751" s="26">
        <f t="shared" si="24"/>
        <v>1473.4499999999998</v>
      </c>
    </row>
    <row r="752" spans="1:20" ht="12.75" hidden="1" outlineLevel="2">
      <c r="A752" s="19" t="s">
        <v>358</v>
      </c>
      <c r="B752" s="19" t="s">
        <v>770</v>
      </c>
      <c r="C752" s="1" t="s">
        <v>740</v>
      </c>
      <c r="D752" s="23" t="s">
        <v>386</v>
      </c>
      <c r="E752" s="27" t="s">
        <v>335</v>
      </c>
      <c r="F752" s="2" t="s">
        <v>338</v>
      </c>
      <c r="G752" s="27">
        <v>1.10565</v>
      </c>
      <c r="H752" s="56">
        <v>1</v>
      </c>
      <c r="I752" s="27">
        <v>0.06</v>
      </c>
      <c r="J752" s="27"/>
      <c r="O752" s="27"/>
      <c r="P752" s="23"/>
      <c r="R752" s="23"/>
      <c r="T752" s="26">
        <f t="shared" si="24"/>
        <v>1.16565</v>
      </c>
    </row>
    <row r="753" spans="1:20" ht="12.75" hidden="1" outlineLevel="2">
      <c r="A753" s="19" t="s">
        <v>358</v>
      </c>
      <c r="B753" s="19" t="s">
        <v>770</v>
      </c>
      <c r="C753" s="1" t="s">
        <v>740</v>
      </c>
      <c r="D753" s="23" t="s">
        <v>386</v>
      </c>
      <c r="E753" s="27" t="s">
        <v>335</v>
      </c>
      <c r="F753" s="2" t="s">
        <v>339</v>
      </c>
      <c r="G753" s="27">
        <v>0.9266399999999999</v>
      </c>
      <c r="H753" s="56">
        <v>2</v>
      </c>
      <c r="I753" s="27">
        <v>0.12</v>
      </c>
      <c r="J753" s="27"/>
      <c r="O753" s="27"/>
      <c r="P753" s="23"/>
      <c r="R753" s="23"/>
      <c r="T753" s="26">
        <f t="shared" si="24"/>
        <v>1.04664</v>
      </c>
    </row>
    <row r="754" spans="1:20" ht="12.75" hidden="1" outlineLevel="2">
      <c r="A754" s="19" t="s">
        <v>358</v>
      </c>
      <c r="B754" s="19" t="s">
        <v>770</v>
      </c>
      <c r="C754" s="1" t="s">
        <v>740</v>
      </c>
      <c r="D754" s="23" t="s">
        <v>386</v>
      </c>
      <c r="E754" s="27" t="s">
        <v>335</v>
      </c>
      <c r="F754" s="2" t="s">
        <v>356</v>
      </c>
      <c r="G754" s="27"/>
      <c r="H754" s="56"/>
      <c r="I754" s="27"/>
      <c r="J754" s="27">
        <v>60</v>
      </c>
      <c r="O754" s="27"/>
      <c r="P754" s="23"/>
      <c r="R754" s="23"/>
      <c r="T754" s="26">
        <f t="shared" si="24"/>
        <v>60</v>
      </c>
    </row>
    <row r="755" spans="1:20" ht="12.75" hidden="1" outlineLevel="2">
      <c r="A755" s="19" t="s">
        <v>358</v>
      </c>
      <c r="B755" s="19" t="s">
        <v>763</v>
      </c>
      <c r="C755" s="1" t="s">
        <v>370</v>
      </c>
      <c r="D755" s="23" t="s">
        <v>371</v>
      </c>
      <c r="E755" s="27" t="s">
        <v>335</v>
      </c>
      <c r="F755" s="2">
        <v>15</v>
      </c>
      <c r="G755" s="27">
        <v>29.63142</v>
      </c>
      <c r="H755" s="56">
        <v>84</v>
      </c>
      <c r="I755" s="27">
        <v>8.4</v>
      </c>
      <c r="J755" s="27"/>
      <c r="O755" s="27"/>
      <c r="P755" s="23"/>
      <c r="R755" s="23"/>
      <c r="T755" s="26">
        <f t="shared" si="24"/>
        <v>38.03142</v>
      </c>
    </row>
    <row r="756" spans="1:20" ht="12.75" hidden="1" outlineLevel="2">
      <c r="A756" s="19" t="s">
        <v>358</v>
      </c>
      <c r="B756" s="19" t="s">
        <v>763</v>
      </c>
      <c r="C756" s="1" t="s">
        <v>370</v>
      </c>
      <c r="D756" s="23" t="s">
        <v>371</v>
      </c>
      <c r="E756" s="27" t="s">
        <v>335</v>
      </c>
      <c r="F756" s="2" t="s">
        <v>338</v>
      </c>
      <c r="G756" s="27">
        <v>56.77776</v>
      </c>
      <c r="H756" s="56">
        <v>52</v>
      </c>
      <c r="I756" s="27">
        <v>3.12</v>
      </c>
      <c r="J756" s="27"/>
      <c r="O756" s="27"/>
      <c r="P756" s="23"/>
      <c r="R756" s="23"/>
      <c r="T756" s="26">
        <f t="shared" si="24"/>
        <v>59.89776</v>
      </c>
    </row>
    <row r="757" spans="1:20" ht="12.75" hidden="1" outlineLevel="2">
      <c r="A757" s="19" t="s">
        <v>358</v>
      </c>
      <c r="B757" s="19" t="s">
        <v>763</v>
      </c>
      <c r="C757" s="1" t="s">
        <v>370</v>
      </c>
      <c r="D757" s="23" t="s">
        <v>371</v>
      </c>
      <c r="E757" s="27" t="s">
        <v>335</v>
      </c>
      <c r="F757" s="2" t="s">
        <v>339</v>
      </c>
      <c r="G757" s="27">
        <v>38.59245</v>
      </c>
      <c r="H757" s="56">
        <v>82</v>
      </c>
      <c r="I757" s="27">
        <v>4.92</v>
      </c>
      <c r="J757" s="27"/>
      <c r="O757" s="27"/>
      <c r="P757" s="23"/>
      <c r="R757" s="23"/>
      <c r="T757" s="26">
        <f t="shared" si="24"/>
        <v>43.51245</v>
      </c>
    </row>
    <row r="758" spans="1:20" ht="12.75" hidden="1" outlineLevel="2">
      <c r="A758" s="19" t="s">
        <v>358</v>
      </c>
      <c r="B758" s="19" t="s">
        <v>763</v>
      </c>
      <c r="C758" s="1" t="s">
        <v>370</v>
      </c>
      <c r="D758" s="23" t="s">
        <v>371</v>
      </c>
      <c r="E758" s="27" t="s">
        <v>335</v>
      </c>
      <c r="F758" s="2" t="s">
        <v>340</v>
      </c>
      <c r="G758" s="27">
        <v>25.429949999999998</v>
      </c>
      <c r="H758" s="56">
        <v>47</v>
      </c>
      <c r="I758" s="27">
        <v>22.56</v>
      </c>
      <c r="J758" s="27"/>
      <c r="O758" s="27"/>
      <c r="P758" s="23"/>
      <c r="R758" s="23"/>
      <c r="T758" s="26">
        <f t="shared" si="24"/>
        <v>47.98994999999999</v>
      </c>
    </row>
    <row r="759" spans="1:20" ht="12.75" hidden="1" outlineLevel="2">
      <c r="A759" s="19" t="s">
        <v>358</v>
      </c>
      <c r="B759" s="19" t="s">
        <v>763</v>
      </c>
      <c r="C759" s="1" t="s">
        <v>370</v>
      </c>
      <c r="D759" s="23" t="s">
        <v>371</v>
      </c>
      <c r="E759" s="27" t="s">
        <v>335</v>
      </c>
      <c r="F759" s="2" t="s">
        <v>356</v>
      </c>
      <c r="G759" s="27"/>
      <c r="H759" s="56"/>
      <c r="I759" s="27"/>
      <c r="J759" s="27">
        <v>165</v>
      </c>
      <c r="K759" s="51"/>
      <c r="L759" s="3"/>
      <c r="M759" s="26"/>
      <c r="N759" s="47"/>
      <c r="O759" s="26"/>
      <c r="P759" s="3"/>
      <c r="Q759" s="26"/>
      <c r="R759" s="3"/>
      <c r="T759" s="26">
        <f t="shared" si="24"/>
        <v>165</v>
      </c>
    </row>
    <row r="760" spans="1:20" ht="12.75" hidden="1" outlineLevel="2">
      <c r="A760" s="19" t="s">
        <v>358</v>
      </c>
      <c r="B760" s="19" t="s">
        <v>763</v>
      </c>
      <c r="C760" s="1" t="s">
        <v>370</v>
      </c>
      <c r="D760" s="23" t="s">
        <v>371</v>
      </c>
      <c r="E760" s="27" t="s">
        <v>335</v>
      </c>
      <c r="F760" s="2" t="s">
        <v>342</v>
      </c>
      <c r="G760" s="27">
        <v>0.29484</v>
      </c>
      <c r="H760" s="56">
        <v>1</v>
      </c>
      <c r="I760" s="27">
        <v>0.06</v>
      </c>
      <c r="J760" s="27"/>
      <c r="K760" s="51"/>
      <c r="L760" s="3"/>
      <c r="M760" s="26"/>
      <c r="N760" s="47"/>
      <c r="O760" s="26"/>
      <c r="P760" s="3"/>
      <c r="Q760" s="26"/>
      <c r="R760" s="3"/>
      <c r="T760" s="26">
        <f t="shared" si="24"/>
        <v>0.35484</v>
      </c>
    </row>
    <row r="761" spans="1:20" ht="12.75" hidden="1" outlineLevel="2">
      <c r="A761" s="19" t="s">
        <v>358</v>
      </c>
      <c r="B761" s="19" t="s">
        <v>763</v>
      </c>
      <c r="C761" s="1" t="s">
        <v>370</v>
      </c>
      <c r="D761" s="59" t="s">
        <v>371</v>
      </c>
      <c r="E761" s="60" t="s">
        <v>713</v>
      </c>
      <c r="F761" s="23" t="s">
        <v>713</v>
      </c>
      <c r="K761" s="52">
        <v>2</v>
      </c>
      <c r="L761" s="53">
        <v>0.05</v>
      </c>
      <c r="M761" s="27">
        <f>K761*L761*$M$2</f>
        <v>313.5</v>
      </c>
      <c r="T761" s="26">
        <f t="shared" si="24"/>
        <v>313.5</v>
      </c>
    </row>
    <row r="762" spans="1:20" ht="12.75" hidden="1" outlineLevel="2">
      <c r="A762" s="19" t="s">
        <v>358</v>
      </c>
      <c r="B762" s="19" t="s">
        <v>765</v>
      </c>
      <c r="C762" s="1" t="s">
        <v>375</v>
      </c>
      <c r="D762" s="23" t="s">
        <v>376</v>
      </c>
      <c r="E762" s="27" t="s">
        <v>335</v>
      </c>
      <c r="F762" s="2">
        <v>15</v>
      </c>
      <c r="G762" s="27">
        <v>9.787635</v>
      </c>
      <c r="H762" s="56">
        <v>27</v>
      </c>
      <c r="I762" s="27">
        <v>2.7</v>
      </c>
      <c r="J762" s="27"/>
      <c r="O762" s="27"/>
      <c r="P762" s="23"/>
      <c r="R762" s="23"/>
      <c r="T762" s="26">
        <f t="shared" si="24"/>
        <v>12.487635000000001</v>
      </c>
    </row>
    <row r="763" spans="1:20" ht="12.75" hidden="1" outlineLevel="2">
      <c r="A763" s="19" t="s">
        <v>358</v>
      </c>
      <c r="B763" s="19" t="s">
        <v>765</v>
      </c>
      <c r="C763" s="1" t="s">
        <v>375</v>
      </c>
      <c r="D763" s="23" t="s">
        <v>376</v>
      </c>
      <c r="E763" s="27" t="s">
        <v>335</v>
      </c>
      <c r="F763" s="2" t="s">
        <v>337</v>
      </c>
      <c r="G763" s="27">
        <v>105.17363999999999</v>
      </c>
      <c r="H763" s="56">
        <v>18</v>
      </c>
      <c r="I763" s="27">
        <v>1.08</v>
      </c>
      <c r="J763" s="27"/>
      <c r="K763" s="51"/>
      <c r="L763" s="3"/>
      <c r="M763" s="26"/>
      <c r="N763" s="47"/>
      <c r="O763" s="26"/>
      <c r="P763" s="3"/>
      <c r="Q763" s="26"/>
      <c r="R763" s="3"/>
      <c r="T763" s="26">
        <f t="shared" si="24"/>
        <v>106.25363999999999</v>
      </c>
    </row>
    <row r="764" spans="1:20" ht="12.75" hidden="1" outlineLevel="2">
      <c r="A764" s="19" t="s">
        <v>358</v>
      </c>
      <c r="B764" s="19" t="s">
        <v>765</v>
      </c>
      <c r="C764" s="1" t="s">
        <v>375</v>
      </c>
      <c r="D764" s="23" t="s">
        <v>376</v>
      </c>
      <c r="E764" s="27" t="s">
        <v>335</v>
      </c>
      <c r="F764" s="2" t="s">
        <v>338</v>
      </c>
      <c r="G764" s="27">
        <v>37.58156999999999</v>
      </c>
      <c r="H764" s="56">
        <v>28</v>
      </c>
      <c r="I764" s="27">
        <v>1.68</v>
      </c>
      <c r="J764" s="27"/>
      <c r="O764" s="27"/>
      <c r="P764" s="23"/>
      <c r="R764" s="23"/>
      <c r="T764" s="26">
        <f t="shared" si="24"/>
        <v>39.26156999999999</v>
      </c>
    </row>
    <row r="765" spans="1:20" ht="12.75" hidden="1" outlineLevel="2">
      <c r="A765" s="19" t="s">
        <v>358</v>
      </c>
      <c r="B765" s="19" t="s">
        <v>765</v>
      </c>
      <c r="C765" s="1" t="s">
        <v>375</v>
      </c>
      <c r="D765" s="23" t="s">
        <v>376</v>
      </c>
      <c r="E765" s="27" t="s">
        <v>335</v>
      </c>
      <c r="F765" s="2" t="s">
        <v>339</v>
      </c>
      <c r="G765" s="27">
        <v>6.8445</v>
      </c>
      <c r="H765" s="56">
        <v>14</v>
      </c>
      <c r="I765" s="27">
        <v>0.84</v>
      </c>
      <c r="J765" s="27"/>
      <c r="O765" s="27"/>
      <c r="P765" s="23"/>
      <c r="R765" s="23"/>
      <c r="T765" s="26">
        <f t="shared" si="24"/>
        <v>7.6845</v>
      </c>
    </row>
    <row r="766" spans="1:20" ht="12.75" hidden="1" outlineLevel="2">
      <c r="A766" s="19" t="s">
        <v>358</v>
      </c>
      <c r="B766" s="19" t="s">
        <v>765</v>
      </c>
      <c r="C766" s="1" t="s">
        <v>375</v>
      </c>
      <c r="D766" s="23" t="s">
        <v>376</v>
      </c>
      <c r="E766" s="27" t="s">
        <v>335</v>
      </c>
      <c r="F766" s="2" t="s">
        <v>340</v>
      </c>
      <c r="G766" s="27">
        <v>2.35872</v>
      </c>
      <c r="H766" s="56">
        <v>5</v>
      </c>
      <c r="I766" s="27">
        <v>2.4</v>
      </c>
      <c r="J766" s="27"/>
      <c r="O766" s="27"/>
      <c r="P766" s="23"/>
      <c r="R766" s="23"/>
      <c r="T766" s="26">
        <f t="shared" si="24"/>
        <v>4.75872</v>
      </c>
    </row>
    <row r="767" spans="1:20" ht="12.75" hidden="1" outlineLevel="2">
      <c r="A767" s="19" t="s">
        <v>358</v>
      </c>
      <c r="B767" s="19" t="s">
        <v>765</v>
      </c>
      <c r="C767" s="1" t="s">
        <v>375</v>
      </c>
      <c r="D767" s="23" t="s">
        <v>376</v>
      </c>
      <c r="E767" s="27" t="s">
        <v>335</v>
      </c>
      <c r="F767" s="2" t="s">
        <v>356</v>
      </c>
      <c r="G767" s="27"/>
      <c r="H767" s="56"/>
      <c r="I767" s="27"/>
      <c r="J767" s="27">
        <v>165</v>
      </c>
      <c r="O767" s="27"/>
      <c r="P767" s="23"/>
      <c r="R767" s="23"/>
      <c r="T767" s="26">
        <f t="shared" si="24"/>
        <v>165</v>
      </c>
    </row>
    <row r="768" spans="1:20" ht="12.75" hidden="1" outlineLevel="2">
      <c r="A768" s="19" t="s">
        <v>358</v>
      </c>
      <c r="B768" s="19" t="s">
        <v>765</v>
      </c>
      <c r="C768" s="1" t="s">
        <v>375</v>
      </c>
      <c r="D768" s="59" t="s">
        <v>376</v>
      </c>
      <c r="E768" s="60" t="s">
        <v>713</v>
      </c>
      <c r="F768" s="23" t="s">
        <v>713</v>
      </c>
      <c r="K768" s="52">
        <v>1</v>
      </c>
      <c r="L768" s="53">
        <v>0.15</v>
      </c>
      <c r="M768" s="27">
        <f>K768*L768*$M$2</f>
        <v>470.25</v>
      </c>
      <c r="T768" s="26">
        <f t="shared" si="24"/>
        <v>470.25</v>
      </c>
    </row>
    <row r="769" spans="1:20" ht="12.75" hidden="1" outlineLevel="2">
      <c r="A769" s="19" t="s">
        <v>358</v>
      </c>
      <c r="B769" s="19" t="s">
        <v>767</v>
      </c>
      <c r="C769" s="1" t="s">
        <v>380</v>
      </c>
      <c r="D769" s="23" t="s">
        <v>381</v>
      </c>
      <c r="E769" s="27" t="s">
        <v>861</v>
      </c>
      <c r="F769" s="2" t="s">
        <v>861</v>
      </c>
      <c r="G769" s="27"/>
      <c r="H769" s="56"/>
      <c r="I769" s="27"/>
      <c r="J769" s="27"/>
      <c r="N769" s="58">
        <f>O769/$O$2</f>
        <v>0.25</v>
      </c>
      <c r="O769" s="27">
        <v>18</v>
      </c>
      <c r="P769" s="23"/>
      <c r="R769" s="23"/>
      <c r="T769" s="26">
        <f t="shared" si="24"/>
        <v>18</v>
      </c>
    </row>
    <row r="770" spans="1:20" ht="12.75" hidden="1" outlineLevel="2">
      <c r="A770" s="19" t="s">
        <v>358</v>
      </c>
      <c r="B770" s="19" t="s">
        <v>767</v>
      </c>
      <c r="C770" s="1" t="s">
        <v>380</v>
      </c>
      <c r="D770" s="23" t="s">
        <v>381</v>
      </c>
      <c r="E770" s="27" t="s">
        <v>335</v>
      </c>
      <c r="F770" s="2">
        <v>15</v>
      </c>
      <c r="G770" s="27">
        <v>1.41102</v>
      </c>
      <c r="H770" s="56">
        <v>4</v>
      </c>
      <c r="I770" s="27">
        <v>0.4</v>
      </c>
      <c r="J770" s="27"/>
      <c r="O770" s="27"/>
      <c r="P770" s="23"/>
      <c r="R770" s="23"/>
      <c r="T770" s="26">
        <f t="shared" si="24"/>
        <v>1.81102</v>
      </c>
    </row>
    <row r="771" spans="1:20" ht="12.75" hidden="1" outlineLevel="2">
      <c r="A771" s="19" t="s">
        <v>358</v>
      </c>
      <c r="B771" s="19" t="s">
        <v>767</v>
      </c>
      <c r="C771" s="1" t="s">
        <v>380</v>
      </c>
      <c r="D771" s="23" t="s">
        <v>381</v>
      </c>
      <c r="E771" s="27" t="s">
        <v>335</v>
      </c>
      <c r="F771" s="2" t="s">
        <v>339</v>
      </c>
      <c r="G771" s="27">
        <v>0.46331999999999995</v>
      </c>
      <c r="H771" s="56">
        <v>1</v>
      </c>
      <c r="I771" s="27">
        <v>0.06</v>
      </c>
      <c r="J771" s="27"/>
      <c r="O771" s="27"/>
      <c r="P771" s="23"/>
      <c r="R771" s="23"/>
      <c r="T771" s="26">
        <f t="shared" si="24"/>
        <v>0.52332</v>
      </c>
    </row>
    <row r="772" spans="1:20" ht="12.75" hidden="1" outlineLevel="2">
      <c r="A772" s="19" t="s">
        <v>358</v>
      </c>
      <c r="B772" s="19" t="s">
        <v>767</v>
      </c>
      <c r="C772" s="1" t="s">
        <v>380</v>
      </c>
      <c r="D772" s="23" t="s">
        <v>381</v>
      </c>
      <c r="E772" s="27" t="s">
        <v>335</v>
      </c>
      <c r="F772" s="2" t="s">
        <v>340</v>
      </c>
      <c r="G772" s="27">
        <v>0.57915</v>
      </c>
      <c r="H772" s="56">
        <v>1</v>
      </c>
      <c r="I772" s="27">
        <v>0.48</v>
      </c>
      <c r="J772" s="27"/>
      <c r="O772" s="27"/>
      <c r="P772" s="23"/>
      <c r="R772" s="23"/>
      <c r="T772" s="26">
        <f t="shared" si="24"/>
        <v>1.05915</v>
      </c>
    </row>
    <row r="773" spans="1:20" ht="12.75" hidden="1" outlineLevel="2">
      <c r="A773" s="19" t="s">
        <v>358</v>
      </c>
      <c r="B773" s="19" t="s">
        <v>767</v>
      </c>
      <c r="C773" s="1" t="s">
        <v>380</v>
      </c>
      <c r="D773" s="23" t="s">
        <v>381</v>
      </c>
      <c r="E773" s="27" t="s">
        <v>335</v>
      </c>
      <c r="F773" s="2" t="s">
        <v>356</v>
      </c>
      <c r="G773" s="27"/>
      <c r="H773" s="56"/>
      <c r="I773" s="27"/>
      <c r="J773" s="27">
        <v>60</v>
      </c>
      <c r="O773" s="27"/>
      <c r="P773" s="23"/>
      <c r="R773" s="23"/>
      <c r="T773" s="26">
        <f t="shared" si="24"/>
        <v>60</v>
      </c>
    </row>
    <row r="774" spans="1:20" ht="12.75" hidden="1" outlineLevel="2">
      <c r="A774" s="19" t="s">
        <v>358</v>
      </c>
      <c r="B774" s="19" t="s">
        <v>767</v>
      </c>
      <c r="C774" s="1" t="s">
        <v>380</v>
      </c>
      <c r="D774" s="59" t="s">
        <v>381</v>
      </c>
      <c r="E774" s="60" t="s">
        <v>713</v>
      </c>
      <c r="F774" s="23" t="s">
        <v>713</v>
      </c>
      <c r="K774" s="52">
        <v>2</v>
      </c>
      <c r="L774" s="53">
        <v>0.15</v>
      </c>
      <c r="M774" s="27">
        <f>K774*L774*$M$2</f>
        <v>940.5</v>
      </c>
      <c r="T774" s="26">
        <f t="shared" si="24"/>
        <v>940.5</v>
      </c>
    </row>
    <row r="775" spans="1:20" ht="12.75" hidden="1" outlineLevel="2">
      <c r="A775" s="19" t="s">
        <v>358</v>
      </c>
      <c r="B775" s="19" t="s">
        <v>815</v>
      </c>
      <c r="C775" s="1" t="s">
        <v>510</v>
      </c>
      <c r="D775" s="23" t="s">
        <v>511</v>
      </c>
      <c r="E775" s="27" t="s">
        <v>861</v>
      </c>
      <c r="F775" s="2" t="s">
        <v>861</v>
      </c>
      <c r="G775" s="27"/>
      <c r="H775" s="56"/>
      <c r="I775" s="27"/>
      <c r="J775" s="27"/>
      <c r="N775" s="58">
        <f>O775/$O$2</f>
        <v>1.75</v>
      </c>
      <c r="O775" s="27">
        <v>126</v>
      </c>
      <c r="P775" s="23"/>
      <c r="R775" s="23"/>
      <c r="T775" s="26">
        <f t="shared" si="24"/>
        <v>126</v>
      </c>
    </row>
    <row r="776" spans="1:20" ht="12.75" hidden="1" outlineLevel="2">
      <c r="A776" s="19" t="s">
        <v>358</v>
      </c>
      <c r="B776" s="19" t="s">
        <v>815</v>
      </c>
      <c r="C776" s="1" t="s">
        <v>510</v>
      </c>
      <c r="D776" s="23" t="s">
        <v>511</v>
      </c>
      <c r="E776" s="27" t="s">
        <v>335</v>
      </c>
      <c r="F776" s="2">
        <v>15</v>
      </c>
      <c r="G776" s="27">
        <v>196.15810499999998</v>
      </c>
      <c r="H776" s="56">
        <v>556</v>
      </c>
      <c r="I776" s="27">
        <v>55.6</v>
      </c>
      <c r="J776" s="27"/>
      <c r="O776" s="27"/>
      <c r="P776" s="23"/>
      <c r="R776" s="23"/>
      <c r="T776" s="26">
        <f t="shared" si="24"/>
        <v>251.75810499999997</v>
      </c>
    </row>
    <row r="777" spans="1:20" ht="12.75" hidden="1" outlineLevel="2">
      <c r="A777" s="19" t="s">
        <v>358</v>
      </c>
      <c r="B777" s="19" t="s">
        <v>815</v>
      </c>
      <c r="C777" s="1" t="s">
        <v>510</v>
      </c>
      <c r="D777" s="23" t="s">
        <v>511</v>
      </c>
      <c r="E777" s="27" t="s">
        <v>335</v>
      </c>
      <c r="F777" s="2" t="s">
        <v>337</v>
      </c>
      <c r="G777" s="27">
        <v>15.52122</v>
      </c>
      <c r="H777" s="56">
        <v>6</v>
      </c>
      <c r="I777" s="27">
        <v>0.36</v>
      </c>
      <c r="J777" s="27"/>
      <c r="K777" s="51"/>
      <c r="L777" s="3"/>
      <c r="M777" s="26"/>
      <c r="N777" s="47"/>
      <c r="O777" s="26"/>
      <c r="P777" s="3"/>
      <c r="Q777" s="26"/>
      <c r="R777" s="3"/>
      <c r="T777" s="26">
        <f t="shared" si="24"/>
        <v>15.881219999999999</v>
      </c>
    </row>
    <row r="778" spans="1:20" ht="12.75" hidden="1" outlineLevel="2">
      <c r="A778" s="19" t="s">
        <v>358</v>
      </c>
      <c r="B778" s="19" t="s">
        <v>815</v>
      </c>
      <c r="C778" s="1" t="s">
        <v>510</v>
      </c>
      <c r="D778" s="23" t="s">
        <v>511</v>
      </c>
      <c r="E778" s="27" t="s">
        <v>335</v>
      </c>
      <c r="F778" s="2" t="s">
        <v>338</v>
      </c>
      <c r="G778" s="27">
        <v>28.283579999999997</v>
      </c>
      <c r="H778" s="56">
        <v>17</v>
      </c>
      <c r="I778" s="27">
        <v>1.02</v>
      </c>
      <c r="J778" s="27"/>
      <c r="O778" s="27"/>
      <c r="P778" s="23"/>
      <c r="R778" s="23"/>
      <c r="T778" s="26">
        <f t="shared" si="24"/>
        <v>29.303579999999997</v>
      </c>
    </row>
    <row r="779" spans="1:20" ht="12.75" hidden="1" outlineLevel="2">
      <c r="A779" s="19" t="s">
        <v>358</v>
      </c>
      <c r="B779" s="19" t="s">
        <v>815</v>
      </c>
      <c r="C779" s="1" t="s">
        <v>510</v>
      </c>
      <c r="D779" s="23" t="s">
        <v>511</v>
      </c>
      <c r="E779" s="27" t="s">
        <v>335</v>
      </c>
      <c r="F779" s="2" t="s">
        <v>339</v>
      </c>
      <c r="G779" s="27">
        <v>348.58512</v>
      </c>
      <c r="H779" s="56">
        <v>735</v>
      </c>
      <c r="I779" s="27">
        <v>44.1</v>
      </c>
      <c r="J779" s="27"/>
      <c r="O779" s="27"/>
      <c r="P779" s="23"/>
      <c r="R779" s="23"/>
      <c r="T779" s="26">
        <f t="shared" si="24"/>
        <v>392.68512000000004</v>
      </c>
    </row>
    <row r="780" spans="1:20" ht="12.75" hidden="1" outlineLevel="2">
      <c r="A780" s="19" t="s">
        <v>358</v>
      </c>
      <c r="B780" s="19" t="s">
        <v>815</v>
      </c>
      <c r="C780" s="1" t="s">
        <v>510</v>
      </c>
      <c r="D780" s="23" t="s">
        <v>511</v>
      </c>
      <c r="E780" s="27" t="s">
        <v>335</v>
      </c>
      <c r="F780" s="2" t="s">
        <v>340</v>
      </c>
      <c r="G780" s="27">
        <v>0.57915</v>
      </c>
      <c r="H780" s="56">
        <v>1</v>
      </c>
      <c r="I780" s="27">
        <v>0.48</v>
      </c>
      <c r="J780" s="27"/>
      <c r="K780" s="51"/>
      <c r="L780" s="3"/>
      <c r="M780" s="26"/>
      <c r="N780" s="47"/>
      <c r="O780" s="26"/>
      <c r="P780" s="3"/>
      <c r="Q780" s="26"/>
      <c r="R780" s="3"/>
      <c r="T780" s="26">
        <f t="shared" si="24"/>
        <v>1.05915</v>
      </c>
    </row>
    <row r="781" spans="1:20" ht="12.75" hidden="1" outlineLevel="2">
      <c r="A781" s="19" t="s">
        <v>358</v>
      </c>
      <c r="B781" s="19" t="s">
        <v>815</v>
      </c>
      <c r="C781" s="1" t="s">
        <v>510</v>
      </c>
      <c r="D781" s="23" t="s">
        <v>511</v>
      </c>
      <c r="E781" s="27" t="s">
        <v>335</v>
      </c>
      <c r="F781" s="2" t="s">
        <v>356</v>
      </c>
      <c r="G781" s="27"/>
      <c r="H781" s="56"/>
      <c r="I781" s="27"/>
      <c r="J781" s="27">
        <v>180</v>
      </c>
      <c r="O781" s="27"/>
      <c r="P781" s="23"/>
      <c r="R781" s="23"/>
      <c r="T781" s="26">
        <f t="shared" si="24"/>
        <v>180</v>
      </c>
    </row>
    <row r="782" spans="1:20" ht="12.75" hidden="1" outlineLevel="2">
      <c r="A782" s="19" t="s">
        <v>358</v>
      </c>
      <c r="B782" s="19" t="s">
        <v>815</v>
      </c>
      <c r="C782" s="1" t="s">
        <v>510</v>
      </c>
      <c r="D782" s="23" t="s">
        <v>511</v>
      </c>
      <c r="E782" s="27" t="s">
        <v>335</v>
      </c>
      <c r="F782" s="2" t="s">
        <v>342</v>
      </c>
      <c r="G782" s="27">
        <v>140.34384</v>
      </c>
      <c r="H782" s="56">
        <v>476</v>
      </c>
      <c r="I782" s="27">
        <v>28.56</v>
      </c>
      <c r="J782" s="27"/>
      <c r="O782" s="27"/>
      <c r="P782" s="23"/>
      <c r="R782" s="23"/>
      <c r="T782" s="26">
        <f t="shared" si="24"/>
        <v>168.90384</v>
      </c>
    </row>
    <row r="783" spans="1:20" ht="12.75" hidden="1" outlineLevel="2">
      <c r="A783" s="19" t="s">
        <v>358</v>
      </c>
      <c r="B783" s="19" t="s">
        <v>815</v>
      </c>
      <c r="C783" s="1" t="s">
        <v>510</v>
      </c>
      <c r="D783" s="59" t="s">
        <v>511</v>
      </c>
      <c r="E783" s="60" t="s">
        <v>713</v>
      </c>
      <c r="F783" s="23" t="s">
        <v>713</v>
      </c>
      <c r="K783" s="52">
        <v>1</v>
      </c>
      <c r="L783" s="53">
        <v>1</v>
      </c>
      <c r="M783" s="27">
        <f>K783*L783*$M$2</f>
        <v>3135</v>
      </c>
      <c r="T783" s="26">
        <f t="shared" si="24"/>
        <v>3135</v>
      </c>
    </row>
    <row r="784" spans="1:20" ht="12.75" hidden="1" outlineLevel="2">
      <c r="A784" s="19" t="s">
        <v>358</v>
      </c>
      <c r="B784" s="19" t="s">
        <v>795</v>
      </c>
      <c r="C784" s="1" t="s">
        <v>478</v>
      </c>
      <c r="D784" s="23" t="s">
        <v>479</v>
      </c>
      <c r="E784" s="27" t="s">
        <v>861</v>
      </c>
      <c r="F784" s="2" t="s">
        <v>861</v>
      </c>
      <c r="G784" s="27"/>
      <c r="H784" s="56"/>
      <c r="I784" s="27"/>
      <c r="J784" s="27"/>
      <c r="N784" s="58">
        <f>O784/$O$2</f>
        <v>1.25</v>
      </c>
      <c r="O784" s="27">
        <v>90</v>
      </c>
      <c r="P784" s="23"/>
      <c r="R784" s="23"/>
      <c r="T784" s="26">
        <f t="shared" si="24"/>
        <v>90</v>
      </c>
    </row>
    <row r="785" spans="1:20" ht="12.75" hidden="1" outlineLevel="2">
      <c r="A785" s="19" t="s">
        <v>358</v>
      </c>
      <c r="B785" s="19" t="s">
        <v>795</v>
      </c>
      <c r="C785" s="1" t="s">
        <v>478</v>
      </c>
      <c r="D785" s="23" t="s">
        <v>479</v>
      </c>
      <c r="E785" s="27" t="s">
        <v>335</v>
      </c>
      <c r="F785" s="2">
        <v>15</v>
      </c>
      <c r="G785" s="27">
        <v>53.308125</v>
      </c>
      <c r="H785" s="56">
        <v>150</v>
      </c>
      <c r="I785" s="27">
        <v>15</v>
      </c>
      <c r="J785" s="27"/>
      <c r="O785" s="27"/>
      <c r="P785" s="23"/>
      <c r="R785" s="23"/>
      <c r="T785" s="26">
        <f t="shared" si="24"/>
        <v>68.30812499999999</v>
      </c>
    </row>
    <row r="786" spans="1:20" ht="12.75" hidden="1" outlineLevel="2">
      <c r="A786" s="19" t="s">
        <v>358</v>
      </c>
      <c r="B786" s="19" t="s">
        <v>795</v>
      </c>
      <c r="C786" s="1" t="s">
        <v>478</v>
      </c>
      <c r="D786" s="23" t="s">
        <v>479</v>
      </c>
      <c r="E786" s="27" t="s">
        <v>335</v>
      </c>
      <c r="F786" s="2" t="s">
        <v>337</v>
      </c>
      <c r="G786" s="27">
        <v>27.59913</v>
      </c>
      <c r="H786" s="56">
        <v>9</v>
      </c>
      <c r="I786" s="27">
        <v>0.54</v>
      </c>
      <c r="J786" s="27"/>
      <c r="O786" s="27"/>
      <c r="P786" s="23"/>
      <c r="R786" s="23"/>
      <c r="T786" s="26">
        <f t="shared" si="24"/>
        <v>28.139129999999998</v>
      </c>
    </row>
    <row r="787" spans="1:20" ht="12.75" hidden="1" outlineLevel="2">
      <c r="A787" s="19" t="s">
        <v>358</v>
      </c>
      <c r="B787" s="19" t="s">
        <v>795</v>
      </c>
      <c r="C787" s="1" t="s">
        <v>478</v>
      </c>
      <c r="D787" s="23" t="s">
        <v>479</v>
      </c>
      <c r="E787" s="27" t="s">
        <v>335</v>
      </c>
      <c r="F787" s="2" t="s">
        <v>338</v>
      </c>
      <c r="G787" s="27">
        <v>18.40644</v>
      </c>
      <c r="H787" s="56">
        <v>5</v>
      </c>
      <c r="I787" s="27">
        <v>0.3</v>
      </c>
      <c r="J787" s="27"/>
      <c r="O787" s="27"/>
      <c r="P787" s="23"/>
      <c r="R787" s="23"/>
      <c r="T787" s="26">
        <f t="shared" si="24"/>
        <v>18.70644</v>
      </c>
    </row>
    <row r="788" spans="1:20" ht="12.75" hidden="1" outlineLevel="2">
      <c r="A788" s="19" t="s">
        <v>358</v>
      </c>
      <c r="B788" s="19" t="s">
        <v>795</v>
      </c>
      <c r="C788" s="1" t="s">
        <v>478</v>
      </c>
      <c r="D788" s="23" t="s">
        <v>479</v>
      </c>
      <c r="E788" s="27" t="s">
        <v>335</v>
      </c>
      <c r="F788" s="2" t="s">
        <v>339</v>
      </c>
      <c r="G788" s="27">
        <v>24.10317</v>
      </c>
      <c r="H788" s="56">
        <v>45</v>
      </c>
      <c r="I788" s="27">
        <v>2.7</v>
      </c>
      <c r="J788" s="27"/>
      <c r="O788" s="27"/>
      <c r="P788" s="23"/>
      <c r="R788" s="23"/>
      <c r="T788" s="26">
        <f t="shared" si="24"/>
        <v>26.803169999999998</v>
      </c>
    </row>
    <row r="789" spans="1:20" ht="12.75" hidden="1" outlineLevel="2">
      <c r="A789" s="19" t="s">
        <v>358</v>
      </c>
      <c r="B789" s="19" t="s">
        <v>795</v>
      </c>
      <c r="C789" s="1" t="s">
        <v>478</v>
      </c>
      <c r="D789" s="23" t="s">
        <v>479</v>
      </c>
      <c r="E789" s="27" t="s">
        <v>335</v>
      </c>
      <c r="F789" s="2" t="s">
        <v>340</v>
      </c>
      <c r="G789" s="27">
        <v>2.85363</v>
      </c>
      <c r="H789" s="56">
        <v>4</v>
      </c>
      <c r="I789" s="27">
        <v>1.92</v>
      </c>
      <c r="J789" s="27"/>
      <c r="O789" s="27"/>
      <c r="P789" s="23"/>
      <c r="R789" s="23"/>
      <c r="T789" s="26">
        <f t="shared" si="24"/>
        <v>4.77363</v>
      </c>
    </row>
    <row r="790" spans="1:20" ht="12.75" hidden="1" outlineLevel="2">
      <c r="A790" s="19" t="s">
        <v>358</v>
      </c>
      <c r="B790" s="19" t="s">
        <v>795</v>
      </c>
      <c r="C790" s="1" t="s">
        <v>478</v>
      </c>
      <c r="D790" s="23" t="s">
        <v>479</v>
      </c>
      <c r="E790" s="27" t="s">
        <v>335</v>
      </c>
      <c r="F790" s="2" t="s">
        <v>356</v>
      </c>
      <c r="G790" s="27"/>
      <c r="H790" s="56"/>
      <c r="I790" s="27"/>
      <c r="J790" s="27">
        <v>180</v>
      </c>
      <c r="O790" s="27"/>
      <c r="P790" s="23"/>
      <c r="R790" s="23"/>
      <c r="T790" s="26">
        <f t="shared" si="24"/>
        <v>180</v>
      </c>
    </row>
    <row r="791" spans="1:20" ht="12.75" hidden="1" outlineLevel="2">
      <c r="A791" s="19" t="s">
        <v>358</v>
      </c>
      <c r="B791" s="19" t="s">
        <v>795</v>
      </c>
      <c r="C791" s="1" t="s">
        <v>478</v>
      </c>
      <c r="D791" s="59" t="s">
        <v>479</v>
      </c>
      <c r="E791" s="60" t="s">
        <v>713</v>
      </c>
      <c r="F791" s="23" t="s">
        <v>713</v>
      </c>
      <c r="K791" s="52">
        <v>2.2</v>
      </c>
      <c r="L791" s="53">
        <v>0.07</v>
      </c>
      <c r="M791" s="27">
        <f>K791*L791*$M$2</f>
        <v>482.7900000000001</v>
      </c>
      <c r="T791" s="26">
        <f t="shared" si="24"/>
        <v>482.7900000000001</v>
      </c>
    </row>
    <row r="792" spans="1:20" ht="12.75" hidden="1" outlineLevel="2">
      <c r="A792" s="19" t="s">
        <v>358</v>
      </c>
      <c r="B792" s="19" t="s">
        <v>795</v>
      </c>
      <c r="C792" s="1" t="s">
        <v>451</v>
      </c>
      <c r="D792" s="23" t="s">
        <v>452</v>
      </c>
      <c r="E792" s="27" t="s">
        <v>861</v>
      </c>
      <c r="F792" s="2" t="s">
        <v>861</v>
      </c>
      <c r="G792" s="27"/>
      <c r="H792" s="56"/>
      <c r="I792" s="27"/>
      <c r="J792" s="27"/>
      <c r="N792" s="58">
        <f>O792/$O$2</f>
        <v>2</v>
      </c>
      <c r="O792" s="27">
        <v>144</v>
      </c>
      <c r="P792" s="23"/>
      <c r="R792" s="23"/>
      <c r="T792" s="26">
        <f t="shared" si="24"/>
        <v>144</v>
      </c>
    </row>
    <row r="793" spans="1:20" ht="12.75" hidden="1" outlineLevel="2">
      <c r="A793" s="19" t="s">
        <v>358</v>
      </c>
      <c r="B793" s="19" t="s">
        <v>795</v>
      </c>
      <c r="C793" s="1" t="s">
        <v>451</v>
      </c>
      <c r="D793" s="23" t="s">
        <v>452</v>
      </c>
      <c r="E793" s="27" t="s">
        <v>335</v>
      </c>
      <c r="F793" s="2">
        <v>15</v>
      </c>
      <c r="G793" s="27">
        <v>4812.346890000007</v>
      </c>
      <c r="H793" s="56">
        <v>13629</v>
      </c>
      <c r="I793" s="27">
        <v>1362.9</v>
      </c>
      <c r="J793" s="27"/>
      <c r="O793" s="27"/>
      <c r="P793" s="23"/>
      <c r="R793" s="23"/>
      <c r="T793" s="26">
        <f t="shared" si="24"/>
        <v>6175.246890000008</v>
      </c>
    </row>
    <row r="794" spans="1:20" ht="12.75" hidden="1" outlineLevel="2">
      <c r="A794" s="19" t="s">
        <v>358</v>
      </c>
      <c r="B794" s="19" t="s">
        <v>795</v>
      </c>
      <c r="C794" s="1" t="s">
        <v>451</v>
      </c>
      <c r="D794" s="23" t="s">
        <v>452</v>
      </c>
      <c r="E794" s="27" t="s">
        <v>335</v>
      </c>
      <c r="F794" s="2" t="s">
        <v>337</v>
      </c>
      <c r="G794" s="27">
        <v>170.07002999999997</v>
      </c>
      <c r="H794" s="56">
        <v>34</v>
      </c>
      <c r="I794" s="27">
        <v>2.04</v>
      </c>
      <c r="J794" s="27"/>
      <c r="O794" s="27"/>
      <c r="P794" s="23"/>
      <c r="R794" s="23"/>
      <c r="T794" s="26">
        <f t="shared" si="24"/>
        <v>172.11002999999997</v>
      </c>
    </row>
    <row r="795" spans="1:20" ht="12.75" hidden="1" outlineLevel="2">
      <c r="A795" s="19" t="s">
        <v>358</v>
      </c>
      <c r="B795" s="19" t="s">
        <v>795</v>
      </c>
      <c r="C795" s="1" t="s">
        <v>451</v>
      </c>
      <c r="D795" s="23" t="s">
        <v>452</v>
      </c>
      <c r="E795" s="27" t="s">
        <v>335</v>
      </c>
      <c r="F795" s="2" t="s">
        <v>338</v>
      </c>
      <c r="G795" s="27">
        <v>73.71</v>
      </c>
      <c r="H795" s="56">
        <v>44</v>
      </c>
      <c r="I795" s="27">
        <v>2.64</v>
      </c>
      <c r="J795" s="27"/>
      <c r="K795" s="51"/>
      <c r="L795" s="3"/>
      <c r="M795" s="26"/>
      <c r="N795" s="47"/>
      <c r="O795" s="26"/>
      <c r="P795" s="3"/>
      <c r="Q795" s="26"/>
      <c r="R795" s="3"/>
      <c r="T795" s="26">
        <f t="shared" si="24"/>
        <v>76.35</v>
      </c>
    </row>
    <row r="796" spans="1:20" ht="12.75" hidden="1" outlineLevel="2">
      <c r="A796" s="19" t="s">
        <v>358</v>
      </c>
      <c r="B796" s="19" t="s">
        <v>795</v>
      </c>
      <c r="C796" s="1" t="s">
        <v>451</v>
      </c>
      <c r="D796" s="23" t="s">
        <v>452</v>
      </c>
      <c r="E796" s="27" t="s">
        <v>335</v>
      </c>
      <c r="F796" s="2" t="s">
        <v>339</v>
      </c>
      <c r="G796" s="27">
        <v>148.30978499999998</v>
      </c>
      <c r="H796" s="56">
        <v>101</v>
      </c>
      <c r="I796" s="27">
        <v>6.06</v>
      </c>
      <c r="J796" s="27"/>
      <c r="O796" s="27"/>
      <c r="P796" s="23"/>
      <c r="R796" s="23"/>
      <c r="T796" s="26">
        <f t="shared" si="24"/>
        <v>154.36978499999998</v>
      </c>
    </row>
    <row r="797" spans="1:20" ht="12.75" hidden="1" outlineLevel="2">
      <c r="A797" s="19" t="s">
        <v>358</v>
      </c>
      <c r="B797" s="19" t="s">
        <v>795</v>
      </c>
      <c r="C797" s="1" t="s">
        <v>451</v>
      </c>
      <c r="D797" s="23" t="s">
        <v>452</v>
      </c>
      <c r="E797" s="27" t="s">
        <v>335</v>
      </c>
      <c r="F797" s="2" t="s">
        <v>340</v>
      </c>
      <c r="G797" s="27">
        <v>70.86689999999999</v>
      </c>
      <c r="H797" s="56">
        <v>76</v>
      </c>
      <c r="I797" s="27">
        <v>36.48</v>
      </c>
      <c r="J797" s="27"/>
      <c r="O797" s="27"/>
      <c r="P797" s="23"/>
      <c r="R797" s="23"/>
      <c r="T797" s="26">
        <f t="shared" si="24"/>
        <v>107.34689999999998</v>
      </c>
    </row>
    <row r="798" spans="1:20" ht="12.75" hidden="1" outlineLevel="2">
      <c r="A798" s="19" t="s">
        <v>358</v>
      </c>
      <c r="B798" s="19" t="s">
        <v>795</v>
      </c>
      <c r="C798" s="1" t="s">
        <v>451</v>
      </c>
      <c r="D798" s="23" t="s">
        <v>452</v>
      </c>
      <c r="E798" s="27" t="s">
        <v>335</v>
      </c>
      <c r="F798" s="2" t="s">
        <v>356</v>
      </c>
      <c r="G798" s="27"/>
      <c r="H798" s="56"/>
      <c r="I798" s="27"/>
      <c r="J798" s="27">
        <v>180</v>
      </c>
      <c r="O798" s="27"/>
      <c r="P798" s="23"/>
      <c r="R798" s="23"/>
      <c r="T798" s="26">
        <f t="shared" si="24"/>
        <v>180</v>
      </c>
    </row>
    <row r="799" spans="1:20" ht="12.75" hidden="1" outlineLevel="2">
      <c r="A799" s="19" t="s">
        <v>358</v>
      </c>
      <c r="B799" s="19" t="s">
        <v>795</v>
      </c>
      <c r="C799" s="1" t="s">
        <v>451</v>
      </c>
      <c r="D799" s="23" t="s">
        <v>452</v>
      </c>
      <c r="E799" s="27" t="s">
        <v>335</v>
      </c>
      <c r="F799" s="2" t="s">
        <v>343</v>
      </c>
      <c r="G799" s="27">
        <v>0.44752499999999995</v>
      </c>
      <c r="H799" s="56">
        <v>1</v>
      </c>
      <c r="I799" s="27">
        <v>0.06</v>
      </c>
      <c r="J799" s="27"/>
      <c r="O799" s="27"/>
      <c r="P799" s="23"/>
      <c r="R799" s="23"/>
      <c r="T799" s="26">
        <f t="shared" si="24"/>
        <v>0.507525</v>
      </c>
    </row>
    <row r="800" spans="1:20" ht="12.75" hidden="1" outlineLevel="2">
      <c r="A800" s="19" t="s">
        <v>358</v>
      </c>
      <c r="B800" s="19" t="s">
        <v>795</v>
      </c>
      <c r="C800" s="1" t="s">
        <v>451</v>
      </c>
      <c r="D800" s="23" t="s">
        <v>452</v>
      </c>
      <c r="E800" s="27" t="s">
        <v>335</v>
      </c>
      <c r="F800" s="2" t="s">
        <v>346</v>
      </c>
      <c r="G800" s="27">
        <v>7.339409999999999</v>
      </c>
      <c r="H800" s="56">
        <v>1</v>
      </c>
      <c r="I800" s="27">
        <v>0.06</v>
      </c>
      <c r="J800" s="27"/>
      <c r="O800" s="27"/>
      <c r="P800" s="23"/>
      <c r="R800" s="23"/>
      <c r="T800" s="26">
        <f t="shared" si="24"/>
        <v>7.399409999999999</v>
      </c>
    </row>
    <row r="801" spans="1:20" ht="12.75" hidden="1" outlineLevel="2">
      <c r="A801" s="19" t="s">
        <v>358</v>
      </c>
      <c r="B801" s="19" t="s">
        <v>795</v>
      </c>
      <c r="C801" s="1" t="s">
        <v>451</v>
      </c>
      <c r="D801" s="59" t="s">
        <v>452</v>
      </c>
      <c r="E801" s="60" t="s">
        <v>713</v>
      </c>
      <c r="F801" s="23" t="s">
        <v>713</v>
      </c>
      <c r="K801" s="52">
        <v>2.2</v>
      </c>
      <c r="L801" s="53">
        <v>0.32</v>
      </c>
      <c r="M801" s="27">
        <f>K801*L801*$M$2</f>
        <v>2207.0400000000004</v>
      </c>
      <c r="T801" s="26">
        <f t="shared" si="24"/>
        <v>2207.0400000000004</v>
      </c>
    </row>
    <row r="802" spans="1:20" ht="12.75" hidden="1" outlineLevel="2">
      <c r="A802" s="19" t="s">
        <v>358</v>
      </c>
      <c r="B802" s="19" t="s">
        <v>795</v>
      </c>
      <c r="C802" s="1" t="s">
        <v>451</v>
      </c>
      <c r="D802" s="23" t="s">
        <v>452</v>
      </c>
      <c r="E802" s="27" t="s">
        <v>710</v>
      </c>
      <c r="F802" s="2" t="s">
        <v>710</v>
      </c>
      <c r="G802" s="27"/>
      <c r="H802" s="56"/>
      <c r="I802" s="27"/>
      <c r="J802" s="27"/>
      <c r="O802" s="27"/>
      <c r="P802" s="23"/>
      <c r="R802" s="23"/>
      <c r="S802" s="27">
        <v>717.83</v>
      </c>
      <c r="T802" s="26">
        <f aca="true" t="shared" si="25" ref="T802:T865">G802+I802+J802+M802+O802+Q802+R802+S802</f>
        <v>717.83</v>
      </c>
    </row>
    <row r="803" spans="1:20" ht="12.75" hidden="1" outlineLevel="2">
      <c r="A803" s="19" t="s">
        <v>358</v>
      </c>
      <c r="B803" s="19" t="s">
        <v>795</v>
      </c>
      <c r="C803" s="1" t="s">
        <v>453</v>
      </c>
      <c r="D803" s="23" t="s">
        <v>454</v>
      </c>
      <c r="E803" s="27" t="s">
        <v>335</v>
      </c>
      <c r="F803" s="2">
        <v>15</v>
      </c>
      <c r="G803" s="27">
        <v>423.79037999999997</v>
      </c>
      <c r="H803" s="56">
        <v>1153</v>
      </c>
      <c r="I803" s="27">
        <v>115.3</v>
      </c>
      <c r="J803" s="27"/>
      <c r="O803" s="27"/>
      <c r="P803" s="23"/>
      <c r="R803" s="23"/>
      <c r="T803" s="26">
        <f t="shared" si="25"/>
        <v>539.09038</v>
      </c>
    </row>
    <row r="804" spans="1:20" ht="12.75" hidden="1" outlineLevel="2">
      <c r="A804" s="19" t="s">
        <v>358</v>
      </c>
      <c r="B804" s="19" t="s">
        <v>795</v>
      </c>
      <c r="C804" s="1" t="s">
        <v>453</v>
      </c>
      <c r="D804" s="23" t="s">
        <v>454</v>
      </c>
      <c r="E804" s="27" t="s">
        <v>335</v>
      </c>
      <c r="F804" s="2" t="s">
        <v>337</v>
      </c>
      <c r="G804" s="27">
        <v>4.001399999999999</v>
      </c>
      <c r="H804" s="56">
        <v>2</v>
      </c>
      <c r="I804" s="27">
        <v>0.12</v>
      </c>
      <c r="J804" s="27"/>
      <c r="K804" s="51"/>
      <c r="L804" s="3"/>
      <c r="M804" s="26"/>
      <c r="N804" s="47"/>
      <c r="O804" s="26"/>
      <c r="P804" s="3"/>
      <c r="Q804" s="26"/>
      <c r="R804" s="3"/>
      <c r="T804" s="26">
        <f t="shared" si="25"/>
        <v>4.1213999999999995</v>
      </c>
    </row>
    <row r="805" spans="1:20" ht="12.75" hidden="1" outlineLevel="2">
      <c r="A805" s="19" t="s">
        <v>358</v>
      </c>
      <c r="B805" s="19" t="s">
        <v>795</v>
      </c>
      <c r="C805" s="1" t="s">
        <v>453</v>
      </c>
      <c r="D805" s="23" t="s">
        <v>454</v>
      </c>
      <c r="E805" s="27" t="s">
        <v>335</v>
      </c>
      <c r="F805" s="2" t="s">
        <v>338</v>
      </c>
      <c r="G805" s="27">
        <v>5.3176499999999995</v>
      </c>
      <c r="H805" s="56">
        <v>4</v>
      </c>
      <c r="I805" s="27">
        <v>0.24</v>
      </c>
      <c r="J805" s="27"/>
      <c r="O805" s="27"/>
      <c r="P805" s="23"/>
      <c r="R805" s="23"/>
      <c r="T805" s="26">
        <f t="shared" si="25"/>
        <v>5.55765</v>
      </c>
    </row>
    <row r="806" spans="1:20" ht="12.75" hidden="1" outlineLevel="2">
      <c r="A806" s="19" t="s">
        <v>358</v>
      </c>
      <c r="B806" s="19" t="s">
        <v>795</v>
      </c>
      <c r="C806" s="1" t="s">
        <v>453</v>
      </c>
      <c r="D806" s="23" t="s">
        <v>454</v>
      </c>
      <c r="E806" s="27" t="s">
        <v>335</v>
      </c>
      <c r="F806" s="2" t="s">
        <v>339</v>
      </c>
      <c r="G806" s="27">
        <v>513.079515</v>
      </c>
      <c r="H806" s="56">
        <v>110</v>
      </c>
      <c r="I806" s="27">
        <v>6.6</v>
      </c>
      <c r="J806" s="27"/>
      <c r="O806" s="27"/>
      <c r="P806" s="23"/>
      <c r="R806" s="23"/>
      <c r="T806" s="26">
        <f t="shared" si="25"/>
        <v>519.679515</v>
      </c>
    </row>
    <row r="807" spans="1:20" ht="12.75" hidden="1" outlineLevel="2">
      <c r="A807" s="19" t="s">
        <v>358</v>
      </c>
      <c r="B807" s="19" t="s">
        <v>795</v>
      </c>
      <c r="C807" s="1" t="s">
        <v>453</v>
      </c>
      <c r="D807" s="23" t="s">
        <v>454</v>
      </c>
      <c r="E807" s="27" t="s">
        <v>335</v>
      </c>
      <c r="F807" s="2" t="s">
        <v>356</v>
      </c>
      <c r="G807" s="27"/>
      <c r="H807" s="56"/>
      <c r="I807" s="27"/>
      <c r="J807" s="27">
        <v>180</v>
      </c>
      <c r="O807" s="27"/>
      <c r="P807" s="23"/>
      <c r="R807" s="23"/>
      <c r="T807" s="26">
        <f t="shared" si="25"/>
        <v>180</v>
      </c>
    </row>
    <row r="808" spans="1:20" ht="12.75" hidden="1" outlineLevel="2">
      <c r="A808" s="19" t="s">
        <v>358</v>
      </c>
      <c r="B808" s="19" t="s">
        <v>795</v>
      </c>
      <c r="C808" s="1" t="s">
        <v>453</v>
      </c>
      <c r="D808" s="59" t="s">
        <v>454</v>
      </c>
      <c r="E808" s="60" t="s">
        <v>713</v>
      </c>
      <c r="F808" s="23" t="s">
        <v>713</v>
      </c>
      <c r="K808" s="52">
        <v>1</v>
      </c>
      <c r="L808" s="53">
        <v>1</v>
      </c>
      <c r="M808" s="27">
        <f>K808*L808*$M$2</f>
        <v>3135</v>
      </c>
      <c r="T808" s="26">
        <f t="shared" si="25"/>
        <v>3135</v>
      </c>
    </row>
    <row r="809" spans="1:20" ht="12.75" hidden="1" outlineLevel="2">
      <c r="A809" s="19" t="s">
        <v>358</v>
      </c>
      <c r="B809" s="19" t="s">
        <v>764</v>
      </c>
      <c r="C809" s="1" t="s">
        <v>908</v>
      </c>
      <c r="D809" s="23" t="s">
        <v>374</v>
      </c>
      <c r="E809" s="27" t="s">
        <v>710</v>
      </c>
      <c r="F809" s="2" t="s">
        <v>710</v>
      </c>
      <c r="G809" s="27"/>
      <c r="H809" s="56"/>
      <c r="I809" s="27"/>
      <c r="J809" s="27"/>
      <c r="O809" s="27"/>
      <c r="P809" s="23"/>
      <c r="R809" s="23"/>
      <c r="S809" s="27">
        <v>77.44</v>
      </c>
      <c r="T809" s="26">
        <f t="shared" si="25"/>
        <v>77.44</v>
      </c>
    </row>
    <row r="810" spans="1:20" ht="12.75" hidden="1" outlineLevel="2">
      <c r="A810" s="19" t="s">
        <v>358</v>
      </c>
      <c r="B810" s="19" t="s">
        <v>764</v>
      </c>
      <c r="C810" s="1" t="s">
        <v>372</v>
      </c>
      <c r="D810" s="23" t="s">
        <v>373</v>
      </c>
      <c r="E810" s="27" t="s">
        <v>861</v>
      </c>
      <c r="F810" s="2" t="s">
        <v>861</v>
      </c>
      <c r="G810" s="27"/>
      <c r="H810" s="56"/>
      <c r="I810" s="27"/>
      <c r="J810" s="27"/>
      <c r="N810" s="58">
        <f>O810/$O$2</f>
        <v>0.5</v>
      </c>
      <c r="O810" s="27">
        <v>36</v>
      </c>
      <c r="P810" s="23"/>
      <c r="R810" s="23"/>
      <c r="T810" s="26">
        <f t="shared" si="25"/>
        <v>36</v>
      </c>
    </row>
    <row r="811" spans="1:20" ht="12.75" hidden="1" outlineLevel="2">
      <c r="A811" s="19" t="s">
        <v>358</v>
      </c>
      <c r="B811" s="19" t="s">
        <v>764</v>
      </c>
      <c r="C811" s="1" t="s">
        <v>372</v>
      </c>
      <c r="D811" s="23" t="s">
        <v>373</v>
      </c>
      <c r="E811" s="27" t="s">
        <v>335</v>
      </c>
      <c r="F811" s="2">
        <v>15</v>
      </c>
      <c r="G811" s="27">
        <v>559.5115499999999</v>
      </c>
      <c r="H811" s="56">
        <v>1585</v>
      </c>
      <c r="I811" s="27">
        <v>158.5</v>
      </c>
      <c r="J811" s="27"/>
      <c r="O811" s="27"/>
      <c r="P811" s="23"/>
      <c r="R811" s="23"/>
      <c r="T811" s="26">
        <f t="shared" si="25"/>
        <v>718.0115499999999</v>
      </c>
    </row>
    <row r="812" spans="1:20" ht="12.75" hidden="1" outlineLevel="2">
      <c r="A812" s="19" t="s">
        <v>358</v>
      </c>
      <c r="B812" s="19" t="s">
        <v>764</v>
      </c>
      <c r="C812" s="1" t="s">
        <v>372</v>
      </c>
      <c r="D812" s="23" t="s">
        <v>373</v>
      </c>
      <c r="E812" s="27" t="s">
        <v>335</v>
      </c>
      <c r="F812" s="2" t="s">
        <v>337</v>
      </c>
      <c r="G812" s="27">
        <v>19.32255</v>
      </c>
      <c r="H812" s="56">
        <v>6</v>
      </c>
      <c r="I812" s="27">
        <v>0.36</v>
      </c>
      <c r="J812" s="27"/>
      <c r="O812" s="27"/>
      <c r="P812" s="23"/>
      <c r="R812" s="23"/>
      <c r="T812" s="26">
        <f t="shared" si="25"/>
        <v>19.68255</v>
      </c>
    </row>
    <row r="813" spans="1:20" ht="12.75" hidden="1" outlineLevel="2">
      <c r="A813" s="19" t="s">
        <v>358</v>
      </c>
      <c r="B813" s="19" t="s">
        <v>764</v>
      </c>
      <c r="C813" s="1" t="s">
        <v>372</v>
      </c>
      <c r="D813" s="23" t="s">
        <v>373</v>
      </c>
      <c r="E813" s="27" t="s">
        <v>335</v>
      </c>
      <c r="F813" s="2" t="s">
        <v>338</v>
      </c>
      <c r="G813" s="27">
        <v>21.028409999999997</v>
      </c>
      <c r="H813" s="56">
        <v>14</v>
      </c>
      <c r="I813" s="27">
        <v>0.84</v>
      </c>
      <c r="J813" s="27"/>
      <c r="O813" s="27"/>
      <c r="P813" s="23"/>
      <c r="R813" s="23"/>
      <c r="T813" s="26">
        <f t="shared" si="25"/>
        <v>21.868409999999997</v>
      </c>
    </row>
    <row r="814" spans="1:20" ht="12.75" hidden="1" outlineLevel="2">
      <c r="A814" s="19" t="s">
        <v>358</v>
      </c>
      <c r="B814" s="19" t="s">
        <v>764</v>
      </c>
      <c r="C814" s="1" t="s">
        <v>372</v>
      </c>
      <c r="D814" s="23" t="s">
        <v>373</v>
      </c>
      <c r="E814" s="27" t="s">
        <v>335</v>
      </c>
      <c r="F814" s="2" t="s">
        <v>339</v>
      </c>
      <c r="G814" s="27">
        <v>207.3357</v>
      </c>
      <c r="H814" s="56">
        <v>439</v>
      </c>
      <c r="I814" s="27">
        <v>26.34</v>
      </c>
      <c r="J814" s="27"/>
      <c r="O814" s="27"/>
      <c r="P814" s="23"/>
      <c r="R814" s="23"/>
      <c r="T814" s="26">
        <f t="shared" si="25"/>
        <v>233.6757</v>
      </c>
    </row>
    <row r="815" spans="1:20" ht="12.75" hidden="1" outlineLevel="2">
      <c r="A815" s="19" t="s">
        <v>358</v>
      </c>
      <c r="B815" s="19" t="s">
        <v>764</v>
      </c>
      <c r="C815" s="1" t="s">
        <v>372</v>
      </c>
      <c r="D815" s="23" t="s">
        <v>373</v>
      </c>
      <c r="E815" s="27" t="s">
        <v>335</v>
      </c>
      <c r="F815" s="2" t="s">
        <v>356</v>
      </c>
      <c r="G815" s="27"/>
      <c r="H815" s="56"/>
      <c r="I815" s="27"/>
      <c r="J815" s="27">
        <v>180</v>
      </c>
      <c r="O815" s="27"/>
      <c r="P815" s="23"/>
      <c r="R815" s="23"/>
      <c r="T815" s="26">
        <f t="shared" si="25"/>
        <v>180</v>
      </c>
    </row>
    <row r="816" spans="1:20" ht="12.75" hidden="1" outlineLevel="2">
      <c r="A816" s="19" t="s">
        <v>358</v>
      </c>
      <c r="B816" s="19" t="s">
        <v>764</v>
      </c>
      <c r="C816" s="1" t="s">
        <v>372</v>
      </c>
      <c r="D816" s="59" t="s">
        <v>373</v>
      </c>
      <c r="E816" s="60" t="s">
        <v>713</v>
      </c>
      <c r="F816" s="23" t="s">
        <v>713</v>
      </c>
      <c r="K816" s="52">
        <v>1</v>
      </c>
      <c r="L816" s="53">
        <v>0.5</v>
      </c>
      <c r="M816" s="27">
        <f>K816*L816*$M$2</f>
        <v>1567.5</v>
      </c>
      <c r="T816" s="26">
        <f t="shared" si="25"/>
        <v>1567.5</v>
      </c>
    </row>
    <row r="817" spans="1:20" ht="12.75" hidden="1" outlineLevel="2">
      <c r="A817" s="19" t="s">
        <v>358</v>
      </c>
      <c r="B817" s="19" t="s">
        <v>764</v>
      </c>
      <c r="C817" s="1" t="s">
        <v>372</v>
      </c>
      <c r="D817" s="23" t="s">
        <v>374</v>
      </c>
      <c r="E817" s="27" t="s">
        <v>335</v>
      </c>
      <c r="F817" s="2">
        <v>15</v>
      </c>
      <c r="G817" s="27">
        <v>2769.2689049999994</v>
      </c>
      <c r="H817" s="56">
        <v>7658</v>
      </c>
      <c r="I817" s="27">
        <v>765.8</v>
      </c>
      <c r="J817" s="27"/>
      <c r="K817" s="51"/>
      <c r="L817" s="3"/>
      <c r="M817" s="26"/>
      <c r="N817" s="47"/>
      <c r="O817" s="26"/>
      <c r="P817" s="3"/>
      <c r="Q817" s="26"/>
      <c r="R817" s="3"/>
      <c r="T817" s="26">
        <f t="shared" si="25"/>
        <v>3535.068904999999</v>
      </c>
    </row>
    <row r="818" spans="1:20" ht="12.75" hidden="1" outlineLevel="2">
      <c r="A818" s="19" t="s">
        <v>358</v>
      </c>
      <c r="B818" s="19" t="s">
        <v>764</v>
      </c>
      <c r="C818" s="1" t="s">
        <v>372</v>
      </c>
      <c r="D818" s="23" t="s">
        <v>374</v>
      </c>
      <c r="E818" s="27" t="s">
        <v>335</v>
      </c>
      <c r="F818" s="2" t="s">
        <v>337</v>
      </c>
      <c r="G818" s="27">
        <v>55.75635</v>
      </c>
      <c r="H818" s="56">
        <v>17</v>
      </c>
      <c r="I818" s="27">
        <v>1.02</v>
      </c>
      <c r="J818" s="27"/>
      <c r="O818" s="27"/>
      <c r="P818" s="23"/>
      <c r="R818" s="23"/>
      <c r="T818" s="26">
        <f t="shared" si="25"/>
        <v>56.77635</v>
      </c>
    </row>
    <row r="819" spans="1:20" ht="12.75" hidden="1" outlineLevel="2">
      <c r="A819" s="19" t="s">
        <v>358</v>
      </c>
      <c r="B819" s="19" t="s">
        <v>764</v>
      </c>
      <c r="C819" s="1" t="s">
        <v>372</v>
      </c>
      <c r="D819" s="23" t="s">
        <v>374</v>
      </c>
      <c r="E819" s="27" t="s">
        <v>335</v>
      </c>
      <c r="F819" s="2" t="s">
        <v>338</v>
      </c>
      <c r="G819" s="27">
        <v>676.8684</v>
      </c>
      <c r="H819" s="56">
        <v>529</v>
      </c>
      <c r="I819" s="27">
        <v>31.74</v>
      </c>
      <c r="J819" s="27"/>
      <c r="O819" s="27"/>
      <c r="P819" s="23"/>
      <c r="R819" s="23"/>
      <c r="T819" s="26">
        <f t="shared" si="25"/>
        <v>708.6084</v>
      </c>
    </row>
    <row r="820" spans="1:20" ht="12.75" hidden="1" outlineLevel="2">
      <c r="A820" s="19" t="s">
        <v>358</v>
      </c>
      <c r="B820" s="19" t="s">
        <v>764</v>
      </c>
      <c r="C820" s="1" t="s">
        <v>372</v>
      </c>
      <c r="D820" s="23" t="s">
        <v>374</v>
      </c>
      <c r="E820" s="27" t="s">
        <v>335</v>
      </c>
      <c r="F820" s="2" t="s">
        <v>339</v>
      </c>
      <c r="G820" s="27">
        <v>654.2446950000007</v>
      </c>
      <c r="H820" s="56">
        <v>1062</v>
      </c>
      <c r="I820" s="27">
        <v>63.72</v>
      </c>
      <c r="J820" s="27"/>
      <c r="O820" s="27"/>
      <c r="P820" s="23"/>
      <c r="R820" s="23"/>
      <c r="T820" s="26">
        <f t="shared" si="25"/>
        <v>717.9646950000007</v>
      </c>
    </row>
    <row r="821" spans="1:20" ht="12.75" hidden="1" outlineLevel="2">
      <c r="A821" s="19" t="s">
        <v>358</v>
      </c>
      <c r="B821" s="19" t="s">
        <v>764</v>
      </c>
      <c r="C821" s="1" t="s">
        <v>372</v>
      </c>
      <c r="D821" s="23" t="s">
        <v>374</v>
      </c>
      <c r="E821" s="27" t="s">
        <v>335</v>
      </c>
      <c r="F821" s="2" t="s">
        <v>340</v>
      </c>
      <c r="G821" s="27">
        <v>821.418975</v>
      </c>
      <c r="H821" s="56">
        <v>1086</v>
      </c>
      <c r="I821" s="27">
        <v>521.28</v>
      </c>
      <c r="J821" s="27"/>
      <c r="O821" s="27"/>
      <c r="P821" s="23"/>
      <c r="R821" s="23"/>
      <c r="T821" s="26">
        <f t="shared" si="25"/>
        <v>1342.698975</v>
      </c>
    </row>
    <row r="822" spans="1:20" ht="12.75" hidden="1" outlineLevel="2">
      <c r="A822" s="19" t="s">
        <v>358</v>
      </c>
      <c r="B822" s="19" t="s">
        <v>764</v>
      </c>
      <c r="C822" s="1" t="s">
        <v>372</v>
      </c>
      <c r="D822" s="23" t="s">
        <v>374</v>
      </c>
      <c r="E822" s="27" t="s">
        <v>335</v>
      </c>
      <c r="F822" s="2" t="s">
        <v>356</v>
      </c>
      <c r="G822" s="27"/>
      <c r="H822" s="56"/>
      <c r="I822" s="27"/>
      <c r="J822" s="27">
        <v>180</v>
      </c>
      <c r="O822" s="27"/>
      <c r="P822" s="23"/>
      <c r="R822" s="23"/>
      <c r="T822" s="26">
        <f t="shared" si="25"/>
        <v>180</v>
      </c>
    </row>
    <row r="823" spans="1:20" ht="12.75" hidden="1" outlineLevel="2">
      <c r="A823" s="19" t="s">
        <v>358</v>
      </c>
      <c r="B823" s="19" t="s">
        <v>764</v>
      </c>
      <c r="C823" s="1" t="s">
        <v>372</v>
      </c>
      <c r="D823" s="59" t="s">
        <v>374</v>
      </c>
      <c r="E823" s="60" t="s">
        <v>713</v>
      </c>
      <c r="F823" s="23" t="s">
        <v>713</v>
      </c>
      <c r="K823" s="52">
        <v>2.2</v>
      </c>
      <c r="L823" s="53">
        <v>0.13</v>
      </c>
      <c r="M823" s="27">
        <f>K823*L823*$M$2</f>
        <v>896.6100000000001</v>
      </c>
      <c r="T823" s="26">
        <f t="shared" si="25"/>
        <v>896.6100000000001</v>
      </c>
    </row>
    <row r="824" spans="1:20" ht="12.75" hidden="1" outlineLevel="2">
      <c r="A824" s="19" t="s">
        <v>358</v>
      </c>
      <c r="B824" s="19" t="s">
        <v>764</v>
      </c>
      <c r="C824" s="1" t="s">
        <v>372</v>
      </c>
      <c r="D824" s="23" t="s">
        <v>374</v>
      </c>
      <c r="E824" s="27" t="s">
        <v>710</v>
      </c>
      <c r="F824" s="2" t="s">
        <v>710</v>
      </c>
      <c r="G824" s="27"/>
      <c r="H824" s="56"/>
      <c r="I824" s="27"/>
      <c r="J824" s="27"/>
      <c r="O824" s="27"/>
      <c r="P824" s="23"/>
      <c r="R824" s="23"/>
      <c r="S824" s="27">
        <v>6.53</v>
      </c>
      <c r="T824" s="26">
        <f t="shared" si="25"/>
        <v>6.53</v>
      </c>
    </row>
    <row r="825" spans="1:20" ht="12.75" hidden="1" outlineLevel="2">
      <c r="A825" s="19" t="s">
        <v>358</v>
      </c>
      <c r="B825" s="19" t="s">
        <v>764</v>
      </c>
      <c r="C825" s="1" t="s">
        <v>512</v>
      </c>
      <c r="D825" s="23" t="s">
        <v>513</v>
      </c>
      <c r="E825" s="27" t="s">
        <v>335</v>
      </c>
      <c r="F825" s="2">
        <v>15</v>
      </c>
      <c r="G825" s="27">
        <v>19.53315</v>
      </c>
      <c r="H825" s="56">
        <v>55</v>
      </c>
      <c r="I825" s="27">
        <v>5.5</v>
      </c>
      <c r="J825" s="27"/>
      <c r="K825" s="51"/>
      <c r="L825" s="3"/>
      <c r="M825" s="26"/>
      <c r="N825" s="47"/>
      <c r="O825" s="26"/>
      <c r="P825" s="3"/>
      <c r="Q825" s="26"/>
      <c r="R825" s="3"/>
      <c r="T825" s="26">
        <f t="shared" si="25"/>
        <v>25.03315</v>
      </c>
    </row>
    <row r="826" spans="1:20" ht="12.75" hidden="1" outlineLevel="2">
      <c r="A826" s="19" t="s">
        <v>358</v>
      </c>
      <c r="B826" s="19" t="s">
        <v>764</v>
      </c>
      <c r="C826" s="1" t="s">
        <v>512</v>
      </c>
      <c r="D826" s="23" t="s">
        <v>513</v>
      </c>
      <c r="E826" s="27" t="s">
        <v>335</v>
      </c>
      <c r="F826" s="2" t="s">
        <v>337</v>
      </c>
      <c r="G826" s="27">
        <v>1.28466</v>
      </c>
      <c r="H826" s="56">
        <v>1</v>
      </c>
      <c r="I826" s="27">
        <v>0.06</v>
      </c>
      <c r="J826" s="27"/>
      <c r="O826" s="27"/>
      <c r="P826" s="23"/>
      <c r="R826" s="23"/>
      <c r="T826" s="26">
        <f t="shared" si="25"/>
        <v>1.34466</v>
      </c>
    </row>
    <row r="827" spans="1:20" ht="12.75" hidden="1" outlineLevel="2">
      <c r="A827" s="19" t="s">
        <v>358</v>
      </c>
      <c r="B827" s="19" t="s">
        <v>764</v>
      </c>
      <c r="C827" s="1" t="s">
        <v>512</v>
      </c>
      <c r="D827" s="23" t="s">
        <v>513</v>
      </c>
      <c r="E827" s="27" t="s">
        <v>335</v>
      </c>
      <c r="F827" s="2" t="s">
        <v>338</v>
      </c>
      <c r="G827" s="27">
        <v>2.0322899999999997</v>
      </c>
      <c r="H827" s="56">
        <v>2</v>
      </c>
      <c r="I827" s="27">
        <v>0.12</v>
      </c>
      <c r="J827" s="27"/>
      <c r="O827" s="27"/>
      <c r="P827" s="23"/>
      <c r="R827" s="23"/>
      <c r="T827" s="26">
        <f t="shared" si="25"/>
        <v>2.15229</v>
      </c>
    </row>
    <row r="828" spans="1:20" ht="12.75" hidden="1" outlineLevel="2">
      <c r="A828" s="19" t="s">
        <v>358</v>
      </c>
      <c r="B828" s="19" t="s">
        <v>764</v>
      </c>
      <c r="C828" s="1" t="s">
        <v>512</v>
      </c>
      <c r="D828" s="23" t="s">
        <v>513</v>
      </c>
      <c r="E828" s="27" t="s">
        <v>335</v>
      </c>
      <c r="F828" s="2" t="s">
        <v>339</v>
      </c>
      <c r="G828" s="27">
        <v>34.42256999999999</v>
      </c>
      <c r="H828" s="56">
        <v>71</v>
      </c>
      <c r="I828" s="27">
        <v>4.26</v>
      </c>
      <c r="J828" s="27"/>
      <c r="O828" s="27"/>
      <c r="P828" s="23"/>
      <c r="R828" s="23"/>
      <c r="T828" s="26">
        <f t="shared" si="25"/>
        <v>38.68256999999999</v>
      </c>
    </row>
    <row r="829" spans="1:20" ht="12.75" hidden="1" outlineLevel="2">
      <c r="A829" s="19" t="s">
        <v>358</v>
      </c>
      <c r="B829" s="19" t="s">
        <v>764</v>
      </c>
      <c r="C829" s="1" t="s">
        <v>512</v>
      </c>
      <c r="D829" s="23" t="s">
        <v>513</v>
      </c>
      <c r="E829" s="27" t="s">
        <v>335</v>
      </c>
      <c r="F829" s="2" t="s">
        <v>356</v>
      </c>
      <c r="G829" s="27"/>
      <c r="H829" s="56"/>
      <c r="I829" s="27"/>
      <c r="J829" s="27">
        <v>180</v>
      </c>
      <c r="O829" s="27"/>
      <c r="P829" s="23"/>
      <c r="R829" s="23"/>
      <c r="T829" s="26">
        <f t="shared" si="25"/>
        <v>180</v>
      </c>
    </row>
    <row r="830" spans="1:20" ht="12.75" hidden="1" outlineLevel="2">
      <c r="A830" s="19" t="s">
        <v>358</v>
      </c>
      <c r="B830" s="19" t="s">
        <v>764</v>
      </c>
      <c r="C830" s="1" t="s">
        <v>548</v>
      </c>
      <c r="D830" s="23" t="s">
        <v>549</v>
      </c>
      <c r="E830" s="27" t="s">
        <v>861</v>
      </c>
      <c r="F830" s="2" t="s">
        <v>861</v>
      </c>
      <c r="G830" s="27"/>
      <c r="H830" s="56"/>
      <c r="I830" s="27"/>
      <c r="J830" s="27"/>
      <c r="N830" s="58">
        <f>O830/$O$2</f>
        <v>2.25</v>
      </c>
      <c r="O830" s="27">
        <v>162</v>
      </c>
      <c r="P830" s="23"/>
      <c r="R830" s="23"/>
      <c r="T830" s="26">
        <f t="shared" si="25"/>
        <v>162</v>
      </c>
    </row>
    <row r="831" spans="1:20" ht="12.75" hidden="1" outlineLevel="2">
      <c r="A831" s="19" t="s">
        <v>358</v>
      </c>
      <c r="B831" s="19" t="s">
        <v>764</v>
      </c>
      <c r="C831" s="1" t="s">
        <v>548</v>
      </c>
      <c r="D831" s="23" t="s">
        <v>549</v>
      </c>
      <c r="E831" s="27" t="s">
        <v>335</v>
      </c>
      <c r="F831" s="2">
        <v>15</v>
      </c>
      <c r="G831" s="27">
        <v>73.767915</v>
      </c>
      <c r="H831" s="56">
        <v>208</v>
      </c>
      <c r="I831" s="27">
        <v>20.8</v>
      </c>
      <c r="J831" s="27"/>
      <c r="O831" s="27"/>
      <c r="P831" s="23"/>
      <c r="R831" s="23"/>
      <c r="T831" s="26">
        <f t="shared" si="25"/>
        <v>94.567915</v>
      </c>
    </row>
    <row r="832" spans="1:20" ht="12.75" hidden="1" outlineLevel="2">
      <c r="A832" s="19" t="s">
        <v>358</v>
      </c>
      <c r="B832" s="19" t="s">
        <v>764</v>
      </c>
      <c r="C832" s="1" t="s">
        <v>548</v>
      </c>
      <c r="D832" s="23" t="s">
        <v>549</v>
      </c>
      <c r="E832" s="27" t="s">
        <v>335</v>
      </c>
      <c r="F832" s="2" t="s">
        <v>337</v>
      </c>
      <c r="G832" s="27">
        <v>1427.2572599999917</v>
      </c>
      <c r="H832" s="56">
        <v>891</v>
      </c>
      <c r="I832" s="27">
        <v>53.46</v>
      </c>
      <c r="J832" s="27"/>
      <c r="O832" s="27"/>
      <c r="P832" s="23"/>
      <c r="R832" s="23"/>
      <c r="T832" s="26">
        <f t="shared" si="25"/>
        <v>1480.7172599999917</v>
      </c>
    </row>
    <row r="833" spans="1:20" ht="12.75" hidden="1" outlineLevel="2">
      <c r="A833" s="19" t="s">
        <v>358</v>
      </c>
      <c r="B833" s="19" t="s">
        <v>764</v>
      </c>
      <c r="C833" s="1" t="s">
        <v>548</v>
      </c>
      <c r="D833" s="23" t="s">
        <v>549</v>
      </c>
      <c r="E833" s="27" t="s">
        <v>335</v>
      </c>
      <c r="F833" s="2" t="s">
        <v>338</v>
      </c>
      <c r="G833" s="27">
        <v>38.687219999999996</v>
      </c>
      <c r="H833" s="56">
        <v>29</v>
      </c>
      <c r="I833" s="27">
        <v>1.74</v>
      </c>
      <c r="J833" s="27"/>
      <c r="O833" s="27"/>
      <c r="P833" s="23"/>
      <c r="R833" s="23"/>
      <c r="T833" s="26">
        <f t="shared" si="25"/>
        <v>40.42722</v>
      </c>
    </row>
    <row r="834" spans="1:20" ht="12.75" hidden="1" outlineLevel="2">
      <c r="A834" s="19" t="s">
        <v>358</v>
      </c>
      <c r="B834" s="19" t="s">
        <v>764</v>
      </c>
      <c r="C834" s="1" t="s">
        <v>548</v>
      </c>
      <c r="D834" s="23" t="s">
        <v>549</v>
      </c>
      <c r="E834" s="27" t="s">
        <v>335</v>
      </c>
      <c r="F834" s="2" t="s">
        <v>339</v>
      </c>
      <c r="G834" s="27">
        <v>145.88261999999997</v>
      </c>
      <c r="H834" s="56">
        <v>311</v>
      </c>
      <c r="I834" s="27">
        <v>18.66</v>
      </c>
      <c r="J834" s="27"/>
      <c r="O834" s="27"/>
      <c r="P834" s="23"/>
      <c r="R834" s="23"/>
      <c r="T834" s="26">
        <f t="shared" si="25"/>
        <v>164.54261999999997</v>
      </c>
    </row>
    <row r="835" spans="1:20" ht="12.75" hidden="1" outlineLevel="2">
      <c r="A835" s="19" t="s">
        <v>358</v>
      </c>
      <c r="B835" s="19" t="s">
        <v>764</v>
      </c>
      <c r="C835" s="1" t="s">
        <v>548</v>
      </c>
      <c r="D835" s="23" t="s">
        <v>549</v>
      </c>
      <c r="E835" s="27" t="s">
        <v>335</v>
      </c>
      <c r="F835" s="2" t="s">
        <v>340</v>
      </c>
      <c r="G835" s="27">
        <v>4.4226</v>
      </c>
      <c r="H835" s="56">
        <v>3</v>
      </c>
      <c r="I835" s="27">
        <v>1.44</v>
      </c>
      <c r="J835" s="27"/>
      <c r="O835" s="27"/>
      <c r="P835" s="23"/>
      <c r="R835" s="23"/>
      <c r="T835" s="26">
        <f t="shared" si="25"/>
        <v>5.8626000000000005</v>
      </c>
    </row>
    <row r="836" spans="1:20" ht="12.75" hidden="1" outlineLevel="2">
      <c r="A836" s="19" t="s">
        <v>358</v>
      </c>
      <c r="B836" s="19" t="s">
        <v>764</v>
      </c>
      <c r="C836" s="1" t="s">
        <v>548</v>
      </c>
      <c r="D836" s="23" t="s">
        <v>549</v>
      </c>
      <c r="E836" s="27" t="s">
        <v>335</v>
      </c>
      <c r="F836" s="2" t="s">
        <v>356</v>
      </c>
      <c r="G836" s="27"/>
      <c r="H836" s="56"/>
      <c r="I836" s="27"/>
      <c r="J836" s="27">
        <v>180</v>
      </c>
      <c r="O836" s="27"/>
      <c r="P836" s="23"/>
      <c r="R836" s="23"/>
      <c r="T836" s="26">
        <f t="shared" si="25"/>
        <v>180</v>
      </c>
    </row>
    <row r="837" spans="1:20" ht="12.75" hidden="1" outlineLevel="2">
      <c r="A837" s="19" t="s">
        <v>358</v>
      </c>
      <c r="B837" s="19" t="s">
        <v>764</v>
      </c>
      <c r="C837" s="1" t="s">
        <v>548</v>
      </c>
      <c r="D837" s="59" t="s">
        <v>549</v>
      </c>
      <c r="E837" s="60" t="s">
        <v>713</v>
      </c>
      <c r="F837" s="23" t="s">
        <v>713</v>
      </c>
      <c r="K837" s="52">
        <v>1</v>
      </c>
      <c r="L837" s="53">
        <v>0.5</v>
      </c>
      <c r="M837" s="27">
        <f>K837*L837*$M$2</f>
        <v>1567.5</v>
      </c>
      <c r="T837" s="26">
        <f t="shared" si="25"/>
        <v>1567.5</v>
      </c>
    </row>
    <row r="838" spans="1:20" ht="12.75" hidden="1" outlineLevel="2">
      <c r="A838" s="19" t="s">
        <v>358</v>
      </c>
      <c r="B838" s="19" t="s">
        <v>833</v>
      </c>
      <c r="C838" s="1" t="s">
        <v>611</v>
      </c>
      <c r="D838" s="23" t="s">
        <v>612</v>
      </c>
      <c r="E838" s="27" t="s">
        <v>861</v>
      </c>
      <c r="F838" s="2" t="s">
        <v>861</v>
      </c>
      <c r="G838" s="27"/>
      <c r="H838" s="56"/>
      <c r="I838" s="27"/>
      <c r="J838" s="27"/>
      <c r="K838" s="51"/>
      <c r="L838" s="3"/>
      <c r="M838" s="26"/>
      <c r="N838" s="58">
        <f>O838/$O$2</f>
        <v>7</v>
      </c>
      <c r="O838" s="27">
        <v>504</v>
      </c>
      <c r="P838" s="3"/>
      <c r="Q838" s="26"/>
      <c r="R838" s="3"/>
      <c r="T838" s="26">
        <f t="shared" si="25"/>
        <v>504</v>
      </c>
    </row>
    <row r="839" spans="1:20" ht="12.75" hidden="1" outlineLevel="2">
      <c r="A839" s="19" t="s">
        <v>358</v>
      </c>
      <c r="B839" s="19" t="s">
        <v>833</v>
      </c>
      <c r="C839" s="1" t="s">
        <v>611</v>
      </c>
      <c r="D839" s="72" t="s">
        <v>612</v>
      </c>
      <c r="E839" s="27" t="s">
        <v>335</v>
      </c>
      <c r="F839" s="2">
        <v>15</v>
      </c>
      <c r="G839" s="27">
        <v>369.197595</v>
      </c>
      <c r="H839" s="56">
        <v>1044</v>
      </c>
      <c r="I839" s="27">
        <v>104.4</v>
      </c>
      <c r="J839" s="27"/>
      <c r="O839" s="27"/>
      <c r="P839" s="23"/>
      <c r="R839" s="23"/>
      <c r="T839" s="26">
        <f t="shared" si="25"/>
        <v>473.59759499999996</v>
      </c>
    </row>
    <row r="840" spans="1:20" ht="12.75" hidden="1" outlineLevel="2">
      <c r="A840" s="19" t="s">
        <v>358</v>
      </c>
      <c r="B840" s="19" t="s">
        <v>833</v>
      </c>
      <c r="C840" s="1" t="s">
        <v>611</v>
      </c>
      <c r="D840" s="23" t="s">
        <v>612</v>
      </c>
      <c r="E840" s="27" t="s">
        <v>335</v>
      </c>
      <c r="F840" s="2" t="s">
        <v>337</v>
      </c>
      <c r="G840" s="27">
        <v>31.410989999999995</v>
      </c>
      <c r="H840" s="56">
        <v>14</v>
      </c>
      <c r="I840" s="27">
        <v>0.84</v>
      </c>
      <c r="J840" s="27"/>
      <c r="O840" s="27"/>
      <c r="P840" s="23"/>
      <c r="R840" s="23"/>
      <c r="T840" s="26">
        <f t="shared" si="25"/>
        <v>32.250989999999994</v>
      </c>
    </row>
    <row r="841" spans="1:20" ht="12.75" hidden="1" outlineLevel="2">
      <c r="A841" s="19" t="s">
        <v>358</v>
      </c>
      <c r="B841" s="19" t="s">
        <v>833</v>
      </c>
      <c r="C841" s="1" t="s">
        <v>611</v>
      </c>
      <c r="D841" s="23" t="s">
        <v>612</v>
      </c>
      <c r="E841" s="27" t="s">
        <v>335</v>
      </c>
      <c r="F841" s="2" t="s">
        <v>338</v>
      </c>
      <c r="G841" s="27">
        <v>189.35045999999997</v>
      </c>
      <c r="H841" s="56">
        <v>144</v>
      </c>
      <c r="I841" s="27">
        <v>8.64</v>
      </c>
      <c r="J841" s="27"/>
      <c r="O841" s="27"/>
      <c r="P841" s="23"/>
      <c r="R841" s="23"/>
      <c r="T841" s="26">
        <f t="shared" si="25"/>
        <v>197.99045999999998</v>
      </c>
    </row>
    <row r="842" spans="1:20" ht="12.75" hidden="1" outlineLevel="2">
      <c r="A842" s="19" t="s">
        <v>358</v>
      </c>
      <c r="B842" s="19" t="s">
        <v>833</v>
      </c>
      <c r="C842" s="1" t="s">
        <v>611</v>
      </c>
      <c r="D842" s="23" t="s">
        <v>612</v>
      </c>
      <c r="E842" s="27" t="s">
        <v>335</v>
      </c>
      <c r="F842" s="2" t="s">
        <v>339</v>
      </c>
      <c r="G842" s="27">
        <v>470.3961599999994</v>
      </c>
      <c r="H842" s="56">
        <v>905</v>
      </c>
      <c r="I842" s="27">
        <v>54.3</v>
      </c>
      <c r="J842" s="27"/>
      <c r="O842" s="27"/>
      <c r="P842" s="23"/>
      <c r="R842" s="23"/>
      <c r="T842" s="26">
        <f t="shared" si="25"/>
        <v>524.6961599999994</v>
      </c>
    </row>
    <row r="843" spans="1:20" ht="12.75" hidden="1" outlineLevel="2">
      <c r="A843" s="19" t="s">
        <v>358</v>
      </c>
      <c r="B843" s="19" t="s">
        <v>833</v>
      </c>
      <c r="C843" s="1" t="s">
        <v>611</v>
      </c>
      <c r="D843" s="23" t="s">
        <v>612</v>
      </c>
      <c r="E843" s="27" t="s">
        <v>335</v>
      </c>
      <c r="F843" s="2" t="s">
        <v>340</v>
      </c>
      <c r="G843" s="27">
        <v>44.1207</v>
      </c>
      <c r="H843" s="56">
        <v>49</v>
      </c>
      <c r="I843" s="27">
        <v>23.52</v>
      </c>
      <c r="J843" s="27"/>
      <c r="O843" s="27"/>
      <c r="P843" s="23"/>
      <c r="R843" s="23"/>
      <c r="T843" s="26">
        <f t="shared" si="25"/>
        <v>67.6407</v>
      </c>
    </row>
    <row r="844" spans="1:20" ht="12.75" hidden="1" outlineLevel="2">
      <c r="A844" s="19" t="s">
        <v>358</v>
      </c>
      <c r="B844" s="19" t="s">
        <v>833</v>
      </c>
      <c r="C844" s="1" t="s">
        <v>611</v>
      </c>
      <c r="D844" s="23" t="s">
        <v>612</v>
      </c>
      <c r="E844" s="27" t="s">
        <v>335</v>
      </c>
      <c r="F844" s="2" t="s">
        <v>356</v>
      </c>
      <c r="G844" s="27"/>
      <c r="H844" s="56"/>
      <c r="I844" s="27"/>
      <c r="J844" s="27">
        <v>180</v>
      </c>
      <c r="K844" s="51"/>
      <c r="L844" s="3"/>
      <c r="M844" s="26"/>
      <c r="N844" s="47"/>
      <c r="O844" s="26"/>
      <c r="P844" s="3"/>
      <c r="Q844" s="26"/>
      <c r="R844" s="3"/>
      <c r="T844" s="26">
        <f t="shared" si="25"/>
        <v>180</v>
      </c>
    </row>
    <row r="845" spans="1:20" ht="12.75" hidden="1" outlineLevel="2">
      <c r="A845" s="19" t="s">
        <v>358</v>
      </c>
      <c r="B845" s="19" t="s">
        <v>833</v>
      </c>
      <c r="C845" s="1" t="s">
        <v>611</v>
      </c>
      <c r="D845" s="72" t="s">
        <v>612</v>
      </c>
      <c r="E845" s="27" t="s">
        <v>335</v>
      </c>
      <c r="F845" s="2" t="s">
        <v>342</v>
      </c>
      <c r="G845" s="27">
        <v>6.907679999999999</v>
      </c>
      <c r="H845" s="56">
        <v>17</v>
      </c>
      <c r="I845" s="27">
        <v>1.02</v>
      </c>
      <c r="J845" s="27"/>
      <c r="K845" s="51"/>
      <c r="L845" s="3"/>
      <c r="M845" s="26"/>
      <c r="N845" s="47"/>
      <c r="O845" s="26"/>
      <c r="P845" s="3"/>
      <c r="Q845" s="26"/>
      <c r="R845" s="3"/>
      <c r="T845" s="26">
        <f t="shared" si="25"/>
        <v>7.927679999999999</v>
      </c>
    </row>
    <row r="846" spans="1:20" ht="12.75" hidden="1" outlineLevel="2">
      <c r="A846" s="19" t="s">
        <v>358</v>
      </c>
      <c r="B846" s="19" t="s">
        <v>768</v>
      </c>
      <c r="C846" s="1" t="s">
        <v>909</v>
      </c>
      <c r="D846" s="23" t="s">
        <v>399</v>
      </c>
      <c r="E846" s="27" t="s">
        <v>710</v>
      </c>
      <c r="F846" s="2" t="s">
        <v>710</v>
      </c>
      <c r="G846" s="27"/>
      <c r="H846" s="56"/>
      <c r="I846" s="27"/>
      <c r="J846" s="27"/>
      <c r="O846" s="27"/>
      <c r="P846" s="23"/>
      <c r="R846" s="23"/>
      <c r="S846" s="27">
        <v>28.14</v>
      </c>
      <c r="T846" s="26">
        <f t="shared" si="25"/>
        <v>28.14</v>
      </c>
    </row>
    <row r="847" spans="1:20" ht="12.75" hidden="1" outlineLevel="2">
      <c r="A847" s="19" t="s">
        <v>358</v>
      </c>
      <c r="B847" s="19" t="s">
        <v>757</v>
      </c>
      <c r="C847" s="1" t="s">
        <v>387</v>
      </c>
      <c r="D847" s="23" t="s">
        <v>388</v>
      </c>
      <c r="E847" s="27" t="s">
        <v>335</v>
      </c>
      <c r="F847" s="2" t="s">
        <v>340</v>
      </c>
      <c r="G847" s="27">
        <v>1.87434</v>
      </c>
      <c r="H847" s="56">
        <v>2</v>
      </c>
      <c r="I847" s="27">
        <v>0.96</v>
      </c>
      <c r="J847" s="27"/>
      <c r="O847" s="27"/>
      <c r="P847" s="23"/>
      <c r="R847" s="23"/>
      <c r="T847" s="26">
        <f t="shared" si="25"/>
        <v>2.83434</v>
      </c>
    </row>
    <row r="848" spans="1:20" ht="12.75" hidden="1" outlineLevel="2">
      <c r="A848" s="19" t="s">
        <v>358</v>
      </c>
      <c r="B848" s="19" t="s">
        <v>757</v>
      </c>
      <c r="C848" s="1" t="s">
        <v>387</v>
      </c>
      <c r="D848" s="23" t="s">
        <v>388</v>
      </c>
      <c r="E848" s="27" t="s">
        <v>335</v>
      </c>
      <c r="F848" s="2" t="s">
        <v>356</v>
      </c>
      <c r="G848" s="27"/>
      <c r="H848" s="56"/>
      <c r="I848" s="27"/>
      <c r="J848" s="27">
        <v>15</v>
      </c>
      <c r="O848" s="27"/>
      <c r="P848" s="23"/>
      <c r="R848" s="23"/>
      <c r="T848" s="26">
        <f t="shared" si="25"/>
        <v>15</v>
      </c>
    </row>
    <row r="849" spans="1:20" ht="12.75" hidden="1" outlineLevel="2">
      <c r="A849" s="19" t="s">
        <v>358</v>
      </c>
      <c r="B849" s="19" t="s">
        <v>757</v>
      </c>
      <c r="C849" s="1" t="s">
        <v>387</v>
      </c>
      <c r="D849" s="59" t="s">
        <v>388</v>
      </c>
      <c r="E849" s="60" t="s">
        <v>713</v>
      </c>
      <c r="F849" s="23" t="s">
        <v>713</v>
      </c>
      <c r="K849" s="52">
        <v>2</v>
      </c>
      <c r="L849" s="53">
        <v>0.1</v>
      </c>
      <c r="M849" s="27">
        <f>K849*L849*$M$2</f>
        <v>627</v>
      </c>
      <c r="T849" s="26">
        <f t="shared" si="25"/>
        <v>627</v>
      </c>
    </row>
    <row r="850" spans="1:20" ht="12.75" hidden="1" outlineLevel="2">
      <c r="A850" s="19" t="s">
        <v>358</v>
      </c>
      <c r="B850" s="19" t="s">
        <v>757</v>
      </c>
      <c r="C850" s="25">
        <v>404002</v>
      </c>
      <c r="D850" s="54" t="s">
        <v>883</v>
      </c>
      <c r="E850" s="60" t="s">
        <v>861</v>
      </c>
      <c r="F850" s="2" t="s">
        <v>861</v>
      </c>
      <c r="J850" s="36"/>
      <c r="N850" s="58">
        <f>O850/$O$2</f>
        <v>0.25</v>
      </c>
      <c r="O850" s="27">
        <v>18</v>
      </c>
      <c r="P850" s="23"/>
      <c r="R850" s="23"/>
      <c r="T850" s="26">
        <f t="shared" si="25"/>
        <v>18</v>
      </c>
    </row>
    <row r="851" spans="1:20" ht="12.75" hidden="1" outlineLevel="2">
      <c r="A851" s="19" t="s">
        <v>358</v>
      </c>
      <c r="B851" s="19" t="s">
        <v>827</v>
      </c>
      <c r="C851" s="1" t="s">
        <v>587</v>
      </c>
      <c r="D851" s="23" t="s">
        <v>588</v>
      </c>
      <c r="E851" s="27" t="s">
        <v>861</v>
      </c>
      <c r="F851" s="2" t="s">
        <v>861</v>
      </c>
      <c r="G851" s="27"/>
      <c r="H851" s="56"/>
      <c r="I851" s="27"/>
      <c r="J851" s="27"/>
      <c r="N851" s="58">
        <f>O851/$O$2</f>
        <v>0.75</v>
      </c>
      <c r="O851" s="27">
        <v>54</v>
      </c>
      <c r="P851" s="23"/>
      <c r="R851" s="23"/>
      <c r="T851" s="26">
        <f t="shared" si="25"/>
        <v>54</v>
      </c>
    </row>
    <row r="852" spans="1:20" ht="12.75" hidden="1" outlineLevel="2">
      <c r="A852" s="19" t="s">
        <v>358</v>
      </c>
      <c r="B852" s="19" t="s">
        <v>827</v>
      </c>
      <c r="C852" s="1" t="s">
        <v>587</v>
      </c>
      <c r="D852" s="23" t="s">
        <v>588</v>
      </c>
      <c r="E852" s="27" t="s">
        <v>335</v>
      </c>
      <c r="F852" s="2">
        <v>15</v>
      </c>
      <c r="G852" s="27">
        <v>2549.1813749999997</v>
      </c>
      <c r="H852" s="56">
        <v>7230</v>
      </c>
      <c r="I852" s="27">
        <v>723</v>
      </c>
      <c r="J852" s="27"/>
      <c r="O852" s="27"/>
      <c r="P852" s="23"/>
      <c r="R852" s="23"/>
      <c r="T852" s="26">
        <f t="shared" si="25"/>
        <v>3272.1813749999997</v>
      </c>
    </row>
    <row r="853" spans="1:20" ht="12.75" hidden="1" outlineLevel="2">
      <c r="A853" s="19" t="s">
        <v>358</v>
      </c>
      <c r="B853" s="19" t="s">
        <v>827</v>
      </c>
      <c r="C853" s="1" t="s">
        <v>587</v>
      </c>
      <c r="D853" s="23" t="s">
        <v>588</v>
      </c>
      <c r="E853" s="27" t="s">
        <v>335</v>
      </c>
      <c r="F853" s="2" t="s">
        <v>337</v>
      </c>
      <c r="G853" s="27">
        <v>1.64268</v>
      </c>
      <c r="H853" s="56">
        <v>1</v>
      </c>
      <c r="I853" s="27">
        <v>0.06</v>
      </c>
      <c r="J853" s="27"/>
      <c r="O853" s="27"/>
      <c r="P853" s="23"/>
      <c r="R853" s="23"/>
      <c r="T853" s="26">
        <f t="shared" si="25"/>
        <v>1.70268</v>
      </c>
    </row>
    <row r="854" spans="1:20" ht="12.75" hidden="1" outlineLevel="2">
      <c r="A854" s="19" t="s">
        <v>358</v>
      </c>
      <c r="B854" s="19" t="s">
        <v>827</v>
      </c>
      <c r="C854" s="1" t="s">
        <v>587</v>
      </c>
      <c r="D854" s="23" t="s">
        <v>588</v>
      </c>
      <c r="E854" s="27" t="s">
        <v>335</v>
      </c>
      <c r="F854" s="2" t="s">
        <v>338</v>
      </c>
      <c r="G854" s="27">
        <v>3.4959599999999997</v>
      </c>
      <c r="H854" s="56">
        <v>3</v>
      </c>
      <c r="I854" s="27">
        <v>0.18</v>
      </c>
      <c r="J854" s="27"/>
      <c r="O854" s="27"/>
      <c r="P854" s="23"/>
      <c r="R854" s="23"/>
      <c r="T854" s="26">
        <f t="shared" si="25"/>
        <v>3.67596</v>
      </c>
    </row>
    <row r="855" spans="1:20" ht="12.75" hidden="1" outlineLevel="2">
      <c r="A855" s="19" t="s">
        <v>358</v>
      </c>
      <c r="B855" s="19" t="s">
        <v>827</v>
      </c>
      <c r="C855" s="1" t="s">
        <v>587</v>
      </c>
      <c r="D855" s="23" t="s">
        <v>588</v>
      </c>
      <c r="E855" s="27" t="s">
        <v>335</v>
      </c>
      <c r="F855" s="2" t="s">
        <v>339</v>
      </c>
      <c r="G855" s="27">
        <v>81.97604999999993</v>
      </c>
      <c r="H855" s="56">
        <v>175</v>
      </c>
      <c r="I855" s="27">
        <v>10.5</v>
      </c>
      <c r="J855" s="27"/>
      <c r="O855" s="27"/>
      <c r="P855" s="23"/>
      <c r="R855" s="23"/>
      <c r="T855" s="26">
        <f t="shared" si="25"/>
        <v>92.47604999999993</v>
      </c>
    </row>
    <row r="856" spans="1:20" ht="12.75" hidden="1" outlineLevel="2">
      <c r="A856" s="19" t="s">
        <v>358</v>
      </c>
      <c r="B856" s="19" t="s">
        <v>827</v>
      </c>
      <c r="C856" s="1" t="s">
        <v>587</v>
      </c>
      <c r="D856" s="23" t="s">
        <v>588</v>
      </c>
      <c r="E856" s="27" t="s">
        <v>335</v>
      </c>
      <c r="F856" s="2" t="s">
        <v>340</v>
      </c>
      <c r="G856" s="27">
        <v>1.33731</v>
      </c>
      <c r="H856" s="56">
        <v>2</v>
      </c>
      <c r="I856" s="27">
        <v>0.96</v>
      </c>
      <c r="J856" s="27"/>
      <c r="O856" s="27"/>
      <c r="P856" s="23"/>
      <c r="R856" s="23"/>
      <c r="T856" s="26">
        <f t="shared" si="25"/>
        <v>2.29731</v>
      </c>
    </row>
    <row r="857" spans="1:20" ht="12.75" hidden="1" outlineLevel="2">
      <c r="A857" s="19" t="s">
        <v>358</v>
      </c>
      <c r="B857" s="19" t="s">
        <v>827</v>
      </c>
      <c r="C857" s="1" t="s">
        <v>587</v>
      </c>
      <c r="D857" s="23" t="s">
        <v>588</v>
      </c>
      <c r="E857" s="27" t="s">
        <v>335</v>
      </c>
      <c r="F857" s="2" t="s">
        <v>356</v>
      </c>
      <c r="G857" s="27"/>
      <c r="H857" s="56"/>
      <c r="I857" s="27"/>
      <c r="J857" s="27">
        <v>180</v>
      </c>
      <c r="O857" s="27"/>
      <c r="P857" s="23"/>
      <c r="R857" s="23"/>
      <c r="T857" s="26">
        <f t="shared" si="25"/>
        <v>180</v>
      </c>
    </row>
    <row r="858" spans="1:20" ht="12.75" hidden="1" outlineLevel="2">
      <c r="A858" s="19" t="s">
        <v>358</v>
      </c>
      <c r="B858" s="19" t="s">
        <v>827</v>
      </c>
      <c r="C858" s="1" t="s">
        <v>587</v>
      </c>
      <c r="D858" s="23" t="s">
        <v>588</v>
      </c>
      <c r="E858" s="27" t="s">
        <v>335</v>
      </c>
      <c r="F858" s="2" t="s">
        <v>342</v>
      </c>
      <c r="G858" s="27">
        <v>2798.32644</v>
      </c>
      <c r="H858" s="56">
        <v>9494</v>
      </c>
      <c r="I858" s="27">
        <v>569.64</v>
      </c>
      <c r="J858" s="27"/>
      <c r="O858" s="27"/>
      <c r="P858" s="23"/>
      <c r="R858" s="23"/>
      <c r="T858" s="26">
        <f t="shared" si="25"/>
        <v>3367.9664399999997</v>
      </c>
    </row>
    <row r="859" spans="1:20" ht="12.75" hidden="1" outlineLevel="2">
      <c r="A859" s="19" t="s">
        <v>358</v>
      </c>
      <c r="B859" s="19" t="s">
        <v>827</v>
      </c>
      <c r="C859" s="1" t="s">
        <v>587</v>
      </c>
      <c r="D859" s="59" t="s">
        <v>588</v>
      </c>
      <c r="E859" s="60" t="s">
        <v>713</v>
      </c>
      <c r="F859" s="23" t="s">
        <v>713</v>
      </c>
      <c r="K859" s="52">
        <v>1</v>
      </c>
      <c r="L859" s="53">
        <v>0.16</v>
      </c>
      <c r="M859" s="27">
        <f>K859*L859*$M$2</f>
        <v>501.6</v>
      </c>
      <c r="T859" s="26">
        <f t="shared" si="25"/>
        <v>501.6</v>
      </c>
    </row>
    <row r="860" spans="1:20" ht="12.75" hidden="1" outlineLevel="2">
      <c r="A860" s="19" t="s">
        <v>358</v>
      </c>
      <c r="B860" s="19" t="s">
        <v>827</v>
      </c>
      <c r="C860" s="1" t="s">
        <v>587</v>
      </c>
      <c r="D860" s="23" t="s">
        <v>588</v>
      </c>
      <c r="E860" s="27" t="s">
        <v>710</v>
      </c>
      <c r="F860" s="2" t="s">
        <v>710</v>
      </c>
      <c r="G860" s="27"/>
      <c r="H860" s="56"/>
      <c r="I860" s="27"/>
      <c r="J860" s="27"/>
      <c r="O860" s="27"/>
      <c r="P860" s="23"/>
      <c r="R860" s="23"/>
      <c r="S860" s="27">
        <v>12.67</v>
      </c>
      <c r="T860" s="26">
        <f t="shared" si="25"/>
        <v>12.67</v>
      </c>
    </row>
    <row r="861" spans="1:20" ht="12.75" hidden="1" outlineLevel="2">
      <c r="A861" s="19" t="s">
        <v>358</v>
      </c>
      <c r="B861" s="19" t="s">
        <v>827</v>
      </c>
      <c r="C861" s="1" t="s">
        <v>601</v>
      </c>
      <c r="D861" s="23" t="s">
        <v>602</v>
      </c>
      <c r="E861" s="27" t="s">
        <v>335</v>
      </c>
      <c r="F861" s="2">
        <v>15</v>
      </c>
      <c r="G861" s="27">
        <v>3591.8409150000007</v>
      </c>
      <c r="H861" s="56">
        <v>10301</v>
      </c>
      <c r="I861" s="27">
        <v>1030.1</v>
      </c>
      <c r="J861" s="27"/>
      <c r="O861" s="27"/>
      <c r="P861" s="23"/>
      <c r="R861" s="23"/>
      <c r="T861" s="26">
        <f t="shared" si="25"/>
        <v>4621.940915000001</v>
      </c>
    </row>
    <row r="862" spans="1:20" ht="12.75" hidden="1" outlineLevel="2">
      <c r="A862" s="19" t="s">
        <v>358</v>
      </c>
      <c r="B862" s="19" t="s">
        <v>827</v>
      </c>
      <c r="C862" s="1" t="s">
        <v>601</v>
      </c>
      <c r="D862" s="23" t="s">
        <v>602</v>
      </c>
      <c r="E862" s="27" t="s">
        <v>335</v>
      </c>
      <c r="F862" s="2" t="s">
        <v>337</v>
      </c>
      <c r="G862" s="27">
        <v>10.16145</v>
      </c>
      <c r="H862" s="56">
        <v>4</v>
      </c>
      <c r="I862" s="27">
        <v>0.24</v>
      </c>
      <c r="J862" s="27"/>
      <c r="O862" s="27"/>
      <c r="P862" s="23"/>
      <c r="R862" s="23"/>
      <c r="T862" s="26">
        <f t="shared" si="25"/>
        <v>10.40145</v>
      </c>
    </row>
    <row r="863" spans="1:20" ht="12.75" hidden="1" outlineLevel="2">
      <c r="A863" s="19" t="s">
        <v>358</v>
      </c>
      <c r="B863" s="19" t="s">
        <v>827</v>
      </c>
      <c r="C863" s="1" t="s">
        <v>601</v>
      </c>
      <c r="D863" s="23" t="s">
        <v>602</v>
      </c>
      <c r="E863" s="27" t="s">
        <v>335</v>
      </c>
      <c r="F863" s="2" t="s">
        <v>338</v>
      </c>
      <c r="G863" s="27">
        <v>10.85643</v>
      </c>
      <c r="H863" s="56">
        <v>26</v>
      </c>
      <c r="I863" s="27">
        <v>1.56</v>
      </c>
      <c r="J863" s="27"/>
      <c r="O863" s="27"/>
      <c r="P863" s="23"/>
      <c r="R863" s="23"/>
      <c r="T863" s="26">
        <f t="shared" si="25"/>
        <v>12.41643</v>
      </c>
    </row>
    <row r="864" spans="1:20" ht="12.75" hidden="1" outlineLevel="2">
      <c r="A864" s="19" t="s">
        <v>358</v>
      </c>
      <c r="B864" s="19" t="s">
        <v>827</v>
      </c>
      <c r="C864" s="1" t="s">
        <v>601</v>
      </c>
      <c r="D864" s="23" t="s">
        <v>602</v>
      </c>
      <c r="E864" s="27" t="s">
        <v>335</v>
      </c>
      <c r="F864" s="2" t="s">
        <v>339</v>
      </c>
      <c r="G864" s="27">
        <v>127.88685</v>
      </c>
      <c r="H864" s="56">
        <v>406</v>
      </c>
      <c r="I864" s="27">
        <v>24.36</v>
      </c>
      <c r="J864" s="27"/>
      <c r="O864" s="27"/>
      <c r="P864" s="23"/>
      <c r="R864" s="23"/>
      <c r="T864" s="26">
        <f t="shared" si="25"/>
        <v>152.24685</v>
      </c>
    </row>
    <row r="865" spans="1:20" ht="12.75" hidden="1" outlineLevel="2">
      <c r="A865" s="19" t="s">
        <v>358</v>
      </c>
      <c r="B865" s="19" t="s">
        <v>827</v>
      </c>
      <c r="C865" s="1" t="s">
        <v>601</v>
      </c>
      <c r="D865" s="23" t="s">
        <v>602</v>
      </c>
      <c r="E865" s="27" t="s">
        <v>335</v>
      </c>
      <c r="F865" s="2" t="s">
        <v>356</v>
      </c>
      <c r="G865" s="27"/>
      <c r="H865" s="56"/>
      <c r="I865" s="27"/>
      <c r="J865" s="27">
        <v>180</v>
      </c>
      <c r="K865" s="51"/>
      <c r="L865" s="3"/>
      <c r="M865" s="26"/>
      <c r="N865" s="47"/>
      <c r="O865" s="26"/>
      <c r="P865" s="3"/>
      <c r="Q865" s="26"/>
      <c r="R865" s="3"/>
      <c r="T865" s="26">
        <f t="shared" si="25"/>
        <v>180</v>
      </c>
    </row>
    <row r="866" spans="1:20" ht="12.75" hidden="1" outlineLevel="2">
      <c r="A866" s="19" t="s">
        <v>358</v>
      </c>
      <c r="B866" s="19" t="s">
        <v>827</v>
      </c>
      <c r="C866" s="1" t="s">
        <v>601</v>
      </c>
      <c r="D866" s="23" t="s">
        <v>602</v>
      </c>
      <c r="E866" s="27" t="s">
        <v>335</v>
      </c>
      <c r="F866" s="2" t="s">
        <v>342</v>
      </c>
      <c r="G866" s="27">
        <v>5882.35284</v>
      </c>
      <c r="H866" s="56">
        <v>19959</v>
      </c>
      <c r="I866" s="27">
        <v>1197.54</v>
      </c>
      <c r="J866" s="27"/>
      <c r="K866" s="51"/>
      <c r="L866" s="3"/>
      <c r="M866" s="26"/>
      <c r="N866" s="47"/>
      <c r="O866" s="26"/>
      <c r="P866" s="3"/>
      <c r="Q866" s="26"/>
      <c r="R866" s="3"/>
      <c r="T866" s="26">
        <f aca="true" t="shared" si="26" ref="T866:T929">G866+I866+J866+M866+O866+Q866+R866+S866</f>
        <v>7079.8928399999995</v>
      </c>
    </row>
    <row r="867" spans="1:20" ht="12.75" hidden="1" outlineLevel="2">
      <c r="A867" s="19" t="s">
        <v>358</v>
      </c>
      <c r="B867" s="19" t="s">
        <v>827</v>
      </c>
      <c r="C867" s="1" t="s">
        <v>601</v>
      </c>
      <c r="D867" s="23" t="s">
        <v>602</v>
      </c>
      <c r="E867" s="27" t="s">
        <v>335</v>
      </c>
      <c r="F867" s="2" t="s">
        <v>905</v>
      </c>
      <c r="G867" s="27">
        <v>1634.36</v>
      </c>
      <c r="H867" s="56"/>
      <c r="I867" s="27"/>
      <c r="J867" s="27"/>
      <c r="K867" s="51"/>
      <c r="L867" s="3"/>
      <c r="M867" s="26"/>
      <c r="N867" s="47"/>
      <c r="O867" s="26"/>
      <c r="P867" s="3"/>
      <c r="Q867" s="26"/>
      <c r="R867" s="23"/>
      <c r="T867" s="26">
        <f t="shared" si="26"/>
        <v>1634.36</v>
      </c>
    </row>
    <row r="868" spans="1:20" ht="12.75" hidden="1" outlineLevel="2">
      <c r="A868" s="19" t="s">
        <v>358</v>
      </c>
      <c r="B868" s="19" t="s">
        <v>827</v>
      </c>
      <c r="C868" s="1" t="s">
        <v>601</v>
      </c>
      <c r="D868" s="59" t="s">
        <v>602</v>
      </c>
      <c r="E868" s="60" t="s">
        <v>713</v>
      </c>
      <c r="F868" s="23" t="s">
        <v>713</v>
      </c>
      <c r="K868" s="52">
        <v>1</v>
      </c>
      <c r="L868" s="53">
        <v>1</v>
      </c>
      <c r="M868" s="27">
        <f>K868*L868*$M$2</f>
        <v>3135</v>
      </c>
      <c r="T868" s="26">
        <f t="shared" si="26"/>
        <v>3135</v>
      </c>
    </row>
    <row r="869" spans="1:20" ht="12.75" hidden="1" outlineLevel="2">
      <c r="A869" s="19" t="s">
        <v>358</v>
      </c>
      <c r="B869" s="19" t="s">
        <v>827</v>
      </c>
      <c r="C869" s="1" t="s">
        <v>601</v>
      </c>
      <c r="D869" s="23" t="s">
        <v>602</v>
      </c>
      <c r="E869" s="27" t="s">
        <v>903</v>
      </c>
      <c r="F869" s="2" t="s">
        <v>903</v>
      </c>
      <c r="G869" s="27"/>
      <c r="H869" s="56"/>
      <c r="I869" s="27"/>
      <c r="J869" s="27"/>
      <c r="K869" s="51"/>
      <c r="L869" s="3"/>
      <c r="M869" s="26"/>
      <c r="N869" s="47"/>
      <c r="O869" s="26"/>
      <c r="P869" s="61">
        <f>R869/$R$2</f>
        <v>5837</v>
      </c>
      <c r="Q869" s="27">
        <v>114</v>
      </c>
      <c r="R869" s="27">
        <v>58.37</v>
      </c>
      <c r="T869" s="26">
        <f t="shared" si="26"/>
        <v>172.37</v>
      </c>
    </row>
    <row r="870" spans="1:20" ht="12.75" hidden="1" outlineLevel="2">
      <c r="A870" s="20" t="s">
        <v>358</v>
      </c>
      <c r="B870" s="20" t="s">
        <v>827</v>
      </c>
      <c r="C870" s="41" t="s">
        <v>601</v>
      </c>
      <c r="D870" s="20" t="s">
        <v>883</v>
      </c>
      <c r="E870" s="36" t="s">
        <v>861</v>
      </c>
      <c r="F870" s="4" t="s">
        <v>861</v>
      </c>
      <c r="G870" s="36"/>
      <c r="H870" s="65"/>
      <c r="I870" s="36"/>
      <c r="J870" s="36"/>
      <c r="K870" s="66"/>
      <c r="L870" s="64"/>
      <c r="M870" s="36"/>
      <c r="N870" s="58">
        <f>O870/$O$2</f>
        <v>3.75</v>
      </c>
      <c r="O870" s="36">
        <v>270</v>
      </c>
      <c r="P870" s="64"/>
      <c r="Q870" s="36"/>
      <c r="R870" s="64"/>
      <c r="S870" s="36"/>
      <c r="T870" s="26">
        <f t="shared" si="26"/>
        <v>270</v>
      </c>
    </row>
    <row r="871" spans="1:20" ht="12.75" hidden="1" outlineLevel="2">
      <c r="A871" s="19" t="s">
        <v>358</v>
      </c>
      <c r="B871" s="19" t="s">
        <v>827</v>
      </c>
      <c r="C871" s="1" t="s">
        <v>580</v>
      </c>
      <c r="D871" s="23" t="s">
        <v>581</v>
      </c>
      <c r="E871" s="27" t="s">
        <v>861</v>
      </c>
      <c r="F871" s="2" t="s">
        <v>861</v>
      </c>
      <c r="G871" s="27"/>
      <c r="H871" s="56"/>
      <c r="I871" s="27"/>
      <c r="J871" s="27"/>
      <c r="N871" s="58">
        <f>O871/$O$2</f>
        <v>2.75</v>
      </c>
      <c r="O871" s="27">
        <v>198</v>
      </c>
      <c r="P871" s="23"/>
      <c r="R871" s="23"/>
      <c r="T871" s="26">
        <f t="shared" si="26"/>
        <v>198</v>
      </c>
    </row>
    <row r="872" spans="1:20" ht="12.75" hidden="1" outlineLevel="2">
      <c r="A872" s="19" t="s">
        <v>358</v>
      </c>
      <c r="B872" s="19" t="s">
        <v>827</v>
      </c>
      <c r="C872" s="1" t="s">
        <v>580</v>
      </c>
      <c r="D872" s="23" t="s">
        <v>581</v>
      </c>
      <c r="E872" s="27" t="s">
        <v>335</v>
      </c>
      <c r="F872" s="2">
        <v>15</v>
      </c>
      <c r="G872" s="27">
        <v>1012.92282</v>
      </c>
      <c r="H872" s="56">
        <v>2873</v>
      </c>
      <c r="I872" s="27">
        <v>287.3</v>
      </c>
      <c r="J872" s="27"/>
      <c r="O872" s="27"/>
      <c r="P872" s="23"/>
      <c r="R872" s="23"/>
      <c r="T872" s="26">
        <f t="shared" si="26"/>
        <v>1300.22282</v>
      </c>
    </row>
    <row r="873" spans="1:20" ht="12.75" hidden="1" outlineLevel="2">
      <c r="A873" s="19" t="s">
        <v>358</v>
      </c>
      <c r="B873" s="19" t="s">
        <v>827</v>
      </c>
      <c r="C873" s="1" t="s">
        <v>580</v>
      </c>
      <c r="D873" s="23" t="s">
        <v>581</v>
      </c>
      <c r="E873" s="27" t="s">
        <v>335</v>
      </c>
      <c r="F873" s="2" t="s">
        <v>337</v>
      </c>
      <c r="G873" s="27">
        <v>5.0017499999999995</v>
      </c>
      <c r="H873" s="56">
        <v>1</v>
      </c>
      <c r="I873" s="27">
        <v>0.06</v>
      </c>
      <c r="J873" s="27"/>
      <c r="O873" s="27"/>
      <c r="P873" s="23"/>
      <c r="R873" s="23"/>
      <c r="T873" s="26">
        <f t="shared" si="26"/>
        <v>5.061749999999999</v>
      </c>
    </row>
    <row r="874" spans="1:20" ht="12.75" hidden="1" outlineLevel="2">
      <c r="A874" s="19" t="s">
        <v>358</v>
      </c>
      <c r="B874" s="19" t="s">
        <v>827</v>
      </c>
      <c r="C874" s="1" t="s">
        <v>580</v>
      </c>
      <c r="D874" s="23" t="s">
        <v>581</v>
      </c>
      <c r="E874" s="27" t="s">
        <v>335</v>
      </c>
      <c r="F874" s="2" t="s">
        <v>338</v>
      </c>
      <c r="G874" s="27">
        <v>9.17163</v>
      </c>
      <c r="H874" s="56">
        <v>7</v>
      </c>
      <c r="I874" s="27">
        <v>0.42</v>
      </c>
      <c r="J874" s="27"/>
      <c r="K874" s="51"/>
      <c r="L874" s="3"/>
      <c r="M874" s="26"/>
      <c r="N874" s="47"/>
      <c r="O874" s="26"/>
      <c r="P874" s="3"/>
      <c r="Q874" s="26"/>
      <c r="R874" s="3"/>
      <c r="T874" s="26">
        <f t="shared" si="26"/>
        <v>9.59163</v>
      </c>
    </row>
    <row r="875" spans="1:20" ht="12.75" hidden="1" outlineLevel="2">
      <c r="A875" s="19" t="s">
        <v>358</v>
      </c>
      <c r="B875" s="19" t="s">
        <v>827</v>
      </c>
      <c r="C875" s="1" t="s">
        <v>580</v>
      </c>
      <c r="D875" s="23" t="s">
        <v>581</v>
      </c>
      <c r="E875" s="27" t="s">
        <v>335</v>
      </c>
      <c r="F875" s="2" t="s">
        <v>339</v>
      </c>
      <c r="G875" s="27">
        <v>22.012965</v>
      </c>
      <c r="H875" s="56">
        <v>44</v>
      </c>
      <c r="I875" s="27">
        <v>2.64</v>
      </c>
      <c r="J875" s="27"/>
      <c r="O875" s="27"/>
      <c r="P875" s="23"/>
      <c r="R875" s="23"/>
      <c r="T875" s="26">
        <f t="shared" si="26"/>
        <v>24.652965000000002</v>
      </c>
    </row>
    <row r="876" spans="1:20" ht="12.75" hidden="1" outlineLevel="2">
      <c r="A876" s="19" t="s">
        <v>358</v>
      </c>
      <c r="B876" s="19" t="s">
        <v>827</v>
      </c>
      <c r="C876" s="1" t="s">
        <v>580</v>
      </c>
      <c r="D876" s="23" t="s">
        <v>581</v>
      </c>
      <c r="E876" s="27" t="s">
        <v>335</v>
      </c>
      <c r="F876" s="2" t="s">
        <v>340</v>
      </c>
      <c r="G876" s="27">
        <v>29.857815</v>
      </c>
      <c r="H876" s="56">
        <v>84</v>
      </c>
      <c r="I876" s="27">
        <v>40.32</v>
      </c>
      <c r="J876" s="27"/>
      <c r="O876" s="27"/>
      <c r="P876" s="23"/>
      <c r="R876" s="23"/>
      <c r="T876" s="26">
        <f t="shared" si="26"/>
        <v>70.177815</v>
      </c>
    </row>
    <row r="877" spans="1:20" ht="12.75" hidden="1" outlineLevel="2">
      <c r="A877" s="19" t="s">
        <v>358</v>
      </c>
      <c r="B877" s="19" t="s">
        <v>827</v>
      </c>
      <c r="C877" s="1" t="s">
        <v>580</v>
      </c>
      <c r="D877" s="23" t="s">
        <v>581</v>
      </c>
      <c r="E877" s="27" t="s">
        <v>335</v>
      </c>
      <c r="F877" s="2" t="s">
        <v>356</v>
      </c>
      <c r="G877" s="27"/>
      <c r="H877" s="56"/>
      <c r="I877" s="27"/>
      <c r="J877" s="27">
        <v>180</v>
      </c>
      <c r="O877" s="27"/>
      <c r="P877" s="23"/>
      <c r="R877" s="23"/>
      <c r="T877" s="26">
        <f t="shared" si="26"/>
        <v>180</v>
      </c>
    </row>
    <row r="878" spans="1:20" ht="12.75" hidden="1" outlineLevel="2">
      <c r="A878" s="19" t="s">
        <v>358</v>
      </c>
      <c r="B878" s="19" t="s">
        <v>827</v>
      </c>
      <c r="C878" s="1" t="s">
        <v>580</v>
      </c>
      <c r="D878" s="23" t="s">
        <v>581</v>
      </c>
      <c r="E878" s="27" t="s">
        <v>335</v>
      </c>
      <c r="F878" s="2" t="s">
        <v>342</v>
      </c>
      <c r="G878" s="27">
        <v>6614.7354</v>
      </c>
      <c r="H878" s="56">
        <v>22435</v>
      </c>
      <c r="I878" s="27">
        <v>1346.1</v>
      </c>
      <c r="J878" s="27"/>
      <c r="O878" s="27"/>
      <c r="P878" s="23"/>
      <c r="R878" s="23"/>
      <c r="T878" s="26">
        <f t="shared" si="26"/>
        <v>7960.8354</v>
      </c>
    </row>
    <row r="879" spans="1:20" ht="12.75" hidden="1" outlineLevel="2">
      <c r="A879" s="19" t="s">
        <v>358</v>
      </c>
      <c r="B879" s="19" t="s">
        <v>827</v>
      </c>
      <c r="C879" s="1" t="s">
        <v>580</v>
      </c>
      <c r="D879" s="59" t="s">
        <v>581</v>
      </c>
      <c r="E879" s="60" t="s">
        <v>713</v>
      </c>
      <c r="F879" s="23" t="s">
        <v>713</v>
      </c>
      <c r="K879" s="52">
        <v>1</v>
      </c>
      <c r="L879" s="53">
        <v>0.3</v>
      </c>
      <c r="M879" s="27">
        <f>K879*L879*$M$2</f>
        <v>940.5</v>
      </c>
      <c r="T879" s="26">
        <f t="shared" si="26"/>
        <v>940.5</v>
      </c>
    </row>
    <row r="880" spans="1:20" ht="12.75" hidden="1" outlineLevel="2">
      <c r="A880" s="19" t="s">
        <v>358</v>
      </c>
      <c r="B880" s="19" t="s">
        <v>827</v>
      </c>
      <c r="C880" s="1" t="s">
        <v>580</v>
      </c>
      <c r="D880" s="23" t="s">
        <v>581</v>
      </c>
      <c r="E880" s="27" t="s">
        <v>710</v>
      </c>
      <c r="F880" s="2" t="s">
        <v>710</v>
      </c>
      <c r="G880" s="27"/>
      <c r="H880" s="56"/>
      <c r="I880" s="27"/>
      <c r="J880" s="27"/>
      <c r="O880" s="27"/>
      <c r="P880" s="23"/>
      <c r="R880" s="23"/>
      <c r="S880" s="27">
        <v>9.42</v>
      </c>
      <c r="T880" s="26">
        <f t="shared" si="26"/>
        <v>9.42</v>
      </c>
    </row>
    <row r="881" spans="1:20" ht="12.75" hidden="1" outlineLevel="2">
      <c r="A881" s="19" t="s">
        <v>358</v>
      </c>
      <c r="B881" s="19" t="s">
        <v>771</v>
      </c>
      <c r="C881" s="1" t="s">
        <v>538</v>
      </c>
      <c r="D881" s="23" t="s">
        <v>539</v>
      </c>
      <c r="E881" s="27" t="s">
        <v>861</v>
      </c>
      <c r="F881" s="2" t="s">
        <v>861</v>
      </c>
      <c r="G881" s="27"/>
      <c r="H881" s="56"/>
      <c r="I881" s="27"/>
      <c r="J881" s="27"/>
      <c r="N881" s="58">
        <f>O881/$O$2</f>
        <v>1.25</v>
      </c>
      <c r="O881" s="27">
        <v>90</v>
      </c>
      <c r="P881" s="23"/>
      <c r="R881" s="23"/>
      <c r="T881" s="26">
        <f t="shared" si="26"/>
        <v>90</v>
      </c>
    </row>
    <row r="882" spans="1:20" ht="12.75" hidden="1" outlineLevel="2">
      <c r="A882" s="19" t="s">
        <v>358</v>
      </c>
      <c r="B882" s="19" t="s">
        <v>771</v>
      </c>
      <c r="C882" s="1" t="s">
        <v>538</v>
      </c>
      <c r="D882" s="23" t="s">
        <v>539</v>
      </c>
      <c r="E882" s="27" t="s">
        <v>335</v>
      </c>
      <c r="F882" s="2">
        <v>15</v>
      </c>
      <c r="G882" s="27">
        <v>4.0119299999999996</v>
      </c>
      <c r="H882" s="56">
        <v>11</v>
      </c>
      <c r="I882" s="27">
        <v>1.1</v>
      </c>
      <c r="J882" s="27"/>
      <c r="O882" s="27"/>
      <c r="P882" s="23"/>
      <c r="R882" s="23"/>
      <c r="T882" s="26">
        <f t="shared" si="26"/>
        <v>5.111929999999999</v>
      </c>
    </row>
    <row r="883" spans="1:20" ht="12.75" hidden="1" outlineLevel="2">
      <c r="A883" s="19" t="s">
        <v>358</v>
      </c>
      <c r="B883" s="19" t="s">
        <v>771</v>
      </c>
      <c r="C883" s="1" t="s">
        <v>538</v>
      </c>
      <c r="D883" s="23" t="s">
        <v>539</v>
      </c>
      <c r="E883" s="27" t="s">
        <v>335</v>
      </c>
      <c r="F883" s="2" t="s">
        <v>337</v>
      </c>
      <c r="G883" s="27">
        <v>52.72371</v>
      </c>
      <c r="H883" s="56">
        <v>19</v>
      </c>
      <c r="I883" s="27">
        <v>1.14</v>
      </c>
      <c r="J883" s="27"/>
      <c r="O883" s="27"/>
      <c r="P883" s="23"/>
      <c r="R883" s="23"/>
      <c r="T883" s="26">
        <f t="shared" si="26"/>
        <v>53.86371</v>
      </c>
    </row>
    <row r="884" spans="1:20" ht="12.75" hidden="1" outlineLevel="2">
      <c r="A884" s="19" t="s">
        <v>358</v>
      </c>
      <c r="B884" s="19" t="s">
        <v>771</v>
      </c>
      <c r="C884" s="1" t="s">
        <v>538</v>
      </c>
      <c r="D884" s="23" t="s">
        <v>539</v>
      </c>
      <c r="E884" s="27" t="s">
        <v>335</v>
      </c>
      <c r="F884" s="2" t="s">
        <v>338</v>
      </c>
      <c r="G884" s="27">
        <v>52.00767</v>
      </c>
      <c r="H884" s="56">
        <v>39</v>
      </c>
      <c r="I884" s="27">
        <v>2.34</v>
      </c>
      <c r="J884" s="27"/>
      <c r="O884" s="27"/>
      <c r="P884" s="23"/>
      <c r="R884" s="23"/>
      <c r="T884" s="26">
        <f t="shared" si="26"/>
        <v>54.347669999999994</v>
      </c>
    </row>
    <row r="885" spans="1:20" ht="12.75" hidden="1" outlineLevel="2">
      <c r="A885" s="19" t="s">
        <v>358</v>
      </c>
      <c r="B885" s="19" t="s">
        <v>771</v>
      </c>
      <c r="C885" s="1" t="s">
        <v>538</v>
      </c>
      <c r="D885" s="23" t="s">
        <v>539</v>
      </c>
      <c r="E885" s="27" t="s">
        <v>335</v>
      </c>
      <c r="F885" s="2" t="s">
        <v>341</v>
      </c>
      <c r="G885" s="27">
        <v>5.054399999999999</v>
      </c>
      <c r="H885" s="56">
        <v>1</v>
      </c>
      <c r="I885" s="27">
        <v>0.06</v>
      </c>
      <c r="J885" s="27"/>
      <c r="O885" s="27"/>
      <c r="P885" s="23"/>
      <c r="R885" s="23"/>
      <c r="T885" s="26">
        <f t="shared" si="26"/>
        <v>5.114399999999999</v>
      </c>
    </row>
    <row r="886" spans="1:20" ht="12.75" hidden="1" outlineLevel="2">
      <c r="A886" s="19" t="s">
        <v>358</v>
      </c>
      <c r="B886" s="19" t="s">
        <v>771</v>
      </c>
      <c r="C886" s="1" t="s">
        <v>538</v>
      </c>
      <c r="D886" s="23" t="s">
        <v>539</v>
      </c>
      <c r="E886" s="27" t="s">
        <v>335</v>
      </c>
      <c r="F886" s="2" t="s">
        <v>339</v>
      </c>
      <c r="G886" s="27">
        <v>37.21302</v>
      </c>
      <c r="H886" s="56">
        <v>76</v>
      </c>
      <c r="I886" s="27">
        <v>4.56</v>
      </c>
      <c r="J886" s="27"/>
      <c r="O886" s="27"/>
      <c r="P886" s="23"/>
      <c r="R886" s="23"/>
      <c r="T886" s="26">
        <f t="shared" si="26"/>
        <v>41.77302</v>
      </c>
    </row>
    <row r="887" spans="1:20" ht="12.75" hidden="1" outlineLevel="2">
      <c r="A887" s="19" t="s">
        <v>358</v>
      </c>
      <c r="B887" s="19" t="s">
        <v>771</v>
      </c>
      <c r="C887" s="1" t="s">
        <v>538</v>
      </c>
      <c r="D887" s="23" t="s">
        <v>539</v>
      </c>
      <c r="E887" s="27" t="s">
        <v>335</v>
      </c>
      <c r="F887" s="2" t="s">
        <v>340</v>
      </c>
      <c r="G887" s="27">
        <v>24.113699999999998</v>
      </c>
      <c r="H887" s="56">
        <v>37</v>
      </c>
      <c r="I887" s="27">
        <v>17.76</v>
      </c>
      <c r="J887" s="27"/>
      <c r="O887" s="27"/>
      <c r="P887" s="23"/>
      <c r="R887" s="23"/>
      <c r="T887" s="26">
        <f t="shared" si="26"/>
        <v>41.8737</v>
      </c>
    </row>
    <row r="888" spans="1:20" ht="12.75" hidden="1" outlineLevel="2">
      <c r="A888" s="19" t="s">
        <v>358</v>
      </c>
      <c r="B888" s="19" t="s">
        <v>771</v>
      </c>
      <c r="C888" s="1" t="s">
        <v>538</v>
      </c>
      <c r="D888" s="23" t="s">
        <v>539</v>
      </c>
      <c r="E888" s="27" t="s">
        <v>335</v>
      </c>
      <c r="F888" s="2" t="s">
        <v>356</v>
      </c>
      <c r="G888" s="27"/>
      <c r="H888" s="56"/>
      <c r="I888" s="27"/>
      <c r="J888" s="27">
        <v>180</v>
      </c>
      <c r="O888" s="27"/>
      <c r="P888" s="23"/>
      <c r="R888" s="23"/>
      <c r="T888" s="26">
        <f t="shared" si="26"/>
        <v>180</v>
      </c>
    </row>
    <row r="889" spans="1:20" ht="12.75" hidden="1" outlineLevel="2">
      <c r="A889" s="19" t="s">
        <v>358</v>
      </c>
      <c r="B889" s="19" t="s">
        <v>771</v>
      </c>
      <c r="C889" s="1" t="s">
        <v>530</v>
      </c>
      <c r="D889" s="23" t="s">
        <v>531</v>
      </c>
      <c r="E889" s="27" t="s">
        <v>861</v>
      </c>
      <c r="F889" s="2" t="s">
        <v>861</v>
      </c>
      <c r="G889" s="27"/>
      <c r="H889" s="56"/>
      <c r="I889" s="27"/>
      <c r="J889" s="27"/>
      <c r="N889" s="58">
        <f>O889/$O$2</f>
        <v>1.25</v>
      </c>
      <c r="O889" s="27">
        <v>90</v>
      </c>
      <c r="P889" s="23"/>
      <c r="R889" s="23"/>
      <c r="T889" s="26">
        <f t="shared" si="26"/>
        <v>90</v>
      </c>
    </row>
    <row r="890" spans="1:20" ht="12.75" hidden="1" outlineLevel="2">
      <c r="A890" s="19" t="s">
        <v>358</v>
      </c>
      <c r="B890" s="19" t="s">
        <v>771</v>
      </c>
      <c r="C890" s="1" t="s">
        <v>530</v>
      </c>
      <c r="D890" s="23" t="s">
        <v>531</v>
      </c>
      <c r="E890" s="27" t="s">
        <v>335</v>
      </c>
      <c r="F890" s="2">
        <v>15</v>
      </c>
      <c r="G890" s="27">
        <v>58.910084999999995</v>
      </c>
      <c r="H890" s="56">
        <v>167</v>
      </c>
      <c r="I890" s="27">
        <v>16.7</v>
      </c>
      <c r="J890" s="27"/>
      <c r="O890" s="27"/>
      <c r="P890" s="23"/>
      <c r="R890" s="23"/>
      <c r="T890" s="26">
        <f t="shared" si="26"/>
        <v>75.610085</v>
      </c>
    </row>
    <row r="891" spans="1:20" ht="12.75" hidden="1" outlineLevel="2">
      <c r="A891" s="19" t="s">
        <v>358</v>
      </c>
      <c r="B891" s="19" t="s">
        <v>771</v>
      </c>
      <c r="C891" s="1" t="s">
        <v>530</v>
      </c>
      <c r="D891" s="23" t="s">
        <v>531</v>
      </c>
      <c r="E891" s="27" t="s">
        <v>335</v>
      </c>
      <c r="F891" s="2" t="s">
        <v>338</v>
      </c>
      <c r="G891" s="27">
        <v>1.10565</v>
      </c>
      <c r="H891" s="56">
        <v>1</v>
      </c>
      <c r="I891" s="27">
        <v>0.06</v>
      </c>
      <c r="J891" s="27"/>
      <c r="O891" s="27"/>
      <c r="P891" s="23"/>
      <c r="R891" s="23"/>
      <c r="T891" s="26">
        <f t="shared" si="26"/>
        <v>1.16565</v>
      </c>
    </row>
    <row r="892" spans="1:20" ht="12.75" hidden="1" outlineLevel="2">
      <c r="A892" s="19" t="s">
        <v>358</v>
      </c>
      <c r="B892" s="19" t="s">
        <v>771</v>
      </c>
      <c r="C892" s="1" t="s">
        <v>530</v>
      </c>
      <c r="D892" s="23" t="s">
        <v>531</v>
      </c>
      <c r="E892" s="27" t="s">
        <v>335</v>
      </c>
      <c r="F892" s="2" t="s">
        <v>339</v>
      </c>
      <c r="G892" s="27">
        <v>28.304639999999996</v>
      </c>
      <c r="H892" s="56">
        <v>56</v>
      </c>
      <c r="I892" s="27">
        <v>3.36</v>
      </c>
      <c r="J892" s="27"/>
      <c r="O892" s="27"/>
      <c r="P892" s="23"/>
      <c r="R892" s="23"/>
      <c r="T892" s="26">
        <f t="shared" si="26"/>
        <v>31.664639999999995</v>
      </c>
    </row>
    <row r="893" spans="1:20" ht="12.75" hidden="1" outlineLevel="2">
      <c r="A893" s="19" t="s">
        <v>358</v>
      </c>
      <c r="B893" s="19" t="s">
        <v>771</v>
      </c>
      <c r="C893" s="1" t="s">
        <v>530</v>
      </c>
      <c r="D893" s="23" t="s">
        <v>531</v>
      </c>
      <c r="E893" s="27" t="s">
        <v>335</v>
      </c>
      <c r="F893" s="2" t="s">
        <v>356</v>
      </c>
      <c r="G893" s="27"/>
      <c r="H893" s="56"/>
      <c r="I893" s="27"/>
      <c r="J893" s="27">
        <v>150</v>
      </c>
      <c r="O893" s="27"/>
      <c r="P893" s="23"/>
      <c r="R893" s="23"/>
      <c r="T893" s="26">
        <f t="shared" si="26"/>
        <v>150</v>
      </c>
    </row>
    <row r="894" spans="1:20" ht="12.75" hidden="1" outlineLevel="2">
      <c r="A894" s="19" t="s">
        <v>358</v>
      </c>
      <c r="B894" s="19" t="s">
        <v>771</v>
      </c>
      <c r="C894" s="1" t="s">
        <v>530</v>
      </c>
      <c r="D894" s="59" t="s">
        <v>531</v>
      </c>
      <c r="E894" s="60" t="s">
        <v>713</v>
      </c>
      <c r="F894" s="23" t="s">
        <v>713</v>
      </c>
      <c r="K894" s="52">
        <v>1.04</v>
      </c>
      <c r="L894" s="53">
        <v>1</v>
      </c>
      <c r="M894" s="27">
        <f>K894*L894*$M$2</f>
        <v>3260.4</v>
      </c>
      <c r="T894" s="26">
        <f t="shared" si="26"/>
        <v>3260.4</v>
      </c>
    </row>
    <row r="895" spans="1:20" ht="12.75" hidden="1" outlineLevel="2">
      <c r="A895" s="19" t="s">
        <v>358</v>
      </c>
      <c r="B895" s="19" t="s">
        <v>771</v>
      </c>
      <c r="C895" s="1" t="s">
        <v>528</v>
      </c>
      <c r="D895" s="23" t="s">
        <v>529</v>
      </c>
      <c r="E895" s="27" t="s">
        <v>861</v>
      </c>
      <c r="F895" s="2" t="s">
        <v>861</v>
      </c>
      <c r="G895" s="27"/>
      <c r="H895" s="56"/>
      <c r="I895" s="27"/>
      <c r="J895" s="27"/>
      <c r="N895" s="58">
        <f>O895/$O$2</f>
        <v>1</v>
      </c>
      <c r="O895" s="27">
        <v>72</v>
      </c>
      <c r="P895" s="23"/>
      <c r="R895" s="23"/>
      <c r="T895" s="26">
        <f t="shared" si="26"/>
        <v>72</v>
      </c>
    </row>
    <row r="896" spans="1:20" ht="12.75" hidden="1" outlineLevel="2">
      <c r="A896" s="19" t="s">
        <v>358</v>
      </c>
      <c r="B896" s="19" t="s">
        <v>771</v>
      </c>
      <c r="C896" s="1" t="s">
        <v>528</v>
      </c>
      <c r="D896" s="23" t="s">
        <v>529</v>
      </c>
      <c r="E896" s="27" t="s">
        <v>335</v>
      </c>
      <c r="F896" s="2">
        <v>15</v>
      </c>
      <c r="G896" s="27">
        <v>3.880305</v>
      </c>
      <c r="H896" s="56">
        <v>11</v>
      </c>
      <c r="I896" s="27">
        <v>1.1</v>
      </c>
      <c r="J896" s="27"/>
      <c r="K896" s="51"/>
      <c r="L896" s="3"/>
      <c r="M896" s="26"/>
      <c r="N896" s="47"/>
      <c r="O896" s="26"/>
      <c r="P896" s="3"/>
      <c r="Q896" s="26"/>
      <c r="R896" s="3"/>
      <c r="T896" s="26">
        <f t="shared" si="26"/>
        <v>4.9803049999999995</v>
      </c>
    </row>
    <row r="897" spans="1:20" ht="12.75" hidden="1" outlineLevel="2">
      <c r="A897" s="19" t="s">
        <v>358</v>
      </c>
      <c r="B897" s="19" t="s">
        <v>771</v>
      </c>
      <c r="C897" s="1" t="s">
        <v>528</v>
      </c>
      <c r="D897" s="23" t="s">
        <v>529</v>
      </c>
      <c r="E897" s="27" t="s">
        <v>335</v>
      </c>
      <c r="F897" s="2" t="s">
        <v>337</v>
      </c>
      <c r="G897" s="27">
        <v>2.7167399999999997</v>
      </c>
      <c r="H897" s="56">
        <v>1</v>
      </c>
      <c r="I897" s="27">
        <v>0.06</v>
      </c>
      <c r="J897" s="27"/>
      <c r="O897" s="27"/>
      <c r="P897" s="23"/>
      <c r="R897" s="23"/>
      <c r="T897" s="26">
        <f t="shared" si="26"/>
        <v>2.7767399999999998</v>
      </c>
    </row>
    <row r="898" spans="1:20" ht="12.75" hidden="1" outlineLevel="2">
      <c r="A898" s="19" t="s">
        <v>358</v>
      </c>
      <c r="B898" s="19" t="s">
        <v>771</v>
      </c>
      <c r="C898" s="1" t="s">
        <v>528</v>
      </c>
      <c r="D898" s="23" t="s">
        <v>529</v>
      </c>
      <c r="E898" s="27" t="s">
        <v>335</v>
      </c>
      <c r="F898" s="2" t="s">
        <v>338</v>
      </c>
      <c r="G898" s="27">
        <v>14.668289999999999</v>
      </c>
      <c r="H898" s="56">
        <v>11</v>
      </c>
      <c r="I898" s="27">
        <v>0.66</v>
      </c>
      <c r="J898" s="27"/>
      <c r="O898" s="27"/>
      <c r="P898" s="23"/>
      <c r="R898" s="23"/>
      <c r="T898" s="26">
        <f t="shared" si="26"/>
        <v>15.328289999999999</v>
      </c>
    </row>
    <row r="899" spans="1:20" ht="12.75" hidden="1" outlineLevel="2">
      <c r="A899" s="19" t="s">
        <v>358</v>
      </c>
      <c r="B899" s="19" t="s">
        <v>771</v>
      </c>
      <c r="C899" s="1" t="s">
        <v>528</v>
      </c>
      <c r="D899" s="23" t="s">
        <v>529</v>
      </c>
      <c r="E899" s="27" t="s">
        <v>335</v>
      </c>
      <c r="F899" s="2" t="s">
        <v>339</v>
      </c>
      <c r="G899" s="27">
        <v>30.77919</v>
      </c>
      <c r="H899" s="56">
        <v>49</v>
      </c>
      <c r="I899" s="27">
        <v>2.94</v>
      </c>
      <c r="J899" s="27"/>
      <c r="O899" s="27"/>
      <c r="P899" s="23"/>
      <c r="R899" s="23"/>
      <c r="T899" s="26">
        <f t="shared" si="26"/>
        <v>33.71919</v>
      </c>
    </row>
    <row r="900" spans="1:20" ht="12.75" hidden="1" outlineLevel="2">
      <c r="A900" s="19" t="s">
        <v>358</v>
      </c>
      <c r="B900" s="19" t="s">
        <v>771</v>
      </c>
      <c r="C900" s="1" t="s">
        <v>528</v>
      </c>
      <c r="D900" s="23" t="s">
        <v>529</v>
      </c>
      <c r="E900" s="27" t="s">
        <v>335</v>
      </c>
      <c r="F900" s="2" t="s">
        <v>356</v>
      </c>
      <c r="G900" s="27"/>
      <c r="H900" s="56"/>
      <c r="I900" s="27"/>
      <c r="J900" s="27">
        <v>180</v>
      </c>
      <c r="O900" s="27"/>
      <c r="P900" s="23"/>
      <c r="R900" s="23"/>
      <c r="T900" s="26">
        <f t="shared" si="26"/>
        <v>180</v>
      </c>
    </row>
    <row r="901" spans="1:20" ht="12.75" hidden="1" outlineLevel="2">
      <c r="A901" s="19" t="s">
        <v>358</v>
      </c>
      <c r="B901" s="19" t="s">
        <v>771</v>
      </c>
      <c r="C901" s="1" t="s">
        <v>528</v>
      </c>
      <c r="D901" s="59" t="s">
        <v>529</v>
      </c>
      <c r="E901" s="60" t="s">
        <v>713</v>
      </c>
      <c r="F901" s="23" t="s">
        <v>713</v>
      </c>
      <c r="K901" s="52">
        <v>1.84</v>
      </c>
      <c r="L901" s="53">
        <v>1</v>
      </c>
      <c r="M901" s="27">
        <f>K901*L901*$M$2</f>
        <v>5768.400000000001</v>
      </c>
      <c r="T901" s="26">
        <f t="shared" si="26"/>
        <v>5768.400000000001</v>
      </c>
    </row>
    <row r="902" spans="1:20" ht="12.75" hidden="1" outlineLevel="2">
      <c r="A902" s="19" t="s">
        <v>358</v>
      </c>
      <c r="B902" s="19" t="s">
        <v>771</v>
      </c>
      <c r="C902" s="1" t="s">
        <v>520</v>
      </c>
      <c r="D902" s="23" t="s">
        <v>521</v>
      </c>
      <c r="E902" s="27" t="s">
        <v>335</v>
      </c>
      <c r="F902" s="2">
        <v>15</v>
      </c>
      <c r="G902" s="27">
        <v>8.860994999999999</v>
      </c>
      <c r="H902" s="56">
        <v>24</v>
      </c>
      <c r="I902" s="27">
        <v>2.4</v>
      </c>
      <c r="J902" s="27"/>
      <c r="K902" s="51"/>
      <c r="L902" s="3"/>
      <c r="M902" s="26"/>
      <c r="N902" s="47"/>
      <c r="O902" s="26"/>
      <c r="P902" s="3"/>
      <c r="Q902" s="26"/>
      <c r="R902" s="3"/>
      <c r="T902" s="26">
        <f t="shared" si="26"/>
        <v>11.260995</v>
      </c>
    </row>
    <row r="903" spans="1:20" ht="12.75" hidden="1" outlineLevel="2">
      <c r="A903" s="19" t="s">
        <v>358</v>
      </c>
      <c r="B903" s="19" t="s">
        <v>771</v>
      </c>
      <c r="C903" s="1" t="s">
        <v>520</v>
      </c>
      <c r="D903" s="23" t="s">
        <v>521</v>
      </c>
      <c r="E903" s="27" t="s">
        <v>335</v>
      </c>
      <c r="F903" s="2" t="s">
        <v>337</v>
      </c>
      <c r="G903" s="27">
        <v>5.21235</v>
      </c>
      <c r="H903" s="56">
        <v>1</v>
      </c>
      <c r="I903" s="27">
        <v>0.06</v>
      </c>
      <c r="J903" s="27"/>
      <c r="O903" s="27"/>
      <c r="P903" s="23"/>
      <c r="R903" s="23"/>
      <c r="T903" s="26">
        <f t="shared" si="26"/>
        <v>5.272349999999999</v>
      </c>
    </row>
    <row r="904" spans="1:20" ht="12.75" hidden="1" outlineLevel="2">
      <c r="A904" s="19" t="s">
        <v>358</v>
      </c>
      <c r="B904" s="19" t="s">
        <v>771</v>
      </c>
      <c r="C904" s="1" t="s">
        <v>520</v>
      </c>
      <c r="D904" s="23" t="s">
        <v>521</v>
      </c>
      <c r="E904" s="27" t="s">
        <v>335</v>
      </c>
      <c r="F904" s="2" t="s">
        <v>338</v>
      </c>
      <c r="G904" s="27">
        <v>2.9273399999999996</v>
      </c>
      <c r="H904" s="56">
        <v>2</v>
      </c>
      <c r="I904" s="27">
        <v>0.12</v>
      </c>
      <c r="J904" s="27"/>
      <c r="O904" s="27"/>
      <c r="P904" s="23"/>
      <c r="R904" s="23"/>
      <c r="T904" s="26">
        <f t="shared" si="26"/>
        <v>3.0473399999999997</v>
      </c>
    </row>
    <row r="905" spans="1:20" ht="12.75" hidden="1" outlineLevel="2">
      <c r="A905" s="19" t="s">
        <v>358</v>
      </c>
      <c r="B905" s="19" t="s">
        <v>771</v>
      </c>
      <c r="C905" s="1" t="s">
        <v>520</v>
      </c>
      <c r="D905" s="23" t="s">
        <v>521</v>
      </c>
      <c r="E905" s="27" t="s">
        <v>335</v>
      </c>
      <c r="F905" s="2" t="s">
        <v>339</v>
      </c>
      <c r="G905" s="27">
        <v>38.529270000000004</v>
      </c>
      <c r="H905" s="56">
        <v>76</v>
      </c>
      <c r="I905" s="27">
        <v>4.56</v>
      </c>
      <c r="J905" s="27"/>
      <c r="O905" s="27"/>
      <c r="P905" s="23"/>
      <c r="R905" s="23"/>
      <c r="T905" s="26">
        <f t="shared" si="26"/>
        <v>43.089270000000006</v>
      </c>
    </row>
    <row r="906" spans="1:20" ht="12.75" hidden="1" outlineLevel="2">
      <c r="A906" s="19" t="s">
        <v>358</v>
      </c>
      <c r="B906" s="19" t="s">
        <v>771</v>
      </c>
      <c r="C906" s="1" t="s">
        <v>520</v>
      </c>
      <c r="D906" s="23" t="s">
        <v>521</v>
      </c>
      <c r="E906" s="27" t="s">
        <v>335</v>
      </c>
      <c r="F906" s="2" t="s">
        <v>356</v>
      </c>
      <c r="G906" s="27"/>
      <c r="H906" s="56"/>
      <c r="I906" s="27"/>
      <c r="J906" s="27">
        <v>150</v>
      </c>
      <c r="O906" s="27"/>
      <c r="P906" s="23"/>
      <c r="R906" s="23"/>
      <c r="T906" s="26">
        <f t="shared" si="26"/>
        <v>150</v>
      </c>
    </row>
    <row r="907" spans="1:20" ht="12.75" hidden="1" outlineLevel="2">
      <c r="A907" s="19" t="s">
        <v>358</v>
      </c>
      <c r="B907" s="19" t="s">
        <v>771</v>
      </c>
      <c r="C907" s="1" t="s">
        <v>520</v>
      </c>
      <c r="D907" s="59" t="s">
        <v>521</v>
      </c>
      <c r="E907" s="60" t="s">
        <v>713</v>
      </c>
      <c r="F907" s="23" t="s">
        <v>713</v>
      </c>
      <c r="K907" s="52">
        <v>1.38</v>
      </c>
      <c r="L907" s="53">
        <v>1</v>
      </c>
      <c r="M907" s="27">
        <f>K907*L907*$M$2</f>
        <v>4326.299999999999</v>
      </c>
      <c r="T907" s="26">
        <f t="shared" si="26"/>
        <v>4326.299999999999</v>
      </c>
    </row>
    <row r="908" spans="1:20" ht="12.75" hidden="1" outlineLevel="2">
      <c r="A908" s="19" t="s">
        <v>358</v>
      </c>
      <c r="B908" s="19" t="s">
        <v>771</v>
      </c>
      <c r="C908" s="1" t="s">
        <v>536</v>
      </c>
      <c r="D908" s="23" t="s">
        <v>537</v>
      </c>
      <c r="E908" s="27" t="s">
        <v>861</v>
      </c>
      <c r="F908" s="2" t="s">
        <v>861</v>
      </c>
      <c r="G908" s="27"/>
      <c r="H908" s="56"/>
      <c r="I908" s="27"/>
      <c r="J908" s="27"/>
      <c r="K908" s="51"/>
      <c r="L908" s="3"/>
      <c r="M908" s="26"/>
      <c r="N908" s="58">
        <f>O908/$O$2</f>
        <v>4.5</v>
      </c>
      <c r="O908" s="27">
        <v>324</v>
      </c>
      <c r="P908" s="3"/>
      <c r="Q908" s="26"/>
      <c r="R908" s="3"/>
      <c r="T908" s="26">
        <f t="shared" si="26"/>
        <v>324</v>
      </c>
    </row>
    <row r="909" spans="1:20" ht="12.75" hidden="1" outlineLevel="2">
      <c r="A909" s="19" t="s">
        <v>358</v>
      </c>
      <c r="B909" s="19" t="s">
        <v>771</v>
      </c>
      <c r="C909" s="1" t="s">
        <v>536</v>
      </c>
      <c r="D909" s="23" t="s">
        <v>537</v>
      </c>
      <c r="E909" s="27" t="s">
        <v>335</v>
      </c>
      <c r="F909" s="2">
        <v>15</v>
      </c>
      <c r="G909" s="27">
        <v>51.2811</v>
      </c>
      <c r="H909" s="56">
        <v>145</v>
      </c>
      <c r="I909" s="27">
        <v>14.5</v>
      </c>
      <c r="J909" s="27"/>
      <c r="O909" s="27"/>
      <c r="P909" s="23"/>
      <c r="R909" s="23"/>
      <c r="T909" s="26">
        <f t="shared" si="26"/>
        <v>65.78110000000001</v>
      </c>
    </row>
    <row r="910" spans="1:20" ht="12.75" hidden="1" outlineLevel="2">
      <c r="A910" s="19" t="s">
        <v>358</v>
      </c>
      <c r="B910" s="19" t="s">
        <v>771</v>
      </c>
      <c r="C910" s="1" t="s">
        <v>536</v>
      </c>
      <c r="D910" s="23" t="s">
        <v>537</v>
      </c>
      <c r="E910" s="27" t="s">
        <v>335</v>
      </c>
      <c r="F910" s="2" t="s">
        <v>337</v>
      </c>
      <c r="G910" s="27">
        <v>4.39101</v>
      </c>
      <c r="H910" s="56">
        <v>3</v>
      </c>
      <c r="I910" s="27">
        <v>0.18</v>
      </c>
      <c r="J910" s="27"/>
      <c r="O910" s="27"/>
      <c r="P910" s="23"/>
      <c r="R910" s="23"/>
      <c r="T910" s="26">
        <f t="shared" si="26"/>
        <v>4.571009999999999</v>
      </c>
    </row>
    <row r="911" spans="1:20" ht="12.75" hidden="1" outlineLevel="2">
      <c r="A911" s="19" t="s">
        <v>358</v>
      </c>
      <c r="B911" s="19" t="s">
        <v>771</v>
      </c>
      <c r="C911" s="1" t="s">
        <v>536</v>
      </c>
      <c r="D911" s="23" t="s">
        <v>537</v>
      </c>
      <c r="E911" s="27" t="s">
        <v>335</v>
      </c>
      <c r="F911" s="2" t="s">
        <v>338</v>
      </c>
      <c r="G911" s="27">
        <v>4.359419999999999</v>
      </c>
      <c r="H911" s="56">
        <v>2</v>
      </c>
      <c r="I911" s="27">
        <v>0.12</v>
      </c>
      <c r="J911" s="27"/>
      <c r="O911" s="27"/>
      <c r="P911" s="23"/>
      <c r="R911" s="23"/>
      <c r="T911" s="26">
        <f t="shared" si="26"/>
        <v>4.479419999999999</v>
      </c>
    </row>
    <row r="912" spans="1:20" ht="12.75" hidden="1" outlineLevel="2">
      <c r="A912" s="19" t="s">
        <v>358</v>
      </c>
      <c r="B912" s="19" t="s">
        <v>771</v>
      </c>
      <c r="C912" s="1" t="s">
        <v>536</v>
      </c>
      <c r="D912" s="23" t="s">
        <v>537</v>
      </c>
      <c r="E912" s="27" t="s">
        <v>335</v>
      </c>
      <c r="F912" s="2" t="s">
        <v>339</v>
      </c>
      <c r="G912" s="27">
        <v>18.29061</v>
      </c>
      <c r="H912" s="56">
        <v>36</v>
      </c>
      <c r="I912" s="27">
        <v>2.16</v>
      </c>
      <c r="J912" s="27"/>
      <c r="K912" s="51"/>
      <c r="L912" s="3"/>
      <c r="M912" s="26"/>
      <c r="N912" s="47"/>
      <c r="O912" s="26"/>
      <c r="P912" s="3"/>
      <c r="Q912" s="26"/>
      <c r="R912" s="3"/>
      <c r="T912" s="26">
        <f t="shared" si="26"/>
        <v>20.45061</v>
      </c>
    </row>
    <row r="913" spans="1:20" ht="12.75" hidden="1" outlineLevel="2">
      <c r="A913" s="19" t="s">
        <v>358</v>
      </c>
      <c r="B913" s="19" t="s">
        <v>771</v>
      </c>
      <c r="C913" s="1" t="s">
        <v>536</v>
      </c>
      <c r="D913" s="23" t="s">
        <v>537</v>
      </c>
      <c r="E913" s="27" t="s">
        <v>335</v>
      </c>
      <c r="F913" s="2" t="s">
        <v>356</v>
      </c>
      <c r="G913" s="27"/>
      <c r="H913" s="56"/>
      <c r="I913" s="27"/>
      <c r="J913" s="27">
        <v>150</v>
      </c>
      <c r="K913" s="51"/>
      <c r="L913" s="3"/>
      <c r="M913" s="26"/>
      <c r="N913" s="47"/>
      <c r="O913" s="26"/>
      <c r="P913" s="3"/>
      <c r="Q913" s="26"/>
      <c r="R913" s="3"/>
      <c r="T913" s="26">
        <f t="shared" si="26"/>
        <v>150</v>
      </c>
    </row>
    <row r="914" spans="1:20" ht="12.75" hidden="1" outlineLevel="2">
      <c r="A914" s="19" t="s">
        <v>358</v>
      </c>
      <c r="B914" s="19" t="s">
        <v>771</v>
      </c>
      <c r="C914" s="1" t="s">
        <v>536</v>
      </c>
      <c r="D914" s="59" t="s">
        <v>537</v>
      </c>
      <c r="E914" s="60" t="s">
        <v>713</v>
      </c>
      <c r="F914" s="23" t="s">
        <v>713</v>
      </c>
      <c r="K914" s="52">
        <v>1.04</v>
      </c>
      <c r="L914" s="53">
        <v>1</v>
      </c>
      <c r="M914" s="27">
        <f>K914*L914*$M$2</f>
        <v>3260.4</v>
      </c>
      <c r="T914" s="26">
        <f t="shared" si="26"/>
        <v>3260.4</v>
      </c>
    </row>
    <row r="915" spans="1:20" ht="12.75" hidden="1" outlineLevel="2">
      <c r="A915" s="19" t="s">
        <v>358</v>
      </c>
      <c r="B915" s="19" t="s">
        <v>771</v>
      </c>
      <c r="C915" s="1" t="s">
        <v>534</v>
      </c>
      <c r="D915" s="23" t="s">
        <v>535</v>
      </c>
      <c r="E915" s="27" t="s">
        <v>861</v>
      </c>
      <c r="F915" s="2" t="s">
        <v>861</v>
      </c>
      <c r="G915" s="27"/>
      <c r="H915" s="56"/>
      <c r="I915" s="27"/>
      <c r="J915" s="27"/>
      <c r="N915" s="58">
        <f>O915/$O$2</f>
        <v>3.25</v>
      </c>
      <c r="O915" s="27">
        <v>234</v>
      </c>
      <c r="P915" s="23"/>
      <c r="R915" s="23"/>
      <c r="T915" s="26">
        <f t="shared" si="26"/>
        <v>234</v>
      </c>
    </row>
    <row r="916" spans="1:20" ht="12.75" hidden="1" outlineLevel="2">
      <c r="A916" s="19" t="s">
        <v>358</v>
      </c>
      <c r="B916" s="19" t="s">
        <v>771</v>
      </c>
      <c r="C916" s="1" t="s">
        <v>534</v>
      </c>
      <c r="D916" s="23" t="s">
        <v>535</v>
      </c>
      <c r="E916" s="27" t="s">
        <v>335</v>
      </c>
      <c r="F916" s="2">
        <v>15</v>
      </c>
      <c r="G916" s="27">
        <v>0.70551</v>
      </c>
      <c r="H916" s="56">
        <v>2</v>
      </c>
      <c r="I916" s="27">
        <v>0.2</v>
      </c>
      <c r="J916" s="27"/>
      <c r="O916" s="27"/>
      <c r="P916" s="23"/>
      <c r="R916" s="23"/>
      <c r="T916" s="26">
        <f t="shared" si="26"/>
        <v>0.90551</v>
      </c>
    </row>
    <row r="917" spans="1:20" ht="12.75" hidden="1" outlineLevel="2">
      <c r="A917" s="19" t="s">
        <v>358</v>
      </c>
      <c r="B917" s="19" t="s">
        <v>771</v>
      </c>
      <c r="C917" s="1" t="s">
        <v>534</v>
      </c>
      <c r="D917" s="23" t="s">
        <v>535</v>
      </c>
      <c r="E917" s="27" t="s">
        <v>335</v>
      </c>
      <c r="F917" s="2" t="s">
        <v>339</v>
      </c>
      <c r="G917" s="27">
        <v>9.69813</v>
      </c>
      <c r="H917" s="56">
        <v>19</v>
      </c>
      <c r="I917" s="27">
        <v>1.14</v>
      </c>
      <c r="J917" s="27"/>
      <c r="K917" s="51"/>
      <c r="L917" s="3"/>
      <c r="M917" s="26"/>
      <c r="N917" s="47"/>
      <c r="O917" s="26"/>
      <c r="P917" s="3"/>
      <c r="Q917" s="26"/>
      <c r="R917" s="3"/>
      <c r="T917" s="26">
        <f t="shared" si="26"/>
        <v>10.838130000000001</v>
      </c>
    </row>
    <row r="918" spans="1:20" ht="12.75" hidden="1" outlineLevel="2">
      <c r="A918" s="19" t="s">
        <v>358</v>
      </c>
      <c r="B918" s="19" t="s">
        <v>771</v>
      </c>
      <c r="C918" s="1" t="s">
        <v>534</v>
      </c>
      <c r="D918" s="23" t="s">
        <v>535</v>
      </c>
      <c r="E918" s="27" t="s">
        <v>335</v>
      </c>
      <c r="F918" s="2" t="s">
        <v>340</v>
      </c>
      <c r="G918" s="27">
        <v>0.93717</v>
      </c>
      <c r="H918" s="56">
        <v>1</v>
      </c>
      <c r="I918" s="27">
        <v>0.48</v>
      </c>
      <c r="J918" s="27"/>
      <c r="O918" s="27"/>
      <c r="P918" s="23"/>
      <c r="R918" s="23"/>
      <c r="T918" s="26">
        <f t="shared" si="26"/>
        <v>1.41717</v>
      </c>
    </row>
    <row r="919" spans="1:20" ht="12.75" hidden="1" outlineLevel="2">
      <c r="A919" s="19" t="s">
        <v>358</v>
      </c>
      <c r="B919" s="19" t="s">
        <v>771</v>
      </c>
      <c r="C919" s="1" t="s">
        <v>534</v>
      </c>
      <c r="D919" s="23" t="s">
        <v>535</v>
      </c>
      <c r="E919" s="27" t="s">
        <v>335</v>
      </c>
      <c r="F919" s="2" t="s">
        <v>356</v>
      </c>
      <c r="G919" s="27"/>
      <c r="H919" s="56"/>
      <c r="I919" s="27"/>
      <c r="J919" s="27">
        <v>90</v>
      </c>
      <c r="O919" s="27"/>
      <c r="P919" s="23"/>
      <c r="R919" s="23"/>
      <c r="T919" s="26">
        <f t="shared" si="26"/>
        <v>90</v>
      </c>
    </row>
    <row r="920" spans="1:20" ht="12.75" hidden="1" outlineLevel="2">
      <c r="A920" s="19" t="s">
        <v>358</v>
      </c>
      <c r="B920" s="19" t="s">
        <v>771</v>
      </c>
      <c r="C920" s="1" t="s">
        <v>534</v>
      </c>
      <c r="D920" s="59" t="s">
        <v>535</v>
      </c>
      <c r="E920" s="60" t="s">
        <v>713</v>
      </c>
      <c r="F920" s="23" t="s">
        <v>713</v>
      </c>
      <c r="K920" s="52">
        <v>1.54</v>
      </c>
      <c r="L920" s="53">
        <v>1</v>
      </c>
      <c r="M920" s="27">
        <f>K920*L920*$M$2</f>
        <v>4827.900000000001</v>
      </c>
      <c r="T920" s="26">
        <f t="shared" si="26"/>
        <v>4827.900000000001</v>
      </c>
    </row>
    <row r="921" spans="1:20" ht="12.75" hidden="1" outlineLevel="2">
      <c r="A921" s="19" t="s">
        <v>358</v>
      </c>
      <c r="B921" s="19" t="s">
        <v>833</v>
      </c>
      <c r="C921" s="1" t="s">
        <v>534</v>
      </c>
      <c r="D921" s="23" t="s">
        <v>612</v>
      </c>
      <c r="E921" s="27" t="s">
        <v>861</v>
      </c>
      <c r="F921" s="2" t="s">
        <v>861</v>
      </c>
      <c r="G921" s="27"/>
      <c r="H921" s="56"/>
      <c r="I921" s="27"/>
      <c r="J921" s="27"/>
      <c r="K921" s="51"/>
      <c r="L921" s="3"/>
      <c r="M921" s="26"/>
      <c r="N921" s="58">
        <f>O921/$O$2</f>
        <v>0.5</v>
      </c>
      <c r="O921" s="27">
        <v>36</v>
      </c>
      <c r="P921" s="3"/>
      <c r="Q921" s="26"/>
      <c r="R921" s="3"/>
      <c r="T921" s="26">
        <f t="shared" si="26"/>
        <v>36</v>
      </c>
    </row>
    <row r="922" spans="1:20" ht="12.75" hidden="1" outlineLevel="2">
      <c r="A922" s="19" t="s">
        <v>358</v>
      </c>
      <c r="B922" s="19" t="s">
        <v>833</v>
      </c>
      <c r="C922" s="1" t="s">
        <v>534</v>
      </c>
      <c r="D922" s="76" t="s">
        <v>612</v>
      </c>
      <c r="E922" s="60" t="s">
        <v>713</v>
      </c>
      <c r="F922" s="23" t="s">
        <v>713</v>
      </c>
      <c r="K922" s="52">
        <v>1</v>
      </c>
      <c r="L922" s="53">
        <v>1</v>
      </c>
      <c r="M922" s="27">
        <f>K922*L922*$M$2</f>
        <v>3135</v>
      </c>
      <c r="T922" s="26">
        <f t="shared" si="26"/>
        <v>3135</v>
      </c>
    </row>
    <row r="923" spans="1:20" ht="12.75" hidden="1" outlineLevel="2">
      <c r="A923" s="19" t="s">
        <v>358</v>
      </c>
      <c r="B923" s="19" t="s">
        <v>771</v>
      </c>
      <c r="C923" s="1" t="s">
        <v>526</v>
      </c>
      <c r="D923" s="23" t="s">
        <v>527</v>
      </c>
      <c r="E923" s="27" t="s">
        <v>335</v>
      </c>
      <c r="F923" s="2">
        <v>15</v>
      </c>
      <c r="G923" s="27">
        <v>3.5275499999999997</v>
      </c>
      <c r="H923" s="56">
        <v>10</v>
      </c>
      <c r="I923" s="27">
        <v>1</v>
      </c>
      <c r="J923" s="27"/>
      <c r="O923" s="27"/>
      <c r="P923" s="23"/>
      <c r="R923" s="23"/>
      <c r="T923" s="26">
        <f t="shared" si="26"/>
        <v>4.52755</v>
      </c>
    </row>
    <row r="924" spans="1:20" ht="12.75" hidden="1" outlineLevel="2">
      <c r="A924" s="19" t="s">
        <v>358</v>
      </c>
      <c r="B924" s="19" t="s">
        <v>771</v>
      </c>
      <c r="C924" s="1" t="s">
        <v>526</v>
      </c>
      <c r="D924" s="23" t="s">
        <v>527</v>
      </c>
      <c r="E924" s="27" t="s">
        <v>335</v>
      </c>
      <c r="F924" s="2" t="s">
        <v>339</v>
      </c>
      <c r="G924" s="27">
        <v>18.96453</v>
      </c>
      <c r="H924" s="56">
        <v>39</v>
      </c>
      <c r="I924" s="27">
        <v>2.34</v>
      </c>
      <c r="J924" s="27"/>
      <c r="O924" s="27"/>
      <c r="P924" s="23"/>
      <c r="R924" s="23"/>
      <c r="T924" s="26">
        <f t="shared" si="26"/>
        <v>21.30453</v>
      </c>
    </row>
    <row r="925" spans="1:20" ht="12.75" hidden="1" outlineLevel="2">
      <c r="A925" s="19" t="s">
        <v>358</v>
      </c>
      <c r="B925" s="19" t="s">
        <v>771</v>
      </c>
      <c r="C925" s="1" t="s">
        <v>526</v>
      </c>
      <c r="D925" s="23" t="s">
        <v>527</v>
      </c>
      <c r="E925" s="27" t="s">
        <v>335</v>
      </c>
      <c r="F925" s="2" t="s">
        <v>356</v>
      </c>
      <c r="G925" s="27"/>
      <c r="H925" s="56"/>
      <c r="I925" s="27"/>
      <c r="J925" s="27">
        <v>165</v>
      </c>
      <c r="O925" s="27"/>
      <c r="P925" s="23"/>
      <c r="R925" s="23"/>
      <c r="T925" s="26">
        <f t="shared" si="26"/>
        <v>165</v>
      </c>
    </row>
    <row r="926" spans="1:20" ht="12.75" hidden="1" outlineLevel="2">
      <c r="A926" s="19" t="s">
        <v>358</v>
      </c>
      <c r="B926" s="19" t="s">
        <v>771</v>
      </c>
      <c r="C926" s="1" t="s">
        <v>526</v>
      </c>
      <c r="D926" s="59" t="s">
        <v>527</v>
      </c>
      <c r="E926" s="60" t="s">
        <v>713</v>
      </c>
      <c r="F926" s="23" t="s">
        <v>713</v>
      </c>
      <c r="K926" s="52">
        <v>1.74</v>
      </c>
      <c r="L926" s="53">
        <v>1</v>
      </c>
      <c r="M926" s="27">
        <f>K926*L926*$M$2</f>
        <v>5454.9</v>
      </c>
      <c r="T926" s="26">
        <f t="shared" si="26"/>
        <v>5454.9</v>
      </c>
    </row>
    <row r="927" spans="1:20" ht="12.75" hidden="1" outlineLevel="2">
      <c r="A927" s="19" t="s">
        <v>358</v>
      </c>
      <c r="B927" s="19" t="s">
        <v>771</v>
      </c>
      <c r="C927" s="1" t="s">
        <v>526</v>
      </c>
      <c r="D927" s="23" t="s">
        <v>539</v>
      </c>
      <c r="E927" s="27" t="s">
        <v>861</v>
      </c>
      <c r="F927" s="2" t="s">
        <v>861</v>
      </c>
      <c r="G927" s="27"/>
      <c r="H927" s="56"/>
      <c r="I927" s="27"/>
      <c r="J927" s="27"/>
      <c r="N927" s="58">
        <f>O927/$O$2</f>
        <v>2.25</v>
      </c>
      <c r="O927" s="27">
        <v>162</v>
      </c>
      <c r="P927" s="23"/>
      <c r="R927" s="23"/>
      <c r="T927" s="26">
        <f t="shared" si="26"/>
        <v>162</v>
      </c>
    </row>
    <row r="928" spans="1:20" ht="12.75" hidden="1" outlineLevel="2">
      <c r="A928" s="19" t="s">
        <v>358</v>
      </c>
      <c r="B928" s="19" t="s">
        <v>771</v>
      </c>
      <c r="C928" s="1" t="s">
        <v>526</v>
      </c>
      <c r="D928" s="59" t="s">
        <v>539</v>
      </c>
      <c r="E928" s="60" t="s">
        <v>713</v>
      </c>
      <c r="F928" s="23" t="s">
        <v>713</v>
      </c>
      <c r="K928" s="52">
        <v>1</v>
      </c>
      <c r="L928" s="53">
        <v>1</v>
      </c>
      <c r="M928" s="27">
        <f>K928*L928*$M$2</f>
        <v>3135</v>
      </c>
      <c r="T928" s="26">
        <f t="shared" si="26"/>
        <v>3135</v>
      </c>
    </row>
    <row r="929" spans="1:20" ht="12.75" hidden="1" outlineLevel="2">
      <c r="A929" s="19" t="s">
        <v>358</v>
      </c>
      <c r="B929" s="19" t="s">
        <v>771</v>
      </c>
      <c r="C929" s="1" t="s">
        <v>522</v>
      </c>
      <c r="D929" s="23" t="s">
        <v>523</v>
      </c>
      <c r="E929" s="27" t="s">
        <v>335</v>
      </c>
      <c r="F929" s="2">
        <v>15</v>
      </c>
      <c r="G929" s="27">
        <v>3.880305</v>
      </c>
      <c r="H929" s="56">
        <v>11</v>
      </c>
      <c r="I929" s="27">
        <v>1.1</v>
      </c>
      <c r="J929" s="27"/>
      <c r="K929" s="51"/>
      <c r="L929" s="3"/>
      <c r="M929" s="26"/>
      <c r="N929" s="47"/>
      <c r="O929" s="26"/>
      <c r="P929" s="3"/>
      <c r="Q929" s="26"/>
      <c r="R929" s="3"/>
      <c r="T929" s="26">
        <f t="shared" si="26"/>
        <v>4.9803049999999995</v>
      </c>
    </row>
    <row r="930" spans="1:20" ht="12.75" hidden="1" outlineLevel="2">
      <c r="A930" s="19" t="s">
        <v>358</v>
      </c>
      <c r="B930" s="19" t="s">
        <v>771</v>
      </c>
      <c r="C930" s="1" t="s">
        <v>522</v>
      </c>
      <c r="D930" s="23" t="s">
        <v>523</v>
      </c>
      <c r="E930" s="27" t="s">
        <v>335</v>
      </c>
      <c r="F930" s="2" t="s">
        <v>339</v>
      </c>
      <c r="G930" s="27">
        <v>13.151969999999999</v>
      </c>
      <c r="H930" s="56">
        <v>28</v>
      </c>
      <c r="I930" s="27">
        <v>1.68</v>
      </c>
      <c r="J930" s="27"/>
      <c r="O930" s="27"/>
      <c r="P930" s="23"/>
      <c r="R930" s="23"/>
      <c r="T930" s="26">
        <f aca="true" t="shared" si="27" ref="T930:T993">G930+I930+J930+M930+O930+Q930+R930+S930</f>
        <v>14.831969999999998</v>
      </c>
    </row>
    <row r="931" spans="1:20" ht="12.75" hidden="1" outlineLevel="2">
      <c r="A931" s="19" t="s">
        <v>358</v>
      </c>
      <c r="B931" s="19" t="s">
        <v>771</v>
      </c>
      <c r="C931" s="1" t="s">
        <v>522</v>
      </c>
      <c r="D931" s="23" t="s">
        <v>523</v>
      </c>
      <c r="E931" s="27" t="s">
        <v>335</v>
      </c>
      <c r="F931" s="2" t="s">
        <v>356</v>
      </c>
      <c r="G931" s="27"/>
      <c r="H931" s="56"/>
      <c r="I931" s="27"/>
      <c r="J931" s="27">
        <v>150</v>
      </c>
      <c r="O931" s="27"/>
      <c r="P931" s="23"/>
      <c r="R931" s="23"/>
      <c r="T931" s="26">
        <f t="shared" si="27"/>
        <v>150</v>
      </c>
    </row>
    <row r="932" spans="1:20" ht="12.75" hidden="1" outlineLevel="2">
      <c r="A932" s="19" t="s">
        <v>358</v>
      </c>
      <c r="B932" s="19" t="s">
        <v>771</v>
      </c>
      <c r="C932" s="1" t="s">
        <v>522</v>
      </c>
      <c r="D932" s="59" t="s">
        <v>523</v>
      </c>
      <c r="E932" s="60" t="s">
        <v>713</v>
      </c>
      <c r="F932" s="23" t="s">
        <v>713</v>
      </c>
      <c r="K932" s="52">
        <v>1.74</v>
      </c>
      <c r="L932" s="53">
        <v>1</v>
      </c>
      <c r="M932" s="27">
        <f>K932*L932*$M$2</f>
        <v>5454.9</v>
      </c>
      <c r="T932" s="26">
        <f t="shared" si="27"/>
        <v>5454.9</v>
      </c>
    </row>
    <row r="933" spans="1:20" ht="12.75" hidden="1" outlineLevel="2">
      <c r="A933" s="19" t="s">
        <v>358</v>
      </c>
      <c r="B933" s="19" t="s">
        <v>771</v>
      </c>
      <c r="C933" s="1" t="s">
        <v>524</v>
      </c>
      <c r="D933" s="23" t="s">
        <v>525</v>
      </c>
      <c r="E933" s="27" t="s">
        <v>335</v>
      </c>
      <c r="F933" s="2">
        <v>15</v>
      </c>
      <c r="G933" s="27">
        <v>11.10915</v>
      </c>
      <c r="H933" s="56">
        <v>30</v>
      </c>
      <c r="I933" s="27">
        <v>3</v>
      </c>
      <c r="J933" s="27"/>
      <c r="O933" s="27"/>
      <c r="P933" s="23"/>
      <c r="R933" s="23"/>
      <c r="T933" s="26">
        <f t="shared" si="27"/>
        <v>14.10915</v>
      </c>
    </row>
    <row r="934" spans="1:20" ht="12.75" hidden="1" outlineLevel="2">
      <c r="A934" s="19" t="s">
        <v>358</v>
      </c>
      <c r="B934" s="19" t="s">
        <v>771</v>
      </c>
      <c r="C934" s="1" t="s">
        <v>524</v>
      </c>
      <c r="D934" s="23" t="s">
        <v>525</v>
      </c>
      <c r="E934" s="27" t="s">
        <v>335</v>
      </c>
      <c r="F934" s="2" t="s">
        <v>337</v>
      </c>
      <c r="G934" s="27">
        <v>2.35872</v>
      </c>
      <c r="H934" s="56">
        <v>1</v>
      </c>
      <c r="I934" s="27">
        <v>0.06</v>
      </c>
      <c r="J934" s="27"/>
      <c r="O934" s="27"/>
      <c r="P934" s="23"/>
      <c r="R934" s="23"/>
      <c r="T934" s="26">
        <f t="shared" si="27"/>
        <v>2.41872</v>
      </c>
    </row>
    <row r="935" spans="1:20" ht="12.75" hidden="1" outlineLevel="2">
      <c r="A935" s="19" t="s">
        <v>358</v>
      </c>
      <c r="B935" s="19" t="s">
        <v>771</v>
      </c>
      <c r="C935" s="1" t="s">
        <v>524</v>
      </c>
      <c r="D935" s="23" t="s">
        <v>525</v>
      </c>
      <c r="E935" s="27" t="s">
        <v>335</v>
      </c>
      <c r="F935" s="2" t="s">
        <v>338</v>
      </c>
      <c r="G935" s="27">
        <v>2.56932</v>
      </c>
      <c r="H935" s="56">
        <v>2</v>
      </c>
      <c r="I935" s="27">
        <v>0.12</v>
      </c>
      <c r="J935" s="27"/>
      <c r="O935" s="27"/>
      <c r="P935" s="23"/>
      <c r="R935" s="23"/>
      <c r="T935" s="26">
        <f t="shared" si="27"/>
        <v>2.68932</v>
      </c>
    </row>
    <row r="936" spans="1:20" ht="12.75" hidden="1" outlineLevel="2">
      <c r="A936" s="19" t="s">
        <v>358</v>
      </c>
      <c r="B936" s="19" t="s">
        <v>771</v>
      </c>
      <c r="C936" s="1" t="s">
        <v>524</v>
      </c>
      <c r="D936" s="23" t="s">
        <v>525</v>
      </c>
      <c r="E936" s="27" t="s">
        <v>335</v>
      </c>
      <c r="F936" s="2" t="s">
        <v>339</v>
      </c>
      <c r="G936" s="27">
        <v>29.894669999999998</v>
      </c>
      <c r="H936" s="56">
        <v>57</v>
      </c>
      <c r="I936" s="27">
        <v>3.42</v>
      </c>
      <c r="J936" s="27"/>
      <c r="O936" s="27"/>
      <c r="P936" s="23"/>
      <c r="R936" s="23"/>
      <c r="T936" s="26">
        <f t="shared" si="27"/>
        <v>33.31467</v>
      </c>
    </row>
    <row r="937" spans="1:20" ht="12.75" hidden="1" outlineLevel="2">
      <c r="A937" s="19" t="s">
        <v>358</v>
      </c>
      <c r="B937" s="19" t="s">
        <v>771</v>
      </c>
      <c r="C937" s="1" t="s">
        <v>524</v>
      </c>
      <c r="D937" s="23" t="s">
        <v>525</v>
      </c>
      <c r="E937" s="27" t="s">
        <v>335</v>
      </c>
      <c r="F937" s="2" t="s">
        <v>356</v>
      </c>
      <c r="G937" s="27"/>
      <c r="H937" s="56"/>
      <c r="I937" s="27"/>
      <c r="J937" s="27">
        <v>165</v>
      </c>
      <c r="O937" s="27"/>
      <c r="P937" s="23"/>
      <c r="R937" s="23"/>
      <c r="T937" s="26">
        <f t="shared" si="27"/>
        <v>165</v>
      </c>
    </row>
    <row r="938" spans="1:20" ht="12.75" hidden="1" outlineLevel="2">
      <c r="A938" s="19" t="s">
        <v>358</v>
      </c>
      <c r="B938" s="19" t="s">
        <v>771</v>
      </c>
      <c r="C938" s="1" t="s">
        <v>524</v>
      </c>
      <c r="D938" s="59" t="s">
        <v>525</v>
      </c>
      <c r="E938" s="60" t="s">
        <v>713</v>
      </c>
      <c r="F938" s="23" t="s">
        <v>713</v>
      </c>
      <c r="K938" s="52">
        <v>1.74</v>
      </c>
      <c r="L938" s="53">
        <v>1</v>
      </c>
      <c r="M938" s="27">
        <f>K938*L938*$M$2</f>
        <v>5454.9</v>
      </c>
      <c r="T938" s="26">
        <f t="shared" si="27"/>
        <v>5454.9</v>
      </c>
    </row>
    <row r="939" spans="1:20" ht="12.75" hidden="1" outlineLevel="2">
      <c r="A939" s="19" t="s">
        <v>358</v>
      </c>
      <c r="B939" s="19" t="s">
        <v>771</v>
      </c>
      <c r="C939" s="1" t="s">
        <v>532</v>
      </c>
      <c r="D939" s="23" t="s">
        <v>533</v>
      </c>
      <c r="E939" s="27" t="s">
        <v>335</v>
      </c>
      <c r="F939" s="2">
        <v>15</v>
      </c>
      <c r="G939" s="27">
        <v>19.7964</v>
      </c>
      <c r="H939" s="56">
        <v>55</v>
      </c>
      <c r="I939" s="27">
        <v>5.5</v>
      </c>
      <c r="J939" s="27"/>
      <c r="O939" s="27"/>
      <c r="P939" s="23"/>
      <c r="R939" s="23"/>
      <c r="T939" s="26">
        <f t="shared" si="27"/>
        <v>25.2964</v>
      </c>
    </row>
    <row r="940" spans="1:20" ht="12.75" hidden="1" outlineLevel="2">
      <c r="A940" s="19" t="s">
        <v>358</v>
      </c>
      <c r="B940" s="19" t="s">
        <v>771</v>
      </c>
      <c r="C940" s="1" t="s">
        <v>532</v>
      </c>
      <c r="D940" s="23" t="s">
        <v>533</v>
      </c>
      <c r="E940" s="27" t="s">
        <v>335</v>
      </c>
      <c r="F940" s="2" t="s">
        <v>338</v>
      </c>
      <c r="G940" s="27">
        <v>1.4636699999999998</v>
      </c>
      <c r="H940" s="56">
        <v>1</v>
      </c>
      <c r="I940" s="27">
        <v>0.06</v>
      </c>
      <c r="J940" s="27"/>
      <c r="O940" s="27"/>
      <c r="P940" s="23"/>
      <c r="R940" s="23"/>
      <c r="T940" s="26">
        <f t="shared" si="27"/>
        <v>1.5236699999999999</v>
      </c>
    </row>
    <row r="941" spans="1:20" ht="12.75" hidden="1" outlineLevel="2">
      <c r="A941" s="19" t="s">
        <v>358</v>
      </c>
      <c r="B941" s="19" t="s">
        <v>771</v>
      </c>
      <c r="C941" s="1" t="s">
        <v>532</v>
      </c>
      <c r="D941" s="23" t="s">
        <v>533</v>
      </c>
      <c r="E941" s="27" t="s">
        <v>335</v>
      </c>
      <c r="F941" s="2" t="s">
        <v>339</v>
      </c>
      <c r="G941" s="27">
        <v>28.762695</v>
      </c>
      <c r="H941" s="56">
        <v>60</v>
      </c>
      <c r="I941" s="27">
        <v>3.6</v>
      </c>
      <c r="J941" s="27"/>
      <c r="O941" s="27"/>
      <c r="P941" s="23"/>
      <c r="R941" s="23"/>
      <c r="T941" s="26">
        <f t="shared" si="27"/>
        <v>32.362695</v>
      </c>
    </row>
    <row r="942" spans="1:20" ht="12.75" hidden="1" outlineLevel="2">
      <c r="A942" s="19" t="s">
        <v>358</v>
      </c>
      <c r="B942" s="19" t="s">
        <v>771</v>
      </c>
      <c r="C942" s="1" t="s">
        <v>532</v>
      </c>
      <c r="D942" s="23" t="s">
        <v>533</v>
      </c>
      <c r="E942" s="27" t="s">
        <v>335</v>
      </c>
      <c r="F942" s="2" t="s">
        <v>356</v>
      </c>
      <c r="G942" s="27"/>
      <c r="H942" s="56"/>
      <c r="I942" s="27"/>
      <c r="J942" s="27">
        <v>150</v>
      </c>
      <c r="O942" s="27"/>
      <c r="P942" s="23"/>
      <c r="R942" s="23"/>
      <c r="T942" s="26">
        <f t="shared" si="27"/>
        <v>150</v>
      </c>
    </row>
    <row r="943" spans="1:20" ht="12.75" hidden="1" outlineLevel="2">
      <c r="A943" s="19" t="s">
        <v>358</v>
      </c>
      <c r="B943" s="19" t="s">
        <v>771</v>
      </c>
      <c r="C943" s="1" t="s">
        <v>532</v>
      </c>
      <c r="D943" s="59" t="s">
        <v>533</v>
      </c>
      <c r="E943" s="60" t="s">
        <v>713</v>
      </c>
      <c r="F943" s="23" t="s">
        <v>713</v>
      </c>
      <c r="K943" s="52">
        <v>0.7</v>
      </c>
      <c r="L943" s="53">
        <v>1</v>
      </c>
      <c r="M943" s="27">
        <f>K943*L943*$M$2</f>
        <v>2194.5</v>
      </c>
      <c r="T943" s="26">
        <f t="shared" si="27"/>
        <v>2194.5</v>
      </c>
    </row>
    <row r="944" spans="1:20" ht="12.75" hidden="1" outlineLevel="2">
      <c r="A944" s="19" t="s">
        <v>358</v>
      </c>
      <c r="B944" s="19" t="s">
        <v>771</v>
      </c>
      <c r="C944" s="1" t="s">
        <v>780</v>
      </c>
      <c r="D944" s="23" t="s">
        <v>517</v>
      </c>
      <c r="E944" s="27" t="s">
        <v>335</v>
      </c>
      <c r="F944" s="2">
        <v>15</v>
      </c>
      <c r="G944" s="27">
        <v>1.0582649999999998</v>
      </c>
      <c r="H944" s="56">
        <v>3</v>
      </c>
      <c r="I944" s="27">
        <v>0.3</v>
      </c>
      <c r="J944" s="27"/>
      <c r="O944" s="27"/>
      <c r="P944" s="23"/>
      <c r="R944" s="23"/>
      <c r="T944" s="26">
        <f t="shared" si="27"/>
        <v>1.3582649999999998</v>
      </c>
    </row>
    <row r="945" spans="1:20" ht="12.75" hidden="1" outlineLevel="2">
      <c r="A945" s="19" t="s">
        <v>358</v>
      </c>
      <c r="B945" s="19" t="s">
        <v>771</v>
      </c>
      <c r="C945" s="1" t="s">
        <v>780</v>
      </c>
      <c r="D945" s="23" t="s">
        <v>517</v>
      </c>
      <c r="E945" s="27" t="s">
        <v>335</v>
      </c>
      <c r="F945" s="2" t="s">
        <v>337</v>
      </c>
      <c r="G945" s="27">
        <v>3.07476</v>
      </c>
      <c r="H945" s="56">
        <v>1</v>
      </c>
      <c r="I945" s="27">
        <v>0.06</v>
      </c>
      <c r="J945" s="27"/>
      <c r="O945" s="27"/>
      <c r="P945" s="23"/>
      <c r="R945" s="23"/>
      <c r="T945" s="26">
        <f t="shared" si="27"/>
        <v>3.13476</v>
      </c>
    </row>
    <row r="946" spans="1:20" ht="12.75" hidden="1" outlineLevel="2">
      <c r="A946" s="19" t="s">
        <v>358</v>
      </c>
      <c r="B946" s="19" t="s">
        <v>771</v>
      </c>
      <c r="C946" s="1" t="s">
        <v>780</v>
      </c>
      <c r="D946" s="23" t="s">
        <v>517</v>
      </c>
      <c r="E946" s="27" t="s">
        <v>335</v>
      </c>
      <c r="F946" s="2" t="s">
        <v>339</v>
      </c>
      <c r="G946" s="27">
        <v>27.514889999999998</v>
      </c>
      <c r="H946" s="56">
        <v>59</v>
      </c>
      <c r="I946" s="27">
        <v>3.54</v>
      </c>
      <c r="J946" s="27"/>
      <c r="O946" s="27"/>
      <c r="P946" s="23"/>
      <c r="R946" s="23"/>
      <c r="T946" s="26">
        <f t="shared" si="27"/>
        <v>31.054889999999997</v>
      </c>
    </row>
    <row r="947" spans="1:20" ht="12.75" hidden="1" outlineLevel="2">
      <c r="A947" s="19" t="s">
        <v>358</v>
      </c>
      <c r="B947" s="19" t="s">
        <v>771</v>
      </c>
      <c r="C947" s="1" t="s">
        <v>780</v>
      </c>
      <c r="D947" s="23" t="s">
        <v>517</v>
      </c>
      <c r="E947" s="27" t="s">
        <v>335</v>
      </c>
      <c r="F947" s="2" t="s">
        <v>356</v>
      </c>
      <c r="G947" s="27"/>
      <c r="H947" s="56"/>
      <c r="I947" s="27"/>
      <c r="J947" s="27">
        <v>150</v>
      </c>
      <c r="O947" s="27"/>
      <c r="P947" s="23"/>
      <c r="R947" s="23"/>
      <c r="T947" s="26">
        <f t="shared" si="27"/>
        <v>150</v>
      </c>
    </row>
    <row r="948" spans="1:20" ht="12.75" hidden="1" outlineLevel="2">
      <c r="A948" s="19" t="s">
        <v>358</v>
      </c>
      <c r="B948" s="19" t="s">
        <v>771</v>
      </c>
      <c r="C948" s="1" t="s">
        <v>780</v>
      </c>
      <c r="D948" s="59" t="s">
        <v>517</v>
      </c>
      <c r="E948" s="60" t="s">
        <v>713</v>
      </c>
      <c r="F948" s="23" t="s">
        <v>713</v>
      </c>
      <c r="K948" s="52">
        <v>1.74</v>
      </c>
      <c r="L948" s="53">
        <v>1</v>
      </c>
      <c r="M948" s="27">
        <f>K948*L948*$M$2</f>
        <v>5454.9</v>
      </c>
      <c r="T948" s="26">
        <f t="shared" si="27"/>
        <v>5454.9</v>
      </c>
    </row>
    <row r="949" spans="1:20" ht="12.75" hidden="1" outlineLevel="2">
      <c r="A949" s="19" t="s">
        <v>358</v>
      </c>
      <c r="B949" s="19" t="s">
        <v>771</v>
      </c>
      <c r="C949" s="1" t="s">
        <v>518</v>
      </c>
      <c r="D949" s="23" t="s">
        <v>519</v>
      </c>
      <c r="E949" s="27" t="s">
        <v>335</v>
      </c>
      <c r="F949" s="2">
        <v>15</v>
      </c>
      <c r="G949" s="27">
        <v>0.352755</v>
      </c>
      <c r="H949" s="56">
        <v>1</v>
      </c>
      <c r="I949" s="27">
        <v>0.1</v>
      </c>
      <c r="J949" s="27"/>
      <c r="O949" s="27"/>
      <c r="P949" s="23"/>
      <c r="R949" s="23"/>
      <c r="T949" s="26">
        <f t="shared" si="27"/>
        <v>0.452755</v>
      </c>
    </row>
    <row r="950" spans="1:20" ht="12.75" hidden="1" outlineLevel="2">
      <c r="A950" s="19" t="s">
        <v>358</v>
      </c>
      <c r="B950" s="19" t="s">
        <v>771</v>
      </c>
      <c r="C950" s="1" t="s">
        <v>518</v>
      </c>
      <c r="D950" s="23" t="s">
        <v>519</v>
      </c>
      <c r="E950" s="27" t="s">
        <v>335</v>
      </c>
      <c r="F950" s="2" t="s">
        <v>337</v>
      </c>
      <c r="G950" s="27">
        <v>1.8216899999999998</v>
      </c>
      <c r="H950" s="56">
        <v>1</v>
      </c>
      <c r="I950" s="27">
        <v>0.06</v>
      </c>
      <c r="J950" s="27"/>
      <c r="O950" s="27"/>
      <c r="P950" s="23"/>
      <c r="R950" s="23"/>
      <c r="T950" s="26">
        <f t="shared" si="27"/>
        <v>1.8816899999999999</v>
      </c>
    </row>
    <row r="951" spans="1:20" ht="12.75" hidden="1" outlineLevel="2">
      <c r="A951" s="19" t="s">
        <v>358</v>
      </c>
      <c r="B951" s="19" t="s">
        <v>771</v>
      </c>
      <c r="C951" s="1" t="s">
        <v>518</v>
      </c>
      <c r="D951" s="23" t="s">
        <v>519</v>
      </c>
      <c r="E951" s="27" t="s">
        <v>335</v>
      </c>
      <c r="F951" s="2" t="s">
        <v>338</v>
      </c>
      <c r="G951" s="27">
        <v>6.602309999999999</v>
      </c>
      <c r="H951" s="56">
        <v>5</v>
      </c>
      <c r="I951" s="27">
        <v>0.3</v>
      </c>
      <c r="J951" s="27"/>
      <c r="O951" s="27"/>
      <c r="P951" s="23"/>
      <c r="R951" s="23"/>
      <c r="T951" s="26">
        <f t="shared" si="27"/>
        <v>6.902309999999999</v>
      </c>
    </row>
    <row r="952" spans="1:20" ht="12.75" hidden="1" outlineLevel="2">
      <c r="A952" s="19" t="s">
        <v>358</v>
      </c>
      <c r="B952" s="19" t="s">
        <v>771</v>
      </c>
      <c r="C952" s="1" t="s">
        <v>518</v>
      </c>
      <c r="D952" s="23" t="s">
        <v>519</v>
      </c>
      <c r="E952" s="27" t="s">
        <v>335</v>
      </c>
      <c r="F952" s="2" t="s">
        <v>339</v>
      </c>
      <c r="G952" s="27">
        <v>3.60126</v>
      </c>
      <c r="H952" s="56">
        <v>7</v>
      </c>
      <c r="I952" s="27">
        <v>0.42</v>
      </c>
      <c r="J952" s="27"/>
      <c r="O952" s="27"/>
      <c r="P952" s="23"/>
      <c r="R952" s="23"/>
      <c r="T952" s="26">
        <f t="shared" si="27"/>
        <v>4.02126</v>
      </c>
    </row>
    <row r="953" spans="1:20" ht="12.75" hidden="1" outlineLevel="2">
      <c r="A953" s="19" t="s">
        <v>358</v>
      </c>
      <c r="B953" s="19" t="s">
        <v>771</v>
      </c>
      <c r="C953" s="1" t="s">
        <v>518</v>
      </c>
      <c r="D953" s="23" t="s">
        <v>519</v>
      </c>
      <c r="E953" s="27" t="s">
        <v>335</v>
      </c>
      <c r="F953" s="2" t="s">
        <v>356</v>
      </c>
      <c r="G953" s="27"/>
      <c r="H953" s="56"/>
      <c r="I953" s="27"/>
      <c r="J953" s="27">
        <v>120</v>
      </c>
      <c r="O953" s="27"/>
      <c r="P953" s="23"/>
      <c r="R953" s="23"/>
      <c r="T953" s="26">
        <f t="shared" si="27"/>
        <v>120</v>
      </c>
    </row>
    <row r="954" spans="1:20" ht="12.75" hidden="1" outlineLevel="2">
      <c r="A954" s="19" t="s">
        <v>358</v>
      </c>
      <c r="B954" s="19" t="s">
        <v>771</v>
      </c>
      <c r="C954" s="1" t="s">
        <v>518</v>
      </c>
      <c r="D954" s="59" t="s">
        <v>519</v>
      </c>
      <c r="E954" s="60" t="s">
        <v>713</v>
      </c>
      <c r="F954" s="23" t="s">
        <v>713</v>
      </c>
      <c r="K954" s="52">
        <v>1.74</v>
      </c>
      <c r="L954" s="53">
        <v>1</v>
      </c>
      <c r="M954" s="27">
        <f>K954*L954*$M$2</f>
        <v>5454.9</v>
      </c>
      <c r="T954" s="26">
        <f t="shared" si="27"/>
        <v>5454.9</v>
      </c>
    </row>
    <row r="955" spans="1:20" ht="12.75" hidden="1" outlineLevel="2">
      <c r="A955" s="19" t="s">
        <v>358</v>
      </c>
      <c r="B955" s="19" t="s">
        <v>771</v>
      </c>
      <c r="C955" s="1" t="s">
        <v>518</v>
      </c>
      <c r="D955" s="23" t="s">
        <v>519</v>
      </c>
      <c r="E955" s="27" t="s">
        <v>710</v>
      </c>
      <c r="F955" s="2" t="s">
        <v>710</v>
      </c>
      <c r="G955" s="27"/>
      <c r="H955" s="56"/>
      <c r="I955" s="27"/>
      <c r="J955" s="27"/>
      <c r="O955" s="27"/>
      <c r="P955" s="23"/>
      <c r="R955" s="23"/>
      <c r="S955" s="27">
        <v>8.18</v>
      </c>
      <c r="T955" s="26">
        <f t="shared" si="27"/>
        <v>8.18</v>
      </c>
    </row>
    <row r="956" spans="1:20" ht="12.75" hidden="1" outlineLevel="2">
      <c r="A956" s="19" t="s">
        <v>358</v>
      </c>
      <c r="B956" s="19" t="s">
        <v>771</v>
      </c>
      <c r="C956" s="1" t="s">
        <v>540</v>
      </c>
      <c r="D956" s="23" t="s">
        <v>541</v>
      </c>
      <c r="E956" s="27" t="s">
        <v>861</v>
      </c>
      <c r="F956" s="2" t="s">
        <v>861</v>
      </c>
      <c r="G956" s="27"/>
      <c r="H956" s="56"/>
      <c r="I956" s="27"/>
      <c r="J956" s="27"/>
      <c r="N956" s="58">
        <f>O956/$O$2</f>
        <v>2</v>
      </c>
      <c r="O956" s="27">
        <v>144</v>
      </c>
      <c r="P956" s="23"/>
      <c r="R956" s="23"/>
      <c r="T956" s="26">
        <f t="shared" si="27"/>
        <v>144</v>
      </c>
    </row>
    <row r="957" spans="1:20" ht="12.75" hidden="1" outlineLevel="2">
      <c r="A957" s="19" t="s">
        <v>358</v>
      </c>
      <c r="B957" s="19" t="s">
        <v>771</v>
      </c>
      <c r="C957" s="1" t="s">
        <v>540</v>
      </c>
      <c r="D957" s="23" t="s">
        <v>541</v>
      </c>
      <c r="E957" s="27" t="s">
        <v>335</v>
      </c>
      <c r="F957" s="2">
        <v>15</v>
      </c>
      <c r="G957" s="27">
        <v>28.220399999999998</v>
      </c>
      <c r="H957" s="56">
        <v>80</v>
      </c>
      <c r="I957" s="27">
        <v>8</v>
      </c>
      <c r="J957" s="27"/>
      <c r="O957" s="27"/>
      <c r="P957" s="23"/>
      <c r="R957" s="23"/>
      <c r="T957" s="26">
        <f t="shared" si="27"/>
        <v>36.2204</v>
      </c>
    </row>
    <row r="958" spans="1:20" ht="12.75" hidden="1" outlineLevel="2">
      <c r="A958" s="19" t="s">
        <v>358</v>
      </c>
      <c r="B958" s="19" t="s">
        <v>771</v>
      </c>
      <c r="C958" s="1" t="s">
        <v>540</v>
      </c>
      <c r="D958" s="23" t="s">
        <v>541</v>
      </c>
      <c r="E958" s="27" t="s">
        <v>335</v>
      </c>
      <c r="F958" s="2" t="s">
        <v>338</v>
      </c>
      <c r="G958" s="27">
        <v>4.212</v>
      </c>
      <c r="H958" s="56">
        <v>3</v>
      </c>
      <c r="I958" s="27">
        <v>0.18</v>
      </c>
      <c r="J958" s="27"/>
      <c r="K958" s="51"/>
      <c r="L958" s="3"/>
      <c r="M958" s="26"/>
      <c r="N958" s="47"/>
      <c r="O958" s="26"/>
      <c r="P958" s="3"/>
      <c r="Q958" s="26"/>
      <c r="R958" s="3"/>
      <c r="T958" s="26">
        <f t="shared" si="27"/>
        <v>4.3919999999999995</v>
      </c>
    </row>
    <row r="959" spans="1:20" ht="12.75" hidden="1" outlineLevel="2">
      <c r="A959" s="19" t="s">
        <v>358</v>
      </c>
      <c r="B959" s="19" t="s">
        <v>771</v>
      </c>
      <c r="C959" s="1" t="s">
        <v>540</v>
      </c>
      <c r="D959" s="23" t="s">
        <v>541</v>
      </c>
      <c r="E959" s="27" t="s">
        <v>335</v>
      </c>
      <c r="F959" s="2" t="s">
        <v>339</v>
      </c>
      <c r="G959" s="27">
        <v>15.436979999999998</v>
      </c>
      <c r="H959" s="56">
        <v>31</v>
      </c>
      <c r="I959" s="27">
        <v>1.86</v>
      </c>
      <c r="J959" s="27"/>
      <c r="O959" s="27"/>
      <c r="P959" s="23"/>
      <c r="R959" s="23"/>
      <c r="T959" s="26">
        <f t="shared" si="27"/>
        <v>17.296979999999998</v>
      </c>
    </row>
    <row r="960" spans="1:20" ht="12.75" hidden="1" outlineLevel="2">
      <c r="A960" s="19" t="s">
        <v>358</v>
      </c>
      <c r="B960" s="19" t="s">
        <v>771</v>
      </c>
      <c r="C960" s="1" t="s">
        <v>540</v>
      </c>
      <c r="D960" s="23" t="s">
        <v>541</v>
      </c>
      <c r="E960" s="27" t="s">
        <v>335</v>
      </c>
      <c r="F960" s="2" t="s">
        <v>356</v>
      </c>
      <c r="G960" s="27"/>
      <c r="H960" s="56"/>
      <c r="I960" s="27"/>
      <c r="J960" s="27">
        <v>135</v>
      </c>
      <c r="O960" s="27"/>
      <c r="P960" s="23"/>
      <c r="R960" s="23"/>
      <c r="T960" s="26">
        <f t="shared" si="27"/>
        <v>135</v>
      </c>
    </row>
    <row r="961" spans="1:20" ht="12.75" hidden="1" outlineLevel="2">
      <c r="A961" s="19" t="s">
        <v>358</v>
      </c>
      <c r="B961" s="19" t="s">
        <v>771</v>
      </c>
      <c r="C961" s="1" t="s">
        <v>540</v>
      </c>
      <c r="D961" s="59" t="s">
        <v>541</v>
      </c>
      <c r="E961" s="60" t="s">
        <v>713</v>
      </c>
      <c r="F961" s="23" t="s">
        <v>713</v>
      </c>
      <c r="K961" s="52">
        <v>0.7</v>
      </c>
      <c r="L961" s="53">
        <v>1</v>
      </c>
      <c r="M961" s="27">
        <f>K961*L961*$M$2</f>
        <v>2194.5</v>
      </c>
      <c r="T961" s="26">
        <f t="shared" si="27"/>
        <v>2194.5</v>
      </c>
    </row>
    <row r="962" spans="1:20" ht="12.75" hidden="1" outlineLevel="2">
      <c r="A962" s="19" t="s">
        <v>358</v>
      </c>
      <c r="B962" s="19" t="s">
        <v>816</v>
      </c>
      <c r="C962" s="1" t="s">
        <v>542</v>
      </c>
      <c r="D962" s="23" t="s">
        <v>543</v>
      </c>
      <c r="E962" s="27" t="s">
        <v>861</v>
      </c>
      <c r="F962" s="2" t="s">
        <v>861</v>
      </c>
      <c r="G962" s="27"/>
      <c r="H962" s="56"/>
      <c r="I962" s="27"/>
      <c r="J962" s="27"/>
      <c r="N962" s="58">
        <f>O962/$O$2</f>
        <v>0.75</v>
      </c>
      <c r="O962" s="27">
        <v>54</v>
      </c>
      <c r="P962" s="23"/>
      <c r="R962" s="23"/>
      <c r="T962" s="26">
        <f t="shared" si="27"/>
        <v>54</v>
      </c>
    </row>
    <row r="963" spans="1:20" ht="12.75" hidden="1" outlineLevel="2">
      <c r="A963" s="19" t="s">
        <v>358</v>
      </c>
      <c r="B963" s="19" t="s">
        <v>816</v>
      </c>
      <c r="C963" s="1" t="s">
        <v>542</v>
      </c>
      <c r="D963" s="23" t="s">
        <v>543</v>
      </c>
      <c r="E963" s="27" t="s">
        <v>335</v>
      </c>
      <c r="F963" s="2">
        <v>15</v>
      </c>
      <c r="G963" s="27">
        <v>2.82204</v>
      </c>
      <c r="H963" s="56">
        <v>8</v>
      </c>
      <c r="I963" s="27">
        <v>0.8</v>
      </c>
      <c r="J963" s="27"/>
      <c r="O963" s="27"/>
      <c r="P963" s="23"/>
      <c r="R963" s="23"/>
      <c r="T963" s="26">
        <f t="shared" si="27"/>
        <v>3.62204</v>
      </c>
    </row>
    <row r="964" spans="1:20" ht="12.75" hidden="1" outlineLevel="2">
      <c r="A964" s="19" t="s">
        <v>358</v>
      </c>
      <c r="B964" s="19" t="s">
        <v>816</v>
      </c>
      <c r="C964" s="1" t="s">
        <v>542</v>
      </c>
      <c r="D964" s="23" t="s">
        <v>543</v>
      </c>
      <c r="E964" s="27" t="s">
        <v>335</v>
      </c>
      <c r="F964" s="2" t="s">
        <v>337</v>
      </c>
      <c r="G964" s="27">
        <v>5.1597</v>
      </c>
      <c r="H964" s="56">
        <v>1</v>
      </c>
      <c r="I964" s="27">
        <v>0.06</v>
      </c>
      <c r="J964" s="27"/>
      <c r="O964" s="27"/>
      <c r="P964" s="23"/>
      <c r="R964" s="23"/>
      <c r="T964" s="26">
        <f t="shared" si="27"/>
        <v>5.2197</v>
      </c>
    </row>
    <row r="965" spans="1:20" ht="12.75" hidden="1" outlineLevel="2">
      <c r="A965" s="19" t="s">
        <v>358</v>
      </c>
      <c r="B965" s="19" t="s">
        <v>816</v>
      </c>
      <c r="C965" s="1" t="s">
        <v>542</v>
      </c>
      <c r="D965" s="23" t="s">
        <v>543</v>
      </c>
      <c r="E965" s="27" t="s">
        <v>335</v>
      </c>
      <c r="F965" s="2" t="s">
        <v>339</v>
      </c>
      <c r="G965" s="27">
        <v>0.46331999999999995</v>
      </c>
      <c r="H965" s="56">
        <v>1</v>
      </c>
      <c r="I965" s="27">
        <v>0.06</v>
      </c>
      <c r="J965" s="27"/>
      <c r="O965" s="27"/>
      <c r="P965" s="23"/>
      <c r="R965" s="23"/>
      <c r="T965" s="26">
        <f t="shared" si="27"/>
        <v>0.52332</v>
      </c>
    </row>
    <row r="966" spans="1:20" ht="12.75" hidden="1" outlineLevel="2">
      <c r="A966" s="19" t="s">
        <v>358</v>
      </c>
      <c r="B966" s="19" t="s">
        <v>816</v>
      </c>
      <c r="C966" s="1" t="s">
        <v>542</v>
      </c>
      <c r="D966" s="23" t="s">
        <v>543</v>
      </c>
      <c r="E966" s="27" t="s">
        <v>335</v>
      </c>
      <c r="F966" s="2" t="s">
        <v>356</v>
      </c>
      <c r="G966" s="27"/>
      <c r="H966" s="56"/>
      <c r="I966" s="27"/>
      <c r="J966" s="27">
        <v>75</v>
      </c>
      <c r="O966" s="27"/>
      <c r="P966" s="23"/>
      <c r="R966" s="23"/>
      <c r="T966" s="26">
        <f t="shared" si="27"/>
        <v>75</v>
      </c>
    </row>
    <row r="967" spans="1:20" ht="12.75" hidden="1" outlineLevel="2">
      <c r="A967" s="19" t="s">
        <v>358</v>
      </c>
      <c r="B967" s="19" t="s">
        <v>816</v>
      </c>
      <c r="C967" s="1" t="s">
        <v>542</v>
      </c>
      <c r="D967" s="59" t="s">
        <v>543</v>
      </c>
      <c r="E967" s="60" t="s">
        <v>713</v>
      </c>
      <c r="F967" s="23" t="s">
        <v>713</v>
      </c>
      <c r="K967" s="52">
        <v>2</v>
      </c>
      <c r="L967" s="53">
        <v>0.15</v>
      </c>
      <c r="M967" s="27">
        <f>K967*L967*$M$2</f>
        <v>940.5</v>
      </c>
      <c r="T967" s="26">
        <f t="shared" si="27"/>
        <v>940.5</v>
      </c>
    </row>
    <row r="968" spans="1:20" ht="12.75" hidden="1" outlineLevel="2">
      <c r="A968" s="19" t="s">
        <v>358</v>
      </c>
      <c r="B968" s="19" t="s">
        <v>816</v>
      </c>
      <c r="C968" s="1" t="s">
        <v>748</v>
      </c>
      <c r="D968" s="23" t="s">
        <v>552</v>
      </c>
      <c r="E968" s="27" t="s">
        <v>335</v>
      </c>
      <c r="F968" s="2">
        <v>15</v>
      </c>
      <c r="G968" s="27">
        <v>220.229685</v>
      </c>
      <c r="H968" s="56">
        <v>624</v>
      </c>
      <c r="I968" s="27">
        <v>62.4</v>
      </c>
      <c r="J968" s="27"/>
      <c r="O968" s="27"/>
      <c r="P968" s="23"/>
      <c r="R968" s="23"/>
      <c r="T968" s="26">
        <f t="shared" si="27"/>
        <v>282.629685</v>
      </c>
    </row>
    <row r="969" spans="1:20" ht="12.75" hidden="1" outlineLevel="2">
      <c r="A969" s="19" t="s">
        <v>358</v>
      </c>
      <c r="B969" s="19" t="s">
        <v>816</v>
      </c>
      <c r="C969" s="1" t="s">
        <v>748</v>
      </c>
      <c r="D969" s="23" t="s">
        <v>552</v>
      </c>
      <c r="E969" s="27" t="s">
        <v>335</v>
      </c>
      <c r="F969" s="2" t="s">
        <v>337</v>
      </c>
      <c r="G969" s="27">
        <v>5.21235</v>
      </c>
      <c r="H969" s="56">
        <v>1</v>
      </c>
      <c r="I969" s="27">
        <v>0.06</v>
      </c>
      <c r="J969" s="27"/>
      <c r="O969" s="27"/>
      <c r="P969" s="23"/>
      <c r="R969" s="23"/>
      <c r="T969" s="26">
        <f t="shared" si="27"/>
        <v>5.272349999999999</v>
      </c>
    </row>
    <row r="970" spans="1:20" ht="12.75" hidden="1" outlineLevel="2">
      <c r="A970" s="19" t="s">
        <v>358</v>
      </c>
      <c r="B970" s="19" t="s">
        <v>816</v>
      </c>
      <c r="C970" s="1" t="s">
        <v>748</v>
      </c>
      <c r="D970" s="23" t="s">
        <v>552</v>
      </c>
      <c r="E970" s="27" t="s">
        <v>335</v>
      </c>
      <c r="F970" s="2" t="s">
        <v>338</v>
      </c>
      <c r="G970" s="27">
        <v>15.026309999999999</v>
      </c>
      <c r="H970" s="56">
        <v>11</v>
      </c>
      <c r="I970" s="27">
        <v>0.66</v>
      </c>
      <c r="J970" s="27"/>
      <c r="O970" s="27"/>
      <c r="P970" s="23"/>
      <c r="R970" s="23"/>
      <c r="T970" s="26">
        <f t="shared" si="27"/>
        <v>15.686309999999999</v>
      </c>
    </row>
    <row r="971" spans="1:20" ht="12.75" hidden="1" outlineLevel="2">
      <c r="A971" s="19" t="s">
        <v>358</v>
      </c>
      <c r="B971" s="19" t="s">
        <v>816</v>
      </c>
      <c r="C971" s="1" t="s">
        <v>748</v>
      </c>
      <c r="D971" s="23" t="s">
        <v>552</v>
      </c>
      <c r="E971" s="27" t="s">
        <v>335</v>
      </c>
      <c r="F971" s="2" t="s">
        <v>339</v>
      </c>
      <c r="G971" s="27">
        <v>133.64676</v>
      </c>
      <c r="H971" s="56">
        <v>287</v>
      </c>
      <c r="I971" s="27">
        <v>17.22</v>
      </c>
      <c r="J971" s="27"/>
      <c r="O971" s="27"/>
      <c r="P971" s="23"/>
      <c r="R971" s="23"/>
      <c r="T971" s="26">
        <f t="shared" si="27"/>
        <v>150.86676</v>
      </c>
    </row>
    <row r="972" spans="1:20" ht="12.75" hidden="1" outlineLevel="2">
      <c r="A972" s="19" t="s">
        <v>358</v>
      </c>
      <c r="B972" s="19" t="s">
        <v>816</v>
      </c>
      <c r="C972" s="1" t="s">
        <v>748</v>
      </c>
      <c r="D972" s="23" t="s">
        <v>552</v>
      </c>
      <c r="E972" s="27" t="s">
        <v>335</v>
      </c>
      <c r="F972" s="2" t="s">
        <v>340</v>
      </c>
      <c r="G972" s="27">
        <v>14.18391</v>
      </c>
      <c r="H972" s="56">
        <v>18</v>
      </c>
      <c r="I972" s="27">
        <v>8.64</v>
      </c>
      <c r="J972" s="27"/>
      <c r="K972" s="51"/>
      <c r="L972" s="3"/>
      <c r="M972" s="26"/>
      <c r="N972" s="47"/>
      <c r="O972" s="26"/>
      <c r="P972" s="3"/>
      <c r="Q972" s="26"/>
      <c r="R972" s="3"/>
      <c r="T972" s="26">
        <f t="shared" si="27"/>
        <v>22.823909999999998</v>
      </c>
    </row>
    <row r="973" spans="1:20" ht="12.75" hidden="1" outlineLevel="2">
      <c r="A973" s="19" t="s">
        <v>358</v>
      </c>
      <c r="B973" s="19" t="s">
        <v>816</v>
      </c>
      <c r="C973" s="1" t="s">
        <v>748</v>
      </c>
      <c r="D973" s="23" t="s">
        <v>552</v>
      </c>
      <c r="E973" s="27" t="s">
        <v>335</v>
      </c>
      <c r="F973" s="2" t="s">
        <v>356</v>
      </c>
      <c r="G973" s="27"/>
      <c r="H973" s="56"/>
      <c r="I973" s="27"/>
      <c r="J973" s="27">
        <v>180</v>
      </c>
      <c r="O973" s="27"/>
      <c r="P973" s="23"/>
      <c r="R973" s="23"/>
      <c r="T973" s="26">
        <f t="shared" si="27"/>
        <v>180</v>
      </c>
    </row>
    <row r="974" spans="1:20" ht="12.75" hidden="1" outlineLevel="2">
      <c r="A974" s="19" t="s">
        <v>358</v>
      </c>
      <c r="B974" s="19" t="s">
        <v>816</v>
      </c>
      <c r="C974" s="1" t="s">
        <v>748</v>
      </c>
      <c r="D974" s="23" t="s">
        <v>552</v>
      </c>
      <c r="E974" s="27" t="s">
        <v>335</v>
      </c>
      <c r="F974" s="2" t="s">
        <v>342</v>
      </c>
      <c r="G974" s="27">
        <v>0.29484</v>
      </c>
      <c r="H974" s="56">
        <v>1</v>
      </c>
      <c r="I974" s="27">
        <v>0.06</v>
      </c>
      <c r="J974" s="27"/>
      <c r="O974" s="27"/>
      <c r="P974" s="23"/>
      <c r="R974" s="23"/>
      <c r="T974" s="26">
        <f t="shared" si="27"/>
        <v>0.35484</v>
      </c>
    </row>
    <row r="975" spans="1:20" ht="12.75" hidden="1" outlineLevel="2">
      <c r="A975" s="19" t="s">
        <v>358</v>
      </c>
      <c r="B975" s="19" t="s">
        <v>816</v>
      </c>
      <c r="C975" s="1" t="s">
        <v>748</v>
      </c>
      <c r="D975" s="59" t="s">
        <v>552</v>
      </c>
      <c r="E975" s="60" t="s">
        <v>713</v>
      </c>
      <c r="F975" s="23" t="s">
        <v>713</v>
      </c>
      <c r="K975" s="52">
        <v>1</v>
      </c>
      <c r="L975" s="53">
        <v>0.21</v>
      </c>
      <c r="M975" s="27">
        <f>K975*L975*$M$2</f>
        <v>658.35</v>
      </c>
      <c r="T975" s="26">
        <f t="shared" si="27"/>
        <v>658.35</v>
      </c>
    </row>
    <row r="976" spans="1:20" ht="12.75" hidden="1" outlineLevel="2">
      <c r="A976" s="19" t="s">
        <v>358</v>
      </c>
      <c r="B976" s="19" t="s">
        <v>817</v>
      </c>
      <c r="C976" s="1" t="s">
        <v>553</v>
      </c>
      <c r="D976" s="23" t="s">
        <v>554</v>
      </c>
      <c r="E976" s="27" t="s">
        <v>335</v>
      </c>
      <c r="F976" s="2" t="s">
        <v>338</v>
      </c>
      <c r="G976" s="27">
        <v>1.4636699999999998</v>
      </c>
      <c r="H976" s="56">
        <v>1</v>
      </c>
      <c r="I976" s="27">
        <v>0.06</v>
      </c>
      <c r="J976" s="27"/>
      <c r="K976" s="51"/>
      <c r="L976" s="3"/>
      <c r="M976" s="26"/>
      <c r="N976" s="47"/>
      <c r="O976" s="26"/>
      <c r="P976" s="3"/>
      <c r="Q976" s="26"/>
      <c r="R976" s="3"/>
      <c r="T976" s="26">
        <f t="shared" si="27"/>
        <v>1.5236699999999999</v>
      </c>
    </row>
    <row r="977" spans="1:20" ht="12.75" hidden="1" outlineLevel="2">
      <c r="A977" s="19" t="s">
        <v>358</v>
      </c>
      <c r="B977" s="19" t="s">
        <v>817</v>
      </c>
      <c r="C977" s="1" t="s">
        <v>553</v>
      </c>
      <c r="D977" s="23" t="s">
        <v>554</v>
      </c>
      <c r="E977" s="27" t="s">
        <v>335</v>
      </c>
      <c r="F977" s="2" t="s">
        <v>339</v>
      </c>
      <c r="G977" s="27">
        <v>17.6904</v>
      </c>
      <c r="H977" s="56">
        <v>15</v>
      </c>
      <c r="I977" s="27">
        <v>0.9</v>
      </c>
      <c r="J977" s="27"/>
      <c r="O977" s="27"/>
      <c r="P977" s="23"/>
      <c r="R977" s="23"/>
      <c r="T977" s="26">
        <f t="shared" si="27"/>
        <v>18.5904</v>
      </c>
    </row>
    <row r="978" spans="1:20" ht="12.75" hidden="1" outlineLevel="2">
      <c r="A978" s="19" t="s">
        <v>358</v>
      </c>
      <c r="B978" s="19" t="s">
        <v>817</v>
      </c>
      <c r="C978" s="1" t="s">
        <v>553</v>
      </c>
      <c r="D978" s="23" t="s">
        <v>554</v>
      </c>
      <c r="E978" s="27" t="s">
        <v>335</v>
      </c>
      <c r="F978" s="2" t="s">
        <v>340</v>
      </c>
      <c r="G978" s="27">
        <v>4.93857</v>
      </c>
      <c r="H978" s="56">
        <v>11</v>
      </c>
      <c r="I978" s="27">
        <v>5.28</v>
      </c>
      <c r="J978" s="27"/>
      <c r="K978" s="51"/>
      <c r="L978" s="3"/>
      <c r="M978" s="26"/>
      <c r="N978" s="47"/>
      <c r="O978" s="26"/>
      <c r="P978" s="3"/>
      <c r="Q978" s="26"/>
      <c r="R978" s="3"/>
      <c r="T978" s="26">
        <f t="shared" si="27"/>
        <v>10.21857</v>
      </c>
    </row>
    <row r="979" spans="1:20" ht="12.75" hidden="1" outlineLevel="2">
      <c r="A979" s="19" t="s">
        <v>358</v>
      </c>
      <c r="B979" s="19" t="s">
        <v>817</v>
      </c>
      <c r="C979" s="1" t="s">
        <v>553</v>
      </c>
      <c r="D979" s="23" t="s">
        <v>554</v>
      </c>
      <c r="E979" s="27" t="s">
        <v>335</v>
      </c>
      <c r="F979" s="2" t="s">
        <v>356</v>
      </c>
      <c r="G979" s="27"/>
      <c r="H979" s="56"/>
      <c r="I979" s="27"/>
      <c r="J979" s="27">
        <v>120</v>
      </c>
      <c r="K979" s="51"/>
      <c r="L979" s="3"/>
      <c r="M979" s="26"/>
      <c r="N979" s="47"/>
      <c r="O979" s="26"/>
      <c r="P979" s="3"/>
      <c r="Q979" s="26"/>
      <c r="R979" s="3"/>
      <c r="T979" s="26">
        <f t="shared" si="27"/>
        <v>120</v>
      </c>
    </row>
    <row r="980" spans="1:20" ht="12.75" hidden="1" outlineLevel="2">
      <c r="A980" s="19" t="s">
        <v>358</v>
      </c>
      <c r="B980" s="19" t="s">
        <v>817</v>
      </c>
      <c r="C980" s="1" t="s">
        <v>553</v>
      </c>
      <c r="D980" s="59" t="s">
        <v>554</v>
      </c>
      <c r="E980" s="60" t="s">
        <v>713</v>
      </c>
      <c r="F980" s="23" t="s">
        <v>713</v>
      </c>
      <c r="K980" s="52">
        <v>1</v>
      </c>
      <c r="L980" s="53">
        <v>0.21</v>
      </c>
      <c r="M980" s="27">
        <f>K980*L980*$M$2</f>
        <v>658.35</v>
      </c>
      <c r="T980" s="26">
        <f t="shared" si="27"/>
        <v>658.35</v>
      </c>
    </row>
    <row r="981" spans="1:20" ht="12.75" hidden="1" outlineLevel="2">
      <c r="A981" s="19" t="s">
        <v>358</v>
      </c>
      <c r="B981" s="19" t="s">
        <v>816</v>
      </c>
      <c r="C981" s="1" t="s">
        <v>544</v>
      </c>
      <c r="D981" s="23" t="s">
        <v>545</v>
      </c>
      <c r="E981" s="27" t="s">
        <v>861</v>
      </c>
      <c r="F981" s="2" t="s">
        <v>861</v>
      </c>
      <c r="G981" s="27"/>
      <c r="H981" s="56"/>
      <c r="I981" s="27"/>
      <c r="J981" s="27"/>
      <c r="N981" s="58">
        <f>O981/$O$2</f>
        <v>1.5</v>
      </c>
      <c r="O981" s="27">
        <v>108</v>
      </c>
      <c r="P981" s="23"/>
      <c r="R981" s="23"/>
      <c r="T981" s="26">
        <f t="shared" si="27"/>
        <v>108</v>
      </c>
    </row>
    <row r="982" spans="1:20" ht="12.75" hidden="1" outlineLevel="2">
      <c r="A982" s="19" t="s">
        <v>358</v>
      </c>
      <c r="B982" s="19" t="s">
        <v>816</v>
      </c>
      <c r="C982" s="1" t="s">
        <v>544</v>
      </c>
      <c r="D982" s="23" t="s">
        <v>545</v>
      </c>
      <c r="E982" s="27" t="s">
        <v>335</v>
      </c>
      <c r="F982" s="2">
        <v>13</v>
      </c>
      <c r="G982" s="27">
        <v>0.352755</v>
      </c>
      <c r="H982" s="56">
        <v>1</v>
      </c>
      <c r="I982" s="27">
        <v>0.06</v>
      </c>
      <c r="J982" s="27"/>
      <c r="O982" s="27"/>
      <c r="P982" s="23"/>
      <c r="R982" s="23"/>
      <c r="T982" s="26">
        <f t="shared" si="27"/>
        <v>0.412755</v>
      </c>
    </row>
    <row r="983" spans="1:20" ht="12.75" hidden="1" outlineLevel="2">
      <c r="A983" s="19" t="s">
        <v>358</v>
      </c>
      <c r="B983" s="19" t="s">
        <v>816</v>
      </c>
      <c r="C983" s="1" t="s">
        <v>544</v>
      </c>
      <c r="D983" s="23" t="s">
        <v>545</v>
      </c>
      <c r="E983" s="27" t="s">
        <v>335</v>
      </c>
      <c r="F983" s="2">
        <v>15</v>
      </c>
      <c r="G983" s="27">
        <v>576.78075</v>
      </c>
      <c r="H983" s="56">
        <v>1626</v>
      </c>
      <c r="I983" s="27">
        <v>162.6</v>
      </c>
      <c r="J983" s="27"/>
      <c r="K983" s="51"/>
      <c r="L983" s="3"/>
      <c r="M983" s="26"/>
      <c r="N983" s="47"/>
      <c r="O983" s="26"/>
      <c r="P983" s="3"/>
      <c r="Q983" s="26"/>
      <c r="R983" s="3"/>
      <c r="T983" s="26">
        <f t="shared" si="27"/>
        <v>739.38075</v>
      </c>
    </row>
    <row r="984" spans="1:20" ht="12.75" hidden="1" outlineLevel="2">
      <c r="A984" s="19" t="s">
        <v>358</v>
      </c>
      <c r="B984" s="19" t="s">
        <v>816</v>
      </c>
      <c r="C984" s="1" t="s">
        <v>544</v>
      </c>
      <c r="D984" s="23" t="s">
        <v>545</v>
      </c>
      <c r="E984" s="27" t="s">
        <v>335</v>
      </c>
      <c r="F984" s="2" t="s">
        <v>337</v>
      </c>
      <c r="G984" s="27">
        <v>28.59948</v>
      </c>
      <c r="H984" s="56">
        <v>10</v>
      </c>
      <c r="I984" s="27">
        <v>0.6</v>
      </c>
      <c r="J984" s="27"/>
      <c r="O984" s="27"/>
      <c r="P984" s="23"/>
      <c r="R984" s="23"/>
      <c r="T984" s="26">
        <f t="shared" si="27"/>
        <v>29.19948</v>
      </c>
    </row>
    <row r="985" spans="1:20" ht="12.75" hidden="1" outlineLevel="2">
      <c r="A985" s="19" t="s">
        <v>358</v>
      </c>
      <c r="B985" s="19" t="s">
        <v>816</v>
      </c>
      <c r="C985" s="1" t="s">
        <v>544</v>
      </c>
      <c r="D985" s="23" t="s">
        <v>545</v>
      </c>
      <c r="E985" s="27" t="s">
        <v>335</v>
      </c>
      <c r="F985" s="2" t="s">
        <v>338</v>
      </c>
      <c r="G985" s="27">
        <v>50.99679</v>
      </c>
      <c r="H985" s="56">
        <v>33</v>
      </c>
      <c r="I985" s="27">
        <v>1.98</v>
      </c>
      <c r="J985" s="27"/>
      <c r="O985" s="27"/>
      <c r="P985" s="23"/>
      <c r="R985" s="23"/>
      <c r="T985" s="26">
        <f t="shared" si="27"/>
        <v>52.976789999999994</v>
      </c>
    </row>
    <row r="986" spans="1:20" ht="12.75" hidden="1" outlineLevel="2">
      <c r="A986" s="19" t="s">
        <v>358</v>
      </c>
      <c r="B986" s="19" t="s">
        <v>816</v>
      </c>
      <c r="C986" s="1" t="s">
        <v>544</v>
      </c>
      <c r="D986" s="23" t="s">
        <v>545</v>
      </c>
      <c r="E986" s="27" t="s">
        <v>335</v>
      </c>
      <c r="F986" s="2" t="s">
        <v>339</v>
      </c>
      <c r="G986" s="27">
        <v>461.75629499999997</v>
      </c>
      <c r="H986" s="56">
        <v>906</v>
      </c>
      <c r="I986" s="27">
        <v>54.36</v>
      </c>
      <c r="J986" s="27"/>
      <c r="O986" s="27"/>
      <c r="P986" s="23"/>
      <c r="R986" s="23"/>
      <c r="T986" s="26">
        <f t="shared" si="27"/>
        <v>516.1162949999999</v>
      </c>
    </row>
    <row r="987" spans="1:20" ht="12.75" hidden="1" outlineLevel="2">
      <c r="A987" s="19" t="s">
        <v>358</v>
      </c>
      <c r="B987" s="19" t="s">
        <v>816</v>
      </c>
      <c r="C987" s="1" t="s">
        <v>544</v>
      </c>
      <c r="D987" s="23" t="s">
        <v>545</v>
      </c>
      <c r="E987" s="27" t="s">
        <v>335</v>
      </c>
      <c r="F987" s="2" t="s">
        <v>340</v>
      </c>
      <c r="G987" s="27">
        <v>26.009099999999997</v>
      </c>
      <c r="H987" s="56">
        <v>31</v>
      </c>
      <c r="I987" s="27">
        <v>14.88</v>
      </c>
      <c r="J987" s="27"/>
      <c r="O987" s="27"/>
      <c r="P987" s="23"/>
      <c r="R987" s="23"/>
      <c r="T987" s="26">
        <f t="shared" si="27"/>
        <v>40.8891</v>
      </c>
    </row>
    <row r="988" spans="1:20" ht="12.75" hidden="1" outlineLevel="2">
      <c r="A988" s="19" t="s">
        <v>358</v>
      </c>
      <c r="B988" s="19" t="s">
        <v>816</v>
      </c>
      <c r="C988" s="1" t="s">
        <v>544</v>
      </c>
      <c r="D988" s="23" t="s">
        <v>545</v>
      </c>
      <c r="E988" s="27" t="s">
        <v>335</v>
      </c>
      <c r="F988" s="2" t="s">
        <v>356</v>
      </c>
      <c r="G988" s="27"/>
      <c r="H988" s="56"/>
      <c r="I988" s="27"/>
      <c r="J988" s="27">
        <v>180</v>
      </c>
      <c r="O988" s="27"/>
      <c r="P988" s="23"/>
      <c r="R988" s="23"/>
      <c r="T988" s="26">
        <f t="shared" si="27"/>
        <v>180</v>
      </c>
    </row>
    <row r="989" spans="1:20" ht="12.75" hidden="1" outlineLevel="2">
      <c r="A989" s="19" t="s">
        <v>358</v>
      </c>
      <c r="B989" s="19" t="s">
        <v>816</v>
      </c>
      <c r="C989" s="1" t="s">
        <v>544</v>
      </c>
      <c r="D989" s="23" t="s">
        <v>545</v>
      </c>
      <c r="E989" s="27" t="s">
        <v>335</v>
      </c>
      <c r="F989" s="2" t="s">
        <v>342</v>
      </c>
      <c r="G989" s="27">
        <v>0.67392</v>
      </c>
      <c r="H989" s="56">
        <v>1</v>
      </c>
      <c r="I989" s="27">
        <v>0.06</v>
      </c>
      <c r="J989" s="27"/>
      <c r="O989" s="27"/>
      <c r="P989" s="23"/>
      <c r="R989" s="23"/>
      <c r="T989" s="26">
        <f t="shared" si="27"/>
        <v>0.7339199999999999</v>
      </c>
    </row>
    <row r="990" spans="1:20" ht="12.75" hidden="1" outlineLevel="2">
      <c r="A990" s="19" t="s">
        <v>358</v>
      </c>
      <c r="B990" s="19" t="s">
        <v>816</v>
      </c>
      <c r="C990" s="1" t="s">
        <v>544</v>
      </c>
      <c r="D990" s="59" t="s">
        <v>545</v>
      </c>
      <c r="E990" s="60" t="s">
        <v>713</v>
      </c>
      <c r="F990" s="23" t="s">
        <v>713</v>
      </c>
      <c r="K990" s="52">
        <v>1</v>
      </c>
      <c r="L990" s="53">
        <v>0.4</v>
      </c>
      <c r="M990" s="27">
        <f>K990*L990*$M$2</f>
        <v>1254</v>
      </c>
      <c r="T990" s="26">
        <f t="shared" si="27"/>
        <v>1254</v>
      </c>
    </row>
    <row r="991" spans="1:20" ht="12.75" hidden="1" outlineLevel="2">
      <c r="A991" s="19" t="s">
        <v>358</v>
      </c>
      <c r="B991" s="19" t="s">
        <v>816</v>
      </c>
      <c r="C991" s="1" t="s">
        <v>546</v>
      </c>
      <c r="D991" s="23" t="s">
        <v>547</v>
      </c>
      <c r="E991" s="27" t="s">
        <v>861</v>
      </c>
      <c r="F991" s="2" t="s">
        <v>861</v>
      </c>
      <c r="G991" s="27"/>
      <c r="H991" s="56"/>
      <c r="I991" s="27"/>
      <c r="J991" s="27"/>
      <c r="N991" s="58">
        <f>O991/$O$2</f>
        <v>0.5</v>
      </c>
      <c r="O991" s="27">
        <v>36</v>
      </c>
      <c r="P991" s="23"/>
      <c r="R991" s="23"/>
      <c r="T991" s="26">
        <f t="shared" si="27"/>
        <v>36</v>
      </c>
    </row>
    <row r="992" spans="1:20" ht="12.75" hidden="1" outlineLevel="2">
      <c r="A992" s="19" t="s">
        <v>358</v>
      </c>
      <c r="B992" s="19" t="s">
        <v>816</v>
      </c>
      <c r="C992" s="1" t="s">
        <v>546</v>
      </c>
      <c r="D992" s="23" t="s">
        <v>547</v>
      </c>
      <c r="E992" s="27" t="s">
        <v>335</v>
      </c>
      <c r="F992" s="2">
        <v>15</v>
      </c>
      <c r="G992" s="27">
        <v>181.50561</v>
      </c>
      <c r="H992" s="56">
        <v>508</v>
      </c>
      <c r="I992" s="27">
        <v>50.8</v>
      </c>
      <c r="J992" s="27"/>
      <c r="O992" s="27"/>
      <c r="P992" s="23"/>
      <c r="R992" s="23"/>
      <c r="T992" s="26">
        <f t="shared" si="27"/>
        <v>232.30561</v>
      </c>
    </row>
    <row r="993" spans="1:20" ht="12.75" hidden="1" outlineLevel="2">
      <c r="A993" s="19" t="s">
        <v>358</v>
      </c>
      <c r="B993" s="19" t="s">
        <v>816</v>
      </c>
      <c r="C993" s="1" t="s">
        <v>546</v>
      </c>
      <c r="D993" s="23" t="s">
        <v>547</v>
      </c>
      <c r="E993" s="27" t="s">
        <v>335</v>
      </c>
      <c r="F993" s="2" t="s">
        <v>337</v>
      </c>
      <c r="G993" s="27">
        <v>16.90065</v>
      </c>
      <c r="H993" s="56">
        <v>7</v>
      </c>
      <c r="I993" s="27">
        <v>0.42</v>
      </c>
      <c r="J993" s="27"/>
      <c r="O993" s="27"/>
      <c r="P993" s="23"/>
      <c r="R993" s="23"/>
      <c r="T993" s="26">
        <f t="shared" si="27"/>
        <v>17.32065</v>
      </c>
    </row>
    <row r="994" spans="1:20" ht="12.75" hidden="1" outlineLevel="2">
      <c r="A994" s="19" t="s">
        <v>358</v>
      </c>
      <c r="B994" s="19" t="s">
        <v>816</v>
      </c>
      <c r="C994" s="1" t="s">
        <v>546</v>
      </c>
      <c r="D994" s="23" t="s">
        <v>547</v>
      </c>
      <c r="E994" s="27" t="s">
        <v>335</v>
      </c>
      <c r="F994" s="2" t="s">
        <v>338</v>
      </c>
      <c r="G994" s="27">
        <v>49.585770000000004</v>
      </c>
      <c r="H994" s="56">
        <v>34</v>
      </c>
      <c r="I994" s="27">
        <v>2.04</v>
      </c>
      <c r="J994" s="27"/>
      <c r="K994" s="51"/>
      <c r="L994" s="3"/>
      <c r="M994" s="26"/>
      <c r="N994" s="47"/>
      <c r="O994" s="26"/>
      <c r="P994" s="3"/>
      <c r="Q994" s="26"/>
      <c r="R994" s="3"/>
      <c r="T994" s="26">
        <f aca="true" t="shared" si="28" ref="T994:T1057">G994+I994+J994+M994+O994+Q994+R994+S994</f>
        <v>51.62577</v>
      </c>
    </row>
    <row r="995" spans="1:20" ht="12.75" hidden="1" outlineLevel="2">
      <c r="A995" s="19" t="s">
        <v>358</v>
      </c>
      <c r="B995" s="19" t="s">
        <v>816</v>
      </c>
      <c r="C995" s="1" t="s">
        <v>546</v>
      </c>
      <c r="D995" s="23" t="s">
        <v>547</v>
      </c>
      <c r="E995" s="27" t="s">
        <v>335</v>
      </c>
      <c r="F995" s="2" t="s">
        <v>339</v>
      </c>
      <c r="G995" s="27">
        <v>328.80451499999924</v>
      </c>
      <c r="H995" s="56">
        <v>652</v>
      </c>
      <c r="I995" s="27">
        <v>39.12</v>
      </c>
      <c r="J995" s="27"/>
      <c r="O995" s="27"/>
      <c r="P995" s="23"/>
      <c r="R995" s="23"/>
      <c r="T995" s="26">
        <f t="shared" si="28"/>
        <v>367.92451499999925</v>
      </c>
    </row>
    <row r="996" spans="1:20" ht="12.75" hidden="1" outlineLevel="2">
      <c r="A996" s="19" t="s">
        <v>358</v>
      </c>
      <c r="B996" s="19" t="s">
        <v>816</v>
      </c>
      <c r="C996" s="1" t="s">
        <v>546</v>
      </c>
      <c r="D996" s="23" t="s">
        <v>547</v>
      </c>
      <c r="E996" s="27" t="s">
        <v>335</v>
      </c>
      <c r="F996" s="2" t="s">
        <v>340</v>
      </c>
      <c r="G996" s="27">
        <v>0.93717</v>
      </c>
      <c r="H996" s="56">
        <v>1</v>
      </c>
      <c r="I996" s="27">
        <v>0.48</v>
      </c>
      <c r="J996" s="27"/>
      <c r="K996" s="51"/>
      <c r="L996" s="3"/>
      <c r="M996" s="26"/>
      <c r="N996" s="47"/>
      <c r="O996" s="26"/>
      <c r="P996" s="3"/>
      <c r="Q996" s="26"/>
      <c r="R996" s="3"/>
      <c r="T996" s="26">
        <f t="shared" si="28"/>
        <v>1.41717</v>
      </c>
    </row>
    <row r="997" spans="1:20" ht="12.75" hidden="1" outlineLevel="2">
      <c r="A997" s="19" t="s">
        <v>358</v>
      </c>
      <c r="B997" s="19" t="s">
        <v>816</v>
      </c>
      <c r="C997" s="1" t="s">
        <v>546</v>
      </c>
      <c r="D997" s="23" t="s">
        <v>547</v>
      </c>
      <c r="E997" s="27" t="s">
        <v>335</v>
      </c>
      <c r="F997" s="2" t="s">
        <v>356</v>
      </c>
      <c r="G997" s="27"/>
      <c r="H997" s="56"/>
      <c r="I997" s="27"/>
      <c r="J997" s="27">
        <v>180</v>
      </c>
      <c r="O997" s="27"/>
      <c r="P997" s="23"/>
      <c r="R997" s="23"/>
      <c r="T997" s="26">
        <f t="shared" si="28"/>
        <v>180</v>
      </c>
    </row>
    <row r="998" spans="1:20" ht="12.75" hidden="1" outlineLevel="2">
      <c r="A998" s="19" t="s">
        <v>358</v>
      </c>
      <c r="B998" s="19" t="s">
        <v>816</v>
      </c>
      <c r="C998" s="1" t="s">
        <v>546</v>
      </c>
      <c r="D998" s="23" t="s">
        <v>547</v>
      </c>
      <c r="E998" s="27" t="s">
        <v>335</v>
      </c>
      <c r="F998" s="2" t="s">
        <v>342</v>
      </c>
      <c r="G998" s="27">
        <v>3.3696</v>
      </c>
      <c r="H998" s="56">
        <v>5</v>
      </c>
      <c r="I998" s="27">
        <v>0.3</v>
      </c>
      <c r="J998" s="27"/>
      <c r="O998" s="27"/>
      <c r="P998" s="23"/>
      <c r="R998" s="23"/>
      <c r="T998" s="26">
        <f t="shared" si="28"/>
        <v>3.6696</v>
      </c>
    </row>
    <row r="999" spans="1:20" ht="12.75" hidden="1" outlineLevel="2">
      <c r="A999" s="19" t="s">
        <v>358</v>
      </c>
      <c r="B999" s="19" t="s">
        <v>816</v>
      </c>
      <c r="C999" s="1" t="s">
        <v>546</v>
      </c>
      <c r="D999" s="59" t="s">
        <v>547</v>
      </c>
      <c r="E999" s="60" t="s">
        <v>713</v>
      </c>
      <c r="F999" s="23" t="s">
        <v>713</v>
      </c>
      <c r="K999" s="52">
        <v>1</v>
      </c>
      <c r="L999" s="53">
        <v>1</v>
      </c>
      <c r="M999" s="27">
        <f>K999*L999*$M$2</f>
        <v>3135</v>
      </c>
      <c r="T999" s="26">
        <f t="shared" si="28"/>
        <v>3135</v>
      </c>
    </row>
    <row r="1000" spans="1:20" ht="12.75" hidden="1" outlineLevel="2">
      <c r="A1000" s="19" t="s">
        <v>358</v>
      </c>
      <c r="B1000" s="19" t="s">
        <v>816</v>
      </c>
      <c r="C1000" s="1" t="s">
        <v>691</v>
      </c>
      <c r="D1000" s="23" t="s">
        <v>692</v>
      </c>
      <c r="E1000" s="27" t="s">
        <v>335</v>
      </c>
      <c r="F1000" s="2">
        <v>15</v>
      </c>
      <c r="G1000" s="27">
        <v>35.05437</v>
      </c>
      <c r="H1000" s="56">
        <v>99</v>
      </c>
      <c r="I1000" s="27">
        <v>9.9</v>
      </c>
      <c r="J1000" s="27"/>
      <c r="O1000" s="27"/>
      <c r="P1000" s="23"/>
      <c r="R1000" s="23"/>
      <c r="T1000" s="26">
        <f t="shared" si="28"/>
        <v>44.95437</v>
      </c>
    </row>
    <row r="1001" spans="1:20" ht="12.75" hidden="1" outlineLevel="2">
      <c r="A1001" s="19" t="s">
        <v>358</v>
      </c>
      <c r="B1001" s="19" t="s">
        <v>816</v>
      </c>
      <c r="C1001" s="1" t="s">
        <v>691</v>
      </c>
      <c r="D1001" s="23" t="s">
        <v>692</v>
      </c>
      <c r="E1001" s="27" t="s">
        <v>335</v>
      </c>
      <c r="F1001" s="2" t="s">
        <v>337</v>
      </c>
      <c r="G1001" s="27">
        <v>24.70338</v>
      </c>
      <c r="H1001" s="56">
        <v>7</v>
      </c>
      <c r="I1001" s="27">
        <v>0.42</v>
      </c>
      <c r="J1001" s="27"/>
      <c r="O1001" s="27"/>
      <c r="P1001" s="23"/>
      <c r="R1001" s="23"/>
      <c r="T1001" s="26">
        <f t="shared" si="28"/>
        <v>25.12338</v>
      </c>
    </row>
    <row r="1002" spans="1:20" ht="12.75" hidden="1" outlineLevel="2">
      <c r="A1002" s="19" t="s">
        <v>358</v>
      </c>
      <c r="B1002" s="19" t="s">
        <v>816</v>
      </c>
      <c r="C1002" s="1" t="s">
        <v>691</v>
      </c>
      <c r="D1002" s="23" t="s">
        <v>692</v>
      </c>
      <c r="E1002" s="27" t="s">
        <v>335</v>
      </c>
      <c r="F1002" s="2" t="s">
        <v>338</v>
      </c>
      <c r="G1002" s="27">
        <v>15.23691</v>
      </c>
      <c r="H1002" s="56">
        <v>12</v>
      </c>
      <c r="I1002" s="27">
        <v>0.72</v>
      </c>
      <c r="J1002" s="27"/>
      <c r="O1002" s="27"/>
      <c r="P1002" s="23"/>
      <c r="R1002" s="23"/>
      <c r="T1002" s="26">
        <f t="shared" si="28"/>
        <v>15.95691</v>
      </c>
    </row>
    <row r="1003" spans="1:20" ht="12.75" hidden="1" outlineLevel="2">
      <c r="A1003" s="19" t="s">
        <v>358</v>
      </c>
      <c r="B1003" s="19" t="s">
        <v>816</v>
      </c>
      <c r="C1003" s="1" t="s">
        <v>691</v>
      </c>
      <c r="D1003" s="23" t="s">
        <v>692</v>
      </c>
      <c r="E1003" s="27" t="s">
        <v>335</v>
      </c>
      <c r="F1003" s="2" t="s">
        <v>339</v>
      </c>
      <c r="G1003" s="27">
        <v>131.96195999999998</v>
      </c>
      <c r="H1003" s="56">
        <v>274</v>
      </c>
      <c r="I1003" s="27">
        <v>16.44</v>
      </c>
      <c r="J1003" s="27"/>
      <c r="O1003" s="27"/>
      <c r="P1003" s="23"/>
      <c r="R1003" s="23"/>
      <c r="T1003" s="26">
        <f t="shared" si="28"/>
        <v>148.40195999999997</v>
      </c>
    </row>
    <row r="1004" spans="1:20" ht="12.75" hidden="1" outlineLevel="2">
      <c r="A1004" s="19" t="s">
        <v>358</v>
      </c>
      <c r="B1004" s="19" t="s">
        <v>816</v>
      </c>
      <c r="C1004" s="1" t="s">
        <v>691</v>
      </c>
      <c r="D1004" s="23" t="s">
        <v>692</v>
      </c>
      <c r="E1004" s="27" t="s">
        <v>335</v>
      </c>
      <c r="F1004" s="2" t="s">
        <v>340</v>
      </c>
      <c r="G1004" s="27">
        <v>5.307119999999999</v>
      </c>
      <c r="H1004" s="56">
        <v>7</v>
      </c>
      <c r="I1004" s="27">
        <v>3.36</v>
      </c>
      <c r="J1004" s="27"/>
      <c r="O1004" s="27"/>
      <c r="P1004" s="23"/>
      <c r="R1004" s="23"/>
      <c r="T1004" s="26">
        <f t="shared" si="28"/>
        <v>8.667119999999999</v>
      </c>
    </row>
    <row r="1005" spans="1:20" ht="12.75" hidden="1" outlineLevel="2">
      <c r="A1005" s="19" t="s">
        <v>358</v>
      </c>
      <c r="B1005" s="19" t="s">
        <v>816</v>
      </c>
      <c r="C1005" s="1" t="s">
        <v>691</v>
      </c>
      <c r="D1005" s="19" t="s">
        <v>692</v>
      </c>
      <c r="E1005" s="27" t="s">
        <v>335</v>
      </c>
      <c r="F1005" s="2" t="s">
        <v>356</v>
      </c>
      <c r="G1005" s="27"/>
      <c r="H1005" s="56"/>
      <c r="I1005" s="27"/>
      <c r="J1005" s="27">
        <v>180</v>
      </c>
      <c r="O1005" s="27"/>
      <c r="P1005" s="23"/>
      <c r="R1005" s="23"/>
      <c r="T1005" s="26">
        <f t="shared" si="28"/>
        <v>180</v>
      </c>
    </row>
    <row r="1006" spans="1:20" ht="12.75" hidden="1" outlineLevel="2">
      <c r="A1006" s="19" t="s">
        <v>358</v>
      </c>
      <c r="B1006" s="19" t="s">
        <v>816</v>
      </c>
      <c r="C1006" s="1" t="s">
        <v>691</v>
      </c>
      <c r="D1006" s="76" t="s">
        <v>692</v>
      </c>
      <c r="E1006" s="60" t="s">
        <v>713</v>
      </c>
      <c r="F1006" s="23" t="s">
        <v>713</v>
      </c>
      <c r="K1006" s="52">
        <v>1</v>
      </c>
      <c r="L1006" s="53">
        <v>0.21</v>
      </c>
      <c r="M1006" s="27">
        <f>K1006*L1006*$M$2</f>
        <v>658.35</v>
      </c>
      <c r="T1006" s="26">
        <f t="shared" si="28"/>
        <v>658.35</v>
      </c>
    </row>
    <row r="1007" spans="1:20" ht="12.75" hidden="1" outlineLevel="2">
      <c r="A1007" s="19" t="s">
        <v>358</v>
      </c>
      <c r="B1007" s="19" t="s">
        <v>852</v>
      </c>
      <c r="C1007" s="1" t="s">
        <v>695</v>
      </c>
      <c r="D1007" s="19" t="s">
        <v>696</v>
      </c>
      <c r="E1007" s="27" t="s">
        <v>861</v>
      </c>
      <c r="F1007" s="2" t="s">
        <v>861</v>
      </c>
      <c r="G1007" s="27"/>
      <c r="H1007" s="56"/>
      <c r="I1007" s="27"/>
      <c r="J1007" s="27"/>
      <c r="N1007" s="58">
        <f>O1007/$O$2</f>
        <v>2.25</v>
      </c>
      <c r="O1007" s="27">
        <v>162</v>
      </c>
      <c r="P1007" s="23"/>
      <c r="R1007" s="23"/>
      <c r="T1007" s="26">
        <f t="shared" si="28"/>
        <v>162</v>
      </c>
    </row>
    <row r="1008" spans="1:20" ht="12.75" hidden="1" outlineLevel="2">
      <c r="A1008" s="19" t="s">
        <v>358</v>
      </c>
      <c r="B1008" s="19" t="s">
        <v>852</v>
      </c>
      <c r="C1008" s="1" t="s">
        <v>695</v>
      </c>
      <c r="D1008" s="72" t="s">
        <v>696</v>
      </c>
      <c r="E1008" s="27" t="s">
        <v>335</v>
      </c>
      <c r="F1008" s="2">
        <v>15</v>
      </c>
      <c r="G1008" s="27">
        <v>46.210905</v>
      </c>
      <c r="H1008" s="56">
        <v>131</v>
      </c>
      <c r="I1008" s="27">
        <v>13.1</v>
      </c>
      <c r="J1008" s="27"/>
      <c r="O1008" s="27"/>
      <c r="P1008" s="23"/>
      <c r="R1008" s="23"/>
      <c r="T1008" s="26">
        <f t="shared" si="28"/>
        <v>59.310905</v>
      </c>
    </row>
    <row r="1009" spans="1:20" ht="12.75" hidden="1" outlineLevel="2">
      <c r="A1009" s="19" t="s">
        <v>358</v>
      </c>
      <c r="B1009" s="19" t="s">
        <v>852</v>
      </c>
      <c r="C1009" s="1" t="s">
        <v>695</v>
      </c>
      <c r="D1009" s="23" t="s">
        <v>696</v>
      </c>
      <c r="E1009" s="27" t="s">
        <v>335</v>
      </c>
      <c r="F1009" s="2" t="s">
        <v>337</v>
      </c>
      <c r="G1009" s="27">
        <v>1.64268</v>
      </c>
      <c r="H1009" s="56">
        <v>1</v>
      </c>
      <c r="I1009" s="27">
        <v>0.06</v>
      </c>
      <c r="J1009" s="27"/>
      <c r="O1009" s="27"/>
      <c r="P1009" s="23"/>
      <c r="R1009" s="23"/>
      <c r="T1009" s="26">
        <f t="shared" si="28"/>
        <v>1.70268</v>
      </c>
    </row>
    <row r="1010" spans="1:20" ht="12.75" hidden="1" outlineLevel="2">
      <c r="A1010" s="19" t="s">
        <v>358</v>
      </c>
      <c r="B1010" s="19" t="s">
        <v>852</v>
      </c>
      <c r="C1010" s="1" t="s">
        <v>695</v>
      </c>
      <c r="D1010" s="23" t="s">
        <v>696</v>
      </c>
      <c r="E1010" s="27" t="s">
        <v>335</v>
      </c>
      <c r="F1010" s="2" t="s">
        <v>341</v>
      </c>
      <c r="G1010" s="27">
        <v>7.22358</v>
      </c>
      <c r="H1010" s="56">
        <v>1</v>
      </c>
      <c r="I1010" s="27">
        <v>0.06</v>
      </c>
      <c r="J1010" s="27"/>
      <c r="K1010" s="51"/>
      <c r="L1010" s="3"/>
      <c r="M1010" s="26"/>
      <c r="N1010" s="47"/>
      <c r="O1010" s="26"/>
      <c r="P1010" s="3"/>
      <c r="Q1010" s="26"/>
      <c r="R1010" s="3"/>
      <c r="T1010" s="26">
        <f t="shared" si="28"/>
        <v>7.28358</v>
      </c>
    </row>
    <row r="1011" spans="1:20" ht="12.75" hidden="1" outlineLevel="2">
      <c r="A1011" s="19" t="s">
        <v>358</v>
      </c>
      <c r="B1011" s="19" t="s">
        <v>852</v>
      </c>
      <c r="C1011" s="40" t="s">
        <v>695</v>
      </c>
      <c r="D1011" s="72" t="s">
        <v>696</v>
      </c>
      <c r="E1011" s="27" t="s">
        <v>335</v>
      </c>
      <c r="F1011" s="2" t="s">
        <v>339</v>
      </c>
      <c r="G1011" s="27">
        <v>4.81221</v>
      </c>
      <c r="H1011" s="56">
        <v>10</v>
      </c>
      <c r="I1011" s="27">
        <v>0.6</v>
      </c>
      <c r="J1011" s="27"/>
      <c r="O1011" s="27"/>
      <c r="P1011" s="23"/>
      <c r="R1011" s="23"/>
      <c r="T1011" s="26">
        <f t="shared" si="28"/>
        <v>5.41221</v>
      </c>
    </row>
    <row r="1012" spans="1:20" ht="12.75" hidden="1" outlineLevel="2">
      <c r="A1012" s="19" t="s">
        <v>358</v>
      </c>
      <c r="B1012" s="19" t="s">
        <v>852</v>
      </c>
      <c r="C1012" s="1" t="s">
        <v>695</v>
      </c>
      <c r="D1012" s="19" t="s">
        <v>696</v>
      </c>
      <c r="E1012" s="27" t="s">
        <v>335</v>
      </c>
      <c r="F1012" s="2" t="s">
        <v>356</v>
      </c>
      <c r="G1012" s="27"/>
      <c r="H1012" s="56"/>
      <c r="I1012" s="27"/>
      <c r="J1012" s="27">
        <v>180</v>
      </c>
      <c r="O1012" s="27"/>
      <c r="P1012" s="23"/>
      <c r="R1012" s="23"/>
      <c r="T1012" s="26">
        <f t="shared" si="28"/>
        <v>180</v>
      </c>
    </row>
    <row r="1013" spans="1:20" ht="12.75" hidden="1" outlineLevel="2">
      <c r="A1013" s="19" t="s">
        <v>358</v>
      </c>
      <c r="B1013" s="19" t="s">
        <v>852</v>
      </c>
      <c r="C1013" s="1" t="s">
        <v>695</v>
      </c>
      <c r="D1013" s="76" t="s">
        <v>696</v>
      </c>
      <c r="E1013" s="60" t="s">
        <v>713</v>
      </c>
      <c r="F1013" s="23" t="s">
        <v>713</v>
      </c>
      <c r="K1013" s="52">
        <v>2</v>
      </c>
      <c r="L1013" s="53">
        <v>1</v>
      </c>
      <c r="M1013" s="27">
        <f>K1013*L1013*$M$2</f>
        <v>6270</v>
      </c>
      <c r="T1013" s="26">
        <f t="shared" si="28"/>
        <v>6270</v>
      </c>
    </row>
    <row r="1014" spans="1:20" ht="12.75" hidden="1" outlineLevel="2">
      <c r="A1014" s="19" t="s">
        <v>358</v>
      </c>
      <c r="B1014" s="19" t="s">
        <v>852</v>
      </c>
      <c r="C1014" s="1" t="s">
        <v>695</v>
      </c>
      <c r="D1014" s="19" t="s">
        <v>698</v>
      </c>
      <c r="E1014" s="27" t="s">
        <v>861</v>
      </c>
      <c r="F1014" s="2" t="s">
        <v>861</v>
      </c>
      <c r="G1014" s="27"/>
      <c r="H1014" s="56"/>
      <c r="I1014" s="27"/>
      <c r="J1014" s="27"/>
      <c r="N1014" s="58">
        <f>O1014/$O$2</f>
        <v>1</v>
      </c>
      <c r="O1014" s="27">
        <v>72</v>
      </c>
      <c r="P1014" s="23"/>
      <c r="R1014" s="23"/>
      <c r="T1014" s="26">
        <f t="shared" si="28"/>
        <v>72</v>
      </c>
    </row>
    <row r="1015" spans="1:20" ht="12.75" hidden="1" outlineLevel="2">
      <c r="A1015" s="19" t="s">
        <v>358</v>
      </c>
      <c r="B1015" s="19" t="s">
        <v>852</v>
      </c>
      <c r="C1015" s="1" t="s">
        <v>695</v>
      </c>
      <c r="D1015" s="76" t="s">
        <v>698</v>
      </c>
      <c r="E1015" s="60" t="s">
        <v>713</v>
      </c>
      <c r="F1015" s="23" t="s">
        <v>713</v>
      </c>
      <c r="K1015" s="52">
        <v>2</v>
      </c>
      <c r="L1015" s="53">
        <v>1</v>
      </c>
      <c r="M1015" s="27">
        <f>K1015*L1015*$M$2</f>
        <v>6270</v>
      </c>
      <c r="T1015" s="26">
        <f t="shared" si="28"/>
        <v>6270</v>
      </c>
    </row>
    <row r="1016" spans="1:20" ht="12.75" hidden="1" outlineLevel="2">
      <c r="A1016" s="19" t="s">
        <v>358</v>
      </c>
      <c r="B1016" s="19" t="s">
        <v>852</v>
      </c>
      <c r="C1016" s="1" t="s">
        <v>697</v>
      </c>
      <c r="D1016" s="23" t="s">
        <v>698</v>
      </c>
      <c r="E1016" s="27" t="s">
        <v>335</v>
      </c>
      <c r="F1016" s="2">
        <v>15</v>
      </c>
      <c r="G1016" s="27">
        <v>11.640915</v>
      </c>
      <c r="H1016" s="56">
        <v>33</v>
      </c>
      <c r="I1016" s="27">
        <v>3.3</v>
      </c>
      <c r="J1016" s="27"/>
      <c r="O1016" s="27"/>
      <c r="P1016" s="23"/>
      <c r="R1016" s="23"/>
      <c r="T1016" s="26">
        <f t="shared" si="28"/>
        <v>14.940915</v>
      </c>
    </row>
    <row r="1017" spans="1:20" ht="12.75" hidden="1" outlineLevel="2">
      <c r="A1017" s="19" t="s">
        <v>358</v>
      </c>
      <c r="B1017" s="19" t="s">
        <v>852</v>
      </c>
      <c r="C1017" s="1" t="s">
        <v>697</v>
      </c>
      <c r="D1017" s="23" t="s">
        <v>698</v>
      </c>
      <c r="E1017" s="27" t="s">
        <v>335</v>
      </c>
      <c r="F1017" s="2" t="s">
        <v>338</v>
      </c>
      <c r="G1017" s="27">
        <v>2.56932</v>
      </c>
      <c r="H1017" s="56">
        <v>2</v>
      </c>
      <c r="I1017" s="27">
        <v>0.12</v>
      </c>
      <c r="J1017" s="27"/>
      <c r="O1017" s="27"/>
      <c r="P1017" s="23"/>
      <c r="R1017" s="23"/>
      <c r="T1017" s="26">
        <f t="shared" si="28"/>
        <v>2.68932</v>
      </c>
    </row>
    <row r="1018" spans="1:20" ht="12.75" hidden="1" outlineLevel="2">
      <c r="A1018" s="19" t="s">
        <v>358</v>
      </c>
      <c r="B1018" s="19" t="s">
        <v>852</v>
      </c>
      <c r="C1018" s="1" t="s">
        <v>697</v>
      </c>
      <c r="D1018" s="23" t="s">
        <v>698</v>
      </c>
      <c r="E1018" s="27" t="s">
        <v>335</v>
      </c>
      <c r="F1018" s="2" t="s">
        <v>339</v>
      </c>
      <c r="G1018" s="27">
        <v>8.33976</v>
      </c>
      <c r="H1018" s="56">
        <v>18</v>
      </c>
      <c r="I1018" s="27">
        <v>1.08</v>
      </c>
      <c r="J1018" s="27"/>
      <c r="O1018" s="27"/>
      <c r="P1018" s="23"/>
      <c r="R1018" s="23"/>
      <c r="T1018" s="26">
        <f t="shared" si="28"/>
        <v>9.41976</v>
      </c>
    </row>
    <row r="1019" spans="1:20" ht="12.75" hidden="1" outlineLevel="2">
      <c r="A1019" s="19" t="s">
        <v>358</v>
      </c>
      <c r="B1019" s="19" t="s">
        <v>852</v>
      </c>
      <c r="C1019" s="1" t="s">
        <v>697</v>
      </c>
      <c r="D1019" s="23" t="s">
        <v>698</v>
      </c>
      <c r="E1019" s="27" t="s">
        <v>335</v>
      </c>
      <c r="F1019" s="2" t="s">
        <v>340</v>
      </c>
      <c r="G1019" s="27">
        <v>0.57915</v>
      </c>
      <c r="H1019" s="56">
        <v>1</v>
      </c>
      <c r="I1019" s="27">
        <v>0.48</v>
      </c>
      <c r="J1019" s="27"/>
      <c r="O1019" s="27"/>
      <c r="P1019" s="23"/>
      <c r="R1019" s="23"/>
      <c r="T1019" s="26">
        <f t="shared" si="28"/>
        <v>1.05915</v>
      </c>
    </row>
    <row r="1020" spans="1:20" ht="12.75" hidden="1" outlineLevel="2">
      <c r="A1020" s="19" t="s">
        <v>358</v>
      </c>
      <c r="B1020" s="19" t="s">
        <v>852</v>
      </c>
      <c r="C1020" s="1" t="s">
        <v>697</v>
      </c>
      <c r="D1020" s="19" t="s">
        <v>698</v>
      </c>
      <c r="E1020" s="27" t="s">
        <v>335</v>
      </c>
      <c r="F1020" s="2" t="s">
        <v>356</v>
      </c>
      <c r="G1020" s="27"/>
      <c r="H1020" s="56"/>
      <c r="I1020" s="27"/>
      <c r="J1020" s="27">
        <v>180</v>
      </c>
      <c r="O1020" s="27"/>
      <c r="P1020" s="23"/>
      <c r="R1020" s="23"/>
      <c r="T1020" s="26">
        <f t="shared" si="28"/>
        <v>180</v>
      </c>
    </row>
    <row r="1021" spans="1:20" ht="12.75" hidden="1" outlineLevel="2">
      <c r="A1021" s="19" t="s">
        <v>358</v>
      </c>
      <c r="B1021" s="19" t="s">
        <v>852</v>
      </c>
      <c r="C1021" s="1" t="s">
        <v>699</v>
      </c>
      <c r="D1021" s="19" t="s">
        <v>700</v>
      </c>
      <c r="E1021" s="27" t="s">
        <v>861</v>
      </c>
      <c r="F1021" s="2" t="s">
        <v>861</v>
      </c>
      <c r="G1021" s="27"/>
      <c r="H1021" s="56"/>
      <c r="I1021" s="27"/>
      <c r="J1021" s="27"/>
      <c r="N1021" s="58">
        <f>O1021/$O$2</f>
        <v>6</v>
      </c>
      <c r="O1021" s="27">
        <v>432</v>
      </c>
      <c r="P1021" s="23"/>
      <c r="R1021" s="23"/>
      <c r="T1021" s="26">
        <f t="shared" si="28"/>
        <v>432</v>
      </c>
    </row>
    <row r="1022" spans="1:20" ht="12.75" hidden="1" outlineLevel="2">
      <c r="A1022" s="19" t="s">
        <v>358</v>
      </c>
      <c r="B1022" s="19" t="s">
        <v>852</v>
      </c>
      <c r="C1022" s="1" t="s">
        <v>699</v>
      </c>
      <c r="D1022" s="23" t="s">
        <v>700</v>
      </c>
      <c r="E1022" s="27" t="s">
        <v>335</v>
      </c>
      <c r="F1022" s="2">
        <v>15</v>
      </c>
      <c r="G1022" s="27">
        <v>203.11316999999997</v>
      </c>
      <c r="H1022" s="56">
        <v>559</v>
      </c>
      <c r="I1022" s="27">
        <v>55.9</v>
      </c>
      <c r="J1022" s="27"/>
      <c r="K1022" s="51"/>
      <c r="L1022" s="3"/>
      <c r="M1022" s="26"/>
      <c r="N1022" s="47"/>
      <c r="O1022" s="26"/>
      <c r="P1022" s="3"/>
      <c r="Q1022" s="26"/>
      <c r="R1022" s="3"/>
      <c r="T1022" s="26">
        <f t="shared" si="28"/>
        <v>259.01316999999995</v>
      </c>
    </row>
    <row r="1023" spans="1:20" ht="12.75" hidden="1" outlineLevel="2">
      <c r="A1023" s="19" t="s">
        <v>358</v>
      </c>
      <c r="B1023" s="19" t="s">
        <v>852</v>
      </c>
      <c r="C1023" s="1" t="s">
        <v>699</v>
      </c>
      <c r="D1023" s="23" t="s">
        <v>700</v>
      </c>
      <c r="E1023" s="27" t="s">
        <v>335</v>
      </c>
      <c r="F1023" s="2" t="s">
        <v>337</v>
      </c>
      <c r="G1023" s="27">
        <v>429.12908999999996</v>
      </c>
      <c r="H1023" s="56">
        <v>82</v>
      </c>
      <c r="I1023" s="27">
        <v>4.92</v>
      </c>
      <c r="J1023" s="27"/>
      <c r="O1023" s="27"/>
      <c r="P1023" s="23"/>
      <c r="R1023" s="23"/>
      <c r="T1023" s="26">
        <f t="shared" si="28"/>
        <v>434.04909</v>
      </c>
    </row>
    <row r="1024" spans="1:20" ht="12.75" hidden="1" outlineLevel="2">
      <c r="A1024" s="19" t="s">
        <v>358</v>
      </c>
      <c r="B1024" s="19" t="s">
        <v>852</v>
      </c>
      <c r="C1024" s="1" t="s">
        <v>699</v>
      </c>
      <c r="D1024" s="23" t="s">
        <v>700</v>
      </c>
      <c r="E1024" s="27" t="s">
        <v>335</v>
      </c>
      <c r="F1024" s="2" t="s">
        <v>338</v>
      </c>
      <c r="G1024" s="27">
        <v>402.79355999999996</v>
      </c>
      <c r="H1024" s="56">
        <v>186</v>
      </c>
      <c r="I1024" s="27">
        <v>11.16</v>
      </c>
      <c r="J1024" s="27"/>
      <c r="O1024" s="27"/>
      <c r="P1024" s="23"/>
      <c r="R1024" s="23"/>
      <c r="T1024" s="26">
        <f t="shared" si="28"/>
        <v>413.95356</v>
      </c>
    </row>
    <row r="1025" spans="1:20" ht="12.75" hidden="1" outlineLevel="2">
      <c r="A1025" s="19" t="s">
        <v>358</v>
      </c>
      <c r="B1025" s="19" t="s">
        <v>852</v>
      </c>
      <c r="C1025" s="1" t="s">
        <v>699</v>
      </c>
      <c r="D1025" s="72" t="s">
        <v>700</v>
      </c>
      <c r="E1025" s="27" t="s">
        <v>335</v>
      </c>
      <c r="F1025" s="2" t="s">
        <v>341</v>
      </c>
      <c r="G1025" s="27">
        <v>40.972229999999996</v>
      </c>
      <c r="H1025" s="56">
        <v>7</v>
      </c>
      <c r="I1025" s="27">
        <v>0.42</v>
      </c>
      <c r="J1025" s="27"/>
      <c r="O1025" s="27"/>
      <c r="P1025" s="23"/>
      <c r="R1025" s="23"/>
      <c r="T1025" s="26">
        <f t="shared" si="28"/>
        <v>41.39223</v>
      </c>
    </row>
    <row r="1026" spans="1:20" ht="12.75" hidden="1" outlineLevel="2">
      <c r="A1026" s="19" t="s">
        <v>358</v>
      </c>
      <c r="B1026" s="19" t="s">
        <v>852</v>
      </c>
      <c r="C1026" s="1" t="s">
        <v>699</v>
      </c>
      <c r="D1026" s="23" t="s">
        <v>700</v>
      </c>
      <c r="E1026" s="27" t="s">
        <v>335</v>
      </c>
      <c r="F1026" s="2" t="s">
        <v>339</v>
      </c>
      <c r="G1026" s="27">
        <v>150.3684</v>
      </c>
      <c r="H1026" s="56">
        <v>161</v>
      </c>
      <c r="I1026" s="27">
        <v>9.66</v>
      </c>
      <c r="J1026" s="27"/>
      <c r="O1026" s="27"/>
      <c r="P1026" s="23"/>
      <c r="R1026" s="23"/>
      <c r="T1026" s="26">
        <f t="shared" si="28"/>
        <v>160.0284</v>
      </c>
    </row>
    <row r="1027" spans="1:20" ht="12.75" hidden="1" outlineLevel="2">
      <c r="A1027" s="19" t="s">
        <v>358</v>
      </c>
      <c r="B1027" s="19" t="s">
        <v>852</v>
      </c>
      <c r="C1027" s="1" t="s">
        <v>699</v>
      </c>
      <c r="D1027" s="23" t="s">
        <v>700</v>
      </c>
      <c r="E1027" s="27" t="s">
        <v>335</v>
      </c>
      <c r="F1027" s="2" t="s">
        <v>340</v>
      </c>
      <c r="G1027" s="27">
        <v>132.73065</v>
      </c>
      <c r="H1027" s="56">
        <v>117</v>
      </c>
      <c r="I1027" s="27">
        <v>56.16</v>
      </c>
      <c r="J1027" s="27"/>
      <c r="O1027" s="27"/>
      <c r="P1027" s="23"/>
      <c r="R1027" s="23"/>
      <c r="T1027" s="26">
        <f t="shared" si="28"/>
        <v>188.89065</v>
      </c>
    </row>
    <row r="1028" spans="1:20" ht="12.75" hidden="1" outlineLevel="2">
      <c r="A1028" s="19" t="s">
        <v>358</v>
      </c>
      <c r="B1028" s="19" t="s">
        <v>852</v>
      </c>
      <c r="C1028" s="1" t="s">
        <v>699</v>
      </c>
      <c r="D1028" s="19" t="s">
        <v>700</v>
      </c>
      <c r="E1028" s="27" t="s">
        <v>335</v>
      </c>
      <c r="F1028" s="2" t="s">
        <v>356</v>
      </c>
      <c r="G1028" s="27"/>
      <c r="H1028" s="56"/>
      <c r="I1028" s="27"/>
      <c r="J1028" s="27">
        <v>180</v>
      </c>
      <c r="O1028" s="27"/>
      <c r="P1028" s="23"/>
      <c r="R1028" s="23"/>
      <c r="T1028" s="26">
        <f t="shared" si="28"/>
        <v>180</v>
      </c>
    </row>
    <row r="1029" spans="1:20" ht="12.75" hidden="1" outlineLevel="2">
      <c r="A1029" s="19" t="s">
        <v>358</v>
      </c>
      <c r="B1029" s="19" t="s">
        <v>852</v>
      </c>
      <c r="C1029" s="1" t="s">
        <v>699</v>
      </c>
      <c r="D1029" s="19" t="s">
        <v>700</v>
      </c>
      <c r="E1029" s="27" t="s">
        <v>710</v>
      </c>
      <c r="F1029" s="2" t="s">
        <v>710</v>
      </c>
      <c r="G1029" s="27"/>
      <c r="H1029" s="56"/>
      <c r="I1029" s="27"/>
      <c r="J1029" s="27"/>
      <c r="O1029" s="27"/>
      <c r="P1029" s="23"/>
      <c r="R1029" s="23"/>
      <c r="S1029" s="27">
        <v>11.73</v>
      </c>
      <c r="T1029" s="26">
        <f t="shared" si="28"/>
        <v>11.73</v>
      </c>
    </row>
    <row r="1030" spans="1:20" ht="12.75" hidden="1" outlineLevel="2">
      <c r="A1030" s="19" t="s">
        <v>358</v>
      </c>
      <c r="B1030" s="19" t="s">
        <v>846</v>
      </c>
      <c r="C1030" s="1" t="s">
        <v>664</v>
      </c>
      <c r="D1030" s="19" t="s">
        <v>665</v>
      </c>
      <c r="E1030" s="27" t="s">
        <v>861</v>
      </c>
      <c r="F1030" s="2" t="s">
        <v>861</v>
      </c>
      <c r="G1030" s="27"/>
      <c r="H1030" s="56"/>
      <c r="I1030" s="27"/>
      <c r="J1030" s="27"/>
      <c r="N1030" s="58">
        <f>O1030/$O$2</f>
        <v>0.25</v>
      </c>
      <c r="O1030" s="27">
        <v>18</v>
      </c>
      <c r="P1030" s="23"/>
      <c r="R1030" s="23"/>
      <c r="T1030" s="26">
        <f t="shared" si="28"/>
        <v>18</v>
      </c>
    </row>
    <row r="1031" spans="1:20" ht="12.75" hidden="1" outlineLevel="2">
      <c r="A1031" s="19" t="s">
        <v>358</v>
      </c>
      <c r="B1031" s="19" t="s">
        <v>846</v>
      </c>
      <c r="C1031" s="40" t="s">
        <v>664</v>
      </c>
      <c r="D1031" s="72" t="s">
        <v>665</v>
      </c>
      <c r="E1031" s="27" t="s">
        <v>335</v>
      </c>
      <c r="F1031" s="2">
        <v>15</v>
      </c>
      <c r="G1031" s="27">
        <v>67.72369499999999</v>
      </c>
      <c r="H1031" s="56">
        <v>189</v>
      </c>
      <c r="I1031" s="27">
        <v>18.9</v>
      </c>
      <c r="J1031" s="27"/>
      <c r="O1031" s="27"/>
      <c r="P1031" s="23"/>
      <c r="R1031" s="23"/>
      <c r="T1031" s="26">
        <f t="shared" si="28"/>
        <v>86.623695</v>
      </c>
    </row>
    <row r="1032" spans="1:20" ht="12.75" hidden="1" outlineLevel="2">
      <c r="A1032" s="19" t="s">
        <v>358</v>
      </c>
      <c r="B1032" s="19" t="s">
        <v>846</v>
      </c>
      <c r="C1032" s="1" t="s">
        <v>664</v>
      </c>
      <c r="D1032" s="23" t="s">
        <v>665</v>
      </c>
      <c r="E1032" s="27" t="s">
        <v>335</v>
      </c>
      <c r="F1032" s="2" t="s">
        <v>337</v>
      </c>
      <c r="G1032" s="27">
        <v>216.12824999999998</v>
      </c>
      <c r="H1032" s="56">
        <v>52</v>
      </c>
      <c r="I1032" s="27">
        <v>3.12</v>
      </c>
      <c r="J1032" s="27"/>
      <c r="O1032" s="27"/>
      <c r="P1032" s="23"/>
      <c r="R1032" s="23"/>
      <c r="T1032" s="26">
        <f t="shared" si="28"/>
        <v>219.24824999999998</v>
      </c>
    </row>
    <row r="1033" spans="1:20" ht="12.75" hidden="1" outlineLevel="2">
      <c r="A1033" s="19" t="s">
        <v>358</v>
      </c>
      <c r="B1033" s="19" t="s">
        <v>846</v>
      </c>
      <c r="C1033" s="1" t="s">
        <v>664</v>
      </c>
      <c r="D1033" s="23" t="s">
        <v>665</v>
      </c>
      <c r="E1033" s="27" t="s">
        <v>335</v>
      </c>
      <c r="F1033" s="2" t="s">
        <v>338</v>
      </c>
      <c r="G1033" s="27">
        <v>48.437999999999995</v>
      </c>
      <c r="H1033" s="56">
        <v>38</v>
      </c>
      <c r="I1033" s="27">
        <v>2.28</v>
      </c>
      <c r="J1033" s="27"/>
      <c r="K1033" s="51"/>
      <c r="L1033" s="3"/>
      <c r="M1033" s="26"/>
      <c r="N1033" s="47"/>
      <c r="O1033" s="26"/>
      <c r="P1033" s="3"/>
      <c r="Q1033" s="26"/>
      <c r="R1033" s="3"/>
      <c r="T1033" s="26">
        <f t="shared" si="28"/>
        <v>50.717999999999996</v>
      </c>
    </row>
    <row r="1034" spans="1:20" ht="12.75" hidden="1" outlineLevel="2">
      <c r="A1034" s="19" t="s">
        <v>358</v>
      </c>
      <c r="B1034" s="19" t="s">
        <v>846</v>
      </c>
      <c r="C1034" s="1" t="s">
        <v>664</v>
      </c>
      <c r="D1034" s="23" t="s">
        <v>665</v>
      </c>
      <c r="E1034" s="27" t="s">
        <v>335</v>
      </c>
      <c r="F1034" s="2" t="s">
        <v>341</v>
      </c>
      <c r="G1034" s="27">
        <v>60.60014999999999</v>
      </c>
      <c r="H1034" s="56">
        <v>12</v>
      </c>
      <c r="I1034" s="27">
        <v>0.72</v>
      </c>
      <c r="J1034" s="27"/>
      <c r="O1034" s="27"/>
      <c r="P1034" s="23"/>
      <c r="R1034" s="23"/>
      <c r="T1034" s="26">
        <f t="shared" si="28"/>
        <v>61.32014999999999</v>
      </c>
    </row>
    <row r="1035" spans="1:20" ht="12.75" hidden="1" outlineLevel="2">
      <c r="A1035" s="19" t="s">
        <v>358</v>
      </c>
      <c r="B1035" s="19" t="s">
        <v>846</v>
      </c>
      <c r="C1035" s="1" t="s">
        <v>664</v>
      </c>
      <c r="D1035" s="23" t="s">
        <v>665</v>
      </c>
      <c r="E1035" s="27" t="s">
        <v>335</v>
      </c>
      <c r="F1035" s="2" t="s">
        <v>339</v>
      </c>
      <c r="G1035" s="27">
        <v>70.651035</v>
      </c>
      <c r="H1035" s="56">
        <v>127</v>
      </c>
      <c r="I1035" s="27">
        <v>7.62</v>
      </c>
      <c r="J1035" s="27"/>
      <c r="O1035" s="27"/>
      <c r="P1035" s="23"/>
      <c r="R1035" s="23"/>
      <c r="T1035" s="26">
        <f t="shared" si="28"/>
        <v>78.271035</v>
      </c>
    </row>
    <row r="1036" spans="1:20" ht="12.75" hidden="1" outlineLevel="2">
      <c r="A1036" s="19" t="s">
        <v>358</v>
      </c>
      <c r="B1036" s="19" t="s">
        <v>846</v>
      </c>
      <c r="C1036" s="1" t="s">
        <v>664</v>
      </c>
      <c r="D1036" s="23" t="s">
        <v>665</v>
      </c>
      <c r="E1036" s="27" t="s">
        <v>335</v>
      </c>
      <c r="F1036" s="2" t="s">
        <v>340</v>
      </c>
      <c r="G1036" s="27">
        <v>2.36925</v>
      </c>
      <c r="H1036" s="56">
        <v>1</v>
      </c>
      <c r="I1036" s="27">
        <v>0.48</v>
      </c>
      <c r="J1036" s="27"/>
      <c r="O1036" s="27"/>
      <c r="P1036" s="23"/>
      <c r="R1036" s="23"/>
      <c r="T1036" s="26">
        <f t="shared" si="28"/>
        <v>2.84925</v>
      </c>
    </row>
    <row r="1037" spans="1:20" ht="12.75" hidden="1" outlineLevel="2">
      <c r="A1037" s="19" t="s">
        <v>358</v>
      </c>
      <c r="B1037" s="19" t="s">
        <v>846</v>
      </c>
      <c r="C1037" s="1" t="s">
        <v>664</v>
      </c>
      <c r="D1037" s="19" t="s">
        <v>665</v>
      </c>
      <c r="E1037" s="27" t="s">
        <v>335</v>
      </c>
      <c r="F1037" s="2" t="s">
        <v>356</v>
      </c>
      <c r="G1037" s="27"/>
      <c r="H1037" s="56"/>
      <c r="I1037" s="27"/>
      <c r="J1037" s="27">
        <v>180</v>
      </c>
      <c r="O1037" s="27"/>
      <c r="P1037" s="23"/>
      <c r="R1037" s="23"/>
      <c r="T1037" s="26">
        <f t="shared" si="28"/>
        <v>180</v>
      </c>
    </row>
    <row r="1038" spans="1:20" ht="12.75" hidden="1" outlineLevel="2">
      <c r="A1038" s="19" t="s">
        <v>358</v>
      </c>
      <c r="B1038" s="19" t="s">
        <v>846</v>
      </c>
      <c r="C1038" s="1" t="s">
        <v>664</v>
      </c>
      <c r="D1038" s="76" t="s">
        <v>665</v>
      </c>
      <c r="E1038" s="60" t="s">
        <v>713</v>
      </c>
      <c r="F1038" s="23" t="s">
        <v>713</v>
      </c>
      <c r="K1038" s="52">
        <v>1</v>
      </c>
      <c r="L1038" s="53">
        <v>0.62</v>
      </c>
      <c r="M1038" s="27">
        <f>K1038*L1038*$M$2</f>
        <v>1943.7</v>
      </c>
      <c r="T1038" s="26">
        <f t="shared" si="28"/>
        <v>1943.7</v>
      </c>
    </row>
    <row r="1039" spans="1:20" ht="12.75" hidden="1" outlineLevel="2">
      <c r="A1039" s="19" t="s">
        <v>358</v>
      </c>
      <c r="B1039" s="19" t="s">
        <v>846</v>
      </c>
      <c r="C1039" s="1" t="s">
        <v>664</v>
      </c>
      <c r="D1039" s="19" t="s">
        <v>665</v>
      </c>
      <c r="E1039" s="27" t="s">
        <v>710</v>
      </c>
      <c r="F1039" s="2" t="s">
        <v>710</v>
      </c>
      <c r="G1039" s="27"/>
      <c r="H1039" s="56"/>
      <c r="I1039" s="27"/>
      <c r="J1039" s="27"/>
      <c r="O1039" s="27"/>
      <c r="P1039" s="23"/>
      <c r="R1039" s="23"/>
      <c r="S1039" s="27">
        <v>148.18</v>
      </c>
      <c r="T1039" s="26">
        <f t="shared" si="28"/>
        <v>148.18</v>
      </c>
    </row>
    <row r="1040" spans="1:20" ht="12.75" hidden="1" outlineLevel="2">
      <c r="A1040" s="19" t="s">
        <v>358</v>
      </c>
      <c r="B1040" s="19" t="s">
        <v>828</v>
      </c>
      <c r="C1040" s="1" t="s">
        <v>860</v>
      </c>
      <c r="D1040" s="59" t="s">
        <v>858</v>
      </c>
      <c r="E1040" s="60" t="s">
        <v>713</v>
      </c>
      <c r="F1040" s="23" t="s">
        <v>713</v>
      </c>
      <c r="K1040" s="52">
        <v>1</v>
      </c>
      <c r="L1040" s="53">
        <v>0.21</v>
      </c>
      <c r="M1040" s="27">
        <f>K1040*L1040*$M$2</f>
        <v>658.35</v>
      </c>
      <c r="T1040" s="26">
        <f t="shared" si="28"/>
        <v>658.35</v>
      </c>
    </row>
    <row r="1041" spans="1:20" ht="12.75" hidden="1" outlineLevel="2">
      <c r="A1041" s="19" t="s">
        <v>358</v>
      </c>
      <c r="B1041" s="19" t="s">
        <v>758</v>
      </c>
      <c r="C1041" s="1" t="s">
        <v>361</v>
      </c>
      <c r="D1041" s="23" t="s">
        <v>362</v>
      </c>
      <c r="E1041" s="27" t="s">
        <v>861</v>
      </c>
      <c r="F1041" s="2" t="s">
        <v>861</v>
      </c>
      <c r="G1041" s="27"/>
      <c r="H1041" s="56"/>
      <c r="I1041" s="27"/>
      <c r="J1041" s="27"/>
      <c r="N1041" s="58">
        <f>O1041/$O$2</f>
        <v>4.5</v>
      </c>
      <c r="O1041" s="27">
        <v>324</v>
      </c>
      <c r="P1041" s="23"/>
      <c r="R1041" s="23"/>
      <c r="T1041" s="26">
        <f t="shared" si="28"/>
        <v>324</v>
      </c>
    </row>
    <row r="1042" spans="1:20" ht="12.75" hidden="1" outlineLevel="2">
      <c r="A1042" s="19" t="s">
        <v>358</v>
      </c>
      <c r="B1042" s="19" t="s">
        <v>758</v>
      </c>
      <c r="C1042" s="1" t="s">
        <v>361</v>
      </c>
      <c r="D1042" s="23" t="s">
        <v>362</v>
      </c>
      <c r="E1042" s="27" t="s">
        <v>335</v>
      </c>
      <c r="F1042" s="2">
        <v>15</v>
      </c>
      <c r="G1042" s="27">
        <v>1823.42745</v>
      </c>
      <c r="H1042" s="56">
        <v>4035</v>
      </c>
      <c r="I1042" s="27">
        <v>403.5</v>
      </c>
      <c r="J1042" s="27"/>
      <c r="O1042" s="27"/>
      <c r="P1042" s="23"/>
      <c r="R1042" s="23"/>
      <c r="T1042" s="26">
        <f t="shared" si="28"/>
        <v>2226.92745</v>
      </c>
    </row>
    <row r="1043" spans="1:20" ht="12.75" hidden="1" outlineLevel="2">
      <c r="A1043" s="19" t="s">
        <v>358</v>
      </c>
      <c r="B1043" s="19" t="s">
        <v>758</v>
      </c>
      <c r="C1043" s="1" t="s">
        <v>361</v>
      </c>
      <c r="D1043" s="23" t="s">
        <v>362</v>
      </c>
      <c r="E1043" s="27" t="s">
        <v>335</v>
      </c>
      <c r="F1043" s="2" t="s">
        <v>337</v>
      </c>
      <c r="G1043" s="27">
        <v>10.26675</v>
      </c>
      <c r="H1043" s="56">
        <v>2</v>
      </c>
      <c r="I1043" s="27">
        <v>0.12</v>
      </c>
      <c r="J1043" s="27"/>
      <c r="O1043" s="27"/>
      <c r="P1043" s="23"/>
      <c r="R1043" s="23"/>
      <c r="T1043" s="26">
        <f t="shared" si="28"/>
        <v>10.38675</v>
      </c>
    </row>
    <row r="1044" spans="1:20" ht="12.75" hidden="1" outlineLevel="2">
      <c r="A1044" s="19" t="s">
        <v>358</v>
      </c>
      <c r="B1044" s="19" t="s">
        <v>758</v>
      </c>
      <c r="C1044" s="1" t="s">
        <v>361</v>
      </c>
      <c r="D1044" s="23" t="s">
        <v>362</v>
      </c>
      <c r="E1044" s="27" t="s">
        <v>335</v>
      </c>
      <c r="F1044" s="2" t="s">
        <v>338</v>
      </c>
      <c r="G1044" s="27">
        <v>278.20259999999996</v>
      </c>
      <c r="H1044" s="56">
        <v>204</v>
      </c>
      <c r="I1044" s="27">
        <v>12.24</v>
      </c>
      <c r="J1044" s="27"/>
      <c r="O1044" s="27"/>
      <c r="P1044" s="23"/>
      <c r="R1044" s="23"/>
      <c r="T1044" s="26">
        <f t="shared" si="28"/>
        <v>290.44259999999997</v>
      </c>
    </row>
    <row r="1045" spans="1:20" ht="12.75" hidden="1" outlineLevel="2">
      <c r="A1045" s="19" t="s">
        <v>358</v>
      </c>
      <c r="B1045" s="19" t="s">
        <v>758</v>
      </c>
      <c r="C1045" s="1" t="s">
        <v>361</v>
      </c>
      <c r="D1045" s="23" t="s">
        <v>362</v>
      </c>
      <c r="E1045" s="27" t="s">
        <v>335</v>
      </c>
      <c r="F1045" s="2" t="s">
        <v>339</v>
      </c>
      <c r="G1045" s="27">
        <v>112.07079</v>
      </c>
      <c r="H1045" s="56">
        <v>206</v>
      </c>
      <c r="I1045" s="27">
        <v>12.36</v>
      </c>
      <c r="J1045" s="27"/>
      <c r="K1045" s="51"/>
      <c r="L1045" s="3"/>
      <c r="M1045" s="26"/>
      <c r="N1045" s="47"/>
      <c r="O1045" s="26"/>
      <c r="P1045" s="3"/>
      <c r="Q1045" s="26"/>
      <c r="R1045" s="3"/>
      <c r="T1045" s="26">
        <f t="shared" si="28"/>
        <v>124.43079</v>
      </c>
    </row>
    <row r="1046" spans="1:20" ht="12.75" hidden="1" outlineLevel="2">
      <c r="A1046" s="19" t="s">
        <v>358</v>
      </c>
      <c r="B1046" s="19" t="s">
        <v>758</v>
      </c>
      <c r="C1046" s="1" t="s">
        <v>361</v>
      </c>
      <c r="D1046" s="23" t="s">
        <v>362</v>
      </c>
      <c r="E1046" s="27" t="s">
        <v>335</v>
      </c>
      <c r="F1046" s="2" t="s">
        <v>340</v>
      </c>
      <c r="G1046" s="27">
        <v>516.34908</v>
      </c>
      <c r="H1046" s="56">
        <v>657</v>
      </c>
      <c r="I1046" s="27">
        <v>315.36</v>
      </c>
      <c r="J1046" s="27"/>
      <c r="O1046" s="27"/>
      <c r="P1046" s="23"/>
      <c r="R1046" s="23"/>
      <c r="T1046" s="26">
        <f t="shared" si="28"/>
        <v>831.70908</v>
      </c>
    </row>
    <row r="1047" spans="1:20" ht="12.75" hidden="1" outlineLevel="2">
      <c r="A1047" s="19" t="s">
        <v>358</v>
      </c>
      <c r="B1047" s="19" t="s">
        <v>758</v>
      </c>
      <c r="C1047" s="1" t="s">
        <v>361</v>
      </c>
      <c r="D1047" s="23" t="s">
        <v>362</v>
      </c>
      <c r="E1047" s="27" t="s">
        <v>335</v>
      </c>
      <c r="F1047" s="2" t="s">
        <v>356</v>
      </c>
      <c r="G1047" s="27"/>
      <c r="H1047" s="56"/>
      <c r="I1047" s="27"/>
      <c r="J1047" s="27">
        <v>180</v>
      </c>
      <c r="O1047" s="27"/>
      <c r="P1047" s="23"/>
      <c r="R1047" s="23"/>
      <c r="T1047" s="26">
        <f t="shared" si="28"/>
        <v>180</v>
      </c>
    </row>
    <row r="1048" spans="1:20" ht="12.75" hidden="1" outlineLevel="2">
      <c r="A1048" s="19" t="s">
        <v>358</v>
      </c>
      <c r="B1048" s="19" t="s">
        <v>758</v>
      </c>
      <c r="C1048" s="1" t="s">
        <v>361</v>
      </c>
      <c r="D1048" s="23" t="s">
        <v>362</v>
      </c>
      <c r="E1048" s="27" t="s">
        <v>335</v>
      </c>
      <c r="F1048" s="2" t="s">
        <v>905</v>
      </c>
      <c r="G1048" s="27">
        <v>3230.23</v>
      </c>
      <c r="H1048" s="56"/>
      <c r="I1048" s="27"/>
      <c r="J1048" s="27"/>
      <c r="O1048" s="27"/>
      <c r="P1048" s="23"/>
      <c r="R1048" s="23"/>
      <c r="T1048" s="26">
        <f t="shared" si="28"/>
        <v>3230.23</v>
      </c>
    </row>
    <row r="1049" spans="1:20" ht="12.75" hidden="1" outlineLevel="2">
      <c r="A1049" s="19" t="s">
        <v>358</v>
      </c>
      <c r="B1049" s="19" t="s">
        <v>758</v>
      </c>
      <c r="C1049" s="1" t="s">
        <v>361</v>
      </c>
      <c r="D1049" s="59" t="s">
        <v>362</v>
      </c>
      <c r="E1049" s="60" t="s">
        <v>713</v>
      </c>
      <c r="F1049" s="23" t="s">
        <v>713</v>
      </c>
      <c r="K1049" s="52">
        <v>1</v>
      </c>
      <c r="L1049" s="53">
        <v>0.12</v>
      </c>
      <c r="M1049" s="27">
        <f>K1049*L1049*$M$2</f>
        <v>376.2</v>
      </c>
      <c r="T1049" s="26">
        <f t="shared" si="28"/>
        <v>376.2</v>
      </c>
    </row>
    <row r="1050" spans="1:20" ht="12.75" hidden="1" outlineLevel="2">
      <c r="A1050" s="19" t="s">
        <v>358</v>
      </c>
      <c r="B1050" s="19" t="s">
        <v>758</v>
      </c>
      <c r="C1050" s="1" t="s">
        <v>361</v>
      </c>
      <c r="D1050" s="23" t="s">
        <v>362</v>
      </c>
      <c r="E1050" s="27" t="s">
        <v>903</v>
      </c>
      <c r="F1050" s="2" t="s">
        <v>903</v>
      </c>
      <c r="G1050" s="27"/>
      <c r="H1050" s="56"/>
      <c r="I1050" s="27"/>
      <c r="J1050" s="27"/>
      <c r="O1050" s="27"/>
      <c r="P1050" s="61">
        <f>R1050/$R$2</f>
        <v>27713.999999999996</v>
      </c>
      <c r="Q1050" s="27">
        <v>1415.92</v>
      </c>
      <c r="R1050" s="27">
        <v>277.14</v>
      </c>
      <c r="T1050" s="26">
        <f t="shared" si="28"/>
        <v>1693.06</v>
      </c>
    </row>
    <row r="1051" spans="1:20" ht="12.75" hidden="1" outlineLevel="2">
      <c r="A1051" s="19" t="s">
        <v>358</v>
      </c>
      <c r="B1051" s="19" t="s">
        <v>828</v>
      </c>
      <c r="C1051" s="1" t="s">
        <v>662</v>
      </c>
      <c r="D1051" s="19" t="s">
        <v>663</v>
      </c>
      <c r="E1051" s="27" t="s">
        <v>861</v>
      </c>
      <c r="F1051" s="2" t="s">
        <v>861</v>
      </c>
      <c r="G1051" s="27"/>
      <c r="H1051" s="56"/>
      <c r="I1051" s="27"/>
      <c r="J1051" s="27"/>
      <c r="N1051" s="58">
        <f>O1051/$O$2</f>
        <v>3</v>
      </c>
      <c r="O1051" s="27">
        <v>216</v>
      </c>
      <c r="P1051" s="23"/>
      <c r="R1051" s="23"/>
      <c r="T1051" s="26">
        <f t="shared" si="28"/>
        <v>216</v>
      </c>
    </row>
    <row r="1052" spans="1:20" ht="12.75" hidden="1" outlineLevel="2">
      <c r="A1052" s="19" t="s">
        <v>358</v>
      </c>
      <c r="B1052" s="19" t="s">
        <v>828</v>
      </c>
      <c r="C1052" s="1" t="s">
        <v>662</v>
      </c>
      <c r="D1052" s="23" t="s">
        <v>663</v>
      </c>
      <c r="E1052" s="27" t="s">
        <v>335</v>
      </c>
      <c r="F1052" s="2">
        <v>15</v>
      </c>
      <c r="G1052" s="27">
        <v>8.597744999999998</v>
      </c>
      <c r="H1052" s="56">
        <v>24</v>
      </c>
      <c r="I1052" s="27">
        <v>2.4</v>
      </c>
      <c r="J1052" s="27"/>
      <c r="O1052" s="27"/>
      <c r="P1052" s="23"/>
      <c r="R1052" s="23"/>
      <c r="T1052" s="26">
        <f t="shared" si="28"/>
        <v>10.997744999999998</v>
      </c>
    </row>
    <row r="1053" spans="1:20" ht="12.75" hidden="1" outlineLevel="2">
      <c r="A1053" s="19" t="s">
        <v>358</v>
      </c>
      <c r="B1053" s="19" t="s">
        <v>828</v>
      </c>
      <c r="C1053" s="1" t="s">
        <v>662</v>
      </c>
      <c r="D1053" s="72" t="s">
        <v>663</v>
      </c>
      <c r="E1053" s="27" t="s">
        <v>335</v>
      </c>
      <c r="F1053" s="2" t="s">
        <v>337</v>
      </c>
      <c r="G1053" s="27">
        <v>7.57107</v>
      </c>
      <c r="H1053" s="56">
        <v>2</v>
      </c>
      <c r="I1053" s="27">
        <v>0.12</v>
      </c>
      <c r="J1053" s="27"/>
      <c r="K1053" s="51"/>
      <c r="L1053" s="3"/>
      <c r="M1053" s="26"/>
      <c r="N1053" s="47"/>
      <c r="O1053" s="26"/>
      <c r="P1053" s="3"/>
      <c r="Q1053" s="26"/>
      <c r="R1053" s="3"/>
      <c r="T1053" s="26">
        <f t="shared" si="28"/>
        <v>7.69107</v>
      </c>
    </row>
    <row r="1054" spans="1:20" ht="12.75" hidden="1" outlineLevel="2">
      <c r="A1054" s="19" t="s">
        <v>358</v>
      </c>
      <c r="B1054" s="19" t="s">
        <v>828</v>
      </c>
      <c r="C1054" s="1" t="s">
        <v>662</v>
      </c>
      <c r="D1054" s="23" t="s">
        <v>663</v>
      </c>
      <c r="E1054" s="27" t="s">
        <v>335</v>
      </c>
      <c r="F1054" s="2" t="s">
        <v>338</v>
      </c>
      <c r="G1054" s="27">
        <v>25.72479</v>
      </c>
      <c r="H1054" s="56">
        <v>21</v>
      </c>
      <c r="I1054" s="27">
        <v>1.26</v>
      </c>
      <c r="J1054" s="27"/>
      <c r="O1054" s="27"/>
      <c r="P1054" s="23"/>
      <c r="R1054" s="23"/>
      <c r="T1054" s="26">
        <f t="shared" si="28"/>
        <v>26.98479</v>
      </c>
    </row>
    <row r="1055" spans="1:20" ht="12.75" hidden="1" outlineLevel="2">
      <c r="A1055" s="19" t="s">
        <v>358</v>
      </c>
      <c r="B1055" s="19" t="s">
        <v>828</v>
      </c>
      <c r="C1055" s="1" t="s">
        <v>662</v>
      </c>
      <c r="D1055" s="23" t="s">
        <v>663</v>
      </c>
      <c r="E1055" s="27" t="s">
        <v>335</v>
      </c>
      <c r="F1055" s="2" t="s">
        <v>339</v>
      </c>
      <c r="G1055" s="27">
        <v>18.490679999999998</v>
      </c>
      <c r="H1055" s="56">
        <v>26</v>
      </c>
      <c r="I1055" s="27">
        <v>1.56</v>
      </c>
      <c r="J1055" s="27"/>
      <c r="O1055" s="27"/>
      <c r="P1055" s="23"/>
      <c r="R1055" s="23"/>
      <c r="T1055" s="26">
        <f t="shared" si="28"/>
        <v>20.050679999999996</v>
      </c>
    </row>
    <row r="1056" spans="1:20" ht="12.75" hidden="1" outlineLevel="2">
      <c r="A1056" s="19" t="s">
        <v>358</v>
      </c>
      <c r="B1056" s="19" t="s">
        <v>828</v>
      </c>
      <c r="C1056" s="1" t="s">
        <v>662</v>
      </c>
      <c r="D1056" s="23" t="s">
        <v>663</v>
      </c>
      <c r="E1056" s="27" t="s">
        <v>335</v>
      </c>
      <c r="F1056" s="2" t="s">
        <v>340</v>
      </c>
      <c r="G1056" s="27">
        <v>10.65636</v>
      </c>
      <c r="H1056" s="56">
        <v>15</v>
      </c>
      <c r="I1056" s="27">
        <v>7.2</v>
      </c>
      <c r="J1056" s="27"/>
      <c r="O1056" s="27"/>
      <c r="P1056" s="23"/>
      <c r="R1056" s="23"/>
      <c r="T1056" s="26">
        <f t="shared" si="28"/>
        <v>17.85636</v>
      </c>
    </row>
    <row r="1057" spans="1:20" ht="12.75" hidden="1" outlineLevel="2">
      <c r="A1057" s="19" t="s">
        <v>358</v>
      </c>
      <c r="B1057" s="19" t="s">
        <v>828</v>
      </c>
      <c r="C1057" s="1" t="s">
        <v>662</v>
      </c>
      <c r="D1057" s="19" t="s">
        <v>663</v>
      </c>
      <c r="E1057" s="27" t="s">
        <v>335</v>
      </c>
      <c r="F1057" s="2" t="s">
        <v>356</v>
      </c>
      <c r="G1057" s="27"/>
      <c r="H1057" s="56"/>
      <c r="I1057" s="27"/>
      <c r="J1057" s="27">
        <v>180</v>
      </c>
      <c r="O1057" s="27"/>
      <c r="P1057" s="23"/>
      <c r="R1057" s="23"/>
      <c r="T1057" s="26">
        <f t="shared" si="28"/>
        <v>180</v>
      </c>
    </row>
    <row r="1058" spans="1:20" ht="12.75" hidden="1" outlineLevel="2">
      <c r="A1058" s="19" t="s">
        <v>358</v>
      </c>
      <c r="B1058" s="19" t="s">
        <v>828</v>
      </c>
      <c r="C1058" s="1" t="s">
        <v>662</v>
      </c>
      <c r="D1058" s="23" t="s">
        <v>663</v>
      </c>
      <c r="E1058" s="27" t="s">
        <v>335</v>
      </c>
      <c r="F1058" s="2" t="s">
        <v>342</v>
      </c>
      <c r="G1058" s="27">
        <v>310.17168</v>
      </c>
      <c r="H1058" s="56">
        <v>1052</v>
      </c>
      <c r="I1058" s="27">
        <v>63.12</v>
      </c>
      <c r="J1058" s="27"/>
      <c r="O1058" s="27"/>
      <c r="P1058" s="23"/>
      <c r="R1058" s="23"/>
      <c r="T1058" s="26">
        <f aca="true" t="shared" si="29" ref="T1058:T1121">G1058+I1058+J1058+M1058+O1058+Q1058+R1058+S1058</f>
        <v>373.29168</v>
      </c>
    </row>
    <row r="1059" spans="1:20" ht="12.75" hidden="1" outlineLevel="2">
      <c r="A1059" s="19" t="s">
        <v>358</v>
      </c>
      <c r="B1059" s="19" t="s">
        <v>828</v>
      </c>
      <c r="C1059" s="1" t="s">
        <v>662</v>
      </c>
      <c r="D1059" s="76" t="s">
        <v>663</v>
      </c>
      <c r="E1059" s="60" t="s">
        <v>713</v>
      </c>
      <c r="F1059" s="23" t="s">
        <v>713</v>
      </c>
      <c r="K1059" s="52">
        <v>2.2</v>
      </c>
      <c r="L1059" s="53">
        <v>0.15</v>
      </c>
      <c r="M1059" s="27">
        <f>K1059*L1059*$M$2</f>
        <v>1034.55</v>
      </c>
      <c r="T1059" s="26">
        <f t="shared" si="29"/>
        <v>1034.55</v>
      </c>
    </row>
    <row r="1060" spans="1:20" ht="12.75" hidden="1" outlineLevel="2">
      <c r="A1060" s="19" t="s">
        <v>358</v>
      </c>
      <c r="B1060" s="19" t="s">
        <v>828</v>
      </c>
      <c r="C1060" s="1" t="s">
        <v>662</v>
      </c>
      <c r="D1060" s="19" t="s">
        <v>663</v>
      </c>
      <c r="E1060" s="27" t="s">
        <v>710</v>
      </c>
      <c r="F1060" s="2" t="s">
        <v>710</v>
      </c>
      <c r="G1060" s="27"/>
      <c r="H1060" s="56"/>
      <c r="I1060" s="27"/>
      <c r="J1060" s="27"/>
      <c r="O1060" s="27"/>
      <c r="P1060" s="23"/>
      <c r="R1060" s="23"/>
      <c r="S1060" s="27">
        <v>4.73</v>
      </c>
      <c r="T1060" s="26">
        <f t="shared" si="29"/>
        <v>4.73</v>
      </c>
    </row>
    <row r="1061" spans="1:20" ht="12.75" hidden="1" outlineLevel="2">
      <c r="A1061" s="19" t="s">
        <v>358</v>
      </c>
      <c r="B1061" s="19" t="s">
        <v>828</v>
      </c>
      <c r="C1061" s="1" t="s">
        <v>582</v>
      </c>
      <c r="D1061" s="23" t="s">
        <v>583</v>
      </c>
      <c r="E1061" s="27" t="s">
        <v>861</v>
      </c>
      <c r="F1061" s="2" t="s">
        <v>861</v>
      </c>
      <c r="G1061" s="27"/>
      <c r="H1061" s="56"/>
      <c r="I1061" s="27"/>
      <c r="J1061" s="27"/>
      <c r="N1061" s="58">
        <f>O1061/$O$2</f>
        <v>2.75</v>
      </c>
      <c r="O1061" s="27">
        <v>198</v>
      </c>
      <c r="P1061" s="23"/>
      <c r="R1061" s="23"/>
      <c r="T1061" s="26">
        <f t="shared" si="29"/>
        <v>198</v>
      </c>
    </row>
    <row r="1062" spans="1:20" ht="12.75" hidden="1" outlineLevel="2">
      <c r="A1062" s="19" t="s">
        <v>358</v>
      </c>
      <c r="B1062" s="19" t="s">
        <v>828</v>
      </c>
      <c r="C1062" s="1" t="s">
        <v>582</v>
      </c>
      <c r="D1062" s="23" t="s">
        <v>583</v>
      </c>
      <c r="E1062" s="27" t="s">
        <v>335</v>
      </c>
      <c r="F1062" s="2">
        <v>15</v>
      </c>
      <c r="G1062" s="27">
        <v>0.352755</v>
      </c>
      <c r="H1062" s="56">
        <v>1</v>
      </c>
      <c r="I1062" s="27">
        <v>0.1</v>
      </c>
      <c r="J1062" s="27"/>
      <c r="K1062" s="51"/>
      <c r="L1062" s="3"/>
      <c r="M1062" s="26"/>
      <c r="N1062" s="47"/>
      <c r="O1062" s="26"/>
      <c r="P1062" s="3"/>
      <c r="Q1062" s="26"/>
      <c r="R1062" s="3"/>
      <c r="T1062" s="26">
        <f t="shared" si="29"/>
        <v>0.452755</v>
      </c>
    </row>
    <row r="1063" spans="1:20" ht="12.75" hidden="1" outlineLevel="2">
      <c r="A1063" s="19" t="s">
        <v>358</v>
      </c>
      <c r="B1063" s="19" t="s">
        <v>828</v>
      </c>
      <c r="C1063" s="1" t="s">
        <v>582</v>
      </c>
      <c r="D1063" s="23" t="s">
        <v>583</v>
      </c>
      <c r="E1063" s="27" t="s">
        <v>335</v>
      </c>
      <c r="F1063" s="2" t="s">
        <v>337</v>
      </c>
      <c r="G1063" s="27">
        <v>1.8216899999999998</v>
      </c>
      <c r="H1063" s="56">
        <v>1</v>
      </c>
      <c r="I1063" s="27">
        <v>0.06</v>
      </c>
      <c r="J1063" s="27"/>
      <c r="O1063" s="27"/>
      <c r="P1063" s="23"/>
      <c r="R1063" s="23"/>
      <c r="T1063" s="26">
        <f t="shared" si="29"/>
        <v>1.8816899999999999</v>
      </c>
    </row>
    <row r="1064" spans="1:20" ht="12.75" hidden="1" outlineLevel="2">
      <c r="A1064" s="19" t="s">
        <v>358</v>
      </c>
      <c r="B1064" s="19" t="s">
        <v>828</v>
      </c>
      <c r="C1064" s="1" t="s">
        <v>582</v>
      </c>
      <c r="D1064" s="23" t="s">
        <v>583</v>
      </c>
      <c r="E1064" s="27" t="s">
        <v>335</v>
      </c>
      <c r="F1064" s="2" t="s">
        <v>338</v>
      </c>
      <c r="G1064" s="27">
        <v>22.91328</v>
      </c>
      <c r="H1064" s="56">
        <v>17</v>
      </c>
      <c r="I1064" s="27">
        <v>1.02</v>
      </c>
      <c r="J1064" s="27"/>
      <c r="O1064" s="27"/>
      <c r="P1064" s="23"/>
      <c r="R1064" s="23"/>
      <c r="T1064" s="26">
        <f t="shared" si="29"/>
        <v>23.93328</v>
      </c>
    </row>
    <row r="1065" spans="1:20" ht="12.75" hidden="1" outlineLevel="2">
      <c r="A1065" s="19" t="s">
        <v>358</v>
      </c>
      <c r="B1065" s="19" t="s">
        <v>828</v>
      </c>
      <c r="C1065" s="1" t="s">
        <v>582</v>
      </c>
      <c r="D1065" s="23" t="s">
        <v>583</v>
      </c>
      <c r="E1065" s="27" t="s">
        <v>335</v>
      </c>
      <c r="F1065" s="2" t="s">
        <v>339</v>
      </c>
      <c r="G1065" s="27">
        <v>5.55984</v>
      </c>
      <c r="H1065" s="56">
        <v>12</v>
      </c>
      <c r="I1065" s="27">
        <v>0.72</v>
      </c>
      <c r="J1065" s="27"/>
      <c r="O1065" s="27"/>
      <c r="P1065" s="23"/>
      <c r="R1065" s="23"/>
      <c r="T1065" s="26">
        <f t="shared" si="29"/>
        <v>6.27984</v>
      </c>
    </row>
    <row r="1066" spans="1:20" ht="12.75" hidden="1" outlineLevel="2">
      <c r="A1066" s="19" t="s">
        <v>358</v>
      </c>
      <c r="B1066" s="19" t="s">
        <v>828</v>
      </c>
      <c r="C1066" s="42" t="s">
        <v>582</v>
      </c>
      <c r="D1066" s="23" t="s">
        <v>583</v>
      </c>
      <c r="E1066" s="27" t="s">
        <v>335</v>
      </c>
      <c r="F1066" s="2" t="s">
        <v>340</v>
      </c>
      <c r="G1066" s="27">
        <v>1.69533</v>
      </c>
      <c r="H1066" s="56">
        <v>2</v>
      </c>
      <c r="I1066" s="27">
        <v>0.96</v>
      </c>
      <c r="J1066" s="27"/>
      <c r="K1066" s="51"/>
      <c r="L1066" s="3"/>
      <c r="M1066" s="26"/>
      <c r="N1066" s="47"/>
      <c r="O1066" s="26"/>
      <c r="P1066" s="3"/>
      <c r="Q1066" s="26"/>
      <c r="R1066" s="3"/>
      <c r="T1066" s="26">
        <f t="shared" si="29"/>
        <v>2.65533</v>
      </c>
    </row>
    <row r="1067" spans="1:20" ht="12.75" hidden="1" outlineLevel="2">
      <c r="A1067" s="19" t="s">
        <v>358</v>
      </c>
      <c r="B1067" s="19" t="s">
        <v>828</v>
      </c>
      <c r="C1067" s="42" t="s">
        <v>582</v>
      </c>
      <c r="D1067" s="23" t="s">
        <v>583</v>
      </c>
      <c r="E1067" s="27" t="s">
        <v>335</v>
      </c>
      <c r="F1067" s="2" t="s">
        <v>356</v>
      </c>
      <c r="G1067" s="27"/>
      <c r="H1067" s="56"/>
      <c r="I1067" s="27"/>
      <c r="J1067" s="27">
        <v>180</v>
      </c>
      <c r="O1067" s="27"/>
      <c r="P1067" s="23"/>
      <c r="R1067" s="23"/>
      <c r="T1067" s="26">
        <f t="shared" si="29"/>
        <v>180</v>
      </c>
    </row>
    <row r="1068" spans="1:20" ht="12.75" hidden="1" outlineLevel="2">
      <c r="A1068" s="19" t="s">
        <v>358</v>
      </c>
      <c r="B1068" s="19" t="s">
        <v>828</v>
      </c>
      <c r="C1068" s="42" t="s">
        <v>582</v>
      </c>
      <c r="D1068" s="23" t="s">
        <v>583</v>
      </c>
      <c r="E1068" s="27" t="s">
        <v>335</v>
      </c>
      <c r="F1068" s="2" t="s">
        <v>342</v>
      </c>
      <c r="G1068" s="27">
        <v>470.56463999999994</v>
      </c>
      <c r="H1068" s="56">
        <v>1597</v>
      </c>
      <c r="I1068" s="27">
        <v>95.82</v>
      </c>
      <c r="J1068" s="27"/>
      <c r="O1068" s="27"/>
      <c r="P1068" s="23"/>
      <c r="R1068" s="23"/>
      <c r="T1068" s="26">
        <f t="shared" si="29"/>
        <v>566.38464</v>
      </c>
    </row>
    <row r="1069" spans="1:20" ht="12.75" hidden="1" outlineLevel="2">
      <c r="A1069" s="19" t="s">
        <v>358</v>
      </c>
      <c r="B1069" s="19" t="s">
        <v>828</v>
      </c>
      <c r="C1069" s="42" t="s">
        <v>582</v>
      </c>
      <c r="D1069" s="59" t="s">
        <v>583</v>
      </c>
      <c r="E1069" s="60" t="s">
        <v>713</v>
      </c>
      <c r="F1069" s="23" t="s">
        <v>713</v>
      </c>
      <c r="K1069" s="52">
        <v>4</v>
      </c>
      <c r="L1069" s="53">
        <v>0.25</v>
      </c>
      <c r="M1069" s="27">
        <f>K1069*L1069*$M$2</f>
        <v>3135</v>
      </c>
      <c r="T1069" s="26">
        <f t="shared" si="29"/>
        <v>3135</v>
      </c>
    </row>
    <row r="1070" spans="1:20" ht="12.75" hidden="1" outlineLevel="2">
      <c r="A1070" s="19" t="s">
        <v>358</v>
      </c>
      <c r="B1070" s="19" t="s">
        <v>828</v>
      </c>
      <c r="C1070" s="42" t="s">
        <v>666</v>
      </c>
      <c r="D1070" s="19" t="s">
        <v>667</v>
      </c>
      <c r="E1070" s="27" t="s">
        <v>861</v>
      </c>
      <c r="F1070" s="2" t="s">
        <v>861</v>
      </c>
      <c r="G1070" s="27"/>
      <c r="H1070" s="56"/>
      <c r="I1070" s="27"/>
      <c r="J1070" s="27"/>
      <c r="N1070" s="58">
        <f>O1070/$O$2</f>
        <v>0.25</v>
      </c>
      <c r="O1070" s="27">
        <v>18</v>
      </c>
      <c r="P1070" s="23"/>
      <c r="R1070" s="23"/>
      <c r="T1070" s="26">
        <f t="shared" si="29"/>
        <v>18</v>
      </c>
    </row>
    <row r="1071" spans="1:20" ht="12.75" hidden="1" outlineLevel="2">
      <c r="A1071" s="19" t="s">
        <v>358</v>
      </c>
      <c r="B1071" s="19" t="s">
        <v>828</v>
      </c>
      <c r="C1071" s="1" t="s">
        <v>666</v>
      </c>
      <c r="D1071" s="72" t="s">
        <v>667</v>
      </c>
      <c r="E1071" s="27" t="s">
        <v>335</v>
      </c>
      <c r="F1071" s="2">
        <v>15</v>
      </c>
      <c r="G1071" s="27">
        <v>5.64408</v>
      </c>
      <c r="H1071" s="56">
        <v>16</v>
      </c>
      <c r="I1071" s="27">
        <v>1.6</v>
      </c>
      <c r="J1071" s="27"/>
      <c r="O1071" s="27"/>
      <c r="P1071" s="23"/>
      <c r="R1071" s="23"/>
      <c r="T1071" s="26">
        <f t="shared" si="29"/>
        <v>7.24408</v>
      </c>
    </row>
    <row r="1072" spans="1:20" ht="12.75" hidden="1" outlineLevel="2">
      <c r="A1072" s="19" t="s">
        <v>358</v>
      </c>
      <c r="B1072" s="19" t="s">
        <v>828</v>
      </c>
      <c r="C1072" s="1" t="s">
        <v>666</v>
      </c>
      <c r="D1072" s="23" t="s">
        <v>667</v>
      </c>
      <c r="E1072" s="27" t="s">
        <v>335</v>
      </c>
      <c r="F1072" s="2" t="s">
        <v>337</v>
      </c>
      <c r="G1072" s="27">
        <v>1.28466</v>
      </c>
      <c r="H1072" s="56">
        <v>1</v>
      </c>
      <c r="I1072" s="27">
        <v>0.06</v>
      </c>
      <c r="J1072" s="27"/>
      <c r="O1072" s="27"/>
      <c r="P1072" s="23"/>
      <c r="R1072" s="23"/>
      <c r="T1072" s="26">
        <f t="shared" si="29"/>
        <v>1.34466</v>
      </c>
    </row>
    <row r="1073" spans="1:20" ht="12.75" hidden="1" outlineLevel="2">
      <c r="A1073" s="19" t="s">
        <v>358</v>
      </c>
      <c r="B1073" s="19" t="s">
        <v>828</v>
      </c>
      <c r="C1073" s="1" t="s">
        <v>666</v>
      </c>
      <c r="D1073" s="23" t="s">
        <v>667</v>
      </c>
      <c r="E1073" s="27" t="s">
        <v>335</v>
      </c>
      <c r="F1073" s="2" t="s">
        <v>338</v>
      </c>
      <c r="G1073" s="27">
        <v>37.507859999999994</v>
      </c>
      <c r="H1073" s="56">
        <v>24</v>
      </c>
      <c r="I1073" s="27">
        <v>1.44</v>
      </c>
      <c r="J1073" s="27"/>
      <c r="K1073" s="51"/>
      <c r="L1073" s="3"/>
      <c r="M1073" s="26"/>
      <c r="N1073" s="47"/>
      <c r="O1073" s="26"/>
      <c r="P1073" s="3"/>
      <c r="Q1073" s="26"/>
      <c r="R1073" s="3"/>
      <c r="T1073" s="26">
        <f t="shared" si="29"/>
        <v>38.94785999999999</v>
      </c>
    </row>
    <row r="1074" spans="1:20" ht="12.75" hidden="1" outlineLevel="2">
      <c r="A1074" s="19" t="s">
        <v>358</v>
      </c>
      <c r="B1074" s="19" t="s">
        <v>828</v>
      </c>
      <c r="C1074" s="1" t="s">
        <v>666</v>
      </c>
      <c r="D1074" s="23" t="s">
        <v>667</v>
      </c>
      <c r="E1074" s="27" t="s">
        <v>335</v>
      </c>
      <c r="F1074" s="2" t="s">
        <v>339</v>
      </c>
      <c r="G1074" s="27">
        <v>34.322534999999995</v>
      </c>
      <c r="H1074" s="56">
        <v>74</v>
      </c>
      <c r="I1074" s="27">
        <v>4.44</v>
      </c>
      <c r="J1074" s="27"/>
      <c r="O1074" s="27"/>
      <c r="P1074" s="23"/>
      <c r="R1074" s="23"/>
      <c r="T1074" s="26">
        <f t="shared" si="29"/>
        <v>38.76253499999999</v>
      </c>
    </row>
    <row r="1075" spans="1:20" ht="12.75" hidden="1" outlineLevel="2">
      <c r="A1075" s="19" t="s">
        <v>358</v>
      </c>
      <c r="B1075" s="19" t="s">
        <v>828</v>
      </c>
      <c r="C1075" s="1" t="s">
        <v>666</v>
      </c>
      <c r="D1075" s="23" t="s">
        <v>667</v>
      </c>
      <c r="E1075" s="27" t="s">
        <v>335</v>
      </c>
      <c r="F1075" s="2" t="s">
        <v>340</v>
      </c>
      <c r="G1075" s="27">
        <v>1.5584399999999998</v>
      </c>
      <c r="H1075" s="56">
        <v>3</v>
      </c>
      <c r="I1075" s="27">
        <v>1.44</v>
      </c>
      <c r="J1075" s="27"/>
      <c r="O1075" s="27"/>
      <c r="P1075" s="23"/>
      <c r="R1075" s="23"/>
      <c r="T1075" s="26">
        <f t="shared" si="29"/>
        <v>2.9984399999999996</v>
      </c>
    </row>
    <row r="1076" spans="1:20" ht="12.75" hidden="1" outlineLevel="2">
      <c r="A1076" s="19" t="s">
        <v>358</v>
      </c>
      <c r="B1076" s="19" t="s">
        <v>828</v>
      </c>
      <c r="C1076" s="1" t="s">
        <v>666</v>
      </c>
      <c r="D1076" s="19" t="s">
        <v>667</v>
      </c>
      <c r="E1076" s="27" t="s">
        <v>335</v>
      </c>
      <c r="F1076" s="2" t="s">
        <v>356</v>
      </c>
      <c r="G1076" s="27"/>
      <c r="H1076" s="56"/>
      <c r="I1076" s="27"/>
      <c r="J1076" s="27">
        <v>180</v>
      </c>
      <c r="O1076" s="27"/>
      <c r="P1076" s="23"/>
      <c r="R1076" s="23"/>
      <c r="T1076" s="26">
        <f t="shared" si="29"/>
        <v>180</v>
      </c>
    </row>
    <row r="1077" spans="1:20" ht="12.75" hidden="1" outlineLevel="2">
      <c r="A1077" s="19" t="s">
        <v>358</v>
      </c>
      <c r="B1077" s="19" t="s">
        <v>828</v>
      </c>
      <c r="C1077" s="1" t="s">
        <v>666</v>
      </c>
      <c r="D1077" s="23" t="s">
        <v>667</v>
      </c>
      <c r="E1077" s="27" t="s">
        <v>335</v>
      </c>
      <c r="F1077" s="2" t="s">
        <v>342</v>
      </c>
      <c r="G1077" s="27">
        <v>516.55968</v>
      </c>
      <c r="H1077" s="56">
        <v>1752</v>
      </c>
      <c r="I1077" s="27">
        <v>105.12</v>
      </c>
      <c r="J1077" s="27"/>
      <c r="O1077" s="27"/>
      <c r="P1077" s="23"/>
      <c r="R1077" s="23"/>
      <c r="T1077" s="26">
        <f t="shared" si="29"/>
        <v>621.67968</v>
      </c>
    </row>
    <row r="1078" spans="1:20" ht="12.75" hidden="1" outlineLevel="2">
      <c r="A1078" s="19" t="s">
        <v>358</v>
      </c>
      <c r="B1078" s="19" t="s">
        <v>828</v>
      </c>
      <c r="C1078" s="1" t="s">
        <v>666</v>
      </c>
      <c r="D1078" s="59" t="s">
        <v>667</v>
      </c>
      <c r="E1078" s="60" t="s">
        <v>713</v>
      </c>
      <c r="F1078" s="23" t="s">
        <v>713</v>
      </c>
      <c r="K1078" s="52">
        <v>4</v>
      </c>
      <c r="L1078" s="53">
        <v>0.2</v>
      </c>
      <c r="M1078" s="27">
        <f>K1078*L1078*$M$2</f>
        <v>2508</v>
      </c>
      <c r="T1078" s="26">
        <f t="shared" si="29"/>
        <v>2508</v>
      </c>
    </row>
    <row r="1079" spans="1:20" ht="12.75" hidden="1" outlineLevel="2">
      <c r="A1079" s="19" t="s">
        <v>358</v>
      </c>
      <c r="B1079" s="19" t="s">
        <v>828</v>
      </c>
      <c r="C1079" s="1" t="s">
        <v>591</v>
      </c>
      <c r="D1079" s="23" t="s">
        <v>592</v>
      </c>
      <c r="E1079" s="27" t="s">
        <v>861</v>
      </c>
      <c r="F1079" s="2" t="s">
        <v>861</v>
      </c>
      <c r="G1079" s="27"/>
      <c r="H1079" s="56"/>
      <c r="I1079" s="27"/>
      <c r="J1079" s="27"/>
      <c r="K1079" s="51"/>
      <c r="L1079" s="3"/>
      <c r="M1079" s="26"/>
      <c r="N1079" s="58">
        <f>O1079/$O$2</f>
        <v>5.75</v>
      </c>
      <c r="O1079" s="27">
        <v>414</v>
      </c>
      <c r="P1079" s="3"/>
      <c r="Q1079" s="26"/>
      <c r="R1079" s="3"/>
      <c r="T1079" s="26">
        <f t="shared" si="29"/>
        <v>414</v>
      </c>
    </row>
    <row r="1080" spans="1:20" ht="12.75" hidden="1" outlineLevel="2">
      <c r="A1080" s="19" t="s">
        <v>358</v>
      </c>
      <c r="B1080" s="19" t="s">
        <v>828</v>
      </c>
      <c r="C1080" s="1" t="s">
        <v>591</v>
      </c>
      <c r="D1080" s="23" t="s">
        <v>592</v>
      </c>
      <c r="E1080" s="27" t="s">
        <v>335</v>
      </c>
      <c r="F1080" s="2">
        <v>15</v>
      </c>
      <c r="G1080" s="27">
        <v>25.877474999999997</v>
      </c>
      <c r="H1080" s="56">
        <v>86</v>
      </c>
      <c r="I1080" s="27">
        <v>8.6</v>
      </c>
      <c r="J1080" s="27"/>
      <c r="O1080" s="27"/>
      <c r="P1080" s="23"/>
      <c r="R1080" s="23"/>
      <c r="T1080" s="26">
        <f t="shared" si="29"/>
        <v>34.477475</v>
      </c>
    </row>
    <row r="1081" spans="1:20" ht="12.75" hidden="1" outlineLevel="2">
      <c r="A1081" s="19" t="s">
        <v>358</v>
      </c>
      <c r="B1081" s="19" t="s">
        <v>828</v>
      </c>
      <c r="C1081" s="1" t="s">
        <v>591</v>
      </c>
      <c r="D1081" s="23" t="s">
        <v>592</v>
      </c>
      <c r="E1081" s="27" t="s">
        <v>335</v>
      </c>
      <c r="F1081" s="2" t="s">
        <v>337</v>
      </c>
      <c r="G1081" s="27">
        <v>1.4636699999999998</v>
      </c>
      <c r="H1081" s="56">
        <v>1</v>
      </c>
      <c r="I1081" s="27">
        <v>0.06</v>
      </c>
      <c r="J1081" s="27"/>
      <c r="O1081" s="27"/>
      <c r="P1081" s="23"/>
      <c r="R1081" s="23"/>
      <c r="T1081" s="26">
        <f t="shared" si="29"/>
        <v>1.5236699999999999</v>
      </c>
    </row>
    <row r="1082" spans="1:20" ht="12.75" hidden="1" outlineLevel="2">
      <c r="A1082" s="19" t="s">
        <v>358</v>
      </c>
      <c r="B1082" s="19" t="s">
        <v>828</v>
      </c>
      <c r="C1082" s="1" t="s">
        <v>591</v>
      </c>
      <c r="D1082" s="23" t="s">
        <v>592</v>
      </c>
      <c r="E1082" s="27" t="s">
        <v>335</v>
      </c>
      <c r="F1082" s="2" t="s">
        <v>338</v>
      </c>
      <c r="G1082" s="27">
        <v>4.4226</v>
      </c>
      <c r="H1082" s="56">
        <v>4</v>
      </c>
      <c r="I1082" s="27">
        <v>0.24</v>
      </c>
      <c r="J1082" s="27"/>
      <c r="O1082" s="27"/>
      <c r="P1082" s="23"/>
      <c r="R1082" s="23"/>
      <c r="T1082" s="26">
        <f t="shared" si="29"/>
        <v>4.6626</v>
      </c>
    </row>
    <row r="1083" spans="1:20" ht="12.75" hidden="1" outlineLevel="2">
      <c r="A1083" s="19" t="s">
        <v>358</v>
      </c>
      <c r="B1083" s="19" t="s">
        <v>828</v>
      </c>
      <c r="C1083" s="1" t="s">
        <v>591</v>
      </c>
      <c r="D1083" s="23" t="s">
        <v>592</v>
      </c>
      <c r="E1083" s="27" t="s">
        <v>335</v>
      </c>
      <c r="F1083" s="2" t="s">
        <v>339</v>
      </c>
      <c r="G1083" s="27">
        <v>24.05052</v>
      </c>
      <c r="H1083" s="56">
        <v>49</v>
      </c>
      <c r="I1083" s="27">
        <v>2.94</v>
      </c>
      <c r="J1083" s="27"/>
      <c r="O1083" s="27"/>
      <c r="P1083" s="23"/>
      <c r="R1083" s="23"/>
      <c r="T1083" s="26">
        <f t="shared" si="29"/>
        <v>26.99052</v>
      </c>
    </row>
    <row r="1084" spans="1:20" ht="12.75" hidden="1" outlineLevel="2">
      <c r="A1084" s="19" t="s">
        <v>358</v>
      </c>
      <c r="B1084" s="19" t="s">
        <v>828</v>
      </c>
      <c r="C1084" s="1" t="s">
        <v>591</v>
      </c>
      <c r="D1084" s="23" t="s">
        <v>592</v>
      </c>
      <c r="E1084" s="27" t="s">
        <v>335</v>
      </c>
      <c r="F1084" s="2" t="s">
        <v>340</v>
      </c>
      <c r="G1084" s="27">
        <v>8.33976</v>
      </c>
      <c r="H1084" s="56">
        <v>11</v>
      </c>
      <c r="I1084" s="27">
        <v>5.28</v>
      </c>
      <c r="J1084" s="27"/>
      <c r="O1084" s="27"/>
      <c r="P1084" s="23"/>
      <c r="R1084" s="23"/>
      <c r="T1084" s="26">
        <f t="shared" si="29"/>
        <v>13.61976</v>
      </c>
    </row>
    <row r="1085" spans="1:20" ht="12.75" hidden="1" outlineLevel="2">
      <c r="A1085" s="19" t="s">
        <v>358</v>
      </c>
      <c r="B1085" s="19" t="s">
        <v>828</v>
      </c>
      <c r="C1085" s="1" t="s">
        <v>591</v>
      </c>
      <c r="D1085" s="23" t="s">
        <v>592</v>
      </c>
      <c r="E1085" s="27" t="s">
        <v>335</v>
      </c>
      <c r="F1085" s="2" t="s">
        <v>356</v>
      </c>
      <c r="G1085" s="27"/>
      <c r="H1085" s="56"/>
      <c r="I1085" s="27"/>
      <c r="J1085" s="27">
        <v>180</v>
      </c>
      <c r="K1085" s="51"/>
      <c r="L1085" s="3"/>
      <c r="M1085" s="26"/>
      <c r="N1085" s="47"/>
      <c r="O1085" s="26"/>
      <c r="P1085" s="3"/>
      <c r="Q1085" s="26"/>
      <c r="R1085" s="3"/>
      <c r="T1085" s="26">
        <f t="shared" si="29"/>
        <v>180</v>
      </c>
    </row>
    <row r="1086" spans="1:20" ht="12.75" hidden="1" outlineLevel="2">
      <c r="A1086" s="19" t="s">
        <v>358</v>
      </c>
      <c r="B1086" s="19" t="s">
        <v>828</v>
      </c>
      <c r="C1086" s="1" t="s">
        <v>591</v>
      </c>
      <c r="D1086" s="23" t="s">
        <v>592</v>
      </c>
      <c r="E1086" s="27" t="s">
        <v>335</v>
      </c>
      <c r="F1086" s="2" t="s">
        <v>342</v>
      </c>
      <c r="G1086" s="27">
        <v>588.7954799999999</v>
      </c>
      <c r="H1086" s="56">
        <v>1997</v>
      </c>
      <c r="I1086" s="27">
        <v>119.82</v>
      </c>
      <c r="J1086" s="27"/>
      <c r="K1086" s="51"/>
      <c r="L1086" s="3"/>
      <c r="M1086" s="26"/>
      <c r="N1086" s="47"/>
      <c r="O1086" s="26"/>
      <c r="P1086" s="3"/>
      <c r="Q1086" s="26"/>
      <c r="R1086" s="3"/>
      <c r="T1086" s="26">
        <f t="shared" si="29"/>
        <v>708.6154799999999</v>
      </c>
    </row>
    <row r="1087" spans="1:20" ht="12.75" hidden="1" outlineLevel="2">
      <c r="A1087" s="19" t="s">
        <v>358</v>
      </c>
      <c r="B1087" s="19" t="s">
        <v>828</v>
      </c>
      <c r="C1087" s="1" t="s">
        <v>591</v>
      </c>
      <c r="D1087" s="59" t="s">
        <v>592</v>
      </c>
      <c r="E1087" s="60" t="s">
        <v>713</v>
      </c>
      <c r="F1087" s="23" t="s">
        <v>713</v>
      </c>
      <c r="K1087" s="52">
        <v>1</v>
      </c>
      <c r="L1087" s="53">
        <v>0.3</v>
      </c>
      <c r="M1087" s="27">
        <f>K1087*L1087*$M$2</f>
        <v>940.5</v>
      </c>
      <c r="T1087" s="26">
        <f t="shared" si="29"/>
        <v>940.5</v>
      </c>
    </row>
    <row r="1088" spans="1:20" ht="12.75" hidden="1" outlineLevel="2">
      <c r="A1088" s="19" t="s">
        <v>358</v>
      </c>
      <c r="B1088" s="19" t="s">
        <v>828</v>
      </c>
      <c r="C1088" s="2">
        <v>406800</v>
      </c>
      <c r="D1088" s="59" t="s">
        <v>939</v>
      </c>
      <c r="E1088" s="60" t="s">
        <v>713</v>
      </c>
      <c r="F1088" s="23" t="s">
        <v>713</v>
      </c>
      <c r="K1088" s="52">
        <v>4</v>
      </c>
      <c r="L1088" s="53">
        <v>0.33</v>
      </c>
      <c r="M1088" s="27">
        <f>K1088*L1088*$M$2</f>
        <v>4138.2</v>
      </c>
      <c r="T1088" s="26">
        <f t="shared" si="29"/>
        <v>4138.2</v>
      </c>
    </row>
    <row r="1089" spans="1:20" ht="12.75" hidden="1" outlineLevel="2">
      <c r="A1089" s="19" t="s">
        <v>358</v>
      </c>
      <c r="B1089" s="19" t="s">
        <v>774</v>
      </c>
      <c r="C1089" s="1" t="s">
        <v>775</v>
      </c>
      <c r="D1089" s="23" t="s">
        <v>398</v>
      </c>
      <c r="E1089" s="27" t="s">
        <v>861</v>
      </c>
      <c r="F1089" s="2" t="s">
        <v>861</v>
      </c>
      <c r="G1089" s="27"/>
      <c r="H1089" s="56"/>
      <c r="I1089" s="27"/>
      <c r="J1089" s="27"/>
      <c r="K1089" s="51"/>
      <c r="L1089" s="3"/>
      <c r="M1089" s="26"/>
      <c r="N1089" s="58">
        <f>O1089/$O$2</f>
        <v>1.5</v>
      </c>
      <c r="O1089" s="27">
        <v>108</v>
      </c>
      <c r="P1089" s="3"/>
      <c r="Q1089" s="26"/>
      <c r="R1089" s="3"/>
      <c r="T1089" s="26">
        <f t="shared" si="29"/>
        <v>108</v>
      </c>
    </row>
    <row r="1090" spans="1:20" ht="12.75" hidden="1" outlineLevel="2">
      <c r="A1090" s="19" t="s">
        <v>358</v>
      </c>
      <c r="B1090" s="19" t="s">
        <v>774</v>
      </c>
      <c r="C1090" s="1" t="s">
        <v>775</v>
      </c>
      <c r="D1090" s="23" t="s">
        <v>398</v>
      </c>
      <c r="E1090" s="27" t="s">
        <v>335</v>
      </c>
      <c r="F1090" s="2">
        <v>15</v>
      </c>
      <c r="G1090" s="27">
        <v>7.76061</v>
      </c>
      <c r="H1090" s="56">
        <v>22</v>
      </c>
      <c r="I1090" s="27">
        <v>2.2</v>
      </c>
      <c r="J1090" s="27"/>
      <c r="K1090" s="51"/>
      <c r="L1090" s="3"/>
      <c r="M1090" s="26"/>
      <c r="N1090" s="47"/>
      <c r="O1090" s="26"/>
      <c r="P1090" s="3"/>
      <c r="Q1090" s="26"/>
      <c r="R1090" s="3"/>
      <c r="T1090" s="26">
        <f t="shared" si="29"/>
        <v>9.960609999999999</v>
      </c>
    </row>
    <row r="1091" spans="1:20" ht="12.75" hidden="1" outlineLevel="2">
      <c r="A1091" s="19" t="s">
        <v>358</v>
      </c>
      <c r="B1091" s="19" t="s">
        <v>774</v>
      </c>
      <c r="C1091" s="1" t="s">
        <v>775</v>
      </c>
      <c r="D1091" s="23" t="s">
        <v>398</v>
      </c>
      <c r="E1091" s="27" t="s">
        <v>335</v>
      </c>
      <c r="F1091" s="2" t="s">
        <v>338</v>
      </c>
      <c r="G1091" s="27">
        <v>7.6763699999999995</v>
      </c>
      <c r="H1091" s="56">
        <v>5</v>
      </c>
      <c r="I1091" s="27">
        <v>0.3</v>
      </c>
      <c r="J1091" s="27"/>
      <c r="O1091" s="27"/>
      <c r="P1091" s="23"/>
      <c r="R1091" s="23"/>
      <c r="T1091" s="26">
        <f t="shared" si="29"/>
        <v>7.976369999999999</v>
      </c>
    </row>
    <row r="1092" spans="1:20" ht="12.75" hidden="1" outlineLevel="2">
      <c r="A1092" s="19" t="s">
        <v>358</v>
      </c>
      <c r="B1092" s="19" t="s">
        <v>774</v>
      </c>
      <c r="C1092" s="1" t="s">
        <v>775</v>
      </c>
      <c r="D1092" s="23" t="s">
        <v>398</v>
      </c>
      <c r="E1092" s="27" t="s">
        <v>335</v>
      </c>
      <c r="F1092" s="2" t="s">
        <v>339</v>
      </c>
      <c r="G1092" s="27">
        <v>2.77992</v>
      </c>
      <c r="H1092" s="56">
        <v>6</v>
      </c>
      <c r="I1092" s="27">
        <v>0.36</v>
      </c>
      <c r="J1092" s="27"/>
      <c r="O1092" s="27"/>
      <c r="P1092" s="23"/>
      <c r="R1092" s="23"/>
      <c r="T1092" s="26">
        <f t="shared" si="29"/>
        <v>3.13992</v>
      </c>
    </row>
    <row r="1093" spans="1:20" ht="12.75" hidden="1" outlineLevel="2">
      <c r="A1093" s="19" t="s">
        <v>358</v>
      </c>
      <c r="B1093" s="19" t="s">
        <v>774</v>
      </c>
      <c r="C1093" s="1" t="s">
        <v>775</v>
      </c>
      <c r="D1093" s="23" t="s">
        <v>398</v>
      </c>
      <c r="E1093" s="27" t="s">
        <v>335</v>
      </c>
      <c r="F1093" s="2" t="s">
        <v>340</v>
      </c>
      <c r="G1093" s="27">
        <v>1.87434</v>
      </c>
      <c r="H1093" s="56">
        <v>2</v>
      </c>
      <c r="I1093" s="27">
        <v>0.96</v>
      </c>
      <c r="J1093" s="27"/>
      <c r="K1093" s="51"/>
      <c r="L1093" s="3"/>
      <c r="M1093" s="26"/>
      <c r="N1093" s="47"/>
      <c r="O1093" s="26"/>
      <c r="P1093" s="3"/>
      <c r="Q1093" s="26"/>
      <c r="R1093" s="3"/>
      <c r="T1093" s="26">
        <f t="shared" si="29"/>
        <v>2.83434</v>
      </c>
    </row>
    <row r="1094" spans="1:20" ht="12.75" hidden="1" outlineLevel="2">
      <c r="A1094" s="19" t="s">
        <v>358</v>
      </c>
      <c r="B1094" s="19" t="s">
        <v>774</v>
      </c>
      <c r="C1094" s="1" t="s">
        <v>775</v>
      </c>
      <c r="D1094" s="23" t="s">
        <v>398</v>
      </c>
      <c r="E1094" s="27" t="s">
        <v>335</v>
      </c>
      <c r="F1094" s="2" t="s">
        <v>356</v>
      </c>
      <c r="G1094" s="27"/>
      <c r="H1094" s="56"/>
      <c r="I1094" s="27"/>
      <c r="J1094" s="27">
        <v>150</v>
      </c>
      <c r="K1094" s="51"/>
      <c r="L1094" s="3"/>
      <c r="M1094" s="26"/>
      <c r="N1094" s="47"/>
      <c r="O1094" s="26"/>
      <c r="P1094" s="3"/>
      <c r="Q1094" s="26"/>
      <c r="R1094" s="3"/>
      <c r="T1094" s="26">
        <f t="shared" si="29"/>
        <v>150</v>
      </c>
    </row>
    <row r="1095" spans="1:20" ht="12.75" hidden="1" outlineLevel="2">
      <c r="A1095" s="19" t="s">
        <v>358</v>
      </c>
      <c r="B1095" s="19" t="s">
        <v>774</v>
      </c>
      <c r="C1095" s="1" t="s">
        <v>775</v>
      </c>
      <c r="D1095" s="59" t="s">
        <v>398</v>
      </c>
      <c r="E1095" s="60" t="s">
        <v>713</v>
      </c>
      <c r="F1095" s="23" t="s">
        <v>713</v>
      </c>
      <c r="K1095" s="52">
        <v>2</v>
      </c>
      <c r="L1095" s="53">
        <v>0.2</v>
      </c>
      <c r="M1095" s="27">
        <f>K1095*L1095*$M$2</f>
        <v>1254</v>
      </c>
      <c r="T1095" s="26">
        <f t="shared" si="29"/>
        <v>1254</v>
      </c>
    </row>
    <row r="1096" spans="1:20" ht="12.75" hidden="1" outlineLevel="2">
      <c r="A1096" s="19" t="s">
        <v>358</v>
      </c>
      <c r="B1096" s="19" t="s">
        <v>774</v>
      </c>
      <c r="C1096" s="1" t="s">
        <v>775</v>
      </c>
      <c r="D1096" s="62" t="s">
        <v>914</v>
      </c>
      <c r="E1096" s="60" t="s">
        <v>713</v>
      </c>
      <c r="F1096" s="23" t="s">
        <v>713</v>
      </c>
      <c r="K1096" s="52">
        <v>1</v>
      </c>
      <c r="L1096" s="53">
        <v>0.09</v>
      </c>
      <c r="M1096" s="27">
        <f>K1096*L1096*$M$2</f>
        <v>282.15</v>
      </c>
      <c r="T1096" s="26">
        <f t="shared" si="29"/>
        <v>282.15</v>
      </c>
    </row>
    <row r="1097" spans="1:20" ht="12.75" hidden="1" outlineLevel="2">
      <c r="A1097" s="19" t="s">
        <v>358</v>
      </c>
      <c r="B1097" s="19" t="s">
        <v>774</v>
      </c>
      <c r="C1097" s="1" t="s">
        <v>396</v>
      </c>
      <c r="D1097" s="23" t="s">
        <v>397</v>
      </c>
      <c r="E1097" s="27" t="s">
        <v>335</v>
      </c>
      <c r="F1097" s="2">
        <v>15</v>
      </c>
      <c r="G1097" s="27">
        <v>11.28816</v>
      </c>
      <c r="H1097" s="56">
        <v>32</v>
      </c>
      <c r="I1097" s="27">
        <v>3.2</v>
      </c>
      <c r="J1097" s="27"/>
      <c r="O1097" s="27"/>
      <c r="P1097" s="23"/>
      <c r="R1097" s="23"/>
      <c r="T1097" s="26">
        <f t="shared" si="29"/>
        <v>14.48816</v>
      </c>
    </row>
    <row r="1098" spans="1:20" ht="12.75" hidden="1" outlineLevel="2">
      <c r="A1098" s="19" t="s">
        <v>358</v>
      </c>
      <c r="B1098" s="19" t="s">
        <v>774</v>
      </c>
      <c r="C1098" s="1" t="s">
        <v>396</v>
      </c>
      <c r="D1098" s="23" t="s">
        <v>397</v>
      </c>
      <c r="E1098" s="27" t="s">
        <v>335</v>
      </c>
      <c r="F1098" s="2" t="s">
        <v>337</v>
      </c>
      <c r="G1098" s="27">
        <v>16.626869999999997</v>
      </c>
      <c r="H1098" s="56">
        <v>5</v>
      </c>
      <c r="I1098" s="27">
        <v>0.3</v>
      </c>
      <c r="J1098" s="27"/>
      <c r="K1098" s="51"/>
      <c r="L1098" s="3"/>
      <c r="M1098" s="26"/>
      <c r="N1098" s="47"/>
      <c r="O1098" s="26"/>
      <c r="P1098" s="3"/>
      <c r="Q1098" s="26"/>
      <c r="R1098" s="3"/>
      <c r="T1098" s="26">
        <f t="shared" si="29"/>
        <v>16.926869999999997</v>
      </c>
    </row>
    <row r="1099" spans="1:20" ht="12.75" hidden="1" outlineLevel="2">
      <c r="A1099" s="19" t="s">
        <v>358</v>
      </c>
      <c r="B1099" s="19" t="s">
        <v>774</v>
      </c>
      <c r="C1099" s="1" t="s">
        <v>396</v>
      </c>
      <c r="D1099" s="23" t="s">
        <v>397</v>
      </c>
      <c r="E1099" s="27" t="s">
        <v>335</v>
      </c>
      <c r="F1099" s="2" t="s">
        <v>338</v>
      </c>
      <c r="G1099" s="27">
        <v>7.43418</v>
      </c>
      <c r="H1099" s="56">
        <v>3</v>
      </c>
      <c r="I1099" s="27">
        <v>0.18</v>
      </c>
      <c r="J1099" s="27"/>
      <c r="O1099" s="27"/>
      <c r="P1099" s="23"/>
      <c r="R1099" s="23"/>
      <c r="T1099" s="26">
        <f t="shared" si="29"/>
        <v>7.614179999999999</v>
      </c>
    </row>
    <row r="1100" spans="1:20" ht="12.75" hidden="1" outlineLevel="2">
      <c r="A1100" s="19" t="s">
        <v>358</v>
      </c>
      <c r="B1100" s="19" t="s">
        <v>774</v>
      </c>
      <c r="C1100" s="1" t="s">
        <v>396</v>
      </c>
      <c r="D1100" s="23" t="s">
        <v>397</v>
      </c>
      <c r="E1100" s="27" t="s">
        <v>335</v>
      </c>
      <c r="F1100" s="2" t="s">
        <v>339</v>
      </c>
      <c r="G1100" s="27">
        <v>0.9266399999999999</v>
      </c>
      <c r="H1100" s="56">
        <v>2</v>
      </c>
      <c r="I1100" s="27">
        <v>0.12</v>
      </c>
      <c r="J1100" s="27"/>
      <c r="O1100" s="27"/>
      <c r="P1100" s="23"/>
      <c r="R1100" s="23"/>
      <c r="T1100" s="26">
        <f t="shared" si="29"/>
        <v>1.04664</v>
      </c>
    </row>
    <row r="1101" spans="1:20" ht="12.75" hidden="1" outlineLevel="2">
      <c r="A1101" s="19" t="s">
        <v>358</v>
      </c>
      <c r="B1101" s="19" t="s">
        <v>774</v>
      </c>
      <c r="C1101" s="1" t="s">
        <v>396</v>
      </c>
      <c r="D1101" s="23" t="s">
        <v>397</v>
      </c>
      <c r="E1101" s="27" t="s">
        <v>335</v>
      </c>
      <c r="F1101" s="2" t="s">
        <v>340</v>
      </c>
      <c r="G1101" s="27">
        <v>2.5903799999999997</v>
      </c>
      <c r="H1101" s="56">
        <v>2</v>
      </c>
      <c r="I1101" s="27">
        <v>0.96</v>
      </c>
      <c r="J1101" s="27"/>
      <c r="O1101" s="27"/>
      <c r="P1101" s="23"/>
      <c r="R1101" s="23"/>
      <c r="T1101" s="26">
        <f t="shared" si="29"/>
        <v>3.5503799999999996</v>
      </c>
    </row>
    <row r="1102" spans="1:20" ht="12.75" hidden="1" outlineLevel="2">
      <c r="A1102" s="19" t="s">
        <v>358</v>
      </c>
      <c r="B1102" s="19" t="s">
        <v>774</v>
      </c>
      <c r="C1102" s="1" t="s">
        <v>396</v>
      </c>
      <c r="D1102" s="23" t="s">
        <v>397</v>
      </c>
      <c r="E1102" s="27" t="s">
        <v>335</v>
      </c>
      <c r="F1102" s="2" t="s">
        <v>356</v>
      </c>
      <c r="G1102" s="27"/>
      <c r="H1102" s="56"/>
      <c r="I1102" s="27"/>
      <c r="J1102" s="27">
        <v>105</v>
      </c>
      <c r="O1102" s="27"/>
      <c r="P1102" s="23"/>
      <c r="R1102" s="23"/>
      <c r="T1102" s="26">
        <f t="shared" si="29"/>
        <v>105</v>
      </c>
    </row>
    <row r="1103" spans="1:20" ht="12.75" hidden="1" outlineLevel="2">
      <c r="A1103" s="19" t="s">
        <v>358</v>
      </c>
      <c r="B1103" s="19" t="s">
        <v>774</v>
      </c>
      <c r="C1103" s="1" t="s">
        <v>396</v>
      </c>
      <c r="D1103" s="59" t="s">
        <v>397</v>
      </c>
      <c r="E1103" s="60" t="s">
        <v>713</v>
      </c>
      <c r="F1103" s="23" t="s">
        <v>713</v>
      </c>
      <c r="K1103" s="52">
        <v>2</v>
      </c>
      <c r="L1103" s="53">
        <v>0.2</v>
      </c>
      <c r="M1103" s="27">
        <f>K1103*L1103*$M$2</f>
        <v>1254</v>
      </c>
      <c r="T1103" s="26">
        <f t="shared" si="29"/>
        <v>1254</v>
      </c>
    </row>
    <row r="1104" spans="1:20" ht="12.75" hidden="1" outlineLevel="2">
      <c r="A1104" s="19" t="s">
        <v>358</v>
      </c>
      <c r="B1104" s="19" t="s">
        <v>774</v>
      </c>
      <c r="C1104" s="1" t="s">
        <v>607</v>
      </c>
      <c r="D1104" s="23" t="s">
        <v>734</v>
      </c>
      <c r="E1104" s="27" t="s">
        <v>335</v>
      </c>
      <c r="F1104" s="2" t="s">
        <v>338</v>
      </c>
      <c r="G1104" s="27">
        <v>1.4636699999999998</v>
      </c>
      <c r="H1104" s="56">
        <v>1</v>
      </c>
      <c r="I1104" s="27">
        <v>0.06</v>
      </c>
      <c r="J1104" s="27"/>
      <c r="O1104" s="27"/>
      <c r="P1104" s="23"/>
      <c r="R1104" s="23"/>
      <c r="T1104" s="26">
        <f t="shared" si="29"/>
        <v>1.5236699999999999</v>
      </c>
    </row>
    <row r="1105" spans="1:20" ht="12.75" hidden="1" outlineLevel="2">
      <c r="A1105" s="20" t="s">
        <v>358</v>
      </c>
      <c r="B1105" s="20" t="s">
        <v>774</v>
      </c>
      <c r="C1105" s="41" t="s">
        <v>607</v>
      </c>
      <c r="D1105" s="64" t="s">
        <v>734</v>
      </c>
      <c r="E1105" s="36" t="s">
        <v>335</v>
      </c>
      <c r="F1105" s="4" t="s">
        <v>356</v>
      </c>
      <c r="G1105" s="36"/>
      <c r="H1105" s="65"/>
      <c r="I1105" s="36"/>
      <c r="J1105" s="36">
        <v>15</v>
      </c>
      <c r="O1105" s="27"/>
      <c r="P1105" s="23"/>
      <c r="R1105" s="23"/>
      <c r="T1105" s="26">
        <f t="shared" si="29"/>
        <v>15</v>
      </c>
    </row>
    <row r="1106" spans="1:20" ht="12.75" hidden="1" outlineLevel="2">
      <c r="A1106" s="20" t="s">
        <v>358</v>
      </c>
      <c r="B1106" s="19" t="s">
        <v>774</v>
      </c>
      <c r="C1106" s="1" t="s">
        <v>607</v>
      </c>
      <c r="D1106" s="23" t="s">
        <v>608</v>
      </c>
      <c r="E1106" s="36" t="s">
        <v>861</v>
      </c>
      <c r="F1106" s="4" t="s">
        <v>861</v>
      </c>
      <c r="G1106" s="36"/>
      <c r="H1106" s="65"/>
      <c r="I1106" s="36"/>
      <c r="J1106" s="36"/>
      <c r="K1106" s="66"/>
      <c r="L1106" s="64"/>
      <c r="M1106" s="36"/>
      <c r="N1106" s="58">
        <f>O1106/$O$2</f>
        <v>2.25</v>
      </c>
      <c r="O1106" s="36">
        <v>162</v>
      </c>
      <c r="P1106" s="64"/>
      <c r="Q1106" s="36"/>
      <c r="R1106" s="64"/>
      <c r="S1106" s="36"/>
      <c r="T1106" s="26">
        <f t="shared" si="29"/>
        <v>162</v>
      </c>
    </row>
    <row r="1107" spans="1:20" ht="12.75" hidden="1" outlineLevel="2">
      <c r="A1107" s="19" t="s">
        <v>358</v>
      </c>
      <c r="B1107" s="19" t="s">
        <v>774</v>
      </c>
      <c r="C1107" s="1" t="s">
        <v>607</v>
      </c>
      <c r="D1107" s="23" t="s">
        <v>608</v>
      </c>
      <c r="E1107" s="27" t="s">
        <v>335</v>
      </c>
      <c r="F1107" s="2">
        <v>15</v>
      </c>
      <c r="G1107" s="27">
        <v>11.530349999999999</v>
      </c>
      <c r="H1107" s="56">
        <v>32</v>
      </c>
      <c r="I1107" s="27">
        <v>3.2</v>
      </c>
      <c r="J1107" s="27"/>
      <c r="O1107" s="27"/>
      <c r="P1107" s="23"/>
      <c r="R1107" s="23"/>
      <c r="T1107" s="26">
        <f t="shared" si="29"/>
        <v>14.730349999999998</v>
      </c>
    </row>
    <row r="1108" spans="1:20" ht="12.75" hidden="1" outlineLevel="2">
      <c r="A1108" s="19" t="s">
        <v>358</v>
      </c>
      <c r="B1108" s="19" t="s">
        <v>774</v>
      </c>
      <c r="C1108" s="1" t="s">
        <v>607</v>
      </c>
      <c r="D1108" s="23" t="s">
        <v>608</v>
      </c>
      <c r="E1108" s="27" t="s">
        <v>335</v>
      </c>
      <c r="F1108" s="2" t="s">
        <v>337</v>
      </c>
      <c r="G1108" s="27">
        <v>54.071549999999995</v>
      </c>
      <c r="H1108" s="56">
        <v>23</v>
      </c>
      <c r="I1108" s="27">
        <v>1.38</v>
      </c>
      <c r="J1108" s="27"/>
      <c r="O1108" s="27"/>
      <c r="P1108" s="23"/>
      <c r="R1108" s="23"/>
      <c r="T1108" s="26">
        <f t="shared" si="29"/>
        <v>55.45155</v>
      </c>
    </row>
    <row r="1109" spans="1:20" ht="12.75" hidden="1" outlineLevel="2">
      <c r="A1109" s="19" t="s">
        <v>358</v>
      </c>
      <c r="B1109" s="19" t="s">
        <v>774</v>
      </c>
      <c r="C1109" s="1" t="s">
        <v>607</v>
      </c>
      <c r="D1109" s="23" t="s">
        <v>608</v>
      </c>
      <c r="E1109" s="27" t="s">
        <v>335</v>
      </c>
      <c r="F1109" s="2" t="s">
        <v>338</v>
      </c>
      <c r="G1109" s="27">
        <v>35.99154</v>
      </c>
      <c r="H1109" s="56">
        <v>20</v>
      </c>
      <c r="I1109" s="27">
        <v>1.2</v>
      </c>
      <c r="J1109" s="27"/>
      <c r="O1109" s="27"/>
      <c r="P1109" s="23"/>
      <c r="R1109" s="23"/>
      <c r="T1109" s="26">
        <f t="shared" si="29"/>
        <v>37.19154</v>
      </c>
    </row>
    <row r="1110" spans="1:20" ht="12.75" hidden="1" outlineLevel="2">
      <c r="A1110" s="19" t="s">
        <v>358</v>
      </c>
      <c r="B1110" s="19" t="s">
        <v>774</v>
      </c>
      <c r="C1110" s="1" t="s">
        <v>607</v>
      </c>
      <c r="D1110" s="23" t="s">
        <v>608</v>
      </c>
      <c r="E1110" s="27" t="s">
        <v>335</v>
      </c>
      <c r="F1110" s="2" t="s">
        <v>339</v>
      </c>
      <c r="G1110" s="27">
        <v>42.30954</v>
      </c>
      <c r="H1110" s="56">
        <v>44</v>
      </c>
      <c r="I1110" s="27">
        <v>2.64</v>
      </c>
      <c r="J1110" s="27"/>
      <c r="K1110" s="51"/>
      <c r="L1110" s="3"/>
      <c r="M1110" s="26"/>
      <c r="N1110" s="47"/>
      <c r="O1110" s="26"/>
      <c r="P1110" s="3"/>
      <c r="Q1110" s="26"/>
      <c r="R1110" s="3"/>
      <c r="T1110" s="26">
        <f t="shared" si="29"/>
        <v>44.94954</v>
      </c>
    </row>
    <row r="1111" spans="1:20" ht="12.75" hidden="1" outlineLevel="2">
      <c r="A1111" s="19" t="s">
        <v>358</v>
      </c>
      <c r="B1111" s="19" t="s">
        <v>774</v>
      </c>
      <c r="C1111" s="1" t="s">
        <v>607</v>
      </c>
      <c r="D1111" s="23" t="s">
        <v>608</v>
      </c>
      <c r="E1111" s="27" t="s">
        <v>335</v>
      </c>
      <c r="F1111" s="2" t="s">
        <v>340</v>
      </c>
      <c r="G1111" s="27">
        <v>4.36995</v>
      </c>
      <c r="H1111" s="56">
        <v>6</v>
      </c>
      <c r="I1111" s="27">
        <v>2.88</v>
      </c>
      <c r="J1111" s="27"/>
      <c r="O1111" s="27"/>
      <c r="P1111" s="23"/>
      <c r="R1111" s="23"/>
      <c r="T1111" s="26">
        <f t="shared" si="29"/>
        <v>7.24995</v>
      </c>
    </row>
    <row r="1112" spans="1:20" ht="12.75" hidden="1" outlineLevel="2">
      <c r="A1112" s="20" t="s">
        <v>358</v>
      </c>
      <c r="B1112" s="20" t="s">
        <v>774</v>
      </c>
      <c r="C1112" s="41" t="s">
        <v>607</v>
      </c>
      <c r="D1112" s="64" t="s">
        <v>608</v>
      </c>
      <c r="E1112" s="36" t="s">
        <v>335</v>
      </c>
      <c r="F1112" s="4" t="s">
        <v>356</v>
      </c>
      <c r="G1112" s="36"/>
      <c r="H1112" s="65"/>
      <c r="I1112" s="36"/>
      <c r="J1112" s="36">
        <v>180</v>
      </c>
      <c r="O1112" s="27"/>
      <c r="P1112" s="23"/>
      <c r="R1112" s="23"/>
      <c r="T1112" s="26">
        <f t="shared" si="29"/>
        <v>180</v>
      </c>
    </row>
    <row r="1113" spans="1:20" ht="12.75" hidden="1" outlineLevel="2">
      <c r="A1113" s="20" t="s">
        <v>358</v>
      </c>
      <c r="B1113" s="19" t="s">
        <v>774</v>
      </c>
      <c r="C1113" s="1" t="s">
        <v>607</v>
      </c>
      <c r="D1113" s="59" t="s">
        <v>608</v>
      </c>
      <c r="E1113" s="60" t="s">
        <v>713</v>
      </c>
      <c r="F1113" s="23" t="s">
        <v>713</v>
      </c>
      <c r="K1113" s="52">
        <v>1</v>
      </c>
      <c r="L1113" s="53">
        <v>0.5</v>
      </c>
      <c r="M1113" s="27">
        <f>K1113*L1113*$M$2</f>
        <v>1567.5</v>
      </c>
      <c r="T1113" s="26">
        <f t="shared" si="29"/>
        <v>1567.5</v>
      </c>
    </row>
    <row r="1114" spans="1:20" ht="12.75" hidden="1" outlineLevel="2">
      <c r="A1114" s="20" t="s">
        <v>358</v>
      </c>
      <c r="B1114" s="19" t="s">
        <v>774</v>
      </c>
      <c r="C1114" s="1" t="s">
        <v>607</v>
      </c>
      <c r="D1114" s="23" t="s">
        <v>608</v>
      </c>
      <c r="E1114" s="36" t="s">
        <v>710</v>
      </c>
      <c r="F1114" s="4" t="s">
        <v>710</v>
      </c>
      <c r="G1114" s="36"/>
      <c r="H1114" s="65"/>
      <c r="I1114" s="36"/>
      <c r="J1114" s="36"/>
      <c r="K1114" s="66"/>
      <c r="L1114" s="64"/>
      <c r="M1114" s="36"/>
      <c r="N1114" s="67"/>
      <c r="O1114" s="36"/>
      <c r="P1114" s="64"/>
      <c r="Q1114" s="36"/>
      <c r="R1114" s="64"/>
      <c r="S1114" s="36">
        <v>13.5</v>
      </c>
      <c r="T1114" s="26">
        <f t="shared" si="29"/>
        <v>13.5</v>
      </c>
    </row>
    <row r="1115" spans="1:20" ht="12.75" hidden="1" outlineLevel="2">
      <c r="A1115" s="19" t="s">
        <v>358</v>
      </c>
      <c r="B1115" s="19" t="s">
        <v>805</v>
      </c>
      <c r="C1115" s="2">
        <v>407400</v>
      </c>
      <c r="D1115" s="63" t="s">
        <v>941</v>
      </c>
      <c r="E1115" s="60" t="s">
        <v>713</v>
      </c>
      <c r="F1115" s="23" t="s">
        <v>713</v>
      </c>
      <c r="K1115" s="52">
        <v>4</v>
      </c>
      <c r="L1115" s="53">
        <v>0.34</v>
      </c>
      <c r="M1115" s="27">
        <f>K1115*L1115*$M$2</f>
        <v>4263.6</v>
      </c>
      <c r="T1115" s="26">
        <f t="shared" si="29"/>
        <v>4263.6</v>
      </c>
    </row>
    <row r="1116" spans="1:20" ht="12.75" hidden="1" outlineLevel="2">
      <c r="A1116" s="19" t="s">
        <v>358</v>
      </c>
      <c r="B1116" s="19" t="s">
        <v>805</v>
      </c>
      <c r="C1116" s="1" t="s">
        <v>578</v>
      </c>
      <c r="D1116" s="23" t="s">
        <v>579</v>
      </c>
      <c r="E1116" s="27" t="s">
        <v>861</v>
      </c>
      <c r="F1116" s="2" t="s">
        <v>861</v>
      </c>
      <c r="G1116" s="27"/>
      <c r="H1116" s="56"/>
      <c r="I1116" s="27"/>
      <c r="J1116" s="27"/>
      <c r="N1116" s="58">
        <f>O1116/$O$2</f>
        <v>21.5</v>
      </c>
      <c r="O1116" s="27">
        <v>1548</v>
      </c>
      <c r="P1116" s="23"/>
      <c r="R1116" s="23"/>
      <c r="T1116" s="26">
        <f t="shared" si="29"/>
        <v>1548</v>
      </c>
    </row>
    <row r="1117" spans="1:20" ht="12.75" hidden="1" outlineLevel="2">
      <c r="A1117" s="19" t="s">
        <v>358</v>
      </c>
      <c r="B1117" s="19" t="s">
        <v>805</v>
      </c>
      <c r="C1117" s="1" t="s">
        <v>578</v>
      </c>
      <c r="D1117" s="23" t="s">
        <v>579</v>
      </c>
      <c r="E1117" s="27" t="s">
        <v>335</v>
      </c>
      <c r="F1117" s="2">
        <v>13</v>
      </c>
      <c r="G1117" s="27">
        <v>3.5275499999999997</v>
      </c>
      <c r="H1117" s="56">
        <v>10</v>
      </c>
      <c r="I1117" s="27">
        <v>0.6</v>
      </c>
      <c r="J1117" s="27"/>
      <c r="O1117" s="27"/>
      <c r="P1117" s="23"/>
      <c r="R1117" s="23"/>
      <c r="T1117" s="26">
        <f t="shared" si="29"/>
        <v>4.127549999999999</v>
      </c>
    </row>
    <row r="1118" spans="1:20" ht="12.75" hidden="1" outlineLevel="2">
      <c r="A1118" s="19" t="s">
        <v>358</v>
      </c>
      <c r="B1118" s="19" t="s">
        <v>805</v>
      </c>
      <c r="C1118" s="1" t="s">
        <v>578</v>
      </c>
      <c r="D1118" s="23" t="s">
        <v>579</v>
      </c>
      <c r="E1118" s="27" t="s">
        <v>335</v>
      </c>
      <c r="F1118" s="2">
        <v>15</v>
      </c>
      <c r="G1118" s="27">
        <v>376.29481499999997</v>
      </c>
      <c r="H1118" s="56">
        <v>1055</v>
      </c>
      <c r="I1118" s="27">
        <v>105.5</v>
      </c>
      <c r="J1118" s="27"/>
      <c r="K1118" s="51"/>
      <c r="L1118" s="3"/>
      <c r="M1118" s="26"/>
      <c r="N1118" s="47"/>
      <c r="O1118" s="26"/>
      <c r="P1118" s="3"/>
      <c r="Q1118" s="26"/>
      <c r="R1118" s="3"/>
      <c r="T1118" s="26">
        <f t="shared" si="29"/>
        <v>481.79481499999997</v>
      </c>
    </row>
    <row r="1119" spans="1:20" ht="12.75" hidden="1" outlineLevel="2">
      <c r="A1119" s="19" t="s">
        <v>358</v>
      </c>
      <c r="B1119" s="19" t="s">
        <v>805</v>
      </c>
      <c r="C1119" s="1" t="s">
        <v>578</v>
      </c>
      <c r="D1119" s="23" t="s">
        <v>579</v>
      </c>
      <c r="E1119" s="27" t="s">
        <v>335</v>
      </c>
      <c r="F1119" s="2" t="s">
        <v>337</v>
      </c>
      <c r="G1119" s="27">
        <v>8.80308</v>
      </c>
      <c r="H1119" s="56">
        <v>3</v>
      </c>
      <c r="I1119" s="27">
        <v>0.18</v>
      </c>
      <c r="J1119" s="27"/>
      <c r="O1119" s="27"/>
      <c r="P1119" s="23"/>
      <c r="R1119" s="23"/>
      <c r="T1119" s="26">
        <f t="shared" si="29"/>
        <v>8.98308</v>
      </c>
    </row>
    <row r="1120" spans="1:20" ht="12.75" hidden="1" outlineLevel="2">
      <c r="A1120" s="19" t="s">
        <v>358</v>
      </c>
      <c r="B1120" s="19" t="s">
        <v>805</v>
      </c>
      <c r="C1120" s="1" t="s">
        <v>578</v>
      </c>
      <c r="D1120" s="23" t="s">
        <v>579</v>
      </c>
      <c r="E1120" s="27" t="s">
        <v>335</v>
      </c>
      <c r="F1120" s="2" t="s">
        <v>338</v>
      </c>
      <c r="G1120" s="27">
        <v>43.8048</v>
      </c>
      <c r="H1120" s="56">
        <v>32</v>
      </c>
      <c r="I1120" s="27">
        <v>1.92</v>
      </c>
      <c r="J1120" s="27"/>
      <c r="O1120" s="27"/>
      <c r="P1120" s="23"/>
      <c r="R1120" s="23"/>
      <c r="T1120" s="26">
        <f t="shared" si="29"/>
        <v>45.7248</v>
      </c>
    </row>
    <row r="1121" spans="1:20" ht="12.75" hidden="1" outlineLevel="2">
      <c r="A1121" s="19" t="s">
        <v>358</v>
      </c>
      <c r="B1121" s="19" t="s">
        <v>805</v>
      </c>
      <c r="C1121" s="1" t="s">
        <v>578</v>
      </c>
      <c r="D1121" s="23" t="s">
        <v>579</v>
      </c>
      <c r="E1121" s="27" t="s">
        <v>335</v>
      </c>
      <c r="F1121" s="2" t="s">
        <v>339</v>
      </c>
      <c r="G1121" s="27">
        <v>1155.177855</v>
      </c>
      <c r="H1121" s="56">
        <v>2219</v>
      </c>
      <c r="I1121" s="27">
        <v>133.14</v>
      </c>
      <c r="J1121" s="27"/>
      <c r="O1121" s="27"/>
      <c r="P1121" s="23"/>
      <c r="R1121" s="23"/>
      <c r="T1121" s="26">
        <f t="shared" si="29"/>
        <v>1288.3178549999998</v>
      </c>
    </row>
    <row r="1122" spans="1:20" ht="12.75" hidden="1" outlineLevel="2">
      <c r="A1122" s="19" t="s">
        <v>358</v>
      </c>
      <c r="B1122" s="19" t="s">
        <v>805</v>
      </c>
      <c r="C1122" s="1" t="s">
        <v>578</v>
      </c>
      <c r="D1122" s="23" t="s">
        <v>579</v>
      </c>
      <c r="E1122" s="27" t="s">
        <v>335</v>
      </c>
      <c r="F1122" s="2" t="s">
        <v>340</v>
      </c>
      <c r="G1122" s="27">
        <v>0.40014</v>
      </c>
      <c r="H1122" s="56">
        <v>1</v>
      </c>
      <c r="I1122" s="27">
        <v>0.48</v>
      </c>
      <c r="J1122" s="27"/>
      <c r="O1122" s="27"/>
      <c r="P1122" s="23"/>
      <c r="R1122" s="23"/>
      <c r="T1122" s="26">
        <f aca="true" t="shared" si="30" ref="T1122:T1185">G1122+I1122+J1122+M1122+O1122+Q1122+R1122+S1122</f>
        <v>0.8801399999999999</v>
      </c>
    </row>
    <row r="1123" spans="1:20" ht="12.75" hidden="1" outlineLevel="2">
      <c r="A1123" s="19" t="s">
        <v>358</v>
      </c>
      <c r="B1123" s="19" t="s">
        <v>805</v>
      </c>
      <c r="C1123" s="1" t="s">
        <v>578</v>
      </c>
      <c r="D1123" s="23" t="s">
        <v>579</v>
      </c>
      <c r="E1123" s="27" t="s">
        <v>335</v>
      </c>
      <c r="F1123" s="2" t="s">
        <v>356</v>
      </c>
      <c r="G1123" s="27"/>
      <c r="H1123" s="56"/>
      <c r="I1123" s="27"/>
      <c r="J1123" s="27">
        <v>180</v>
      </c>
      <c r="O1123" s="27"/>
      <c r="P1123" s="23"/>
      <c r="R1123" s="23"/>
      <c r="T1123" s="26">
        <f t="shared" si="30"/>
        <v>180</v>
      </c>
    </row>
    <row r="1124" spans="1:20" ht="12.75" hidden="1" outlineLevel="2">
      <c r="A1124" s="19" t="s">
        <v>358</v>
      </c>
      <c r="B1124" s="19" t="s">
        <v>805</v>
      </c>
      <c r="C1124" s="1" t="s">
        <v>578</v>
      </c>
      <c r="D1124" s="59" t="s">
        <v>579</v>
      </c>
      <c r="E1124" s="60" t="s">
        <v>713</v>
      </c>
      <c r="F1124" s="23" t="s">
        <v>713</v>
      </c>
      <c r="K1124" s="52">
        <v>4</v>
      </c>
      <c r="L1124" s="53">
        <v>1</v>
      </c>
      <c r="M1124" s="27">
        <f>K1124*L1124*$M$2</f>
        <v>12540</v>
      </c>
      <c r="T1124" s="26">
        <f t="shared" si="30"/>
        <v>12540</v>
      </c>
    </row>
    <row r="1125" spans="1:20" ht="12.75" hidden="1" outlineLevel="2">
      <c r="A1125" s="19" t="s">
        <v>358</v>
      </c>
      <c r="B1125" s="19" t="s">
        <v>771</v>
      </c>
      <c r="C1125" s="1" t="s">
        <v>741</v>
      </c>
      <c r="D1125" s="23" t="s">
        <v>389</v>
      </c>
      <c r="E1125" s="27" t="s">
        <v>861</v>
      </c>
      <c r="F1125" s="2" t="s">
        <v>861</v>
      </c>
      <c r="G1125" s="27"/>
      <c r="H1125" s="56"/>
      <c r="I1125" s="27"/>
      <c r="J1125" s="27"/>
      <c r="K1125" s="51"/>
      <c r="L1125" s="3"/>
      <c r="M1125" s="26"/>
      <c r="N1125" s="58">
        <f>O1125/$O$2</f>
        <v>0.75</v>
      </c>
      <c r="O1125" s="27">
        <v>54</v>
      </c>
      <c r="P1125" s="3"/>
      <c r="Q1125" s="26"/>
      <c r="R1125" s="3"/>
      <c r="T1125" s="26">
        <f t="shared" si="30"/>
        <v>54</v>
      </c>
    </row>
    <row r="1126" spans="1:20" ht="12.75" hidden="1" outlineLevel="2">
      <c r="A1126" s="19" t="s">
        <v>358</v>
      </c>
      <c r="B1126" s="19" t="s">
        <v>771</v>
      </c>
      <c r="C1126" s="1" t="s">
        <v>741</v>
      </c>
      <c r="D1126" s="23" t="s">
        <v>389</v>
      </c>
      <c r="E1126" s="27" t="s">
        <v>335</v>
      </c>
      <c r="F1126" s="2">
        <v>15</v>
      </c>
      <c r="G1126" s="27">
        <v>15.300089999999999</v>
      </c>
      <c r="H1126" s="56">
        <v>43</v>
      </c>
      <c r="I1126" s="27">
        <v>4.3</v>
      </c>
      <c r="J1126" s="27"/>
      <c r="O1126" s="27"/>
      <c r="P1126" s="23"/>
      <c r="R1126" s="23"/>
      <c r="T1126" s="26">
        <f t="shared" si="30"/>
        <v>19.600089999999998</v>
      </c>
    </row>
    <row r="1127" spans="1:20" ht="12.75" hidden="1" outlineLevel="2">
      <c r="A1127" s="19" t="s">
        <v>358</v>
      </c>
      <c r="B1127" s="19" t="s">
        <v>771</v>
      </c>
      <c r="C1127" s="1" t="s">
        <v>741</v>
      </c>
      <c r="D1127" s="23" t="s">
        <v>389</v>
      </c>
      <c r="E1127" s="27" t="s">
        <v>335</v>
      </c>
      <c r="F1127" s="2" t="s">
        <v>338</v>
      </c>
      <c r="G1127" s="27">
        <v>1.64268</v>
      </c>
      <c r="H1127" s="56">
        <v>1</v>
      </c>
      <c r="I1127" s="27">
        <v>0.06</v>
      </c>
      <c r="J1127" s="27"/>
      <c r="O1127" s="27"/>
      <c r="P1127" s="23"/>
      <c r="R1127" s="23"/>
      <c r="T1127" s="26">
        <f t="shared" si="30"/>
        <v>1.70268</v>
      </c>
    </row>
    <row r="1128" spans="1:20" ht="12.75" hidden="1" outlineLevel="2">
      <c r="A1128" s="19" t="s">
        <v>358</v>
      </c>
      <c r="B1128" s="19" t="s">
        <v>771</v>
      </c>
      <c r="C1128" s="1" t="s">
        <v>741</v>
      </c>
      <c r="D1128" s="23" t="s">
        <v>389</v>
      </c>
      <c r="E1128" s="27" t="s">
        <v>335</v>
      </c>
      <c r="F1128" s="2" t="s">
        <v>339</v>
      </c>
      <c r="G1128" s="27">
        <v>35.13860999999999</v>
      </c>
      <c r="H1128" s="56">
        <v>59</v>
      </c>
      <c r="I1128" s="27">
        <v>3.54</v>
      </c>
      <c r="J1128" s="27"/>
      <c r="K1128" s="51"/>
      <c r="L1128" s="3"/>
      <c r="M1128" s="26"/>
      <c r="N1128" s="47"/>
      <c r="O1128" s="26"/>
      <c r="P1128" s="3"/>
      <c r="Q1128" s="26"/>
      <c r="R1128" s="3"/>
      <c r="T1128" s="26">
        <f t="shared" si="30"/>
        <v>38.67860999999999</v>
      </c>
    </row>
    <row r="1129" spans="1:20" ht="12.75" hidden="1" outlineLevel="2">
      <c r="A1129" s="19" t="s">
        <v>358</v>
      </c>
      <c r="B1129" s="19" t="s">
        <v>771</v>
      </c>
      <c r="C1129" s="1" t="s">
        <v>741</v>
      </c>
      <c r="D1129" s="23" t="s">
        <v>389</v>
      </c>
      <c r="E1129" s="27" t="s">
        <v>335</v>
      </c>
      <c r="F1129" s="2" t="s">
        <v>356</v>
      </c>
      <c r="G1129" s="27"/>
      <c r="H1129" s="56"/>
      <c r="I1129" s="27"/>
      <c r="J1129" s="27">
        <v>180</v>
      </c>
      <c r="K1129" s="51"/>
      <c r="L1129" s="3"/>
      <c r="M1129" s="26"/>
      <c r="N1129" s="47"/>
      <c r="O1129" s="26"/>
      <c r="P1129" s="3"/>
      <c r="Q1129" s="26"/>
      <c r="R1129" s="3"/>
      <c r="T1129" s="26">
        <f t="shared" si="30"/>
        <v>180</v>
      </c>
    </row>
    <row r="1130" spans="1:20" ht="12.75" hidden="1" outlineLevel="2">
      <c r="A1130" s="19" t="s">
        <v>358</v>
      </c>
      <c r="B1130" s="19" t="s">
        <v>771</v>
      </c>
      <c r="C1130" s="1" t="s">
        <v>741</v>
      </c>
      <c r="D1130" s="62" t="s">
        <v>389</v>
      </c>
      <c r="E1130" s="60" t="s">
        <v>713</v>
      </c>
      <c r="F1130" s="23" t="s">
        <v>713</v>
      </c>
      <c r="K1130" s="52">
        <v>1</v>
      </c>
      <c r="L1130" s="53">
        <v>0.98</v>
      </c>
      <c r="M1130" s="27">
        <f>K1130*L1130*$M$2</f>
        <v>3072.2999999999997</v>
      </c>
      <c r="T1130" s="26">
        <f t="shared" si="30"/>
        <v>3072.2999999999997</v>
      </c>
    </row>
    <row r="1131" spans="1:20" ht="12.75" hidden="1" outlineLevel="2">
      <c r="A1131" s="19" t="s">
        <v>358</v>
      </c>
      <c r="B1131" s="19" t="s">
        <v>805</v>
      </c>
      <c r="C1131" s="1" t="s">
        <v>599</v>
      </c>
      <c r="D1131" s="23" t="s">
        <v>600</v>
      </c>
      <c r="E1131" s="27" t="s">
        <v>861</v>
      </c>
      <c r="F1131" s="2" t="s">
        <v>861</v>
      </c>
      <c r="G1131" s="27"/>
      <c r="H1131" s="56"/>
      <c r="I1131" s="27"/>
      <c r="J1131" s="27"/>
      <c r="N1131" s="58">
        <f>O1131/$O$2</f>
        <v>10</v>
      </c>
      <c r="O1131" s="27">
        <v>720</v>
      </c>
      <c r="P1131" s="23"/>
      <c r="R1131" s="23"/>
      <c r="T1131" s="26">
        <f t="shared" si="30"/>
        <v>720</v>
      </c>
    </row>
    <row r="1132" spans="1:20" ht="12.75" hidden="1" outlineLevel="2">
      <c r="A1132" s="19" t="s">
        <v>358</v>
      </c>
      <c r="B1132" s="19" t="s">
        <v>805</v>
      </c>
      <c r="C1132" s="1" t="s">
        <v>599</v>
      </c>
      <c r="D1132" s="23" t="s">
        <v>600</v>
      </c>
      <c r="E1132" s="27" t="s">
        <v>335</v>
      </c>
      <c r="F1132" s="2">
        <v>13</v>
      </c>
      <c r="G1132" s="27">
        <v>2.1165299999999996</v>
      </c>
      <c r="H1132" s="56">
        <v>6</v>
      </c>
      <c r="I1132" s="27">
        <v>0.36</v>
      </c>
      <c r="J1132" s="27"/>
      <c r="O1132" s="27"/>
      <c r="P1132" s="23"/>
      <c r="R1132" s="23"/>
      <c r="T1132" s="26">
        <f t="shared" si="30"/>
        <v>2.4765299999999995</v>
      </c>
    </row>
    <row r="1133" spans="1:20" ht="12.75" hidden="1" outlineLevel="2">
      <c r="A1133" s="19" t="s">
        <v>358</v>
      </c>
      <c r="B1133" s="19" t="s">
        <v>805</v>
      </c>
      <c r="C1133" s="1" t="s">
        <v>599</v>
      </c>
      <c r="D1133" s="23" t="s">
        <v>600</v>
      </c>
      <c r="E1133" s="27" t="s">
        <v>335</v>
      </c>
      <c r="F1133" s="2">
        <v>15</v>
      </c>
      <c r="G1133" s="27">
        <v>1758.2783399999998</v>
      </c>
      <c r="H1133" s="56">
        <v>4937</v>
      </c>
      <c r="I1133" s="27">
        <v>493.7</v>
      </c>
      <c r="J1133" s="27"/>
      <c r="O1133" s="27"/>
      <c r="P1133" s="23"/>
      <c r="R1133" s="23"/>
      <c r="T1133" s="26">
        <f t="shared" si="30"/>
        <v>2251.9783399999997</v>
      </c>
    </row>
    <row r="1134" spans="1:20" ht="12.75" hidden="1" outlineLevel="2">
      <c r="A1134" s="19" t="s">
        <v>358</v>
      </c>
      <c r="B1134" s="19" t="s">
        <v>805</v>
      </c>
      <c r="C1134" s="1" t="s">
        <v>599</v>
      </c>
      <c r="D1134" s="23" t="s">
        <v>600</v>
      </c>
      <c r="E1134" s="27" t="s">
        <v>335</v>
      </c>
      <c r="F1134" s="2" t="s">
        <v>337</v>
      </c>
      <c r="G1134" s="27">
        <v>103.64679</v>
      </c>
      <c r="H1134" s="56">
        <v>28</v>
      </c>
      <c r="I1134" s="27">
        <v>1.68</v>
      </c>
      <c r="J1134" s="27"/>
      <c r="K1134" s="51"/>
      <c r="L1134" s="3"/>
      <c r="M1134" s="26"/>
      <c r="N1134" s="47"/>
      <c r="O1134" s="26"/>
      <c r="P1134" s="3"/>
      <c r="Q1134" s="26"/>
      <c r="R1134" s="3"/>
      <c r="T1134" s="26">
        <f t="shared" si="30"/>
        <v>105.32679</v>
      </c>
    </row>
    <row r="1135" spans="1:20" ht="12.75" hidden="1" outlineLevel="2">
      <c r="A1135" s="19" t="s">
        <v>358</v>
      </c>
      <c r="B1135" s="19" t="s">
        <v>805</v>
      </c>
      <c r="C1135" s="1" t="s">
        <v>599</v>
      </c>
      <c r="D1135" s="23" t="s">
        <v>600</v>
      </c>
      <c r="E1135" s="27" t="s">
        <v>335</v>
      </c>
      <c r="F1135" s="2" t="s">
        <v>338</v>
      </c>
      <c r="G1135" s="27">
        <v>379.25901</v>
      </c>
      <c r="H1135" s="56">
        <v>177</v>
      </c>
      <c r="I1135" s="27">
        <v>10.62</v>
      </c>
      <c r="J1135" s="27"/>
      <c r="O1135" s="27"/>
      <c r="P1135" s="23"/>
      <c r="R1135" s="23"/>
      <c r="T1135" s="26">
        <f t="shared" si="30"/>
        <v>389.87901</v>
      </c>
    </row>
    <row r="1136" spans="1:20" ht="12.75" hidden="1" outlineLevel="2">
      <c r="A1136" s="19" t="s">
        <v>358</v>
      </c>
      <c r="B1136" s="19" t="s">
        <v>805</v>
      </c>
      <c r="C1136" s="1" t="s">
        <v>599</v>
      </c>
      <c r="D1136" s="23" t="s">
        <v>600</v>
      </c>
      <c r="E1136" s="27" t="s">
        <v>335</v>
      </c>
      <c r="F1136" s="2" t="s">
        <v>341</v>
      </c>
      <c r="G1136" s="27">
        <v>15.0579</v>
      </c>
      <c r="H1136" s="56">
        <v>3</v>
      </c>
      <c r="I1136" s="27">
        <v>0.18</v>
      </c>
      <c r="J1136" s="27"/>
      <c r="K1136" s="51"/>
      <c r="L1136" s="3"/>
      <c r="M1136" s="26"/>
      <c r="N1136" s="47"/>
      <c r="O1136" s="26"/>
      <c r="P1136" s="3"/>
      <c r="Q1136" s="26"/>
      <c r="R1136" s="3"/>
      <c r="T1136" s="26">
        <f t="shared" si="30"/>
        <v>15.2379</v>
      </c>
    </row>
    <row r="1137" spans="1:20" ht="12.75" hidden="1" outlineLevel="2">
      <c r="A1137" s="19" t="s">
        <v>358</v>
      </c>
      <c r="B1137" s="19" t="s">
        <v>805</v>
      </c>
      <c r="C1137" s="1" t="s">
        <v>599</v>
      </c>
      <c r="D1137" s="23" t="s">
        <v>600</v>
      </c>
      <c r="E1137" s="27" t="s">
        <v>335</v>
      </c>
      <c r="F1137" s="2" t="s">
        <v>339</v>
      </c>
      <c r="G1137" s="27">
        <v>696.9596399999989</v>
      </c>
      <c r="H1137" s="56">
        <v>1128</v>
      </c>
      <c r="I1137" s="27">
        <v>67.68</v>
      </c>
      <c r="J1137" s="27"/>
      <c r="O1137" s="27"/>
      <c r="P1137" s="23"/>
      <c r="R1137" s="23"/>
      <c r="T1137" s="26">
        <f t="shared" si="30"/>
        <v>764.639639999999</v>
      </c>
    </row>
    <row r="1138" spans="1:20" ht="12.75" hidden="1" outlineLevel="2">
      <c r="A1138" s="19" t="s">
        <v>358</v>
      </c>
      <c r="B1138" s="19" t="s">
        <v>805</v>
      </c>
      <c r="C1138" s="1" t="s">
        <v>599</v>
      </c>
      <c r="D1138" s="23" t="s">
        <v>600</v>
      </c>
      <c r="E1138" s="27" t="s">
        <v>335</v>
      </c>
      <c r="F1138" s="2" t="s">
        <v>340</v>
      </c>
      <c r="G1138" s="27">
        <v>54.340064999999996</v>
      </c>
      <c r="H1138" s="56">
        <v>70</v>
      </c>
      <c r="I1138" s="27">
        <v>33.6</v>
      </c>
      <c r="J1138" s="27"/>
      <c r="O1138" s="27"/>
      <c r="P1138" s="23"/>
      <c r="R1138" s="23"/>
      <c r="T1138" s="26">
        <f t="shared" si="30"/>
        <v>87.940065</v>
      </c>
    </row>
    <row r="1139" spans="1:20" ht="12.75" hidden="1" outlineLevel="2">
      <c r="A1139" s="19" t="s">
        <v>358</v>
      </c>
      <c r="B1139" s="19" t="s">
        <v>805</v>
      </c>
      <c r="C1139" s="1" t="s">
        <v>599</v>
      </c>
      <c r="D1139" s="23" t="s">
        <v>600</v>
      </c>
      <c r="E1139" s="27" t="s">
        <v>335</v>
      </c>
      <c r="F1139" s="2" t="s">
        <v>356</v>
      </c>
      <c r="G1139" s="27"/>
      <c r="H1139" s="56"/>
      <c r="I1139" s="27"/>
      <c r="J1139" s="27">
        <v>180</v>
      </c>
      <c r="O1139" s="27"/>
      <c r="P1139" s="23"/>
      <c r="R1139" s="23"/>
      <c r="T1139" s="26">
        <f t="shared" si="30"/>
        <v>180</v>
      </c>
    </row>
    <row r="1140" spans="1:20" ht="12.75" hidden="1" outlineLevel="2">
      <c r="A1140" s="19" t="s">
        <v>358</v>
      </c>
      <c r="B1140" s="19" t="s">
        <v>805</v>
      </c>
      <c r="C1140" s="1" t="s">
        <v>599</v>
      </c>
      <c r="D1140" s="59" t="s">
        <v>600</v>
      </c>
      <c r="E1140" s="60" t="s">
        <v>713</v>
      </c>
      <c r="F1140" s="23" t="s">
        <v>713</v>
      </c>
      <c r="K1140" s="52">
        <v>4</v>
      </c>
      <c r="L1140" s="53">
        <v>0.8</v>
      </c>
      <c r="M1140" s="27">
        <f>K1140*L1140*$M$2</f>
        <v>10032</v>
      </c>
      <c r="T1140" s="26">
        <f t="shared" si="30"/>
        <v>10032</v>
      </c>
    </row>
    <row r="1141" spans="1:20" ht="12.75" hidden="1" outlineLevel="2">
      <c r="A1141" s="19" t="s">
        <v>358</v>
      </c>
      <c r="B1141" s="19" t="s">
        <v>805</v>
      </c>
      <c r="C1141" s="1" t="s">
        <v>599</v>
      </c>
      <c r="D1141" s="23" t="s">
        <v>600</v>
      </c>
      <c r="E1141" s="27" t="s">
        <v>710</v>
      </c>
      <c r="F1141" s="2" t="s">
        <v>710</v>
      </c>
      <c r="G1141" s="27"/>
      <c r="H1141" s="56"/>
      <c r="I1141" s="27"/>
      <c r="J1141" s="27"/>
      <c r="O1141" s="27"/>
      <c r="P1141" s="23"/>
      <c r="R1141" s="23"/>
      <c r="S1141" s="27">
        <v>7.02</v>
      </c>
      <c r="T1141" s="26">
        <f t="shared" si="30"/>
        <v>7.02</v>
      </c>
    </row>
    <row r="1142" spans="1:20" ht="12.75" hidden="1" outlineLevel="2">
      <c r="A1142" s="19" t="s">
        <v>358</v>
      </c>
      <c r="B1142" s="19" t="s">
        <v>805</v>
      </c>
      <c r="C1142" s="1" t="s">
        <v>589</v>
      </c>
      <c r="D1142" s="23" t="s">
        <v>590</v>
      </c>
      <c r="E1142" s="27" t="s">
        <v>861</v>
      </c>
      <c r="F1142" s="2" t="s">
        <v>861</v>
      </c>
      <c r="G1142" s="27"/>
      <c r="H1142" s="56"/>
      <c r="I1142" s="27"/>
      <c r="J1142" s="27"/>
      <c r="N1142" s="58">
        <f>O1142/$O$2</f>
        <v>0.5</v>
      </c>
      <c r="O1142" s="27">
        <v>36</v>
      </c>
      <c r="P1142" s="23"/>
      <c r="R1142" s="23"/>
      <c r="T1142" s="26">
        <f t="shared" si="30"/>
        <v>36</v>
      </c>
    </row>
    <row r="1143" spans="1:20" ht="12.75" hidden="1" outlineLevel="2">
      <c r="A1143" s="19" t="s">
        <v>358</v>
      </c>
      <c r="B1143" s="19" t="s">
        <v>805</v>
      </c>
      <c r="C1143" s="1" t="s">
        <v>589</v>
      </c>
      <c r="D1143" s="23" t="s">
        <v>590</v>
      </c>
      <c r="E1143" s="27" t="s">
        <v>335</v>
      </c>
      <c r="F1143" s="2">
        <v>15</v>
      </c>
      <c r="G1143" s="27">
        <v>927.4402799999991</v>
      </c>
      <c r="H1143" s="56">
        <v>2610</v>
      </c>
      <c r="I1143" s="27">
        <v>261</v>
      </c>
      <c r="J1143" s="27"/>
      <c r="K1143" s="51"/>
      <c r="L1143" s="3"/>
      <c r="M1143" s="26"/>
      <c r="N1143" s="47"/>
      <c r="O1143" s="26"/>
      <c r="P1143" s="3"/>
      <c r="Q1143" s="26"/>
      <c r="R1143" s="3"/>
      <c r="T1143" s="26">
        <f t="shared" si="30"/>
        <v>1188.4402799999991</v>
      </c>
    </row>
    <row r="1144" spans="1:20" ht="12.75" hidden="1" outlineLevel="2">
      <c r="A1144" s="19" t="s">
        <v>358</v>
      </c>
      <c r="B1144" s="19" t="s">
        <v>805</v>
      </c>
      <c r="C1144" s="1" t="s">
        <v>589</v>
      </c>
      <c r="D1144" s="23" t="s">
        <v>590</v>
      </c>
      <c r="E1144" s="27" t="s">
        <v>335</v>
      </c>
      <c r="F1144" s="2" t="s">
        <v>337</v>
      </c>
      <c r="G1144" s="27">
        <v>85.67208</v>
      </c>
      <c r="H1144" s="56">
        <v>24</v>
      </c>
      <c r="I1144" s="27">
        <v>1.44</v>
      </c>
      <c r="J1144" s="27"/>
      <c r="O1144" s="27"/>
      <c r="P1144" s="23"/>
      <c r="R1144" s="23"/>
      <c r="T1144" s="26">
        <f t="shared" si="30"/>
        <v>87.11207999999999</v>
      </c>
    </row>
    <row r="1145" spans="1:20" ht="12.75" hidden="1" outlineLevel="2">
      <c r="A1145" s="19" t="s">
        <v>358</v>
      </c>
      <c r="B1145" s="19" t="s">
        <v>805</v>
      </c>
      <c r="C1145" s="1" t="s">
        <v>589</v>
      </c>
      <c r="D1145" s="23" t="s">
        <v>590</v>
      </c>
      <c r="E1145" s="27" t="s">
        <v>335</v>
      </c>
      <c r="F1145" s="2" t="s">
        <v>338</v>
      </c>
      <c r="G1145" s="27">
        <v>282.31983</v>
      </c>
      <c r="H1145" s="56">
        <v>164</v>
      </c>
      <c r="I1145" s="27">
        <v>9.84</v>
      </c>
      <c r="J1145" s="27"/>
      <c r="O1145" s="27"/>
      <c r="P1145" s="23"/>
      <c r="R1145" s="23"/>
      <c r="T1145" s="26">
        <f t="shared" si="30"/>
        <v>292.15983</v>
      </c>
    </row>
    <row r="1146" spans="1:20" ht="12.75" hidden="1" outlineLevel="2">
      <c r="A1146" s="19" t="s">
        <v>358</v>
      </c>
      <c r="B1146" s="19" t="s">
        <v>805</v>
      </c>
      <c r="C1146" s="1" t="s">
        <v>589</v>
      </c>
      <c r="D1146" s="23" t="s">
        <v>590</v>
      </c>
      <c r="E1146" s="27" t="s">
        <v>335</v>
      </c>
      <c r="F1146" s="2" t="s">
        <v>341</v>
      </c>
      <c r="G1146" s="27">
        <v>5.0017499999999995</v>
      </c>
      <c r="H1146" s="56">
        <v>1</v>
      </c>
      <c r="I1146" s="27">
        <v>0.06</v>
      </c>
      <c r="J1146" s="27"/>
      <c r="O1146" s="27"/>
      <c r="P1146" s="23"/>
      <c r="R1146" s="23"/>
      <c r="T1146" s="26">
        <f t="shared" si="30"/>
        <v>5.061749999999999</v>
      </c>
    </row>
    <row r="1147" spans="1:20" ht="12.75" hidden="1" outlineLevel="2">
      <c r="A1147" s="19" t="s">
        <v>358</v>
      </c>
      <c r="B1147" s="19" t="s">
        <v>805</v>
      </c>
      <c r="C1147" s="1" t="s">
        <v>589</v>
      </c>
      <c r="D1147" s="23" t="s">
        <v>590</v>
      </c>
      <c r="E1147" s="27" t="s">
        <v>335</v>
      </c>
      <c r="F1147" s="2" t="s">
        <v>339</v>
      </c>
      <c r="G1147" s="27">
        <v>922.8018150000009</v>
      </c>
      <c r="H1147" s="56">
        <v>1748</v>
      </c>
      <c r="I1147" s="27">
        <v>104.88</v>
      </c>
      <c r="J1147" s="27"/>
      <c r="O1147" s="27"/>
      <c r="P1147" s="23"/>
      <c r="R1147" s="23"/>
      <c r="T1147" s="26">
        <f t="shared" si="30"/>
        <v>1027.6818150000008</v>
      </c>
    </row>
    <row r="1148" spans="1:20" ht="12.75" hidden="1" outlineLevel="2">
      <c r="A1148" s="19" t="s">
        <v>358</v>
      </c>
      <c r="B1148" s="19" t="s">
        <v>805</v>
      </c>
      <c r="C1148" s="1" t="s">
        <v>589</v>
      </c>
      <c r="D1148" s="23" t="s">
        <v>590</v>
      </c>
      <c r="E1148" s="27" t="s">
        <v>335</v>
      </c>
      <c r="F1148" s="2" t="s">
        <v>340</v>
      </c>
      <c r="G1148" s="27">
        <v>30.89502</v>
      </c>
      <c r="H1148" s="56">
        <v>28</v>
      </c>
      <c r="I1148" s="27">
        <v>13.44</v>
      </c>
      <c r="J1148" s="27"/>
      <c r="O1148" s="27"/>
      <c r="P1148" s="23"/>
      <c r="R1148" s="23"/>
      <c r="T1148" s="26">
        <f t="shared" si="30"/>
        <v>44.33502</v>
      </c>
    </row>
    <row r="1149" spans="1:20" ht="12.75" hidden="1" outlineLevel="2">
      <c r="A1149" s="19" t="s">
        <v>358</v>
      </c>
      <c r="B1149" s="19" t="s">
        <v>805</v>
      </c>
      <c r="C1149" s="1" t="s">
        <v>589</v>
      </c>
      <c r="D1149" s="23" t="s">
        <v>590</v>
      </c>
      <c r="E1149" s="27" t="s">
        <v>335</v>
      </c>
      <c r="F1149" s="2" t="s">
        <v>345</v>
      </c>
      <c r="G1149" s="27">
        <v>3.159</v>
      </c>
      <c r="H1149" s="56">
        <v>1</v>
      </c>
      <c r="I1149" s="27">
        <v>0.06</v>
      </c>
      <c r="J1149" s="27"/>
      <c r="K1149" s="51"/>
      <c r="L1149" s="3"/>
      <c r="M1149" s="26"/>
      <c r="N1149" s="47"/>
      <c r="O1149" s="26"/>
      <c r="P1149" s="3"/>
      <c r="Q1149" s="26"/>
      <c r="R1149" s="3"/>
      <c r="T1149" s="26">
        <f t="shared" si="30"/>
        <v>3.219</v>
      </c>
    </row>
    <row r="1150" spans="1:20" ht="12.75" hidden="1" outlineLevel="2">
      <c r="A1150" s="19" t="s">
        <v>358</v>
      </c>
      <c r="B1150" s="19" t="s">
        <v>805</v>
      </c>
      <c r="C1150" s="1" t="s">
        <v>589</v>
      </c>
      <c r="D1150" s="23" t="s">
        <v>590</v>
      </c>
      <c r="E1150" s="27" t="s">
        <v>335</v>
      </c>
      <c r="F1150" s="2" t="s">
        <v>356</v>
      </c>
      <c r="G1150" s="27"/>
      <c r="H1150" s="56"/>
      <c r="I1150" s="27"/>
      <c r="J1150" s="27">
        <v>180</v>
      </c>
      <c r="O1150" s="27"/>
      <c r="P1150" s="23"/>
      <c r="R1150" s="23"/>
      <c r="T1150" s="26">
        <f t="shared" si="30"/>
        <v>180</v>
      </c>
    </row>
    <row r="1151" spans="1:20" ht="12.75" hidden="1" outlineLevel="2">
      <c r="A1151" s="19" t="s">
        <v>358</v>
      </c>
      <c r="B1151" s="19" t="s">
        <v>805</v>
      </c>
      <c r="C1151" s="1" t="s">
        <v>589</v>
      </c>
      <c r="D1151" s="23" t="s">
        <v>590</v>
      </c>
      <c r="E1151" s="27" t="s">
        <v>335</v>
      </c>
      <c r="F1151" s="2" t="s">
        <v>342</v>
      </c>
      <c r="G1151" s="27">
        <v>0.29484</v>
      </c>
      <c r="H1151" s="56">
        <v>1</v>
      </c>
      <c r="I1151" s="27">
        <v>0.06</v>
      </c>
      <c r="J1151" s="27"/>
      <c r="O1151" s="27"/>
      <c r="P1151" s="23"/>
      <c r="R1151" s="23"/>
      <c r="T1151" s="26">
        <f t="shared" si="30"/>
        <v>0.35484</v>
      </c>
    </row>
    <row r="1152" spans="1:20" ht="12.75" hidden="1" outlineLevel="2">
      <c r="A1152" s="19" t="s">
        <v>358</v>
      </c>
      <c r="B1152" s="19" t="s">
        <v>805</v>
      </c>
      <c r="C1152" s="1" t="s">
        <v>589</v>
      </c>
      <c r="D1152" s="59" t="s">
        <v>590</v>
      </c>
      <c r="E1152" s="60" t="s">
        <v>713</v>
      </c>
      <c r="F1152" s="23" t="s">
        <v>713</v>
      </c>
      <c r="K1152" s="52">
        <v>4</v>
      </c>
      <c r="L1152" s="53">
        <v>1</v>
      </c>
      <c r="M1152" s="27">
        <f>K1152*L1152*$M$2</f>
        <v>12540</v>
      </c>
      <c r="T1152" s="26">
        <f t="shared" si="30"/>
        <v>12540</v>
      </c>
    </row>
    <row r="1153" spans="1:20" ht="12.75" hidden="1" outlineLevel="2">
      <c r="A1153" s="19" t="s">
        <v>358</v>
      </c>
      <c r="B1153" s="19" t="s">
        <v>805</v>
      </c>
      <c r="C1153" s="1" t="s">
        <v>589</v>
      </c>
      <c r="D1153" s="23" t="s">
        <v>590</v>
      </c>
      <c r="E1153" s="27" t="s">
        <v>710</v>
      </c>
      <c r="F1153" s="2" t="s">
        <v>710</v>
      </c>
      <c r="G1153" s="27"/>
      <c r="H1153" s="56"/>
      <c r="I1153" s="27"/>
      <c r="J1153" s="27"/>
      <c r="O1153" s="27"/>
      <c r="P1153" s="23"/>
      <c r="R1153" s="23"/>
      <c r="S1153" s="27">
        <v>177.77</v>
      </c>
      <c r="T1153" s="26">
        <f t="shared" si="30"/>
        <v>177.77</v>
      </c>
    </row>
    <row r="1154" spans="1:20" ht="12.75" hidden="1" outlineLevel="2">
      <c r="A1154" s="19" t="s">
        <v>358</v>
      </c>
      <c r="B1154" s="19" t="s">
        <v>805</v>
      </c>
      <c r="C1154" s="1" t="s">
        <v>584</v>
      </c>
      <c r="D1154" s="23" t="s">
        <v>585</v>
      </c>
      <c r="E1154" s="27" t="s">
        <v>861</v>
      </c>
      <c r="F1154" s="2" t="s">
        <v>861</v>
      </c>
      <c r="G1154" s="27"/>
      <c r="H1154" s="56"/>
      <c r="I1154" s="27"/>
      <c r="J1154" s="27"/>
      <c r="N1154" s="58">
        <f>O1154/$O$2</f>
        <v>10.25</v>
      </c>
      <c r="O1154" s="27">
        <v>738</v>
      </c>
      <c r="P1154" s="23"/>
      <c r="R1154" s="23"/>
      <c r="T1154" s="26">
        <f t="shared" si="30"/>
        <v>738</v>
      </c>
    </row>
    <row r="1155" spans="1:20" ht="12.75" hidden="1" outlineLevel="2">
      <c r="A1155" s="19" t="s">
        <v>358</v>
      </c>
      <c r="B1155" s="19" t="s">
        <v>805</v>
      </c>
      <c r="C1155" s="1" t="s">
        <v>584</v>
      </c>
      <c r="D1155" s="23" t="s">
        <v>585</v>
      </c>
      <c r="E1155" s="27" t="s">
        <v>335</v>
      </c>
      <c r="F1155" s="2">
        <v>15</v>
      </c>
      <c r="G1155" s="27">
        <v>1231.95735</v>
      </c>
      <c r="H1155" s="56">
        <v>3474</v>
      </c>
      <c r="I1155" s="27">
        <v>347.4</v>
      </c>
      <c r="J1155" s="27"/>
      <c r="O1155" s="27"/>
      <c r="P1155" s="23"/>
      <c r="R1155" s="23"/>
      <c r="T1155" s="26">
        <f t="shared" si="30"/>
        <v>1579.3573499999998</v>
      </c>
    </row>
    <row r="1156" spans="1:20" ht="12.75" hidden="1" outlineLevel="2">
      <c r="A1156" s="19" t="s">
        <v>358</v>
      </c>
      <c r="B1156" s="19" t="s">
        <v>805</v>
      </c>
      <c r="C1156" s="1" t="s">
        <v>584</v>
      </c>
      <c r="D1156" s="23" t="s">
        <v>585</v>
      </c>
      <c r="E1156" s="27" t="s">
        <v>335</v>
      </c>
      <c r="F1156" s="2" t="s">
        <v>337</v>
      </c>
      <c r="G1156" s="27">
        <v>18.06948</v>
      </c>
      <c r="H1156" s="56">
        <v>9</v>
      </c>
      <c r="I1156" s="27">
        <v>0.54</v>
      </c>
      <c r="J1156" s="27"/>
      <c r="O1156" s="27"/>
      <c r="P1156" s="23"/>
      <c r="R1156" s="23"/>
      <c r="T1156" s="26">
        <f t="shared" si="30"/>
        <v>18.609479999999998</v>
      </c>
    </row>
    <row r="1157" spans="1:20" ht="12.75" hidden="1" outlineLevel="2">
      <c r="A1157" s="19" t="s">
        <v>358</v>
      </c>
      <c r="B1157" s="19" t="s">
        <v>805</v>
      </c>
      <c r="C1157" s="1" t="s">
        <v>584</v>
      </c>
      <c r="D1157" s="23" t="s">
        <v>585</v>
      </c>
      <c r="E1157" s="27" t="s">
        <v>335</v>
      </c>
      <c r="F1157" s="2" t="s">
        <v>338</v>
      </c>
      <c r="G1157" s="27">
        <v>185.77025999999998</v>
      </c>
      <c r="H1157" s="56">
        <v>117</v>
      </c>
      <c r="I1157" s="27">
        <v>7.02</v>
      </c>
      <c r="J1157" s="27"/>
      <c r="O1157" s="27"/>
      <c r="P1157" s="23"/>
      <c r="R1157" s="23"/>
      <c r="T1157" s="26">
        <f t="shared" si="30"/>
        <v>192.79026</v>
      </c>
    </row>
    <row r="1158" spans="1:20" ht="12.75" hidden="1" outlineLevel="2">
      <c r="A1158" s="19" t="s">
        <v>358</v>
      </c>
      <c r="B1158" s="19" t="s">
        <v>805</v>
      </c>
      <c r="C1158" s="1" t="s">
        <v>584</v>
      </c>
      <c r="D1158" s="23" t="s">
        <v>585</v>
      </c>
      <c r="E1158" s="27" t="s">
        <v>335</v>
      </c>
      <c r="F1158" s="2" t="s">
        <v>339</v>
      </c>
      <c r="G1158" s="27">
        <v>853.798725</v>
      </c>
      <c r="H1158" s="56">
        <v>1386</v>
      </c>
      <c r="I1158" s="27">
        <v>83.16</v>
      </c>
      <c r="J1158" s="27"/>
      <c r="O1158" s="27"/>
      <c r="P1158" s="23"/>
      <c r="R1158" s="23"/>
      <c r="T1158" s="26">
        <f t="shared" si="30"/>
        <v>936.958725</v>
      </c>
    </row>
    <row r="1159" spans="1:20" ht="12.75" hidden="1" outlineLevel="2">
      <c r="A1159" s="19" t="s">
        <v>358</v>
      </c>
      <c r="B1159" s="19" t="s">
        <v>805</v>
      </c>
      <c r="C1159" s="1" t="s">
        <v>584</v>
      </c>
      <c r="D1159" s="23" t="s">
        <v>585</v>
      </c>
      <c r="E1159" s="27" t="s">
        <v>335</v>
      </c>
      <c r="F1159" s="2" t="s">
        <v>340</v>
      </c>
      <c r="G1159" s="27">
        <v>21.18636</v>
      </c>
      <c r="H1159" s="56">
        <v>27</v>
      </c>
      <c r="I1159" s="27">
        <v>12.96</v>
      </c>
      <c r="J1159" s="27"/>
      <c r="O1159" s="27"/>
      <c r="P1159" s="23"/>
      <c r="R1159" s="23"/>
      <c r="T1159" s="26">
        <f t="shared" si="30"/>
        <v>34.14636</v>
      </c>
    </row>
    <row r="1160" spans="1:20" ht="12.75" hidden="1" outlineLevel="2">
      <c r="A1160" s="19" t="s">
        <v>358</v>
      </c>
      <c r="B1160" s="19" t="s">
        <v>805</v>
      </c>
      <c r="C1160" s="1" t="s">
        <v>584</v>
      </c>
      <c r="D1160" s="23" t="s">
        <v>585</v>
      </c>
      <c r="E1160" s="27" t="s">
        <v>335</v>
      </c>
      <c r="F1160" s="2" t="s">
        <v>356</v>
      </c>
      <c r="G1160" s="27"/>
      <c r="H1160" s="56"/>
      <c r="I1160" s="27"/>
      <c r="J1160" s="27">
        <v>180</v>
      </c>
      <c r="O1160" s="27"/>
      <c r="P1160" s="23"/>
      <c r="R1160" s="23"/>
      <c r="T1160" s="26">
        <f t="shared" si="30"/>
        <v>180</v>
      </c>
    </row>
    <row r="1161" spans="1:20" ht="12.75" hidden="1" outlineLevel="2">
      <c r="A1161" s="19" t="s">
        <v>358</v>
      </c>
      <c r="B1161" s="19" t="s">
        <v>805</v>
      </c>
      <c r="C1161" s="1" t="s">
        <v>584</v>
      </c>
      <c r="D1161" s="59" t="s">
        <v>585</v>
      </c>
      <c r="E1161" s="60" t="s">
        <v>713</v>
      </c>
      <c r="F1161" s="23" t="s">
        <v>713</v>
      </c>
      <c r="K1161" s="52">
        <v>4</v>
      </c>
      <c r="L1161" s="53">
        <v>0.75</v>
      </c>
      <c r="M1161" s="27">
        <f>K1161*L1161*$M$2</f>
        <v>9405</v>
      </c>
      <c r="T1161" s="26">
        <f t="shared" si="30"/>
        <v>9405</v>
      </c>
    </row>
    <row r="1162" spans="1:20" ht="12.75" hidden="1" outlineLevel="2">
      <c r="A1162" s="19" t="s">
        <v>358</v>
      </c>
      <c r="B1162" s="19" t="s">
        <v>805</v>
      </c>
      <c r="C1162" s="1" t="s">
        <v>584</v>
      </c>
      <c r="D1162" s="23" t="s">
        <v>585</v>
      </c>
      <c r="E1162" s="27" t="s">
        <v>710</v>
      </c>
      <c r="F1162" s="2" t="s">
        <v>710</v>
      </c>
      <c r="G1162" s="27"/>
      <c r="H1162" s="56"/>
      <c r="I1162" s="27"/>
      <c r="J1162" s="27"/>
      <c r="O1162" s="27"/>
      <c r="P1162" s="23"/>
      <c r="R1162" s="23"/>
      <c r="S1162" s="27">
        <v>95.32</v>
      </c>
      <c r="T1162" s="26">
        <f t="shared" si="30"/>
        <v>95.32</v>
      </c>
    </row>
    <row r="1163" spans="1:20" ht="12.75" hidden="1" outlineLevel="2">
      <c r="A1163" s="19" t="s">
        <v>358</v>
      </c>
      <c r="B1163" s="19" t="s">
        <v>805</v>
      </c>
      <c r="C1163" s="1" t="s">
        <v>484</v>
      </c>
      <c r="D1163" s="23" t="s">
        <v>485</v>
      </c>
      <c r="E1163" s="27" t="s">
        <v>335</v>
      </c>
      <c r="F1163" s="2" t="s">
        <v>337</v>
      </c>
      <c r="G1163" s="27">
        <v>1.8216899999999998</v>
      </c>
      <c r="H1163" s="56">
        <v>1</v>
      </c>
      <c r="I1163" s="27">
        <v>0.06</v>
      </c>
      <c r="J1163" s="27"/>
      <c r="O1163" s="27"/>
      <c r="P1163" s="23"/>
      <c r="R1163" s="23"/>
      <c r="T1163" s="26">
        <f t="shared" si="30"/>
        <v>1.8816899999999999</v>
      </c>
    </row>
    <row r="1164" spans="1:20" ht="12.75" hidden="1" outlineLevel="2">
      <c r="A1164" s="20" t="s">
        <v>358</v>
      </c>
      <c r="B1164" s="20" t="s">
        <v>805</v>
      </c>
      <c r="C1164" s="41" t="s">
        <v>484</v>
      </c>
      <c r="D1164" s="64" t="s">
        <v>485</v>
      </c>
      <c r="E1164" s="36" t="s">
        <v>335</v>
      </c>
      <c r="F1164" s="4" t="s">
        <v>356</v>
      </c>
      <c r="G1164" s="36"/>
      <c r="H1164" s="65"/>
      <c r="I1164" s="36"/>
      <c r="J1164" s="36">
        <v>15</v>
      </c>
      <c r="O1164" s="27"/>
      <c r="P1164" s="23"/>
      <c r="R1164" s="23"/>
      <c r="T1164" s="26">
        <f t="shared" si="30"/>
        <v>15</v>
      </c>
    </row>
    <row r="1165" spans="1:20" ht="12.75" hidden="1" outlineLevel="2">
      <c r="A1165" s="20" t="s">
        <v>358</v>
      </c>
      <c r="B1165" s="20" t="s">
        <v>805</v>
      </c>
      <c r="C1165" s="41" t="s">
        <v>484</v>
      </c>
      <c r="D1165" s="59" t="s">
        <v>485</v>
      </c>
      <c r="E1165" s="60" t="s">
        <v>713</v>
      </c>
      <c r="F1165" s="64" t="s">
        <v>713</v>
      </c>
      <c r="G1165" s="64"/>
      <c r="H1165" s="64"/>
      <c r="I1165" s="64"/>
      <c r="J1165" s="64"/>
      <c r="K1165" s="52">
        <v>6</v>
      </c>
      <c r="L1165" s="53">
        <v>0.47</v>
      </c>
      <c r="M1165" s="27">
        <f>K1165*L1165*$M$2</f>
        <v>8840.699999999999</v>
      </c>
      <c r="T1165" s="26">
        <f t="shared" si="30"/>
        <v>8840.699999999999</v>
      </c>
    </row>
    <row r="1166" spans="1:20" ht="12.75" hidden="1" outlineLevel="2">
      <c r="A1166" s="19" t="s">
        <v>358</v>
      </c>
      <c r="B1166" s="19" t="s">
        <v>805</v>
      </c>
      <c r="C1166" s="1" t="s">
        <v>484</v>
      </c>
      <c r="D1166" s="23" t="s">
        <v>575</v>
      </c>
      <c r="E1166" s="36" t="s">
        <v>861</v>
      </c>
      <c r="F1166" s="2" t="s">
        <v>861</v>
      </c>
      <c r="G1166" s="36"/>
      <c r="H1166" s="65"/>
      <c r="I1166" s="36"/>
      <c r="J1166" s="36"/>
      <c r="N1166" s="58">
        <f>O1166/$O$2</f>
        <v>6.5</v>
      </c>
      <c r="O1166" s="27">
        <v>468</v>
      </c>
      <c r="P1166" s="23"/>
      <c r="R1166" s="23"/>
      <c r="T1166" s="26">
        <f t="shared" si="30"/>
        <v>468</v>
      </c>
    </row>
    <row r="1167" spans="1:20" ht="12.75" hidden="1" outlineLevel="2">
      <c r="A1167" s="19" t="s">
        <v>358</v>
      </c>
      <c r="B1167" s="19" t="s">
        <v>805</v>
      </c>
      <c r="C1167" s="1" t="s">
        <v>484</v>
      </c>
      <c r="D1167" s="23" t="s">
        <v>575</v>
      </c>
      <c r="E1167" s="27" t="s">
        <v>335</v>
      </c>
      <c r="F1167" s="2">
        <v>15</v>
      </c>
      <c r="G1167" s="27">
        <v>401.27723999999995</v>
      </c>
      <c r="H1167" s="56">
        <v>1087</v>
      </c>
      <c r="I1167" s="27">
        <v>108.7</v>
      </c>
      <c r="J1167" s="27"/>
      <c r="K1167" s="51"/>
      <c r="L1167" s="3"/>
      <c r="M1167" s="26"/>
      <c r="N1167" s="47"/>
      <c r="O1167" s="26"/>
      <c r="P1167" s="3"/>
      <c r="Q1167" s="26"/>
      <c r="R1167" s="3"/>
      <c r="T1167" s="26">
        <f t="shared" si="30"/>
        <v>509.97723999999994</v>
      </c>
    </row>
    <row r="1168" spans="1:20" ht="12.75" hidden="1" outlineLevel="2">
      <c r="A1168" s="19" t="s">
        <v>358</v>
      </c>
      <c r="B1168" s="19" t="s">
        <v>805</v>
      </c>
      <c r="C1168" s="1" t="s">
        <v>484</v>
      </c>
      <c r="D1168" s="23" t="s">
        <v>575</v>
      </c>
      <c r="E1168" s="27" t="s">
        <v>335</v>
      </c>
      <c r="F1168" s="2" t="s">
        <v>337</v>
      </c>
      <c r="G1168" s="27">
        <v>591.23844</v>
      </c>
      <c r="H1168" s="56">
        <v>119</v>
      </c>
      <c r="I1168" s="27">
        <v>7.14</v>
      </c>
      <c r="J1168" s="27"/>
      <c r="O1168" s="27"/>
      <c r="P1168" s="23"/>
      <c r="R1168" s="23"/>
      <c r="T1168" s="26">
        <f t="shared" si="30"/>
        <v>598.37844</v>
      </c>
    </row>
    <row r="1169" spans="1:20" ht="12.75" hidden="1" outlineLevel="2">
      <c r="A1169" s="19" t="s">
        <v>358</v>
      </c>
      <c r="B1169" s="19" t="s">
        <v>805</v>
      </c>
      <c r="C1169" s="1" t="s">
        <v>484</v>
      </c>
      <c r="D1169" s="23" t="s">
        <v>575</v>
      </c>
      <c r="E1169" s="27" t="s">
        <v>335</v>
      </c>
      <c r="F1169" s="2" t="s">
        <v>338</v>
      </c>
      <c r="G1169" s="27">
        <v>1885.33332</v>
      </c>
      <c r="H1169" s="56">
        <v>960</v>
      </c>
      <c r="I1169" s="27">
        <v>57.6</v>
      </c>
      <c r="J1169" s="27"/>
      <c r="O1169" s="27"/>
      <c r="P1169" s="23"/>
      <c r="R1169" s="23"/>
      <c r="T1169" s="26">
        <f t="shared" si="30"/>
        <v>1942.9333199999999</v>
      </c>
    </row>
    <row r="1170" spans="1:20" ht="12.75" hidden="1" outlineLevel="2">
      <c r="A1170" s="19" t="s">
        <v>358</v>
      </c>
      <c r="B1170" s="19" t="s">
        <v>805</v>
      </c>
      <c r="C1170" s="1" t="s">
        <v>484</v>
      </c>
      <c r="D1170" s="23" t="s">
        <v>575</v>
      </c>
      <c r="E1170" s="27" t="s">
        <v>335</v>
      </c>
      <c r="F1170" s="2" t="s">
        <v>341</v>
      </c>
      <c r="G1170" s="27">
        <v>85.48254</v>
      </c>
      <c r="H1170" s="56">
        <v>18</v>
      </c>
      <c r="I1170" s="27">
        <v>1.08</v>
      </c>
      <c r="J1170" s="27"/>
      <c r="O1170" s="27"/>
      <c r="P1170" s="23"/>
      <c r="R1170" s="23"/>
      <c r="T1170" s="26">
        <f t="shared" si="30"/>
        <v>86.56254</v>
      </c>
    </row>
    <row r="1171" spans="1:20" ht="12.75" hidden="1" outlineLevel="2">
      <c r="A1171" s="19" t="s">
        <v>358</v>
      </c>
      <c r="B1171" s="19" t="s">
        <v>805</v>
      </c>
      <c r="C1171" s="1" t="s">
        <v>484</v>
      </c>
      <c r="D1171" s="23" t="s">
        <v>575</v>
      </c>
      <c r="E1171" s="27" t="s">
        <v>335</v>
      </c>
      <c r="F1171" s="2" t="s">
        <v>339</v>
      </c>
      <c r="G1171" s="27">
        <v>1339.95303</v>
      </c>
      <c r="H1171" s="56">
        <v>2669</v>
      </c>
      <c r="I1171" s="27">
        <v>160.14</v>
      </c>
      <c r="J1171" s="27"/>
      <c r="K1171" s="51"/>
      <c r="L1171" s="3"/>
      <c r="M1171" s="26"/>
      <c r="N1171" s="47"/>
      <c r="O1171" s="26"/>
      <c r="P1171" s="3"/>
      <c r="Q1171" s="26"/>
      <c r="R1171" s="3"/>
      <c r="T1171" s="26">
        <f t="shared" si="30"/>
        <v>1500.09303</v>
      </c>
    </row>
    <row r="1172" spans="1:20" ht="12.75" hidden="1" outlineLevel="2">
      <c r="A1172" s="19" t="s">
        <v>358</v>
      </c>
      <c r="B1172" s="19" t="s">
        <v>805</v>
      </c>
      <c r="C1172" s="1" t="s">
        <v>484</v>
      </c>
      <c r="D1172" s="23" t="s">
        <v>575</v>
      </c>
      <c r="E1172" s="27" t="s">
        <v>335</v>
      </c>
      <c r="F1172" s="2" t="s">
        <v>340</v>
      </c>
      <c r="G1172" s="27">
        <v>908.5283999999999</v>
      </c>
      <c r="H1172" s="56">
        <v>844</v>
      </c>
      <c r="I1172" s="27">
        <v>405.12</v>
      </c>
      <c r="J1172" s="27"/>
      <c r="O1172" s="27"/>
      <c r="P1172" s="23"/>
      <c r="R1172" s="23"/>
      <c r="T1172" s="26">
        <f t="shared" si="30"/>
        <v>1313.6484</v>
      </c>
    </row>
    <row r="1173" spans="1:20" ht="12.75" hidden="1" outlineLevel="2">
      <c r="A1173" s="20" t="s">
        <v>358</v>
      </c>
      <c r="B1173" s="20" t="s">
        <v>805</v>
      </c>
      <c r="C1173" s="41" t="s">
        <v>484</v>
      </c>
      <c r="D1173" s="64" t="s">
        <v>575</v>
      </c>
      <c r="E1173" s="36" t="s">
        <v>335</v>
      </c>
      <c r="F1173" s="4" t="s">
        <v>356</v>
      </c>
      <c r="G1173" s="36"/>
      <c r="H1173" s="65"/>
      <c r="I1173" s="36"/>
      <c r="J1173" s="36">
        <v>180</v>
      </c>
      <c r="O1173" s="27"/>
      <c r="P1173" s="23"/>
      <c r="R1173" s="23"/>
      <c r="T1173" s="26">
        <f t="shared" si="30"/>
        <v>180</v>
      </c>
    </row>
    <row r="1174" spans="1:20" ht="12.75" hidden="1" outlineLevel="2">
      <c r="A1174" s="19" t="s">
        <v>358</v>
      </c>
      <c r="B1174" s="19" t="s">
        <v>805</v>
      </c>
      <c r="C1174" s="1" t="s">
        <v>484</v>
      </c>
      <c r="D1174" s="23" t="s">
        <v>575</v>
      </c>
      <c r="E1174" s="27" t="s">
        <v>335</v>
      </c>
      <c r="F1174" s="2" t="s">
        <v>342</v>
      </c>
      <c r="G1174" s="27">
        <v>16.2162</v>
      </c>
      <c r="H1174" s="56">
        <v>55</v>
      </c>
      <c r="I1174" s="27">
        <v>3.3</v>
      </c>
      <c r="J1174" s="27"/>
      <c r="O1174" s="27"/>
      <c r="P1174" s="23"/>
      <c r="R1174" s="23"/>
      <c r="T1174" s="26">
        <f t="shared" si="30"/>
        <v>19.5162</v>
      </c>
    </row>
    <row r="1175" spans="1:20" ht="12.75" hidden="1" outlineLevel="2">
      <c r="A1175" s="19" t="s">
        <v>358</v>
      </c>
      <c r="B1175" s="19" t="s">
        <v>805</v>
      </c>
      <c r="C1175" s="1" t="s">
        <v>484</v>
      </c>
      <c r="D1175" s="59" t="s">
        <v>575</v>
      </c>
      <c r="E1175" s="60" t="s">
        <v>713</v>
      </c>
      <c r="F1175" s="23" t="s">
        <v>713</v>
      </c>
      <c r="K1175" s="52">
        <v>6</v>
      </c>
      <c r="L1175" s="53">
        <v>0.53</v>
      </c>
      <c r="M1175" s="27">
        <f>K1175*L1175*$M$2</f>
        <v>9969.300000000001</v>
      </c>
      <c r="T1175" s="26">
        <f t="shared" si="30"/>
        <v>9969.300000000001</v>
      </c>
    </row>
    <row r="1176" spans="1:20" ht="12.75" hidden="1" outlineLevel="2">
      <c r="A1176" s="19" t="s">
        <v>358</v>
      </c>
      <c r="B1176" s="19" t="s">
        <v>805</v>
      </c>
      <c r="C1176" s="1" t="s">
        <v>484</v>
      </c>
      <c r="D1176" s="23" t="s">
        <v>575</v>
      </c>
      <c r="E1176" s="36" t="s">
        <v>710</v>
      </c>
      <c r="F1176" s="2" t="s">
        <v>710</v>
      </c>
      <c r="G1176" s="36"/>
      <c r="H1176" s="65"/>
      <c r="I1176" s="36"/>
      <c r="J1176" s="36"/>
      <c r="O1176" s="27"/>
      <c r="P1176" s="23"/>
      <c r="R1176" s="23"/>
      <c r="S1176" s="27">
        <v>180.17</v>
      </c>
      <c r="T1176" s="26">
        <f t="shared" si="30"/>
        <v>180.17</v>
      </c>
    </row>
    <row r="1177" spans="1:20" ht="12.75" hidden="1" outlineLevel="2">
      <c r="A1177" s="19" t="s">
        <v>358</v>
      </c>
      <c r="B1177" s="19" t="s">
        <v>805</v>
      </c>
      <c r="C1177" s="1" t="s">
        <v>609</v>
      </c>
      <c r="D1177" s="23" t="s">
        <v>610</v>
      </c>
      <c r="E1177" s="27" t="s">
        <v>861</v>
      </c>
      <c r="F1177" s="2" t="s">
        <v>861</v>
      </c>
      <c r="G1177" s="27"/>
      <c r="H1177" s="56"/>
      <c r="I1177" s="27"/>
      <c r="J1177" s="27"/>
      <c r="N1177" s="58">
        <f>O1177/$O$2</f>
        <v>13.5</v>
      </c>
      <c r="O1177" s="27">
        <v>972</v>
      </c>
      <c r="P1177" s="23"/>
      <c r="R1177" s="23"/>
      <c r="T1177" s="26">
        <f t="shared" si="30"/>
        <v>972</v>
      </c>
    </row>
    <row r="1178" spans="1:20" ht="12.75" hidden="1" outlineLevel="2">
      <c r="A1178" s="19" t="s">
        <v>358</v>
      </c>
      <c r="B1178" s="19" t="s">
        <v>805</v>
      </c>
      <c r="C1178" s="1" t="s">
        <v>609</v>
      </c>
      <c r="D1178" s="23" t="s">
        <v>610</v>
      </c>
      <c r="E1178" s="27" t="s">
        <v>335</v>
      </c>
      <c r="F1178" s="2">
        <v>15</v>
      </c>
      <c r="G1178" s="27">
        <v>43.05717</v>
      </c>
      <c r="H1178" s="56">
        <v>121</v>
      </c>
      <c r="I1178" s="27">
        <v>12.1</v>
      </c>
      <c r="J1178" s="27"/>
      <c r="O1178" s="27"/>
      <c r="P1178" s="23"/>
      <c r="R1178" s="23"/>
      <c r="T1178" s="26">
        <f t="shared" si="30"/>
        <v>55.15717</v>
      </c>
    </row>
    <row r="1179" spans="1:20" ht="12.75" hidden="1" outlineLevel="2">
      <c r="A1179" s="19" t="s">
        <v>358</v>
      </c>
      <c r="B1179" s="19" t="s">
        <v>805</v>
      </c>
      <c r="C1179" s="1" t="s">
        <v>609</v>
      </c>
      <c r="D1179" s="23" t="s">
        <v>610</v>
      </c>
      <c r="E1179" s="27" t="s">
        <v>335</v>
      </c>
      <c r="F1179" s="2" t="s">
        <v>337</v>
      </c>
      <c r="G1179" s="27">
        <v>24.3243</v>
      </c>
      <c r="H1179" s="56">
        <v>6</v>
      </c>
      <c r="I1179" s="27">
        <v>0.36</v>
      </c>
      <c r="J1179" s="27"/>
      <c r="O1179" s="27"/>
      <c r="P1179" s="23"/>
      <c r="R1179" s="23"/>
      <c r="T1179" s="26">
        <f t="shared" si="30"/>
        <v>24.6843</v>
      </c>
    </row>
    <row r="1180" spans="1:20" ht="12.75" hidden="1" outlineLevel="2">
      <c r="A1180" s="19" t="s">
        <v>358</v>
      </c>
      <c r="B1180" s="19" t="s">
        <v>805</v>
      </c>
      <c r="C1180" s="1" t="s">
        <v>609</v>
      </c>
      <c r="D1180" s="23" t="s">
        <v>610</v>
      </c>
      <c r="E1180" s="27" t="s">
        <v>335</v>
      </c>
      <c r="F1180" s="2" t="s">
        <v>338</v>
      </c>
      <c r="G1180" s="27">
        <v>210.4947</v>
      </c>
      <c r="H1180" s="56">
        <v>118</v>
      </c>
      <c r="I1180" s="27">
        <v>7.08</v>
      </c>
      <c r="J1180" s="27"/>
      <c r="O1180" s="27"/>
      <c r="P1180" s="23"/>
      <c r="R1180" s="23"/>
      <c r="T1180" s="26">
        <f t="shared" si="30"/>
        <v>217.5747</v>
      </c>
    </row>
    <row r="1181" spans="1:20" ht="12.75" hidden="1" outlineLevel="2">
      <c r="A1181" s="19" t="s">
        <v>358</v>
      </c>
      <c r="B1181" s="19" t="s">
        <v>805</v>
      </c>
      <c r="C1181" s="1" t="s">
        <v>609</v>
      </c>
      <c r="D1181" s="23" t="s">
        <v>610</v>
      </c>
      <c r="E1181" s="27" t="s">
        <v>335</v>
      </c>
      <c r="F1181" s="2" t="s">
        <v>339</v>
      </c>
      <c r="G1181" s="27">
        <v>144.51372</v>
      </c>
      <c r="H1181" s="56">
        <v>294</v>
      </c>
      <c r="I1181" s="27">
        <v>17.64</v>
      </c>
      <c r="J1181" s="27"/>
      <c r="K1181" s="51"/>
      <c r="L1181" s="3"/>
      <c r="M1181" s="26"/>
      <c r="N1181" s="47"/>
      <c r="O1181" s="26"/>
      <c r="P1181" s="3"/>
      <c r="Q1181" s="26"/>
      <c r="R1181" s="3"/>
      <c r="T1181" s="26">
        <f t="shared" si="30"/>
        <v>162.15372000000002</v>
      </c>
    </row>
    <row r="1182" spans="1:20" ht="12.75" hidden="1" outlineLevel="2">
      <c r="A1182" s="19" t="s">
        <v>358</v>
      </c>
      <c r="B1182" s="19" t="s">
        <v>805</v>
      </c>
      <c r="C1182" s="1" t="s">
        <v>609</v>
      </c>
      <c r="D1182" s="23" t="s">
        <v>610</v>
      </c>
      <c r="E1182" s="27" t="s">
        <v>335</v>
      </c>
      <c r="F1182" s="2" t="s">
        <v>340</v>
      </c>
      <c r="G1182" s="27">
        <v>63.05364</v>
      </c>
      <c r="H1182" s="56">
        <v>52</v>
      </c>
      <c r="I1182" s="27">
        <v>24.96</v>
      </c>
      <c r="J1182" s="27"/>
      <c r="O1182" s="27"/>
      <c r="P1182" s="23"/>
      <c r="R1182" s="23"/>
      <c r="T1182" s="26">
        <f t="shared" si="30"/>
        <v>88.01364000000001</v>
      </c>
    </row>
    <row r="1183" spans="1:20" ht="12.75" hidden="1" outlineLevel="2">
      <c r="A1183" s="19" t="s">
        <v>358</v>
      </c>
      <c r="B1183" s="19" t="s">
        <v>805</v>
      </c>
      <c r="C1183" s="1" t="s">
        <v>609</v>
      </c>
      <c r="D1183" s="23" t="s">
        <v>610</v>
      </c>
      <c r="E1183" s="27" t="s">
        <v>335</v>
      </c>
      <c r="F1183" s="2" t="s">
        <v>356</v>
      </c>
      <c r="G1183" s="27"/>
      <c r="H1183" s="56"/>
      <c r="I1183" s="27"/>
      <c r="J1183" s="27">
        <v>180</v>
      </c>
      <c r="O1183" s="27"/>
      <c r="P1183" s="23"/>
      <c r="R1183" s="23"/>
      <c r="T1183" s="26">
        <f t="shared" si="30"/>
        <v>180</v>
      </c>
    </row>
    <row r="1184" spans="1:20" ht="12.75" hidden="1" outlineLevel="2">
      <c r="A1184" s="19" t="s">
        <v>358</v>
      </c>
      <c r="B1184" s="19" t="s">
        <v>805</v>
      </c>
      <c r="C1184" s="1" t="s">
        <v>609</v>
      </c>
      <c r="D1184" s="76" t="s">
        <v>610</v>
      </c>
      <c r="E1184" s="60" t="s">
        <v>713</v>
      </c>
      <c r="F1184" s="23" t="s">
        <v>713</v>
      </c>
      <c r="K1184" s="52">
        <v>4</v>
      </c>
      <c r="L1184" s="53">
        <v>1</v>
      </c>
      <c r="M1184" s="27">
        <f>K1184*L1184*$M$2</f>
        <v>12540</v>
      </c>
      <c r="T1184" s="26">
        <f t="shared" si="30"/>
        <v>12540</v>
      </c>
    </row>
    <row r="1185" spans="1:20" ht="12.75" hidden="1" outlineLevel="2">
      <c r="A1185" s="19" t="s">
        <v>358</v>
      </c>
      <c r="B1185" s="19" t="s">
        <v>865</v>
      </c>
      <c r="C1185" s="1" t="s">
        <v>864</v>
      </c>
      <c r="D1185" s="23" t="s">
        <v>863</v>
      </c>
      <c r="E1185" s="27" t="s">
        <v>861</v>
      </c>
      <c r="F1185" s="2" t="s">
        <v>861</v>
      </c>
      <c r="G1185" s="27"/>
      <c r="H1185" s="56"/>
      <c r="I1185" s="27"/>
      <c r="J1185" s="27"/>
      <c r="N1185" s="58">
        <f>O1185/$O$2</f>
        <v>1</v>
      </c>
      <c r="O1185" s="27">
        <v>72</v>
      </c>
      <c r="P1185" s="23"/>
      <c r="R1185" s="23"/>
      <c r="T1185" s="26">
        <f t="shared" si="30"/>
        <v>72</v>
      </c>
    </row>
    <row r="1186" spans="1:20" ht="12.75" hidden="1" outlineLevel="2">
      <c r="A1186" s="19" t="s">
        <v>358</v>
      </c>
      <c r="B1186" s="19" t="s">
        <v>865</v>
      </c>
      <c r="C1186" s="1" t="s">
        <v>864</v>
      </c>
      <c r="D1186" s="59" t="s">
        <v>863</v>
      </c>
      <c r="E1186" s="60" t="s">
        <v>713</v>
      </c>
      <c r="F1186" s="23" t="s">
        <v>713</v>
      </c>
      <c r="K1186" s="52">
        <v>1</v>
      </c>
      <c r="L1186" s="53">
        <v>1</v>
      </c>
      <c r="M1186" s="27">
        <f>K1186*L1186*$M$2</f>
        <v>3135</v>
      </c>
      <c r="T1186" s="26">
        <f aca="true" t="shared" si="31" ref="T1186:T1249">G1186+I1186+J1186+M1186+O1186+Q1186+R1186+S1186</f>
        <v>3135</v>
      </c>
    </row>
    <row r="1187" spans="1:20" ht="12.75" hidden="1" outlineLevel="2">
      <c r="A1187" s="20" t="s">
        <v>358</v>
      </c>
      <c r="B1187" s="19" t="s">
        <v>865</v>
      </c>
      <c r="C1187" s="25">
        <v>408210</v>
      </c>
      <c r="D1187" s="54" t="s">
        <v>883</v>
      </c>
      <c r="E1187" s="60" t="s">
        <v>861</v>
      </c>
      <c r="F1187" s="2" t="s">
        <v>861</v>
      </c>
      <c r="N1187" s="58">
        <f>O1187/$O$2</f>
        <v>0.25</v>
      </c>
      <c r="O1187" s="27">
        <v>18</v>
      </c>
      <c r="P1187" s="23"/>
      <c r="R1187" s="23"/>
      <c r="T1187" s="26">
        <f t="shared" si="31"/>
        <v>18</v>
      </c>
    </row>
    <row r="1188" spans="1:20" ht="12.75" hidden="1" outlineLevel="2">
      <c r="A1188" s="19" t="s">
        <v>358</v>
      </c>
      <c r="B1188" s="19" t="s">
        <v>865</v>
      </c>
      <c r="C1188" s="2">
        <v>408245</v>
      </c>
      <c r="D1188" s="76" t="s">
        <v>940</v>
      </c>
      <c r="E1188" s="60" t="s">
        <v>713</v>
      </c>
      <c r="F1188" s="23" t="s">
        <v>713</v>
      </c>
      <c r="K1188" s="52">
        <v>4</v>
      </c>
      <c r="L1188" s="53">
        <v>0.33</v>
      </c>
      <c r="M1188" s="27">
        <f>K1188*L1188*$M$2</f>
        <v>4138.2</v>
      </c>
      <c r="T1188" s="26">
        <f t="shared" si="31"/>
        <v>4138.2</v>
      </c>
    </row>
    <row r="1189" spans="1:20" ht="12.75" hidden="1" outlineLevel="2">
      <c r="A1189" s="19" t="s">
        <v>358</v>
      </c>
      <c r="B1189" s="19" t="s">
        <v>847</v>
      </c>
      <c r="C1189" s="2">
        <v>408300</v>
      </c>
      <c r="D1189" s="59" t="s">
        <v>913</v>
      </c>
      <c r="E1189" s="60" t="s">
        <v>713</v>
      </c>
      <c r="F1189" s="23" t="s">
        <v>713</v>
      </c>
      <c r="K1189" s="52">
        <v>2</v>
      </c>
      <c r="L1189" s="53">
        <v>1</v>
      </c>
      <c r="M1189" s="27">
        <f>K1189*L1189*$M$2</f>
        <v>6270</v>
      </c>
      <c r="T1189" s="26">
        <f t="shared" si="31"/>
        <v>6270</v>
      </c>
    </row>
    <row r="1190" spans="1:20" ht="12.75" hidden="1" outlineLevel="2">
      <c r="A1190" s="19" t="s">
        <v>358</v>
      </c>
      <c r="B1190" s="19" t="s">
        <v>847</v>
      </c>
      <c r="C1190" s="1" t="s">
        <v>668</v>
      </c>
      <c r="D1190" s="19" t="s">
        <v>669</v>
      </c>
      <c r="E1190" s="27" t="s">
        <v>861</v>
      </c>
      <c r="F1190" s="2" t="s">
        <v>861</v>
      </c>
      <c r="G1190" s="27"/>
      <c r="H1190" s="56"/>
      <c r="I1190" s="27"/>
      <c r="J1190" s="27"/>
      <c r="N1190" s="58">
        <f>O1190/$O$2</f>
        <v>1.5</v>
      </c>
      <c r="O1190" s="27">
        <v>108</v>
      </c>
      <c r="P1190" s="23"/>
      <c r="R1190" s="23"/>
      <c r="T1190" s="26">
        <f t="shared" si="31"/>
        <v>108</v>
      </c>
    </row>
    <row r="1191" spans="1:20" ht="12.75" hidden="1" outlineLevel="2">
      <c r="A1191" s="19" t="s">
        <v>358</v>
      </c>
      <c r="B1191" s="19" t="s">
        <v>847</v>
      </c>
      <c r="C1191" s="1" t="s">
        <v>668</v>
      </c>
      <c r="D1191" s="23" t="s">
        <v>669</v>
      </c>
      <c r="E1191" s="27" t="s">
        <v>335</v>
      </c>
      <c r="F1191" s="2">
        <v>15</v>
      </c>
      <c r="G1191" s="27">
        <v>34.912214999999996</v>
      </c>
      <c r="H1191" s="56">
        <v>93</v>
      </c>
      <c r="I1191" s="27">
        <v>9.3</v>
      </c>
      <c r="J1191" s="27"/>
      <c r="K1191" s="51"/>
      <c r="L1191" s="3"/>
      <c r="M1191" s="26"/>
      <c r="N1191" s="47"/>
      <c r="O1191" s="26"/>
      <c r="P1191" s="3"/>
      <c r="Q1191" s="26"/>
      <c r="R1191" s="3"/>
      <c r="T1191" s="26">
        <f t="shared" si="31"/>
        <v>44.212215</v>
      </c>
    </row>
    <row r="1192" spans="1:20" ht="12.75" hidden="1" outlineLevel="2">
      <c r="A1192" s="19" t="s">
        <v>358</v>
      </c>
      <c r="B1192" s="19" t="s">
        <v>847</v>
      </c>
      <c r="C1192" s="1" t="s">
        <v>668</v>
      </c>
      <c r="D1192" s="23" t="s">
        <v>669</v>
      </c>
      <c r="E1192" s="27" t="s">
        <v>335</v>
      </c>
      <c r="F1192" s="2" t="s">
        <v>337</v>
      </c>
      <c r="G1192" s="27">
        <v>18.996119999999998</v>
      </c>
      <c r="H1192" s="56">
        <v>12</v>
      </c>
      <c r="I1192" s="27">
        <v>0.72</v>
      </c>
      <c r="J1192" s="27"/>
      <c r="O1192" s="27"/>
      <c r="P1192" s="23"/>
      <c r="R1192" s="23"/>
      <c r="T1192" s="26">
        <f t="shared" si="31"/>
        <v>19.716119999999997</v>
      </c>
    </row>
    <row r="1193" spans="1:20" ht="12.75" hidden="1" outlineLevel="2">
      <c r="A1193" s="19" t="s">
        <v>358</v>
      </c>
      <c r="B1193" s="19" t="s">
        <v>847</v>
      </c>
      <c r="C1193" s="1" t="s">
        <v>668</v>
      </c>
      <c r="D1193" s="23" t="s">
        <v>669</v>
      </c>
      <c r="E1193" s="27" t="s">
        <v>335</v>
      </c>
      <c r="F1193" s="2" t="s">
        <v>338</v>
      </c>
      <c r="G1193" s="27">
        <v>28.81008</v>
      </c>
      <c r="H1193" s="56">
        <v>28</v>
      </c>
      <c r="I1193" s="27">
        <v>1.68</v>
      </c>
      <c r="J1193" s="27"/>
      <c r="O1193" s="27"/>
      <c r="P1193" s="23"/>
      <c r="R1193" s="23"/>
      <c r="T1193" s="26">
        <f t="shared" si="31"/>
        <v>30.49008</v>
      </c>
    </row>
    <row r="1194" spans="1:20" ht="12.75" hidden="1" outlineLevel="2">
      <c r="A1194" s="19" t="s">
        <v>358</v>
      </c>
      <c r="B1194" s="19" t="s">
        <v>847</v>
      </c>
      <c r="C1194" s="1" t="s">
        <v>668</v>
      </c>
      <c r="D1194" s="23" t="s">
        <v>669</v>
      </c>
      <c r="E1194" s="27" t="s">
        <v>335</v>
      </c>
      <c r="F1194" s="2" t="s">
        <v>339</v>
      </c>
      <c r="G1194" s="27">
        <v>40.293045</v>
      </c>
      <c r="H1194" s="56">
        <v>74</v>
      </c>
      <c r="I1194" s="27">
        <v>4.44</v>
      </c>
      <c r="J1194" s="27"/>
      <c r="O1194" s="27"/>
      <c r="P1194" s="23"/>
      <c r="R1194" s="23"/>
      <c r="T1194" s="26">
        <f t="shared" si="31"/>
        <v>44.733045</v>
      </c>
    </row>
    <row r="1195" spans="1:20" ht="12.75" hidden="1" outlineLevel="2">
      <c r="A1195" s="19" t="s">
        <v>358</v>
      </c>
      <c r="B1195" s="19" t="s">
        <v>847</v>
      </c>
      <c r="C1195" s="1" t="s">
        <v>668</v>
      </c>
      <c r="D1195" s="23" t="s">
        <v>669</v>
      </c>
      <c r="E1195" s="27" t="s">
        <v>335</v>
      </c>
      <c r="F1195" s="2" t="s">
        <v>340</v>
      </c>
      <c r="G1195" s="27">
        <v>0.57915</v>
      </c>
      <c r="H1195" s="56">
        <v>1</v>
      </c>
      <c r="I1195" s="27">
        <v>0.48</v>
      </c>
      <c r="J1195" s="27"/>
      <c r="O1195" s="27"/>
      <c r="P1195" s="23"/>
      <c r="R1195" s="23"/>
      <c r="T1195" s="26">
        <f t="shared" si="31"/>
        <v>1.05915</v>
      </c>
    </row>
    <row r="1196" spans="1:20" ht="12.75" hidden="1" outlineLevel="2">
      <c r="A1196" s="19" t="s">
        <v>358</v>
      </c>
      <c r="B1196" s="19" t="s">
        <v>847</v>
      </c>
      <c r="C1196" s="1" t="s">
        <v>668</v>
      </c>
      <c r="D1196" s="55" t="s">
        <v>669</v>
      </c>
      <c r="E1196" s="27" t="s">
        <v>335</v>
      </c>
      <c r="F1196" s="2" t="s">
        <v>356</v>
      </c>
      <c r="G1196" s="27"/>
      <c r="H1196" s="56"/>
      <c r="I1196" s="27"/>
      <c r="J1196" s="27">
        <v>180</v>
      </c>
      <c r="O1196" s="27"/>
      <c r="P1196" s="23"/>
      <c r="R1196" s="23"/>
      <c r="T1196" s="26">
        <f t="shared" si="31"/>
        <v>180</v>
      </c>
    </row>
    <row r="1197" spans="1:20" ht="12.75" hidden="1" outlineLevel="2">
      <c r="A1197" s="19" t="s">
        <v>358</v>
      </c>
      <c r="B1197" s="19" t="s">
        <v>847</v>
      </c>
      <c r="C1197" s="1" t="s">
        <v>668</v>
      </c>
      <c r="D1197" s="76" t="s">
        <v>669</v>
      </c>
      <c r="E1197" s="60" t="s">
        <v>713</v>
      </c>
      <c r="F1197" s="23" t="s">
        <v>713</v>
      </c>
      <c r="K1197" s="52">
        <v>1</v>
      </c>
      <c r="L1197" s="53">
        <v>1</v>
      </c>
      <c r="M1197" s="27">
        <f>K1197*L1197*$M$2</f>
        <v>3135</v>
      </c>
      <c r="T1197" s="26">
        <f t="shared" si="31"/>
        <v>3135</v>
      </c>
    </row>
    <row r="1198" spans="1:20" ht="12.75" hidden="1" outlineLevel="2">
      <c r="A1198" s="19" t="s">
        <v>358</v>
      </c>
      <c r="B1198" s="19" t="s">
        <v>847</v>
      </c>
      <c r="C1198" s="2">
        <v>408300</v>
      </c>
      <c r="D1198" s="76" t="s">
        <v>927</v>
      </c>
      <c r="E1198" s="60" t="s">
        <v>713</v>
      </c>
      <c r="F1198" s="23" t="s">
        <v>713</v>
      </c>
      <c r="K1198" s="52">
        <v>6</v>
      </c>
      <c r="L1198" s="53">
        <v>1</v>
      </c>
      <c r="M1198" s="27">
        <f>K1198*L1198*$M$2</f>
        <v>18810</v>
      </c>
      <c r="T1198" s="26">
        <f t="shared" si="31"/>
        <v>18810</v>
      </c>
    </row>
    <row r="1199" spans="1:20" ht="12.75" hidden="1" outlineLevel="2">
      <c r="A1199" s="19" t="s">
        <v>358</v>
      </c>
      <c r="B1199" s="19" t="s">
        <v>830</v>
      </c>
      <c r="C1199" s="40" t="s">
        <v>597</v>
      </c>
      <c r="D1199" s="23" t="s">
        <v>598</v>
      </c>
      <c r="E1199" s="27" t="s">
        <v>335</v>
      </c>
      <c r="F1199" s="2">
        <v>15</v>
      </c>
      <c r="G1199" s="27">
        <v>129.19257</v>
      </c>
      <c r="H1199" s="56">
        <v>357</v>
      </c>
      <c r="I1199" s="27">
        <v>35.7</v>
      </c>
      <c r="J1199" s="27"/>
      <c r="O1199" s="27"/>
      <c r="P1199" s="23"/>
      <c r="R1199" s="23"/>
      <c r="T1199" s="26">
        <f t="shared" si="31"/>
        <v>164.89256999999998</v>
      </c>
    </row>
    <row r="1200" spans="1:20" ht="12.75" hidden="1" outlineLevel="2">
      <c r="A1200" s="19" t="s">
        <v>358</v>
      </c>
      <c r="B1200" s="19" t="s">
        <v>830</v>
      </c>
      <c r="C1200" s="40" t="s">
        <v>597</v>
      </c>
      <c r="D1200" s="23" t="s">
        <v>598</v>
      </c>
      <c r="E1200" s="27" t="s">
        <v>335</v>
      </c>
      <c r="F1200" s="2" t="s">
        <v>337</v>
      </c>
      <c r="G1200" s="27">
        <v>2577.6018449999997</v>
      </c>
      <c r="H1200" s="56">
        <v>1063</v>
      </c>
      <c r="I1200" s="27">
        <v>63.78</v>
      </c>
      <c r="J1200" s="27"/>
      <c r="O1200" s="27"/>
      <c r="P1200" s="23"/>
      <c r="R1200" s="23"/>
      <c r="T1200" s="26">
        <f t="shared" si="31"/>
        <v>2641.381845</v>
      </c>
    </row>
    <row r="1201" spans="1:20" ht="12.75" hidden="1" outlineLevel="2">
      <c r="A1201" s="19" t="s">
        <v>358</v>
      </c>
      <c r="B1201" s="19" t="s">
        <v>830</v>
      </c>
      <c r="C1201" s="1" t="s">
        <v>597</v>
      </c>
      <c r="D1201" s="23" t="s">
        <v>598</v>
      </c>
      <c r="E1201" s="27" t="s">
        <v>335</v>
      </c>
      <c r="F1201" s="2" t="s">
        <v>338</v>
      </c>
      <c r="G1201" s="27">
        <v>3939.5257199999996</v>
      </c>
      <c r="H1201" s="56">
        <v>1897</v>
      </c>
      <c r="I1201" s="27">
        <v>113.82</v>
      </c>
      <c r="J1201" s="27"/>
      <c r="O1201" s="27"/>
      <c r="P1201" s="23"/>
      <c r="R1201" s="23"/>
      <c r="T1201" s="26">
        <f t="shared" si="31"/>
        <v>4053.34572</v>
      </c>
    </row>
    <row r="1202" spans="1:20" ht="12.75" hidden="1" outlineLevel="2">
      <c r="A1202" s="19" t="s">
        <v>358</v>
      </c>
      <c r="B1202" s="19" t="s">
        <v>830</v>
      </c>
      <c r="C1202" s="1" t="s">
        <v>597</v>
      </c>
      <c r="D1202" s="23" t="s">
        <v>598</v>
      </c>
      <c r="E1202" s="27" t="s">
        <v>335</v>
      </c>
      <c r="F1202" s="2" t="s">
        <v>341</v>
      </c>
      <c r="G1202" s="27">
        <v>219.09770999999998</v>
      </c>
      <c r="H1202" s="56">
        <v>43</v>
      </c>
      <c r="I1202" s="27">
        <v>2.58</v>
      </c>
      <c r="J1202" s="27"/>
      <c r="K1202" s="51"/>
      <c r="L1202" s="3"/>
      <c r="M1202" s="26"/>
      <c r="N1202" s="47"/>
      <c r="O1202" s="26"/>
      <c r="P1202" s="3"/>
      <c r="Q1202" s="26"/>
      <c r="R1202" s="3"/>
      <c r="T1202" s="26">
        <f t="shared" si="31"/>
        <v>221.67771</v>
      </c>
    </row>
    <row r="1203" spans="1:20" ht="12.75" hidden="1" outlineLevel="2">
      <c r="A1203" s="19" t="s">
        <v>358</v>
      </c>
      <c r="B1203" s="19" t="s">
        <v>830</v>
      </c>
      <c r="C1203" s="1" t="s">
        <v>597</v>
      </c>
      <c r="D1203" s="23" t="s">
        <v>598</v>
      </c>
      <c r="E1203" s="27" t="s">
        <v>335</v>
      </c>
      <c r="F1203" s="2" t="s">
        <v>339</v>
      </c>
      <c r="G1203" s="27">
        <v>434.694195</v>
      </c>
      <c r="H1203" s="56">
        <v>722</v>
      </c>
      <c r="I1203" s="27">
        <v>43.32</v>
      </c>
      <c r="J1203" s="27"/>
      <c r="O1203" s="27"/>
      <c r="P1203" s="23"/>
      <c r="R1203" s="23"/>
      <c r="T1203" s="26">
        <f t="shared" si="31"/>
        <v>478.014195</v>
      </c>
    </row>
    <row r="1204" spans="1:20" ht="12.75" hidden="1" outlineLevel="2">
      <c r="A1204" s="19" t="s">
        <v>358</v>
      </c>
      <c r="B1204" s="19" t="s">
        <v>830</v>
      </c>
      <c r="C1204" s="1" t="s">
        <v>597</v>
      </c>
      <c r="D1204" s="23" t="s">
        <v>598</v>
      </c>
      <c r="E1204" s="27" t="s">
        <v>335</v>
      </c>
      <c r="F1204" s="2" t="s">
        <v>340</v>
      </c>
      <c r="G1204" s="27">
        <v>1504.6211700000001</v>
      </c>
      <c r="H1204" s="56">
        <v>1156</v>
      </c>
      <c r="I1204" s="27">
        <v>554.88</v>
      </c>
      <c r="J1204" s="27"/>
      <c r="O1204" s="27"/>
      <c r="P1204" s="23"/>
      <c r="R1204" s="23"/>
      <c r="T1204" s="26">
        <f t="shared" si="31"/>
        <v>2059.50117</v>
      </c>
    </row>
    <row r="1205" spans="1:20" ht="12.75" hidden="1" outlineLevel="2">
      <c r="A1205" s="19" t="s">
        <v>358</v>
      </c>
      <c r="B1205" s="19" t="s">
        <v>830</v>
      </c>
      <c r="C1205" s="1" t="s">
        <v>597</v>
      </c>
      <c r="D1205" s="23" t="s">
        <v>598</v>
      </c>
      <c r="E1205" s="27" t="s">
        <v>335</v>
      </c>
      <c r="F1205" s="2" t="s">
        <v>356</v>
      </c>
      <c r="G1205" s="27"/>
      <c r="H1205" s="56"/>
      <c r="I1205" s="27"/>
      <c r="J1205" s="27">
        <v>180</v>
      </c>
      <c r="O1205" s="27"/>
      <c r="P1205" s="23"/>
      <c r="R1205" s="23"/>
      <c r="T1205" s="26">
        <f t="shared" si="31"/>
        <v>180</v>
      </c>
    </row>
    <row r="1206" spans="1:20" ht="12.75" hidden="1" outlineLevel="2">
      <c r="A1206" s="19" t="s">
        <v>358</v>
      </c>
      <c r="B1206" s="19" t="s">
        <v>830</v>
      </c>
      <c r="C1206" s="1" t="s">
        <v>597</v>
      </c>
      <c r="D1206" s="23" t="s">
        <v>598</v>
      </c>
      <c r="E1206" s="27" t="s">
        <v>335</v>
      </c>
      <c r="F1206" s="2" t="s">
        <v>344</v>
      </c>
      <c r="G1206" s="27">
        <v>0.83187</v>
      </c>
      <c r="H1206" s="56">
        <v>1</v>
      </c>
      <c r="I1206" s="27">
        <v>0.06</v>
      </c>
      <c r="J1206" s="27"/>
      <c r="O1206" s="27"/>
      <c r="P1206" s="23"/>
      <c r="R1206" s="23"/>
      <c r="T1206" s="26">
        <f t="shared" si="31"/>
        <v>0.8918699999999999</v>
      </c>
    </row>
    <row r="1207" spans="1:20" ht="12.75" hidden="1" outlineLevel="2">
      <c r="A1207" s="19" t="s">
        <v>358</v>
      </c>
      <c r="B1207" s="19" t="s">
        <v>830</v>
      </c>
      <c r="C1207" s="40" t="s">
        <v>597</v>
      </c>
      <c r="D1207" s="23" t="s">
        <v>598</v>
      </c>
      <c r="E1207" s="27" t="s">
        <v>335</v>
      </c>
      <c r="F1207" s="2" t="s">
        <v>346</v>
      </c>
      <c r="G1207" s="27">
        <v>28.673189999999998</v>
      </c>
      <c r="H1207" s="56">
        <v>22</v>
      </c>
      <c r="I1207" s="27">
        <v>1.32</v>
      </c>
      <c r="J1207" s="27"/>
      <c r="O1207" s="27"/>
      <c r="P1207" s="23"/>
      <c r="R1207" s="23"/>
      <c r="T1207" s="26">
        <f t="shared" si="31"/>
        <v>29.99319</v>
      </c>
    </row>
    <row r="1208" spans="1:20" ht="12.75" hidden="1" outlineLevel="2">
      <c r="A1208" s="19" t="s">
        <v>358</v>
      </c>
      <c r="B1208" s="19" t="s">
        <v>830</v>
      </c>
      <c r="C1208" s="40" t="s">
        <v>597</v>
      </c>
      <c r="D1208" s="59" t="s">
        <v>598</v>
      </c>
      <c r="E1208" s="60" t="s">
        <v>713</v>
      </c>
      <c r="F1208" s="23" t="s">
        <v>713</v>
      </c>
      <c r="K1208" s="52">
        <v>1</v>
      </c>
      <c r="L1208" s="53">
        <v>0.11</v>
      </c>
      <c r="M1208" s="27">
        <f>K1208*L1208*$M$2</f>
        <v>344.85</v>
      </c>
      <c r="T1208" s="26">
        <f t="shared" si="31"/>
        <v>344.85</v>
      </c>
    </row>
    <row r="1209" spans="1:20" ht="12.75" hidden="1" outlineLevel="2">
      <c r="A1209" s="19" t="s">
        <v>358</v>
      </c>
      <c r="B1209" s="19" t="s">
        <v>830</v>
      </c>
      <c r="C1209" s="40" t="s">
        <v>597</v>
      </c>
      <c r="D1209" s="23" t="s">
        <v>598</v>
      </c>
      <c r="E1209" s="27" t="s">
        <v>710</v>
      </c>
      <c r="F1209" s="2" t="s">
        <v>710</v>
      </c>
      <c r="G1209" s="27"/>
      <c r="H1209" s="56"/>
      <c r="I1209" s="27"/>
      <c r="J1209" s="27"/>
      <c r="O1209" s="27"/>
      <c r="P1209" s="23"/>
      <c r="R1209" s="23"/>
      <c r="S1209" s="27">
        <v>168.78</v>
      </c>
      <c r="T1209" s="26">
        <f t="shared" si="31"/>
        <v>168.78</v>
      </c>
    </row>
    <row r="1210" spans="1:20" ht="12.75" hidden="1" outlineLevel="2">
      <c r="A1210" s="19" t="s">
        <v>358</v>
      </c>
      <c r="B1210" s="19" t="s">
        <v>848</v>
      </c>
      <c r="C1210" s="1" t="s">
        <v>670</v>
      </c>
      <c r="D1210" s="19" t="s">
        <v>671</v>
      </c>
      <c r="E1210" s="27" t="s">
        <v>861</v>
      </c>
      <c r="F1210" s="2" t="s">
        <v>861</v>
      </c>
      <c r="G1210" s="27"/>
      <c r="H1210" s="56"/>
      <c r="I1210" s="27"/>
      <c r="J1210" s="27"/>
      <c r="N1210" s="58">
        <f>O1210/$O$2</f>
        <v>1</v>
      </c>
      <c r="O1210" s="27">
        <v>72</v>
      </c>
      <c r="P1210" s="23"/>
      <c r="R1210" s="23"/>
      <c r="T1210" s="26">
        <f t="shared" si="31"/>
        <v>72</v>
      </c>
    </row>
    <row r="1211" spans="1:20" ht="12.75" hidden="1" outlineLevel="2">
      <c r="A1211" s="19" t="s">
        <v>358</v>
      </c>
      <c r="B1211" s="19" t="s">
        <v>848</v>
      </c>
      <c r="C1211" s="1" t="s">
        <v>670</v>
      </c>
      <c r="D1211" s="23" t="s">
        <v>671</v>
      </c>
      <c r="E1211" s="27" t="s">
        <v>335</v>
      </c>
      <c r="F1211" s="2">
        <v>15</v>
      </c>
      <c r="G1211" s="27">
        <v>850.9398299999999</v>
      </c>
      <c r="H1211" s="56">
        <v>2377</v>
      </c>
      <c r="I1211" s="27">
        <v>237.7</v>
      </c>
      <c r="J1211" s="27"/>
      <c r="O1211" s="27"/>
      <c r="P1211" s="23"/>
      <c r="R1211" s="23"/>
      <c r="T1211" s="26">
        <f t="shared" si="31"/>
        <v>1088.6398299999998</v>
      </c>
    </row>
    <row r="1212" spans="1:20" ht="12.75" hidden="1" outlineLevel="2">
      <c r="A1212" s="19" t="s">
        <v>358</v>
      </c>
      <c r="B1212" s="19" t="s">
        <v>848</v>
      </c>
      <c r="C1212" s="1" t="s">
        <v>670</v>
      </c>
      <c r="D1212" s="23" t="s">
        <v>671</v>
      </c>
      <c r="E1212" s="27" t="s">
        <v>335</v>
      </c>
      <c r="F1212" s="2" t="s">
        <v>337</v>
      </c>
      <c r="G1212" s="27">
        <v>241.67403</v>
      </c>
      <c r="H1212" s="56">
        <v>56</v>
      </c>
      <c r="I1212" s="27">
        <v>3.36</v>
      </c>
      <c r="J1212" s="27"/>
      <c r="O1212" s="27"/>
      <c r="P1212" s="23"/>
      <c r="R1212" s="23"/>
      <c r="T1212" s="26">
        <f t="shared" si="31"/>
        <v>245.03403</v>
      </c>
    </row>
    <row r="1213" spans="1:20" ht="12.75" hidden="1" outlineLevel="2">
      <c r="A1213" s="19" t="s">
        <v>358</v>
      </c>
      <c r="B1213" s="19" t="s">
        <v>848</v>
      </c>
      <c r="C1213" s="1" t="s">
        <v>670</v>
      </c>
      <c r="D1213" s="23" t="s">
        <v>671</v>
      </c>
      <c r="E1213" s="27" t="s">
        <v>335</v>
      </c>
      <c r="F1213" s="2" t="s">
        <v>338</v>
      </c>
      <c r="G1213" s="27">
        <v>1102.517325</v>
      </c>
      <c r="H1213" s="56">
        <v>634</v>
      </c>
      <c r="I1213" s="27">
        <v>38.04</v>
      </c>
      <c r="J1213" s="27"/>
      <c r="K1213" s="51"/>
      <c r="L1213" s="3"/>
      <c r="M1213" s="26"/>
      <c r="N1213" s="47"/>
      <c r="O1213" s="26"/>
      <c r="P1213" s="3"/>
      <c r="Q1213" s="26"/>
      <c r="R1213" s="3"/>
      <c r="T1213" s="26">
        <f t="shared" si="31"/>
        <v>1140.557325</v>
      </c>
    </row>
    <row r="1214" spans="1:20" ht="12.75" hidden="1" outlineLevel="2">
      <c r="A1214" s="19" t="s">
        <v>358</v>
      </c>
      <c r="B1214" s="19" t="s">
        <v>848</v>
      </c>
      <c r="C1214" s="1" t="s">
        <v>670</v>
      </c>
      <c r="D1214" s="23" t="s">
        <v>671</v>
      </c>
      <c r="E1214" s="27" t="s">
        <v>335</v>
      </c>
      <c r="F1214" s="2" t="s">
        <v>341</v>
      </c>
      <c r="G1214" s="27">
        <v>30.010499999999997</v>
      </c>
      <c r="H1214" s="56">
        <v>6</v>
      </c>
      <c r="I1214" s="27">
        <v>0.36</v>
      </c>
      <c r="J1214" s="27"/>
      <c r="O1214" s="27"/>
      <c r="P1214" s="23"/>
      <c r="R1214" s="23"/>
      <c r="T1214" s="26">
        <f t="shared" si="31"/>
        <v>30.370499999999996</v>
      </c>
    </row>
    <row r="1215" spans="1:20" ht="12.75" hidden="1" outlineLevel="2">
      <c r="A1215" s="19" t="s">
        <v>358</v>
      </c>
      <c r="B1215" s="19" t="s">
        <v>848</v>
      </c>
      <c r="C1215" s="1" t="s">
        <v>670</v>
      </c>
      <c r="D1215" s="23" t="s">
        <v>671</v>
      </c>
      <c r="E1215" s="27" t="s">
        <v>335</v>
      </c>
      <c r="F1215" s="2" t="s">
        <v>339</v>
      </c>
      <c r="G1215" s="27">
        <v>140.88613499999997</v>
      </c>
      <c r="H1215" s="56">
        <v>263</v>
      </c>
      <c r="I1215" s="27">
        <v>15.78</v>
      </c>
      <c r="J1215" s="27"/>
      <c r="O1215" s="27"/>
      <c r="P1215" s="23"/>
      <c r="R1215" s="23"/>
      <c r="T1215" s="26">
        <f t="shared" si="31"/>
        <v>156.66613499999997</v>
      </c>
    </row>
    <row r="1216" spans="1:20" ht="12.75" hidden="1" outlineLevel="2">
      <c r="A1216" s="19" t="s">
        <v>358</v>
      </c>
      <c r="B1216" s="19" t="s">
        <v>848</v>
      </c>
      <c r="C1216" s="1" t="s">
        <v>670</v>
      </c>
      <c r="D1216" s="23" t="s">
        <v>671</v>
      </c>
      <c r="E1216" s="27" t="s">
        <v>335</v>
      </c>
      <c r="F1216" s="2" t="s">
        <v>340</v>
      </c>
      <c r="G1216" s="27">
        <v>159.06618</v>
      </c>
      <c r="H1216" s="56">
        <v>172</v>
      </c>
      <c r="I1216" s="27">
        <v>82.56</v>
      </c>
      <c r="J1216" s="27"/>
      <c r="O1216" s="27"/>
      <c r="P1216" s="23"/>
      <c r="R1216" s="23"/>
      <c r="T1216" s="26">
        <f t="shared" si="31"/>
        <v>241.62618</v>
      </c>
    </row>
    <row r="1217" spans="1:20" ht="12.75" hidden="1" outlineLevel="2">
      <c r="A1217" s="19" t="s">
        <v>358</v>
      </c>
      <c r="B1217" s="19" t="s">
        <v>848</v>
      </c>
      <c r="C1217" s="1" t="s">
        <v>670</v>
      </c>
      <c r="D1217" s="19" t="s">
        <v>671</v>
      </c>
      <c r="E1217" s="27" t="s">
        <v>335</v>
      </c>
      <c r="F1217" s="2" t="s">
        <v>356</v>
      </c>
      <c r="G1217" s="27"/>
      <c r="H1217" s="56"/>
      <c r="I1217" s="27"/>
      <c r="J1217" s="27">
        <v>180</v>
      </c>
      <c r="O1217" s="27"/>
      <c r="P1217" s="23"/>
      <c r="R1217" s="23"/>
      <c r="T1217" s="26">
        <f t="shared" si="31"/>
        <v>180</v>
      </c>
    </row>
    <row r="1218" spans="1:20" ht="12.75" hidden="1" outlineLevel="2">
      <c r="A1218" s="19" t="s">
        <v>358</v>
      </c>
      <c r="B1218" s="19" t="s">
        <v>848</v>
      </c>
      <c r="C1218" s="1" t="s">
        <v>670</v>
      </c>
      <c r="D1218" s="19" t="s">
        <v>671</v>
      </c>
      <c r="E1218" s="27" t="s">
        <v>335</v>
      </c>
      <c r="F1218" s="2" t="s">
        <v>853</v>
      </c>
      <c r="G1218" s="27">
        <v>538.47</v>
      </c>
      <c r="H1218" s="56"/>
      <c r="I1218" s="27"/>
      <c r="J1218" s="27"/>
      <c r="O1218" s="27"/>
      <c r="P1218" s="23"/>
      <c r="R1218" s="23"/>
      <c r="T1218" s="26">
        <f t="shared" si="31"/>
        <v>538.47</v>
      </c>
    </row>
    <row r="1219" spans="1:20" ht="12.75" hidden="1" outlineLevel="2">
      <c r="A1219" s="19" t="s">
        <v>358</v>
      </c>
      <c r="B1219" s="19" t="s">
        <v>848</v>
      </c>
      <c r="C1219" s="1" t="s">
        <v>670</v>
      </c>
      <c r="D1219" s="23" t="s">
        <v>671</v>
      </c>
      <c r="E1219" s="27" t="s">
        <v>335</v>
      </c>
      <c r="F1219" s="2" t="s">
        <v>344</v>
      </c>
      <c r="G1219" s="27">
        <v>1.0319399999999999</v>
      </c>
      <c r="H1219" s="56">
        <v>1</v>
      </c>
      <c r="I1219" s="27">
        <v>0.06</v>
      </c>
      <c r="J1219" s="27"/>
      <c r="O1219" s="27"/>
      <c r="P1219" s="23"/>
      <c r="R1219" s="23"/>
      <c r="T1219" s="26">
        <f t="shared" si="31"/>
        <v>1.09194</v>
      </c>
    </row>
    <row r="1220" spans="1:20" ht="12.75" hidden="1" outlineLevel="2">
      <c r="A1220" s="19" t="s">
        <v>358</v>
      </c>
      <c r="B1220" s="19" t="s">
        <v>848</v>
      </c>
      <c r="C1220" s="1" t="s">
        <v>670</v>
      </c>
      <c r="D1220" s="76" t="s">
        <v>671</v>
      </c>
      <c r="E1220" s="60" t="s">
        <v>713</v>
      </c>
      <c r="F1220" s="23" t="s">
        <v>713</v>
      </c>
      <c r="K1220" s="52">
        <v>2</v>
      </c>
      <c r="L1220" s="53">
        <v>0.2</v>
      </c>
      <c r="M1220" s="27">
        <f>K1220*L1220*$M$2</f>
        <v>1254</v>
      </c>
      <c r="T1220" s="26">
        <f t="shared" si="31"/>
        <v>1254</v>
      </c>
    </row>
    <row r="1221" spans="1:20" ht="12.75" hidden="1" outlineLevel="2">
      <c r="A1221" s="19" t="s">
        <v>358</v>
      </c>
      <c r="B1221" s="23" t="s">
        <v>848</v>
      </c>
      <c r="C1221" s="2">
        <v>409001</v>
      </c>
      <c r="D1221" s="76" t="s">
        <v>928</v>
      </c>
      <c r="E1221" s="60" t="s">
        <v>713</v>
      </c>
      <c r="F1221" s="23" t="s">
        <v>713</v>
      </c>
      <c r="K1221" s="52">
        <v>2</v>
      </c>
      <c r="L1221" s="53">
        <v>0.2</v>
      </c>
      <c r="M1221" s="27">
        <f>K1221*L1221*$M$2</f>
        <v>1254</v>
      </c>
      <c r="T1221" s="26">
        <f t="shared" si="31"/>
        <v>1254</v>
      </c>
    </row>
    <row r="1222" spans="1:20" ht="12.75" hidden="1" outlineLevel="2">
      <c r="A1222" s="20" t="s">
        <v>358</v>
      </c>
      <c r="B1222" s="19" t="s">
        <v>848</v>
      </c>
      <c r="C1222" s="25">
        <v>409200</v>
      </c>
      <c r="D1222" s="54" t="s">
        <v>883</v>
      </c>
      <c r="E1222" s="60" t="s">
        <v>861</v>
      </c>
      <c r="F1222" s="23" t="s">
        <v>861</v>
      </c>
      <c r="N1222" s="58">
        <f>O1222/$O$2</f>
        <v>0.25</v>
      </c>
      <c r="O1222" s="27">
        <v>18</v>
      </c>
      <c r="P1222" s="23"/>
      <c r="R1222" s="23"/>
      <c r="T1222" s="26">
        <f t="shared" si="31"/>
        <v>18</v>
      </c>
    </row>
    <row r="1223" spans="1:20" ht="12.75" hidden="1" outlineLevel="2">
      <c r="A1223" s="20" t="s">
        <v>358</v>
      </c>
      <c r="B1223" s="19" t="s">
        <v>848</v>
      </c>
      <c r="C1223" s="40" t="s">
        <v>904</v>
      </c>
      <c r="D1223" s="55" t="s">
        <v>883</v>
      </c>
      <c r="E1223" s="60" t="s">
        <v>335</v>
      </c>
      <c r="F1223" s="19" t="s">
        <v>905</v>
      </c>
      <c r="G1223" s="27">
        <v>1727.51</v>
      </c>
      <c r="P1223" s="23"/>
      <c r="R1223" s="23"/>
      <c r="T1223" s="26">
        <f t="shared" si="31"/>
        <v>1727.51</v>
      </c>
    </row>
    <row r="1224" spans="1:20" ht="12.75" hidden="1" outlineLevel="2">
      <c r="A1224" s="20" t="s">
        <v>358</v>
      </c>
      <c r="B1224" s="19" t="s">
        <v>848</v>
      </c>
      <c r="C1224" s="75">
        <v>409200</v>
      </c>
      <c r="D1224" s="72" t="s">
        <v>883</v>
      </c>
      <c r="E1224" s="60" t="s">
        <v>903</v>
      </c>
      <c r="F1224" s="2" t="s">
        <v>903</v>
      </c>
      <c r="P1224" s="61">
        <f>R1224/$R$2</f>
        <v>8903</v>
      </c>
      <c r="Q1224" s="27">
        <v>1356</v>
      </c>
      <c r="R1224" s="27">
        <v>89.03</v>
      </c>
      <c r="T1224" s="26">
        <f t="shared" si="31"/>
        <v>1445.03</v>
      </c>
    </row>
    <row r="1225" spans="1:20" ht="12.75" hidden="1" outlineLevel="2">
      <c r="A1225" s="19" t="s">
        <v>358</v>
      </c>
      <c r="B1225" s="19" t="s">
        <v>826</v>
      </c>
      <c r="C1225" s="2">
        <v>409250</v>
      </c>
      <c r="D1225" s="59" t="s">
        <v>915</v>
      </c>
      <c r="E1225" s="60" t="s">
        <v>713</v>
      </c>
      <c r="F1225" s="23" t="s">
        <v>713</v>
      </c>
      <c r="K1225" s="52">
        <v>1</v>
      </c>
      <c r="L1225" s="53">
        <v>0.1</v>
      </c>
      <c r="M1225" s="27">
        <f>K1225*L1225*$M$2</f>
        <v>313.5</v>
      </c>
      <c r="T1225" s="26">
        <f t="shared" si="31"/>
        <v>313.5</v>
      </c>
    </row>
    <row r="1226" spans="1:20" ht="12.75" hidden="1" outlineLevel="2">
      <c r="A1226" s="19" t="s">
        <v>358</v>
      </c>
      <c r="B1226" s="19" t="s">
        <v>766</v>
      </c>
      <c r="C1226" s="1" t="s">
        <v>400</v>
      </c>
      <c r="D1226" s="23" t="s">
        <v>401</v>
      </c>
      <c r="E1226" s="27" t="s">
        <v>861</v>
      </c>
      <c r="F1226" s="2" t="s">
        <v>861</v>
      </c>
      <c r="G1226" s="27"/>
      <c r="H1226" s="56"/>
      <c r="I1226" s="27"/>
      <c r="J1226" s="27"/>
      <c r="K1226" s="51"/>
      <c r="L1226" s="3"/>
      <c r="M1226" s="26"/>
      <c r="N1226" s="58">
        <f>O1226/$O$2</f>
        <v>1.25</v>
      </c>
      <c r="O1226" s="27">
        <v>90</v>
      </c>
      <c r="P1226" s="3"/>
      <c r="Q1226" s="26"/>
      <c r="R1226" s="3"/>
      <c r="T1226" s="26">
        <f t="shared" si="31"/>
        <v>90</v>
      </c>
    </row>
    <row r="1227" spans="1:20" ht="12.75" hidden="1" outlineLevel="2">
      <c r="A1227" s="19" t="s">
        <v>358</v>
      </c>
      <c r="B1227" s="19" t="s">
        <v>766</v>
      </c>
      <c r="C1227" s="1" t="s">
        <v>400</v>
      </c>
      <c r="D1227" s="23" t="s">
        <v>401</v>
      </c>
      <c r="E1227" s="27" t="s">
        <v>335</v>
      </c>
      <c r="F1227" s="2">
        <v>15</v>
      </c>
      <c r="G1227" s="27">
        <v>881.89803</v>
      </c>
      <c r="H1227" s="56">
        <v>2481</v>
      </c>
      <c r="I1227" s="27">
        <v>248.1</v>
      </c>
      <c r="J1227" s="27"/>
      <c r="O1227" s="27"/>
      <c r="P1227" s="23"/>
      <c r="R1227" s="23"/>
      <c r="T1227" s="26">
        <f t="shared" si="31"/>
        <v>1129.99803</v>
      </c>
    </row>
    <row r="1228" spans="1:20" ht="12.75" hidden="1" outlineLevel="2">
      <c r="A1228" s="19" t="s">
        <v>358</v>
      </c>
      <c r="B1228" s="19" t="s">
        <v>766</v>
      </c>
      <c r="C1228" s="42" t="s">
        <v>400</v>
      </c>
      <c r="D1228" s="68" t="s">
        <v>401</v>
      </c>
      <c r="E1228" s="27" t="s">
        <v>335</v>
      </c>
      <c r="F1228" s="2" t="s">
        <v>337</v>
      </c>
      <c r="G1228" s="27">
        <v>22.007699999999996</v>
      </c>
      <c r="H1228" s="56">
        <v>5</v>
      </c>
      <c r="I1228" s="27">
        <v>0.3</v>
      </c>
      <c r="J1228" s="27"/>
      <c r="O1228" s="27"/>
      <c r="P1228" s="23"/>
      <c r="R1228" s="23"/>
      <c r="T1228" s="26">
        <f t="shared" si="31"/>
        <v>22.307699999999997</v>
      </c>
    </row>
    <row r="1229" spans="1:20" ht="12.75" hidden="1" outlineLevel="2">
      <c r="A1229" s="19" t="s">
        <v>358</v>
      </c>
      <c r="B1229" s="19" t="s">
        <v>766</v>
      </c>
      <c r="C1229" s="42" t="s">
        <v>400</v>
      </c>
      <c r="D1229" s="68" t="s">
        <v>401</v>
      </c>
      <c r="E1229" s="27" t="s">
        <v>335</v>
      </c>
      <c r="F1229" s="2" t="s">
        <v>338</v>
      </c>
      <c r="G1229" s="27">
        <v>112.10237999999998</v>
      </c>
      <c r="H1229" s="56">
        <v>87</v>
      </c>
      <c r="I1229" s="27">
        <v>5.22</v>
      </c>
      <c r="J1229" s="27"/>
      <c r="O1229" s="27"/>
      <c r="P1229" s="23"/>
      <c r="R1229" s="23"/>
      <c r="T1229" s="26">
        <f t="shared" si="31"/>
        <v>117.32237999999998</v>
      </c>
    </row>
    <row r="1230" spans="1:20" ht="12.75" hidden="1" outlineLevel="2">
      <c r="A1230" s="19" t="s">
        <v>358</v>
      </c>
      <c r="B1230" s="19" t="s">
        <v>766</v>
      </c>
      <c r="C1230" s="42" t="s">
        <v>400</v>
      </c>
      <c r="D1230" s="68" t="s">
        <v>401</v>
      </c>
      <c r="E1230" s="27" t="s">
        <v>335</v>
      </c>
      <c r="F1230" s="2" t="s">
        <v>339</v>
      </c>
      <c r="G1230" s="27">
        <v>18.753929999999997</v>
      </c>
      <c r="H1230" s="56">
        <v>37</v>
      </c>
      <c r="I1230" s="27">
        <v>2.22</v>
      </c>
      <c r="J1230" s="27"/>
      <c r="O1230" s="27"/>
      <c r="P1230" s="23"/>
      <c r="R1230" s="23"/>
      <c r="T1230" s="26">
        <f t="shared" si="31"/>
        <v>20.973929999999996</v>
      </c>
    </row>
    <row r="1231" spans="1:20" ht="12.75" hidden="1" outlineLevel="2">
      <c r="A1231" s="19" t="s">
        <v>358</v>
      </c>
      <c r="B1231" s="19" t="s">
        <v>766</v>
      </c>
      <c r="C1231" s="42" t="s">
        <v>400</v>
      </c>
      <c r="D1231" s="68" t="s">
        <v>401</v>
      </c>
      <c r="E1231" s="27" t="s">
        <v>335</v>
      </c>
      <c r="F1231" s="2" t="s">
        <v>340</v>
      </c>
      <c r="G1231" s="27">
        <v>133.8363</v>
      </c>
      <c r="H1231" s="56">
        <v>211</v>
      </c>
      <c r="I1231" s="27">
        <v>101.28</v>
      </c>
      <c r="J1231" s="27"/>
      <c r="K1231" s="51"/>
      <c r="L1231" s="3"/>
      <c r="M1231" s="26"/>
      <c r="N1231" s="47"/>
      <c r="O1231" s="26"/>
      <c r="P1231" s="3"/>
      <c r="Q1231" s="26"/>
      <c r="R1231" s="3"/>
      <c r="T1231" s="26">
        <f t="shared" si="31"/>
        <v>235.1163</v>
      </c>
    </row>
    <row r="1232" spans="1:20" ht="12.75" hidden="1" outlineLevel="2">
      <c r="A1232" s="19" t="s">
        <v>358</v>
      </c>
      <c r="B1232" s="19" t="s">
        <v>766</v>
      </c>
      <c r="C1232" s="42" t="s">
        <v>400</v>
      </c>
      <c r="D1232" s="68" t="s">
        <v>401</v>
      </c>
      <c r="E1232" s="27" t="s">
        <v>335</v>
      </c>
      <c r="F1232" s="2" t="s">
        <v>356</v>
      </c>
      <c r="G1232" s="27"/>
      <c r="H1232" s="56"/>
      <c r="I1232" s="27"/>
      <c r="J1232" s="27">
        <v>180</v>
      </c>
      <c r="K1232" s="51"/>
      <c r="L1232" s="3"/>
      <c r="M1232" s="26"/>
      <c r="N1232" s="47"/>
      <c r="O1232" s="26"/>
      <c r="P1232" s="3"/>
      <c r="Q1232" s="26"/>
      <c r="R1232" s="3"/>
      <c r="T1232" s="26">
        <f t="shared" si="31"/>
        <v>180</v>
      </c>
    </row>
    <row r="1233" spans="1:20" ht="12.75" hidden="1" outlineLevel="2">
      <c r="A1233" s="19" t="s">
        <v>358</v>
      </c>
      <c r="B1233" s="19" t="s">
        <v>766</v>
      </c>
      <c r="C1233" s="42" t="s">
        <v>400</v>
      </c>
      <c r="D1233" s="70" t="s">
        <v>401</v>
      </c>
      <c r="E1233" s="60" t="s">
        <v>713</v>
      </c>
      <c r="F1233" s="23" t="s">
        <v>713</v>
      </c>
      <c r="K1233" s="52">
        <v>2</v>
      </c>
      <c r="L1233" s="53">
        <v>0.4</v>
      </c>
      <c r="M1233" s="27">
        <f>K1233*L1233*$M$2</f>
        <v>2508</v>
      </c>
      <c r="T1233" s="26">
        <f t="shared" si="31"/>
        <v>2508</v>
      </c>
    </row>
    <row r="1234" spans="1:20" ht="12.75" hidden="1" outlineLevel="2">
      <c r="A1234" s="19" t="s">
        <v>358</v>
      </c>
      <c r="B1234" s="19" t="s">
        <v>766</v>
      </c>
      <c r="C1234" s="42" t="s">
        <v>377</v>
      </c>
      <c r="D1234" s="68" t="s">
        <v>378</v>
      </c>
      <c r="E1234" s="27" t="s">
        <v>335</v>
      </c>
      <c r="F1234" s="2">
        <v>15</v>
      </c>
      <c r="G1234" s="27">
        <v>3.5275499999999997</v>
      </c>
      <c r="H1234" s="56">
        <v>10</v>
      </c>
      <c r="I1234" s="27">
        <v>1</v>
      </c>
      <c r="J1234" s="27"/>
      <c r="O1234" s="27"/>
      <c r="P1234" s="23"/>
      <c r="R1234" s="23"/>
      <c r="T1234" s="26">
        <f t="shared" si="31"/>
        <v>4.52755</v>
      </c>
    </row>
    <row r="1235" spans="1:20" ht="12.75" hidden="1" outlineLevel="2">
      <c r="A1235" s="19" t="s">
        <v>358</v>
      </c>
      <c r="B1235" s="19" t="s">
        <v>766</v>
      </c>
      <c r="C1235" s="42" t="s">
        <v>377</v>
      </c>
      <c r="D1235" s="68" t="s">
        <v>378</v>
      </c>
      <c r="E1235" s="27" t="s">
        <v>335</v>
      </c>
      <c r="F1235" s="2" t="s">
        <v>337</v>
      </c>
      <c r="G1235" s="27">
        <v>8.466119999999998</v>
      </c>
      <c r="H1235" s="56">
        <v>2</v>
      </c>
      <c r="I1235" s="27">
        <v>0.12</v>
      </c>
      <c r="J1235" s="27"/>
      <c r="K1235" s="51"/>
      <c r="L1235" s="3"/>
      <c r="M1235" s="26"/>
      <c r="N1235" s="47"/>
      <c r="O1235" s="26"/>
      <c r="P1235" s="3"/>
      <c r="Q1235" s="26"/>
      <c r="R1235" s="3"/>
      <c r="T1235" s="26">
        <f t="shared" si="31"/>
        <v>8.586119999999998</v>
      </c>
    </row>
    <row r="1236" spans="1:20" ht="12.75" hidden="1" outlineLevel="2">
      <c r="A1236" s="19" t="s">
        <v>358</v>
      </c>
      <c r="B1236" s="19" t="s">
        <v>766</v>
      </c>
      <c r="C1236" s="42" t="s">
        <v>377</v>
      </c>
      <c r="D1236" s="68" t="s">
        <v>378</v>
      </c>
      <c r="E1236" s="27" t="s">
        <v>335</v>
      </c>
      <c r="F1236" s="2" t="s">
        <v>338</v>
      </c>
      <c r="G1236" s="27">
        <v>3.31695</v>
      </c>
      <c r="H1236" s="56">
        <v>3</v>
      </c>
      <c r="I1236" s="27">
        <v>0.18</v>
      </c>
      <c r="J1236" s="27"/>
      <c r="O1236" s="27"/>
      <c r="P1236" s="23"/>
      <c r="R1236" s="23"/>
      <c r="T1236" s="26">
        <f t="shared" si="31"/>
        <v>3.49695</v>
      </c>
    </row>
    <row r="1237" spans="1:20" ht="12.75" hidden="1" outlineLevel="2">
      <c r="A1237" s="19" t="s">
        <v>358</v>
      </c>
      <c r="B1237" s="19" t="s">
        <v>766</v>
      </c>
      <c r="C1237" s="42" t="s">
        <v>377</v>
      </c>
      <c r="D1237" s="68" t="s">
        <v>378</v>
      </c>
      <c r="E1237" s="27" t="s">
        <v>335</v>
      </c>
      <c r="F1237" s="2" t="s">
        <v>339</v>
      </c>
      <c r="G1237" s="27">
        <v>9.44541</v>
      </c>
      <c r="H1237" s="56">
        <v>20</v>
      </c>
      <c r="I1237" s="27">
        <v>1.2</v>
      </c>
      <c r="J1237" s="27"/>
      <c r="O1237" s="27"/>
      <c r="P1237" s="23"/>
      <c r="R1237" s="23"/>
      <c r="T1237" s="26">
        <f t="shared" si="31"/>
        <v>10.64541</v>
      </c>
    </row>
    <row r="1238" spans="1:20" ht="12.75" hidden="1" outlineLevel="2">
      <c r="A1238" s="19" t="s">
        <v>358</v>
      </c>
      <c r="B1238" s="19" t="s">
        <v>766</v>
      </c>
      <c r="C1238" s="42" t="s">
        <v>377</v>
      </c>
      <c r="D1238" s="68" t="s">
        <v>378</v>
      </c>
      <c r="E1238" s="27" t="s">
        <v>335</v>
      </c>
      <c r="F1238" s="2" t="s">
        <v>356</v>
      </c>
      <c r="G1238" s="27"/>
      <c r="H1238" s="56"/>
      <c r="I1238" s="27"/>
      <c r="J1238" s="27">
        <v>150</v>
      </c>
      <c r="O1238" s="27"/>
      <c r="P1238" s="23"/>
      <c r="R1238" s="23"/>
      <c r="T1238" s="26">
        <f t="shared" si="31"/>
        <v>150</v>
      </c>
    </row>
    <row r="1239" spans="1:20" ht="12.75" hidden="1" outlineLevel="2">
      <c r="A1239" s="19" t="s">
        <v>358</v>
      </c>
      <c r="B1239" s="19" t="s">
        <v>766</v>
      </c>
      <c r="C1239" s="42" t="s">
        <v>377</v>
      </c>
      <c r="D1239" s="70" t="s">
        <v>378</v>
      </c>
      <c r="E1239" s="60" t="s">
        <v>713</v>
      </c>
      <c r="F1239" s="23" t="s">
        <v>713</v>
      </c>
      <c r="K1239" s="52">
        <v>1</v>
      </c>
      <c r="L1239" s="53">
        <v>0.15</v>
      </c>
      <c r="M1239" s="27">
        <f>K1239*L1239*$M$2</f>
        <v>470.25</v>
      </c>
      <c r="T1239" s="26">
        <f t="shared" si="31"/>
        <v>470.25</v>
      </c>
    </row>
    <row r="1240" spans="1:20" ht="12.75" hidden="1" outlineLevel="2">
      <c r="A1240" s="19" t="s">
        <v>358</v>
      </c>
      <c r="B1240" s="19" t="s">
        <v>768</v>
      </c>
      <c r="C1240" s="42" t="s">
        <v>490</v>
      </c>
      <c r="D1240" s="68" t="s">
        <v>491</v>
      </c>
      <c r="E1240" s="27" t="s">
        <v>861</v>
      </c>
      <c r="F1240" s="2" t="s">
        <v>861</v>
      </c>
      <c r="G1240" s="27"/>
      <c r="H1240" s="56"/>
      <c r="I1240" s="27"/>
      <c r="J1240" s="27"/>
      <c r="N1240" s="58">
        <f>O1240/$O$2</f>
        <v>29</v>
      </c>
      <c r="O1240" s="27">
        <v>2088</v>
      </c>
      <c r="P1240" s="23"/>
      <c r="R1240" s="23"/>
      <c r="T1240" s="26">
        <f t="shared" si="31"/>
        <v>2088</v>
      </c>
    </row>
    <row r="1241" spans="1:20" ht="12.75" hidden="1" outlineLevel="2">
      <c r="A1241" s="19" t="s">
        <v>358</v>
      </c>
      <c r="B1241" s="19" t="s">
        <v>768</v>
      </c>
      <c r="C1241" s="1" t="s">
        <v>490</v>
      </c>
      <c r="D1241" s="23" t="s">
        <v>491</v>
      </c>
      <c r="E1241" s="27" t="s">
        <v>335</v>
      </c>
      <c r="F1241" s="2">
        <v>15</v>
      </c>
      <c r="G1241" s="27">
        <v>152.51651999999999</v>
      </c>
      <c r="H1241" s="56">
        <v>404</v>
      </c>
      <c r="I1241" s="27">
        <v>40.4</v>
      </c>
      <c r="J1241" s="27"/>
      <c r="O1241" s="27"/>
      <c r="P1241" s="23"/>
      <c r="R1241" s="23"/>
      <c r="T1241" s="26">
        <f t="shared" si="31"/>
        <v>192.91652</v>
      </c>
    </row>
    <row r="1242" spans="1:20" ht="12.75" hidden="1" outlineLevel="2">
      <c r="A1242" s="19" t="s">
        <v>358</v>
      </c>
      <c r="B1242" s="19" t="s">
        <v>768</v>
      </c>
      <c r="C1242" s="1" t="s">
        <v>490</v>
      </c>
      <c r="D1242" s="23" t="s">
        <v>491</v>
      </c>
      <c r="E1242" s="27" t="s">
        <v>335</v>
      </c>
      <c r="F1242" s="2" t="s">
        <v>337</v>
      </c>
      <c r="G1242" s="27">
        <v>775.60821</v>
      </c>
      <c r="H1242" s="56">
        <v>326</v>
      </c>
      <c r="I1242" s="27">
        <v>19.56</v>
      </c>
      <c r="J1242" s="27"/>
      <c r="O1242" s="27"/>
      <c r="P1242" s="23"/>
      <c r="R1242" s="23"/>
      <c r="T1242" s="26">
        <f t="shared" si="31"/>
        <v>795.1682099999999</v>
      </c>
    </row>
    <row r="1243" spans="1:20" ht="12.75" hidden="1" outlineLevel="2">
      <c r="A1243" s="19" t="s">
        <v>358</v>
      </c>
      <c r="B1243" s="19" t="s">
        <v>768</v>
      </c>
      <c r="C1243" s="1" t="s">
        <v>490</v>
      </c>
      <c r="D1243" s="23" t="s">
        <v>491</v>
      </c>
      <c r="E1243" s="27" t="s">
        <v>335</v>
      </c>
      <c r="F1243" s="2" t="s">
        <v>338</v>
      </c>
      <c r="G1243" s="27">
        <v>504.32381999999996</v>
      </c>
      <c r="H1243" s="56">
        <v>439</v>
      </c>
      <c r="I1243" s="27">
        <v>26.34</v>
      </c>
      <c r="J1243" s="27"/>
      <c r="K1243" s="51"/>
      <c r="L1243" s="3"/>
      <c r="M1243" s="26"/>
      <c r="N1243" s="47"/>
      <c r="O1243" s="26"/>
      <c r="P1243" s="3"/>
      <c r="Q1243" s="26"/>
      <c r="R1243" s="3"/>
      <c r="T1243" s="26">
        <f t="shared" si="31"/>
        <v>530.66382</v>
      </c>
    </row>
    <row r="1244" spans="1:20" ht="12.75" hidden="1" outlineLevel="2">
      <c r="A1244" s="19" t="s">
        <v>358</v>
      </c>
      <c r="B1244" s="19" t="s">
        <v>768</v>
      </c>
      <c r="C1244" s="42" t="s">
        <v>490</v>
      </c>
      <c r="D1244" s="68" t="s">
        <v>491</v>
      </c>
      <c r="E1244" s="27" t="s">
        <v>335</v>
      </c>
      <c r="F1244" s="2" t="s">
        <v>341</v>
      </c>
      <c r="G1244" s="27">
        <v>30.94767</v>
      </c>
      <c r="H1244" s="56">
        <v>6</v>
      </c>
      <c r="I1244" s="27">
        <v>0.36</v>
      </c>
      <c r="J1244" s="27"/>
      <c r="M1244" s="69"/>
      <c r="O1244" s="27"/>
      <c r="P1244" s="23"/>
      <c r="R1244" s="23"/>
      <c r="T1244" s="26">
        <f t="shared" si="31"/>
        <v>31.307669999999998</v>
      </c>
    </row>
    <row r="1245" spans="1:20" ht="12.75" hidden="1" outlineLevel="2">
      <c r="A1245" s="19" t="s">
        <v>358</v>
      </c>
      <c r="B1245" s="19" t="s">
        <v>768</v>
      </c>
      <c r="C1245" s="42" t="s">
        <v>490</v>
      </c>
      <c r="D1245" s="68" t="s">
        <v>491</v>
      </c>
      <c r="E1245" s="27" t="s">
        <v>335</v>
      </c>
      <c r="F1245" s="2" t="s">
        <v>339</v>
      </c>
      <c r="G1245" s="27">
        <v>184.44348</v>
      </c>
      <c r="H1245" s="56">
        <v>306</v>
      </c>
      <c r="I1245" s="27">
        <v>18.36</v>
      </c>
      <c r="J1245" s="27"/>
      <c r="M1245" s="69"/>
      <c r="O1245" s="27"/>
      <c r="P1245" s="23"/>
      <c r="R1245" s="23"/>
      <c r="T1245" s="26">
        <f t="shared" si="31"/>
        <v>202.80347999999998</v>
      </c>
    </row>
    <row r="1246" spans="1:20" ht="12.75" hidden="1" outlineLevel="2">
      <c r="A1246" s="19" t="s">
        <v>358</v>
      </c>
      <c r="B1246" s="19" t="s">
        <v>768</v>
      </c>
      <c r="C1246" s="42" t="s">
        <v>490</v>
      </c>
      <c r="D1246" s="68" t="s">
        <v>491</v>
      </c>
      <c r="E1246" s="27" t="s">
        <v>335</v>
      </c>
      <c r="F1246" s="2" t="s">
        <v>340</v>
      </c>
      <c r="G1246" s="27">
        <v>51.42852</v>
      </c>
      <c r="H1246" s="56">
        <v>83</v>
      </c>
      <c r="I1246" s="27">
        <v>39.84</v>
      </c>
      <c r="J1246" s="27"/>
      <c r="M1246" s="69"/>
      <c r="O1246" s="27"/>
      <c r="P1246" s="23"/>
      <c r="R1246" s="23"/>
      <c r="T1246" s="26">
        <f t="shared" si="31"/>
        <v>91.26852</v>
      </c>
    </row>
    <row r="1247" spans="1:20" ht="12.75" hidden="1" outlineLevel="2">
      <c r="A1247" s="19" t="s">
        <v>358</v>
      </c>
      <c r="B1247" s="19" t="s">
        <v>768</v>
      </c>
      <c r="C1247" s="42" t="s">
        <v>490</v>
      </c>
      <c r="D1247" s="68" t="s">
        <v>491</v>
      </c>
      <c r="E1247" s="27" t="s">
        <v>335</v>
      </c>
      <c r="F1247" s="2" t="s">
        <v>345</v>
      </c>
      <c r="G1247" s="27">
        <v>26.577719999999996</v>
      </c>
      <c r="H1247" s="56">
        <v>2</v>
      </c>
      <c r="I1247" s="27">
        <v>0.12</v>
      </c>
      <c r="J1247" s="27"/>
      <c r="M1247" s="69"/>
      <c r="O1247" s="27"/>
      <c r="P1247" s="23"/>
      <c r="R1247" s="23"/>
      <c r="T1247" s="26">
        <f t="shared" si="31"/>
        <v>26.697719999999997</v>
      </c>
    </row>
    <row r="1248" spans="1:20" ht="12.75" hidden="1" outlineLevel="2">
      <c r="A1248" s="19" t="s">
        <v>358</v>
      </c>
      <c r="B1248" s="19" t="s">
        <v>768</v>
      </c>
      <c r="C1248" s="42" t="s">
        <v>490</v>
      </c>
      <c r="D1248" s="68" t="s">
        <v>491</v>
      </c>
      <c r="E1248" s="27" t="s">
        <v>335</v>
      </c>
      <c r="F1248" s="2" t="s">
        <v>356</v>
      </c>
      <c r="G1248" s="27"/>
      <c r="H1248" s="56"/>
      <c r="I1248" s="27"/>
      <c r="J1248" s="27">
        <v>180</v>
      </c>
      <c r="M1248" s="69"/>
      <c r="O1248" s="27"/>
      <c r="P1248" s="23"/>
      <c r="R1248" s="23"/>
      <c r="T1248" s="26">
        <f t="shared" si="31"/>
        <v>180</v>
      </c>
    </row>
    <row r="1249" spans="1:20" ht="12.75" hidden="1" outlineLevel="2">
      <c r="A1249" s="19" t="s">
        <v>358</v>
      </c>
      <c r="B1249" s="19" t="s">
        <v>768</v>
      </c>
      <c r="C1249" s="42" t="s">
        <v>490</v>
      </c>
      <c r="D1249" s="70" t="s">
        <v>491</v>
      </c>
      <c r="E1249" s="60" t="s">
        <v>713</v>
      </c>
      <c r="F1249" s="23" t="s">
        <v>713</v>
      </c>
      <c r="K1249" s="52">
        <v>2.2</v>
      </c>
      <c r="L1249" s="53">
        <v>0.24</v>
      </c>
      <c r="M1249" s="69">
        <f>K1249*L1249*$M$2</f>
        <v>1655.28</v>
      </c>
      <c r="T1249" s="26">
        <f t="shared" si="31"/>
        <v>1655.28</v>
      </c>
    </row>
    <row r="1250" spans="1:20" ht="12.75" hidden="1" outlineLevel="2">
      <c r="A1250" s="19" t="s">
        <v>358</v>
      </c>
      <c r="B1250" s="19" t="s">
        <v>768</v>
      </c>
      <c r="C1250" s="42" t="s">
        <v>490</v>
      </c>
      <c r="D1250" s="68" t="s">
        <v>491</v>
      </c>
      <c r="E1250" s="27" t="s">
        <v>710</v>
      </c>
      <c r="F1250" s="2" t="s">
        <v>710</v>
      </c>
      <c r="G1250" s="27"/>
      <c r="H1250" s="56"/>
      <c r="I1250" s="27"/>
      <c r="J1250" s="27"/>
      <c r="M1250" s="69"/>
      <c r="O1250" s="27"/>
      <c r="P1250" s="23"/>
      <c r="R1250" s="23"/>
      <c r="S1250" s="27">
        <v>109.59</v>
      </c>
      <c r="T1250" s="26">
        <f aca="true" t="shared" si="32" ref="T1250:T1313">G1250+I1250+J1250+M1250+O1250+Q1250+R1250+S1250</f>
        <v>109.59</v>
      </c>
    </row>
    <row r="1251" spans="1:20" ht="12.75" hidden="1" outlineLevel="2">
      <c r="A1251" s="19" t="s">
        <v>358</v>
      </c>
      <c r="B1251" s="19" t="s">
        <v>768</v>
      </c>
      <c r="C1251" s="42" t="s">
        <v>490</v>
      </c>
      <c r="D1251" s="68" t="s">
        <v>883</v>
      </c>
      <c r="E1251" s="27" t="s">
        <v>861</v>
      </c>
      <c r="F1251" s="2" t="s">
        <v>861</v>
      </c>
      <c r="G1251" s="27"/>
      <c r="H1251" s="56"/>
      <c r="I1251" s="27"/>
      <c r="J1251" s="27"/>
      <c r="K1251" s="51"/>
      <c r="L1251" s="3"/>
      <c r="M1251" s="48"/>
      <c r="N1251" s="58">
        <f>O1251/$O$2</f>
        <v>0.5</v>
      </c>
      <c r="O1251" s="27">
        <v>36</v>
      </c>
      <c r="P1251" s="3"/>
      <c r="Q1251" s="26"/>
      <c r="R1251" s="3"/>
      <c r="T1251" s="26">
        <f t="shared" si="32"/>
        <v>36</v>
      </c>
    </row>
    <row r="1252" spans="1:20" ht="12.75" hidden="1" outlineLevel="2">
      <c r="A1252" s="19" t="s">
        <v>358</v>
      </c>
      <c r="B1252" s="19" t="s">
        <v>826</v>
      </c>
      <c r="C1252" s="42" t="s">
        <v>576</v>
      </c>
      <c r="D1252" s="68" t="s">
        <v>577</v>
      </c>
      <c r="E1252" s="27" t="s">
        <v>335</v>
      </c>
      <c r="F1252" s="2">
        <v>15</v>
      </c>
      <c r="G1252" s="27">
        <v>0.48438</v>
      </c>
      <c r="H1252" s="56">
        <v>1</v>
      </c>
      <c r="I1252" s="27">
        <v>0.1</v>
      </c>
      <c r="J1252" s="27"/>
      <c r="M1252" s="69"/>
      <c r="O1252" s="27"/>
      <c r="P1252" s="23"/>
      <c r="R1252" s="23"/>
      <c r="T1252" s="26">
        <f t="shared" si="32"/>
        <v>0.58438</v>
      </c>
    </row>
    <row r="1253" spans="1:20" ht="12.75" hidden="1" outlineLevel="2">
      <c r="A1253" s="19" t="s">
        <v>358</v>
      </c>
      <c r="B1253" s="19" t="s">
        <v>826</v>
      </c>
      <c r="C1253" s="42" t="s">
        <v>576</v>
      </c>
      <c r="D1253" s="68" t="s">
        <v>577</v>
      </c>
      <c r="E1253" s="27" t="s">
        <v>335</v>
      </c>
      <c r="F1253" s="2" t="s">
        <v>337</v>
      </c>
      <c r="G1253" s="27">
        <v>10.3194</v>
      </c>
      <c r="H1253" s="56">
        <v>2</v>
      </c>
      <c r="I1253" s="27">
        <v>0.12</v>
      </c>
      <c r="J1253" s="27"/>
      <c r="K1253" s="51"/>
      <c r="L1253" s="3"/>
      <c r="M1253" s="48"/>
      <c r="N1253" s="47"/>
      <c r="O1253" s="26"/>
      <c r="P1253" s="3"/>
      <c r="Q1253" s="26"/>
      <c r="R1253" s="3"/>
      <c r="T1253" s="26">
        <f t="shared" si="32"/>
        <v>10.4394</v>
      </c>
    </row>
    <row r="1254" spans="1:20" ht="12.75" hidden="1" outlineLevel="2">
      <c r="A1254" s="19" t="s">
        <v>358</v>
      </c>
      <c r="B1254" s="19" t="s">
        <v>826</v>
      </c>
      <c r="C1254" s="42" t="s">
        <v>576</v>
      </c>
      <c r="D1254" s="68" t="s">
        <v>577</v>
      </c>
      <c r="E1254" s="27" t="s">
        <v>335</v>
      </c>
      <c r="F1254" s="2" t="s">
        <v>338</v>
      </c>
      <c r="G1254" s="27">
        <v>72.93078</v>
      </c>
      <c r="H1254" s="56">
        <v>42</v>
      </c>
      <c r="I1254" s="27">
        <v>2.52</v>
      </c>
      <c r="J1254" s="27"/>
      <c r="M1254" s="69"/>
      <c r="O1254" s="27"/>
      <c r="P1254" s="23"/>
      <c r="R1254" s="23"/>
      <c r="T1254" s="26">
        <f t="shared" si="32"/>
        <v>75.45078</v>
      </c>
    </row>
    <row r="1255" spans="1:20" ht="12.75" hidden="1" outlineLevel="2">
      <c r="A1255" s="19" t="s">
        <v>358</v>
      </c>
      <c r="B1255" s="19" t="s">
        <v>826</v>
      </c>
      <c r="C1255" s="42" t="s">
        <v>576</v>
      </c>
      <c r="D1255" s="68" t="s">
        <v>577</v>
      </c>
      <c r="E1255" s="27" t="s">
        <v>335</v>
      </c>
      <c r="F1255" s="2" t="s">
        <v>339</v>
      </c>
      <c r="G1255" s="27">
        <v>13.23621</v>
      </c>
      <c r="H1255" s="56">
        <v>23</v>
      </c>
      <c r="I1255" s="27">
        <v>1.38</v>
      </c>
      <c r="J1255" s="27"/>
      <c r="M1255" s="69"/>
      <c r="O1255" s="27"/>
      <c r="P1255" s="23"/>
      <c r="R1255" s="23"/>
      <c r="T1255" s="26">
        <f t="shared" si="32"/>
        <v>14.616209999999999</v>
      </c>
    </row>
    <row r="1256" spans="1:20" ht="12.75" hidden="1" outlineLevel="2">
      <c r="A1256" s="19" t="s">
        <v>358</v>
      </c>
      <c r="B1256" s="19" t="s">
        <v>826</v>
      </c>
      <c r="C1256" s="42" t="s">
        <v>576</v>
      </c>
      <c r="D1256" s="68" t="s">
        <v>577</v>
      </c>
      <c r="E1256" s="27" t="s">
        <v>335</v>
      </c>
      <c r="F1256" s="2" t="s">
        <v>340</v>
      </c>
      <c r="G1256" s="27">
        <v>28.831139999999998</v>
      </c>
      <c r="H1256" s="56">
        <v>30</v>
      </c>
      <c r="I1256" s="27">
        <v>14.4</v>
      </c>
      <c r="J1256" s="27"/>
      <c r="M1256" s="69"/>
      <c r="O1256" s="27"/>
      <c r="P1256" s="23"/>
      <c r="R1256" s="23"/>
      <c r="T1256" s="26">
        <f t="shared" si="32"/>
        <v>43.231139999999996</v>
      </c>
    </row>
    <row r="1257" spans="1:20" ht="12.75" hidden="1" outlineLevel="2">
      <c r="A1257" s="19" t="s">
        <v>358</v>
      </c>
      <c r="B1257" s="19" t="s">
        <v>826</v>
      </c>
      <c r="C1257" s="42" t="s">
        <v>576</v>
      </c>
      <c r="D1257" s="68" t="s">
        <v>577</v>
      </c>
      <c r="E1257" s="27" t="s">
        <v>335</v>
      </c>
      <c r="F1257" s="2" t="s">
        <v>356</v>
      </c>
      <c r="G1257" s="27"/>
      <c r="H1257" s="56"/>
      <c r="I1257" s="27"/>
      <c r="J1257" s="27">
        <v>165</v>
      </c>
      <c r="M1257" s="69"/>
      <c r="O1257" s="27"/>
      <c r="P1257" s="23"/>
      <c r="R1257" s="23"/>
      <c r="T1257" s="26">
        <f t="shared" si="32"/>
        <v>165</v>
      </c>
    </row>
    <row r="1258" spans="1:20" ht="12.75" hidden="1" outlineLevel="2">
      <c r="A1258" s="19" t="s">
        <v>358</v>
      </c>
      <c r="B1258" s="19" t="s">
        <v>826</v>
      </c>
      <c r="C1258" s="39" t="s">
        <v>895</v>
      </c>
      <c r="D1258" s="24" t="s">
        <v>883</v>
      </c>
      <c r="E1258" s="23" t="s">
        <v>861</v>
      </c>
      <c r="F1258" s="23" t="s">
        <v>861</v>
      </c>
      <c r="G1258" s="3"/>
      <c r="H1258" s="3"/>
      <c r="I1258" s="3"/>
      <c r="J1258" s="3"/>
      <c r="K1258" s="51"/>
      <c r="L1258" s="3"/>
      <c r="M1258" s="48"/>
      <c r="N1258" s="58">
        <f>O1258/$O$2</f>
        <v>0.5</v>
      </c>
      <c r="O1258" s="27">
        <v>36</v>
      </c>
      <c r="P1258" s="3"/>
      <c r="Q1258" s="26"/>
      <c r="R1258" s="3"/>
      <c r="T1258" s="26">
        <f t="shared" si="32"/>
        <v>36</v>
      </c>
    </row>
    <row r="1259" spans="1:20" ht="12.75" hidden="1" outlineLevel="2">
      <c r="A1259" s="19" t="s">
        <v>358</v>
      </c>
      <c r="B1259" s="19" t="s">
        <v>757</v>
      </c>
      <c r="C1259" s="42" t="s">
        <v>752</v>
      </c>
      <c r="D1259" s="68" t="s">
        <v>736</v>
      </c>
      <c r="E1259" s="27" t="s">
        <v>335</v>
      </c>
      <c r="F1259" s="2">
        <v>15</v>
      </c>
      <c r="G1259" s="27">
        <v>2.469285</v>
      </c>
      <c r="H1259" s="56">
        <v>7</v>
      </c>
      <c r="I1259" s="27">
        <v>0.7</v>
      </c>
      <c r="J1259" s="27"/>
      <c r="M1259" s="69"/>
      <c r="O1259" s="27"/>
      <c r="P1259" s="23"/>
      <c r="R1259" s="23"/>
      <c r="T1259" s="26">
        <f t="shared" si="32"/>
        <v>3.1692850000000004</v>
      </c>
    </row>
    <row r="1260" spans="1:20" ht="12.75" hidden="1" outlineLevel="2">
      <c r="A1260" s="19" t="s">
        <v>358</v>
      </c>
      <c r="B1260" s="19" t="s">
        <v>757</v>
      </c>
      <c r="C1260" s="42" t="s">
        <v>752</v>
      </c>
      <c r="D1260" s="68" t="s">
        <v>736</v>
      </c>
      <c r="E1260" s="27" t="s">
        <v>335</v>
      </c>
      <c r="F1260" s="2" t="s">
        <v>337</v>
      </c>
      <c r="G1260" s="27">
        <v>10.393109999999998</v>
      </c>
      <c r="H1260" s="56">
        <v>6</v>
      </c>
      <c r="I1260" s="27">
        <v>0.36</v>
      </c>
      <c r="J1260" s="27"/>
      <c r="M1260" s="69"/>
      <c r="O1260" s="27"/>
      <c r="P1260" s="23"/>
      <c r="R1260" s="23"/>
      <c r="T1260" s="26">
        <f t="shared" si="32"/>
        <v>10.753109999999998</v>
      </c>
    </row>
    <row r="1261" spans="1:20" ht="12.75" hidden="1" outlineLevel="2">
      <c r="A1261" s="19" t="s">
        <v>358</v>
      </c>
      <c r="B1261" s="19" t="s">
        <v>757</v>
      </c>
      <c r="C1261" s="42" t="s">
        <v>752</v>
      </c>
      <c r="D1261" s="68" t="s">
        <v>736</v>
      </c>
      <c r="E1261" s="27" t="s">
        <v>335</v>
      </c>
      <c r="F1261" s="2" t="s">
        <v>338</v>
      </c>
      <c r="G1261" s="27">
        <v>2.39031</v>
      </c>
      <c r="H1261" s="56">
        <v>2</v>
      </c>
      <c r="I1261" s="27">
        <v>0.12</v>
      </c>
      <c r="J1261" s="27"/>
      <c r="M1261" s="69"/>
      <c r="O1261" s="27"/>
      <c r="P1261" s="23"/>
      <c r="R1261" s="23"/>
      <c r="T1261" s="26">
        <f t="shared" si="32"/>
        <v>2.51031</v>
      </c>
    </row>
    <row r="1262" spans="1:20" ht="12.75" hidden="1" outlineLevel="2">
      <c r="A1262" s="19" t="s">
        <v>358</v>
      </c>
      <c r="B1262" s="19" t="s">
        <v>757</v>
      </c>
      <c r="C1262" s="42" t="s">
        <v>752</v>
      </c>
      <c r="D1262" s="68" t="s">
        <v>736</v>
      </c>
      <c r="E1262" s="27" t="s">
        <v>335</v>
      </c>
      <c r="F1262" s="2" t="s">
        <v>339</v>
      </c>
      <c r="G1262" s="27">
        <v>7.413119999999999</v>
      </c>
      <c r="H1262" s="56">
        <v>16</v>
      </c>
      <c r="I1262" s="27">
        <v>0.96</v>
      </c>
      <c r="J1262" s="27"/>
      <c r="K1262" s="51"/>
      <c r="L1262" s="3"/>
      <c r="M1262" s="48"/>
      <c r="N1262" s="47"/>
      <c r="O1262" s="26"/>
      <c r="P1262" s="3"/>
      <c r="Q1262" s="26"/>
      <c r="R1262" s="3"/>
      <c r="T1262" s="26">
        <f t="shared" si="32"/>
        <v>8.37312</v>
      </c>
    </row>
    <row r="1263" spans="1:20" ht="12.75" hidden="1" outlineLevel="2">
      <c r="A1263" s="19" t="s">
        <v>358</v>
      </c>
      <c r="B1263" s="19" t="s">
        <v>757</v>
      </c>
      <c r="C1263" s="42" t="s">
        <v>752</v>
      </c>
      <c r="D1263" s="68" t="s">
        <v>736</v>
      </c>
      <c r="E1263" s="27" t="s">
        <v>335</v>
      </c>
      <c r="F1263" s="2" t="s">
        <v>340</v>
      </c>
      <c r="G1263" s="27">
        <v>2.05335</v>
      </c>
      <c r="H1263" s="56">
        <v>2</v>
      </c>
      <c r="I1263" s="27">
        <v>0.96</v>
      </c>
      <c r="J1263" s="27"/>
      <c r="M1263" s="69"/>
      <c r="O1263" s="27"/>
      <c r="P1263" s="23"/>
      <c r="R1263" s="23"/>
      <c r="T1263" s="26">
        <f t="shared" si="32"/>
        <v>3.01335</v>
      </c>
    </row>
    <row r="1264" spans="1:20" ht="12.75" hidden="1" outlineLevel="2">
      <c r="A1264" s="19" t="s">
        <v>358</v>
      </c>
      <c r="B1264" s="19" t="s">
        <v>757</v>
      </c>
      <c r="C1264" s="42" t="s">
        <v>752</v>
      </c>
      <c r="D1264" s="38" t="s">
        <v>736</v>
      </c>
      <c r="E1264" s="27" t="s">
        <v>335</v>
      </c>
      <c r="F1264" s="2" t="s">
        <v>356</v>
      </c>
      <c r="G1264" s="27"/>
      <c r="H1264" s="56"/>
      <c r="I1264" s="27"/>
      <c r="J1264" s="27">
        <f>45+15+45</f>
        <v>105</v>
      </c>
      <c r="M1264" s="69"/>
      <c r="O1264" s="27"/>
      <c r="P1264" s="23"/>
      <c r="R1264" s="23"/>
      <c r="T1264" s="26">
        <f t="shared" si="32"/>
        <v>105</v>
      </c>
    </row>
    <row r="1265" spans="1:20" ht="12.75" hidden="1" outlineLevel="2">
      <c r="A1265" s="19" t="s">
        <v>358</v>
      </c>
      <c r="B1265" s="19" t="s">
        <v>768</v>
      </c>
      <c r="C1265" s="42" t="s">
        <v>482</v>
      </c>
      <c r="D1265" s="68" t="s">
        <v>483</v>
      </c>
      <c r="E1265" s="27" t="s">
        <v>335</v>
      </c>
      <c r="F1265" s="2">
        <v>15</v>
      </c>
      <c r="G1265" s="27">
        <v>147.804345</v>
      </c>
      <c r="H1265" s="56">
        <v>419</v>
      </c>
      <c r="I1265" s="27">
        <v>41.9</v>
      </c>
      <c r="J1265" s="27"/>
      <c r="M1265" s="69"/>
      <c r="O1265" s="27"/>
      <c r="P1265" s="23"/>
      <c r="R1265" s="23"/>
      <c r="T1265" s="26">
        <f t="shared" si="32"/>
        <v>189.70434500000002</v>
      </c>
    </row>
    <row r="1266" spans="1:20" ht="12.75" hidden="1" outlineLevel="2">
      <c r="A1266" s="19" t="s">
        <v>358</v>
      </c>
      <c r="B1266" s="19" t="s">
        <v>768</v>
      </c>
      <c r="C1266" s="42" t="s">
        <v>482</v>
      </c>
      <c r="D1266" s="68" t="s">
        <v>483</v>
      </c>
      <c r="E1266" s="27" t="s">
        <v>335</v>
      </c>
      <c r="F1266" s="2" t="s">
        <v>339</v>
      </c>
      <c r="G1266" s="27">
        <v>1.64268</v>
      </c>
      <c r="H1266" s="56">
        <v>2</v>
      </c>
      <c r="I1266" s="27">
        <v>0.12</v>
      </c>
      <c r="J1266" s="27"/>
      <c r="M1266" s="69"/>
      <c r="O1266" s="27"/>
      <c r="P1266" s="23"/>
      <c r="R1266" s="23"/>
      <c r="T1266" s="26">
        <f t="shared" si="32"/>
        <v>1.76268</v>
      </c>
    </row>
    <row r="1267" spans="1:20" ht="12.75" hidden="1" outlineLevel="2">
      <c r="A1267" s="19" t="s">
        <v>358</v>
      </c>
      <c r="B1267" s="19" t="s">
        <v>768</v>
      </c>
      <c r="C1267" s="42" t="s">
        <v>482</v>
      </c>
      <c r="D1267" s="68" t="s">
        <v>483</v>
      </c>
      <c r="E1267" s="27" t="s">
        <v>335</v>
      </c>
      <c r="F1267" s="2" t="s">
        <v>356</v>
      </c>
      <c r="G1267" s="27"/>
      <c r="H1267" s="56"/>
      <c r="I1267" s="27"/>
      <c r="J1267" s="27">
        <v>180</v>
      </c>
      <c r="M1267" s="69"/>
      <c r="O1267" s="27"/>
      <c r="P1267" s="23"/>
      <c r="R1267" s="23"/>
      <c r="T1267" s="26">
        <f t="shared" si="32"/>
        <v>180</v>
      </c>
    </row>
    <row r="1268" spans="1:20" ht="12.75" hidden="1" outlineLevel="2">
      <c r="A1268" s="19" t="s">
        <v>358</v>
      </c>
      <c r="B1268" s="19" t="s">
        <v>768</v>
      </c>
      <c r="C1268" s="42" t="s">
        <v>482</v>
      </c>
      <c r="D1268" s="70" t="s">
        <v>483</v>
      </c>
      <c r="E1268" s="60" t="s">
        <v>713</v>
      </c>
      <c r="F1268" s="23" t="s">
        <v>713</v>
      </c>
      <c r="K1268" s="52">
        <v>2.2</v>
      </c>
      <c r="L1268" s="53">
        <v>0.03</v>
      </c>
      <c r="M1268" s="69">
        <f>K1268*L1268*$M$2</f>
        <v>206.91</v>
      </c>
      <c r="T1268" s="26">
        <f t="shared" si="32"/>
        <v>206.91</v>
      </c>
    </row>
    <row r="1269" spans="1:20" ht="12.75" hidden="1" outlineLevel="2">
      <c r="A1269" s="19" t="s">
        <v>358</v>
      </c>
      <c r="B1269" s="19" t="s">
        <v>768</v>
      </c>
      <c r="C1269" s="42" t="s">
        <v>482</v>
      </c>
      <c r="D1269" s="68" t="s">
        <v>486</v>
      </c>
      <c r="E1269" s="27" t="s">
        <v>335</v>
      </c>
      <c r="F1269" s="2">
        <v>15</v>
      </c>
      <c r="G1269" s="27">
        <v>25.561574999999998</v>
      </c>
      <c r="H1269" s="56">
        <v>65</v>
      </c>
      <c r="I1269" s="27">
        <v>6.5</v>
      </c>
      <c r="J1269" s="27"/>
      <c r="M1269" s="69"/>
      <c r="O1269" s="27"/>
      <c r="P1269" s="23"/>
      <c r="R1269" s="23"/>
      <c r="T1269" s="26">
        <f t="shared" si="32"/>
        <v>32.061575</v>
      </c>
    </row>
    <row r="1270" spans="1:20" ht="12.75" hidden="1" outlineLevel="2">
      <c r="A1270" s="19" t="s">
        <v>358</v>
      </c>
      <c r="B1270" s="19" t="s">
        <v>768</v>
      </c>
      <c r="C1270" s="42" t="s">
        <v>482</v>
      </c>
      <c r="D1270" s="68" t="s">
        <v>486</v>
      </c>
      <c r="E1270" s="27" t="s">
        <v>335</v>
      </c>
      <c r="F1270" s="2" t="s">
        <v>337</v>
      </c>
      <c r="G1270" s="27">
        <v>68.71878</v>
      </c>
      <c r="H1270" s="56">
        <v>27</v>
      </c>
      <c r="I1270" s="27">
        <v>1.62</v>
      </c>
      <c r="J1270" s="27"/>
      <c r="M1270" s="69"/>
      <c r="O1270" s="27"/>
      <c r="P1270" s="23"/>
      <c r="R1270" s="23"/>
      <c r="T1270" s="26">
        <f t="shared" si="32"/>
        <v>70.33878</v>
      </c>
    </row>
    <row r="1271" spans="1:20" ht="12.75" hidden="1" outlineLevel="2">
      <c r="A1271" s="19" t="s">
        <v>358</v>
      </c>
      <c r="B1271" s="19" t="s">
        <v>768</v>
      </c>
      <c r="C1271" s="42" t="s">
        <v>482</v>
      </c>
      <c r="D1271" s="68" t="s">
        <v>486</v>
      </c>
      <c r="E1271" s="27" t="s">
        <v>335</v>
      </c>
      <c r="F1271" s="2" t="s">
        <v>338</v>
      </c>
      <c r="G1271" s="27">
        <v>52.218270000000004</v>
      </c>
      <c r="H1271" s="56">
        <v>38</v>
      </c>
      <c r="I1271" s="27">
        <v>2.28</v>
      </c>
      <c r="J1271" s="27"/>
      <c r="M1271" s="69"/>
      <c r="O1271" s="27"/>
      <c r="P1271" s="23"/>
      <c r="R1271" s="23"/>
      <c r="T1271" s="26">
        <f t="shared" si="32"/>
        <v>54.498270000000005</v>
      </c>
    </row>
    <row r="1272" spans="1:20" ht="12.75" hidden="1" outlineLevel="2">
      <c r="A1272" s="19" t="s">
        <v>358</v>
      </c>
      <c r="B1272" s="19" t="s">
        <v>768</v>
      </c>
      <c r="C1272" s="42" t="s">
        <v>482</v>
      </c>
      <c r="D1272" s="68" t="s">
        <v>486</v>
      </c>
      <c r="E1272" s="27" t="s">
        <v>335</v>
      </c>
      <c r="F1272" s="2" t="s">
        <v>339</v>
      </c>
      <c r="G1272" s="27">
        <v>251.83548</v>
      </c>
      <c r="H1272" s="56">
        <v>349</v>
      </c>
      <c r="I1272" s="27">
        <v>20.94</v>
      </c>
      <c r="J1272" s="27"/>
      <c r="M1272" s="69"/>
      <c r="O1272" s="27"/>
      <c r="P1272" s="23"/>
      <c r="R1272" s="23"/>
      <c r="T1272" s="26">
        <f t="shared" si="32"/>
        <v>272.77548</v>
      </c>
    </row>
    <row r="1273" spans="1:20" ht="12.75" hidden="1" outlineLevel="2">
      <c r="A1273" s="19" t="s">
        <v>358</v>
      </c>
      <c r="B1273" s="19" t="s">
        <v>768</v>
      </c>
      <c r="C1273" s="42" t="s">
        <v>482</v>
      </c>
      <c r="D1273" s="68" t="s">
        <v>486</v>
      </c>
      <c r="E1273" s="27" t="s">
        <v>335</v>
      </c>
      <c r="F1273" s="2" t="s">
        <v>340</v>
      </c>
      <c r="G1273" s="27">
        <v>23.587199999999996</v>
      </c>
      <c r="H1273" s="56">
        <v>33</v>
      </c>
      <c r="I1273" s="27">
        <v>15.84</v>
      </c>
      <c r="J1273" s="27"/>
      <c r="M1273" s="69"/>
      <c r="O1273" s="27"/>
      <c r="P1273" s="23"/>
      <c r="R1273" s="23"/>
      <c r="T1273" s="26">
        <f t="shared" si="32"/>
        <v>39.4272</v>
      </c>
    </row>
    <row r="1274" spans="1:20" ht="12.75" hidden="1" outlineLevel="2">
      <c r="A1274" s="19" t="s">
        <v>358</v>
      </c>
      <c r="B1274" s="19" t="s">
        <v>768</v>
      </c>
      <c r="C1274" s="42" t="s">
        <v>482</v>
      </c>
      <c r="D1274" s="68" t="s">
        <v>486</v>
      </c>
      <c r="E1274" s="27" t="s">
        <v>335</v>
      </c>
      <c r="F1274" s="2" t="s">
        <v>356</v>
      </c>
      <c r="G1274" s="27"/>
      <c r="H1274" s="56"/>
      <c r="I1274" s="27"/>
      <c r="J1274" s="27">
        <v>180</v>
      </c>
      <c r="M1274" s="69"/>
      <c r="O1274" s="27"/>
      <c r="P1274" s="23"/>
      <c r="R1274" s="23"/>
      <c r="T1274" s="26">
        <f t="shared" si="32"/>
        <v>180</v>
      </c>
    </row>
    <row r="1275" spans="1:20" ht="12.75" hidden="1" outlineLevel="2">
      <c r="A1275" s="19" t="s">
        <v>358</v>
      </c>
      <c r="B1275" s="19" t="s">
        <v>768</v>
      </c>
      <c r="C1275" s="42" t="s">
        <v>482</v>
      </c>
      <c r="D1275" s="70" t="s">
        <v>486</v>
      </c>
      <c r="E1275" s="60" t="s">
        <v>713</v>
      </c>
      <c r="F1275" s="23" t="s">
        <v>713</v>
      </c>
      <c r="K1275" s="52">
        <v>2.2</v>
      </c>
      <c r="L1275" s="53">
        <v>0.06</v>
      </c>
      <c r="M1275" s="69">
        <f>K1275*L1275*$M$2</f>
        <v>413.82</v>
      </c>
      <c r="T1275" s="26">
        <f t="shared" si="32"/>
        <v>413.82</v>
      </c>
    </row>
    <row r="1276" spans="1:20" ht="12.75" hidden="1" outlineLevel="2">
      <c r="A1276" s="19" t="s">
        <v>358</v>
      </c>
      <c r="B1276" s="19" t="s">
        <v>816</v>
      </c>
      <c r="C1276" s="42" t="s">
        <v>550</v>
      </c>
      <c r="D1276" s="68" t="s">
        <v>551</v>
      </c>
      <c r="E1276" s="27" t="s">
        <v>335</v>
      </c>
      <c r="F1276" s="2">
        <v>15</v>
      </c>
      <c r="G1276" s="27">
        <v>10.977525</v>
      </c>
      <c r="H1276" s="56">
        <v>30</v>
      </c>
      <c r="I1276" s="27">
        <v>3</v>
      </c>
      <c r="J1276" s="27"/>
      <c r="M1276" s="69"/>
      <c r="O1276" s="27"/>
      <c r="P1276" s="23"/>
      <c r="R1276" s="23"/>
      <c r="T1276" s="26">
        <f t="shared" si="32"/>
        <v>13.977525</v>
      </c>
    </row>
    <row r="1277" spans="1:20" ht="12.75" hidden="1" outlineLevel="2">
      <c r="A1277" s="19" t="s">
        <v>358</v>
      </c>
      <c r="B1277" s="19" t="s">
        <v>816</v>
      </c>
      <c r="C1277" s="42" t="s">
        <v>550</v>
      </c>
      <c r="D1277" s="68" t="s">
        <v>551</v>
      </c>
      <c r="E1277" s="27" t="s">
        <v>335</v>
      </c>
      <c r="F1277" s="2" t="s">
        <v>337</v>
      </c>
      <c r="G1277" s="27">
        <v>145.6299</v>
      </c>
      <c r="H1277" s="56">
        <v>31</v>
      </c>
      <c r="I1277" s="27">
        <v>1.86</v>
      </c>
      <c r="J1277" s="27"/>
      <c r="K1277" s="51"/>
      <c r="L1277" s="3"/>
      <c r="M1277" s="48"/>
      <c r="N1277" s="47"/>
      <c r="O1277" s="26"/>
      <c r="P1277" s="3"/>
      <c r="Q1277" s="26"/>
      <c r="R1277" s="3"/>
      <c r="T1277" s="26">
        <f t="shared" si="32"/>
        <v>147.4899</v>
      </c>
    </row>
    <row r="1278" spans="1:20" ht="12.75" hidden="1" outlineLevel="2">
      <c r="A1278" s="19" t="s">
        <v>358</v>
      </c>
      <c r="B1278" s="19" t="s">
        <v>816</v>
      </c>
      <c r="C1278" s="42" t="s">
        <v>550</v>
      </c>
      <c r="D1278" s="68" t="s">
        <v>551</v>
      </c>
      <c r="E1278" s="27" t="s">
        <v>335</v>
      </c>
      <c r="F1278" s="2" t="s">
        <v>338</v>
      </c>
      <c r="G1278" s="27">
        <v>139.76468999999997</v>
      </c>
      <c r="H1278" s="56">
        <v>75</v>
      </c>
      <c r="I1278" s="27">
        <v>4.5</v>
      </c>
      <c r="J1278" s="27"/>
      <c r="M1278" s="69"/>
      <c r="O1278" s="27"/>
      <c r="P1278" s="23"/>
      <c r="R1278" s="23"/>
      <c r="T1278" s="26">
        <f t="shared" si="32"/>
        <v>144.26468999999997</v>
      </c>
    </row>
    <row r="1279" spans="1:20" ht="12.75" hidden="1" outlineLevel="2">
      <c r="A1279" s="19" t="s">
        <v>358</v>
      </c>
      <c r="B1279" s="19" t="s">
        <v>816</v>
      </c>
      <c r="C1279" s="42" t="s">
        <v>550</v>
      </c>
      <c r="D1279" s="68" t="s">
        <v>551</v>
      </c>
      <c r="E1279" s="27" t="s">
        <v>335</v>
      </c>
      <c r="F1279" s="2" t="s">
        <v>341</v>
      </c>
      <c r="G1279" s="27">
        <v>10.003499999999999</v>
      </c>
      <c r="H1279" s="56">
        <v>2</v>
      </c>
      <c r="I1279" s="27">
        <v>0.12</v>
      </c>
      <c r="J1279" s="27"/>
      <c r="K1279" s="51"/>
      <c r="L1279" s="3"/>
      <c r="M1279" s="48"/>
      <c r="N1279" s="47"/>
      <c r="O1279" s="26"/>
      <c r="P1279" s="3"/>
      <c r="Q1279" s="26"/>
      <c r="R1279" s="3"/>
      <c r="T1279" s="26">
        <f t="shared" si="32"/>
        <v>10.123499999999998</v>
      </c>
    </row>
    <row r="1280" spans="1:20" ht="12.75" hidden="1" outlineLevel="2">
      <c r="A1280" s="19" t="s">
        <v>358</v>
      </c>
      <c r="B1280" s="19" t="s">
        <v>816</v>
      </c>
      <c r="C1280" s="42" t="s">
        <v>550</v>
      </c>
      <c r="D1280" s="68" t="s">
        <v>551</v>
      </c>
      <c r="E1280" s="27" t="s">
        <v>335</v>
      </c>
      <c r="F1280" s="2" t="s">
        <v>339</v>
      </c>
      <c r="G1280" s="27">
        <v>66.81285</v>
      </c>
      <c r="H1280" s="56">
        <v>123</v>
      </c>
      <c r="I1280" s="27">
        <v>7.38</v>
      </c>
      <c r="J1280" s="27"/>
      <c r="M1280" s="69"/>
      <c r="O1280" s="27"/>
      <c r="P1280" s="23"/>
      <c r="R1280" s="23"/>
      <c r="T1280" s="26">
        <f t="shared" si="32"/>
        <v>74.19284999999999</v>
      </c>
    </row>
    <row r="1281" spans="1:20" ht="12.75" hidden="1" outlineLevel="2">
      <c r="A1281" s="19" t="s">
        <v>358</v>
      </c>
      <c r="B1281" s="19" t="s">
        <v>816</v>
      </c>
      <c r="C1281" s="42" t="s">
        <v>550</v>
      </c>
      <c r="D1281" s="68" t="s">
        <v>551</v>
      </c>
      <c r="E1281" s="27" t="s">
        <v>335</v>
      </c>
      <c r="F1281" s="2" t="s">
        <v>340</v>
      </c>
      <c r="G1281" s="27">
        <v>87.01992</v>
      </c>
      <c r="H1281" s="56">
        <v>94</v>
      </c>
      <c r="I1281" s="27">
        <v>45.12</v>
      </c>
      <c r="J1281" s="27"/>
      <c r="M1281" s="69"/>
      <c r="O1281" s="27"/>
      <c r="P1281" s="23"/>
      <c r="R1281" s="23"/>
      <c r="T1281" s="26">
        <f t="shared" si="32"/>
        <v>132.13992</v>
      </c>
    </row>
    <row r="1282" spans="1:20" ht="12.75" hidden="1" outlineLevel="2">
      <c r="A1282" s="19" t="s">
        <v>358</v>
      </c>
      <c r="B1282" s="19" t="s">
        <v>816</v>
      </c>
      <c r="C1282" s="42" t="s">
        <v>550</v>
      </c>
      <c r="D1282" s="68" t="s">
        <v>551</v>
      </c>
      <c r="E1282" s="27" t="s">
        <v>335</v>
      </c>
      <c r="F1282" s="2" t="s">
        <v>356</v>
      </c>
      <c r="G1282" s="27"/>
      <c r="H1282" s="56"/>
      <c r="I1282" s="27"/>
      <c r="J1282" s="27">
        <v>180</v>
      </c>
      <c r="M1282" s="69"/>
      <c r="O1282" s="27"/>
      <c r="P1282" s="23"/>
      <c r="R1282" s="23"/>
      <c r="T1282" s="26">
        <f t="shared" si="32"/>
        <v>180</v>
      </c>
    </row>
    <row r="1283" spans="1:20" ht="12.75" hidden="1" outlineLevel="2">
      <c r="A1283" s="19" t="s">
        <v>358</v>
      </c>
      <c r="B1283" s="19" t="s">
        <v>816</v>
      </c>
      <c r="C1283" s="42" t="s">
        <v>550</v>
      </c>
      <c r="D1283" s="70" t="s">
        <v>551</v>
      </c>
      <c r="E1283" s="60" t="s">
        <v>713</v>
      </c>
      <c r="F1283" s="23" t="s">
        <v>713</v>
      </c>
      <c r="K1283" s="52">
        <v>1</v>
      </c>
      <c r="L1283" s="53">
        <v>0.21</v>
      </c>
      <c r="M1283" s="69">
        <f>K1283*L1283*$M$2</f>
        <v>658.35</v>
      </c>
      <c r="T1283" s="26">
        <f t="shared" si="32"/>
        <v>658.35</v>
      </c>
    </row>
    <row r="1284" spans="1:20" ht="12.75" hidden="1" outlineLevel="2">
      <c r="A1284" s="19" t="s">
        <v>358</v>
      </c>
      <c r="B1284" s="19" t="s">
        <v>816</v>
      </c>
      <c r="C1284" s="42" t="s">
        <v>550</v>
      </c>
      <c r="D1284" s="68" t="s">
        <v>586</v>
      </c>
      <c r="E1284" s="27" t="s">
        <v>335</v>
      </c>
      <c r="F1284" s="2">
        <v>15</v>
      </c>
      <c r="G1284" s="27">
        <v>0.48438</v>
      </c>
      <c r="H1284" s="56">
        <v>1</v>
      </c>
      <c r="I1284" s="27">
        <v>0.1</v>
      </c>
      <c r="J1284" s="27"/>
      <c r="M1284" s="69"/>
      <c r="O1284" s="27"/>
      <c r="P1284" s="23"/>
      <c r="R1284" s="23"/>
      <c r="T1284" s="26">
        <f t="shared" si="32"/>
        <v>0.58438</v>
      </c>
    </row>
    <row r="1285" spans="1:20" ht="12.75" hidden="1" outlineLevel="2">
      <c r="A1285" s="19" t="s">
        <v>358</v>
      </c>
      <c r="B1285" s="19" t="s">
        <v>816</v>
      </c>
      <c r="C1285" s="42" t="s">
        <v>550</v>
      </c>
      <c r="D1285" s="68" t="s">
        <v>586</v>
      </c>
      <c r="E1285" s="27" t="s">
        <v>335</v>
      </c>
      <c r="F1285" s="2" t="s">
        <v>339</v>
      </c>
      <c r="G1285" s="27">
        <v>2.7378</v>
      </c>
      <c r="H1285" s="56">
        <v>5</v>
      </c>
      <c r="I1285" s="27">
        <v>0.3</v>
      </c>
      <c r="J1285" s="27"/>
      <c r="K1285" s="51"/>
      <c r="L1285" s="3"/>
      <c r="M1285" s="48"/>
      <c r="N1285" s="47"/>
      <c r="O1285" s="26"/>
      <c r="P1285" s="3"/>
      <c r="Q1285" s="26"/>
      <c r="R1285" s="3"/>
      <c r="T1285" s="26">
        <f t="shared" si="32"/>
        <v>3.0378</v>
      </c>
    </row>
    <row r="1286" spans="1:20" ht="12.75" hidden="1" outlineLevel="2">
      <c r="A1286" s="19" t="s">
        <v>358</v>
      </c>
      <c r="B1286" s="19" t="s">
        <v>816</v>
      </c>
      <c r="C1286" s="42" t="s">
        <v>550</v>
      </c>
      <c r="D1286" s="68" t="s">
        <v>586</v>
      </c>
      <c r="E1286" s="27" t="s">
        <v>335</v>
      </c>
      <c r="F1286" s="2" t="s">
        <v>356</v>
      </c>
      <c r="G1286" s="27"/>
      <c r="H1286" s="56"/>
      <c r="I1286" s="27"/>
      <c r="J1286" s="27">
        <v>75</v>
      </c>
      <c r="K1286" s="51"/>
      <c r="L1286" s="3"/>
      <c r="M1286" s="48"/>
      <c r="N1286" s="47"/>
      <c r="O1286" s="26"/>
      <c r="P1286" s="3"/>
      <c r="Q1286" s="26"/>
      <c r="R1286" s="3"/>
      <c r="T1286" s="26">
        <f t="shared" si="32"/>
        <v>75</v>
      </c>
    </row>
    <row r="1287" spans="1:20" ht="12.75" hidden="1" outlineLevel="2">
      <c r="A1287" s="19" t="s">
        <v>358</v>
      </c>
      <c r="B1287" s="19" t="s">
        <v>816</v>
      </c>
      <c r="C1287" s="42" t="s">
        <v>550</v>
      </c>
      <c r="D1287" s="68" t="s">
        <v>586</v>
      </c>
      <c r="E1287" s="27" t="s">
        <v>335</v>
      </c>
      <c r="F1287" s="2" t="s">
        <v>853</v>
      </c>
      <c r="G1287" s="27">
        <v>0.44</v>
      </c>
      <c r="H1287" s="56"/>
      <c r="I1287" s="27"/>
      <c r="J1287" s="27"/>
      <c r="K1287" s="51"/>
      <c r="L1287" s="3"/>
      <c r="M1287" s="48"/>
      <c r="N1287" s="47"/>
      <c r="O1287" s="26"/>
      <c r="P1287" s="3"/>
      <c r="Q1287" s="26"/>
      <c r="R1287" s="3"/>
      <c r="T1287" s="26">
        <f t="shared" si="32"/>
        <v>0.44</v>
      </c>
    </row>
    <row r="1288" spans="1:20" ht="12.75" hidden="1" outlineLevel="2">
      <c r="A1288" s="19" t="s">
        <v>358</v>
      </c>
      <c r="B1288" s="19" t="s">
        <v>763</v>
      </c>
      <c r="C1288" s="42" t="s">
        <v>739</v>
      </c>
      <c r="D1288" s="68" t="s">
        <v>379</v>
      </c>
      <c r="E1288" s="27" t="s">
        <v>335</v>
      </c>
      <c r="F1288" s="2">
        <v>15</v>
      </c>
      <c r="G1288" s="27">
        <v>13.051934999999999</v>
      </c>
      <c r="H1288" s="56">
        <v>37</v>
      </c>
      <c r="I1288" s="27">
        <v>3.7</v>
      </c>
      <c r="J1288" s="27"/>
      <c r="M1288" s="69"/>
      <c r="O1288" s="27"/>
      <c r="P1288" s="23"/>
      <c r="R1288" s="23"/>
      <c r="T1288" s="26">
        <f t="shared" si="32"/>
        <v>16.751935</v>
      </c>
    </row>
    <row r="1289" spans="1:20" ht="12.75" hidden="1" outlineLevel="2">
      <c r="A1289" s="19" t="s">
        <v>358</v>
      </c>
      <c r="B1289" s="19" t="s">
        <v>763</v>
      </c>
      <c r="C1289" s="42" t="s">
        <v>739</v>
      </c>
      <c r="D1289" s="68" t="s">
        <v>379</v>
      </c>
      <c r="E1289" s="27" t="s">
        <v>335</v>
      </c>
      <c r="F1289" s="2" t="s">
        <v>337</v>
      </c>
      <c r="G1289" s="27">
        <v>25.503659999999996</v>
      </c>
      <c r="H1289" s="56">
        <v>14</v>
      </c>
      <c r="I1289" s="27">
        <v>0.84</v>
      </c>
      <c r="J1289" s="27"/>
      <c r="M1289" s="69"/>
      <c r="O1289" s="27"/>
      <c r="P1289" s="23"/>
      <c r="R1289" s="23"/>
      <c r="T1289" s="26">
        <f t="shared" si="32"/>
        <v>26.343659999999996</v>
      </c>
    </row>
    <row r="1290" spans="1:20" ht="12.75" hidden="1" outlineLevel="2">
      <c r="A1290" s="19" t="s">
        <v>358</v>
      </c>
      <c r="B1290" s="19" t="s">
        <v>763</v>
      </c>
      <c r="C1290" s="42" t="s">
        <v>739</v>
      </c>
      <c r="D1290" s="68" t="s">
        <v>379</v>
      </c>
      <c r="E1290" s="27" t="s">
        <v>335</v>
      </c>
      <c r="F1290" s="2" t="s">
        <v>338</v>
      </c>
      <c r="G1290" s="27">
        <v>112.36562999999998</v>
      </c>
      <c r="H1290" s="56">
        <v>106</v>
      </c>
      <c r="I1290" s="27">
        <v>6.36</v>
      </c>
      <c r="J1290" s="27"/>
      <c r="M1290" s="69"/>
      <c r="O1290" s="27"/>
      <c r="P1290" s="23"/>
      <c r="R1290" s="23"/>
      <c r="T1290" s="26">
        <f t="shared" si="32"/>
        <v>118.72562999999998</v>
      </c>
    </row>
    <row r="1291" spans="1:20" ht="12.75" hidden="1" outlineLevel="2">
      <c r="A1291" s="19" t="s">
        <v>358</v>
      </c>
      <c r="B1291" s="19" t="s">
        <v>763</v>
      </c>
      <c r="C1291" s="42" t="s">
        <v>739</v>
      </c>
      <c r="D1291" s="68" t="s">
        <v>379</v>
      </c>
      <c r="E1291" s="27" t="s">
        <v>335</v>
      </c>
      <c r="F1291" s="2" t="s">
        <v>339</v>
      </c>
      <c r="G1291" s="27">
        <v>21.31272</v>
      </c>
      <c r="H1291" s="56">
        <v>46</v>
      </c>
      <c r="I1291" s="27">
        <v>2.76</v>
      </c>
      <c r="J1291" s="27"/>
      <c r="K1291" s="51"/>
      <c r="L1291" s="3"/>
      <c r="M1291" s="48"/>
      <c r="N1291" s="47"/>
      <c r="O1291" s="26"/>
      <c r="P1291" s="3"/>
      <c r="Q1291" s="26"/>
      <c r="R1291" s="3"/>
      <c r="T1291" s="26">
        <f t="shared" si="32"/>
        <v>24.072719999999997</v>
      </c>
    </row>
    <row r="1292" spans="1:20" ht="12.75" hidden="1" outlineLevel="2">
      <c r="A1292" s="19" t="s">
        <v>358</v>
      </c>
      <c r="B1292" s="19" t="s">
        <v>763</v>
      </c>
      <c r="C1292" s="42" t="s">
        <v>739</v>
      </c>
      <c r="D1292" s="68" t="s">
        <v>379</v>
      </c>
      <c r="E1292" s="27" t="s">
        <v>335</v>
      </c>
      <c r="F1292" s="2" t="s">
        <v>340</v>
      </c>
      <c r="G1292" s="27">
        <v>83.77668</v>
      </c>
      <c r="H1292" s="56">
        <v>153</v>
      </c>
      <c r="I1292" s="27">
        <v>73.44</v>
      </c>
      <c r="J1292" s="27"/>
      <c r="M1292" s="69"/>
      <c r="O1292" s="27"/>
      <c r="P1292" s="23"/>
      <c r="R1292" s="23"/>
      <c r="T1292" s="26">
        <f t="shared" si="32"/>
        <v>157.21668</v>
      </c>
    </row>
    <row r="1293" spans="1:20" ht="12.75" hidden="1" outlineLevel="2">
      <c r="A1293" s="19" t="s">
        <v>358</v>
      </c>
      <c r="B1293" s="19" t="s">
        <v>763</v>
      </c>
      <c r="C1293" s="42" t="s">
        <v>739</v>
      </c>
      <c r="D1293" s="68" t="s">
        <v>379</v>
      </c>
      <c r="E1293" s="27" t="s">
        <v>335</v>
      </c>
      <c r="F1293" s="2" t="s">
        <v>356</v>
      </c>
      <c r="G1293" s="27"/>
      <c r="H1293" s="56"/>
      <c r="I1293" s="27"/>
      <c r="J1293" s="27">
        <v>150</v>
      </c>
      <c r="M1293" s="69"/>
      <c r="O1293" s="27"/>
      <c r="P1293" s="23"/>
      <c r="R1293" s="23"/>
      <c r="T1293" s="26">
        <f t="shared" si="32"/>
        <v>150</v>
      </c>
    </row>
    <row r="1294" spans="1:20" ht="12.75" hidden="1" outlineLevel="2">
      <c r="A1294" s="19" t="s">
        <v>358</v>
      </c>
      <c r="B1294" s="19" t="s">
        <v>768</v>
      </c>
      <c r="C1294" s="42" t="s">
        <v>480</v>
      </c>
      <c r="D1294" s="68" t="s">
        <v>481</v>
      </c>
      <c r="E1294" s="27" t="s">
        <v>335</v>
      </c>
      <c r="F1294" s="2">
        <v>15</v>
      </c>
      <c r="G1294" s="27">
        <v>32.23233</v>
      </c>
      <c r="H1294" s="56">
        <v>91</v>
      </c>
      <c r="I1294" s="27">
        <v>9.1</v>
      </c>
      <c r="J1294" s="27"/>
      <c r="M1294" s="69"/>
      <c r="O1294" s="27"/>
      <c r="P1294" s="23"/>
      <c r="R1294" s="23"/>
      <c r="T1294" s="26">
        <f t="shared" si="32"/>
        <v>41.33233</v>
      </c>
    </row>
    <row r="1295" spans="1:20" ht="12.75" hidden="1" outlineLevel="2">
      <c r="A1295" s="19" t="s">
        <v>358</v>
      </c>
      <c r="B1295" s="19" t="s">
        <v>768</v>
      </c>
      <c r="C1295" s="42" t="s">
        <v>480</v>
      </c>
      <c r="D1295" s="68" t="s">
        <v>481</v>
      </c>
      <c r="E1295" s="27" t="s">
        <v>335</v>
      </c>
      <c r="F1295" s="2" t="s">
        <v>337</v>
      </c>
      <c r="G1295" s="27">
        <v>19.301489999999998</v>
      </c>
      <c r="H1295" s="56">
        <v>5</v>
      </c>
      <c r="I1295" s="27">
        <v>0.3</v>
      </c>
      <c r="J1295" s="27"/>
      <c r="K1295" s="51"/>
      <c r="L1295" s="3"/>
      <c r="M1295" s="48"/>
      <c r="N1295" s="47"/>
      <c r="O1295" s="26"/>
      <c r="P1295" s="3"/>
      <c r="Q1295" s="26"/>
      <c r="R1295" s="3"/>
      <c r="T1295" s="26">
        <f t="shared" si="32"/>
        <v>19.60149</v>
      </c>
    </row>
    <row r="1296" spans="1:20" ht="12.75" hidden="1" outlineLevel="2">
      <c r="A1296" s="19" t="s">
        <v>358</v>
      </c>
      <c r="B1296" s="19" t="s">
        <v>768</v>
      </c>
      <c r="C1296" s="42" t="s">
        <v>480</v>
      </c>
      <c r="D1296" s="68" t="s">
        <v>481</v>
      </c>
      <c r="E1296" s="27" t="s">
        <v>335</v>
      </c>
      <c r="F1296" s="2" t="s">
        <v>338</v>
      </c>
      <c r="G1296" s="27">
        <v>27.24111</v>
      </c>
      <c r="H1296" s="56">
        <v>18</v>
      </c>
      <c r="I1296" s="27">
        <v>1.08</v>
      </c>
      <c r="J1296" s="27"/>
      <c r="M1296" s="69"/>
      <c r="O1296" s="27"/>
      <c r="P1296" s="23"/>
      <c r="R1296" s="23"/>
      <c r="T1296" s="26">
        <f t="shared" si="32"/>
        <v>28.321109999999997</v>
      </c>
    </row>
    <row r="1297" spans="1:20" ht="12.75" hidden="1" outlineLevel="2">
      <c r="A1297" s="19" t="s">
        <v>358</v>
      </c>
      <c r="B1297" s="19" t="s">
        <v>768</v>
      </c>
      <c r="C1297" s="42" t="s">
        <v>480</v>
      </c>
      <c r="D1297" s="68" t="s">
        <v>481</v>
      </c>
      <c r="E1297" s="27" t="s">
        <v>335</v>
      </c>
      <c r="F1297" s="2" t="s">
        <v>339</v>
      </c>
      <c r="G1297" s="27">
        <v>5.17023</v>
      </c>
      <c r="H1297" s="56">
        <v>10</v>
      </c>
      <c r="I1297" s="27">
        <v>0.6</v>
      </c>
      <c r="J1297" s="27"/>
      <c r="K1297" s="51"/>
      <c r="L1297" s="3"/>
      <c r="M1297" s="48"/>
      <c r="N1297" s="47"/>
      <c r="O1297" s="26"/>
      <c r="P1297" s="3"/>
      <c r="Q1297" s="26"/>
      <c r="R1297" s="3"/>
      <c r="T1297" s="26">
        <f t="shared" si="32"/>
        <v>5.77023</v>
      </c>
    </row>
    <row r="1298" spans="1:20" ht="12.75" hidden="1" outlineLevel="2">
      <c r="A1298" s="19" t="s">
        <v>358</v>
      </c>
      <c r="B1298" s="19" t="s">
        <v>768</v>
      </c>
      <c r="C1298" s="42" t="s">
        <v>480</v>
      </c>
      <c r="D1298" s="68" t="s">
        <v>481</v>
      </c>
      <c r="E1298" s="27" t="s">
        <v>335</v>
      </c>
      <c r="F1298" s="2" t="s">
        <v>340</v>
      </c>
      <c r="G1298" s="27">
        <v>10.78272</v>
      </c>
      <c r="H1298" s="56">
        <v>18</v>
      </c>
      <c r="I1298" s="27">
        <v>8.64</v>
      </c>
      <c r="J1298" s="27"/>
      <c r="M1298" s="69"/>
      <c r="O1298" s="27"/>
      <c r="P1298" s="23"/>
      <c r="R1298" s="23"/>
      <c r="T1298" s="26">
        <f t="shared" si="32"/>
        <v>19.422719999999998</v>
      </c>
    </row>
    <row r="1299" spans="1:20" ht="12.75" hidden="1" outlineLevel="2">
      <c r="A1299" s="19" t="s">
        <v>358</v>
      </c>
      <c r="B1299" s="19" t="s">
        <v>768</v>
      </c>
      <c r="C1299" s="42" t="s">
        <v>480</v>
      </c>
      <c r="D1299" s="68" t="s">
        <v>481</v>
      </c>
      <c r="E1299" s="27" t="s">
        <v>335</v>
      </c>
      <c r="F1299" s="2" t="s">
        <v>356</v>
      </c>
      <c r="G1299" s="27"/>
      <c r="H1299" s="56"/>
      <c r="I1299" s="27"/>
      <c r="J1299" s="27">
        <v>180</v>
      </c>
      <c r="M1299" s="69"/>
      <c r="O1299" s="27"/>
      <c r="P1299" s="23"/>
      <c r="R1299" s="23"/>
      <c r="T1299" s="26">
        <f t="shared" si="32"/>
        <v>180</v>
      </c>
    </row>
    <row r="1300" spans="1:20" ht="12.75" hidden="1" outlineLevel="2">
      <c r="A1300" s="19" t="s">
        <v>358</v>
      </c>
      <c r="B1300" s="19" t="s">
        <v>768</v>
      </c>
      <c r="C1300" s="42" t="s">
        <v>480</v>
      </c>
      <c r="D1300" s="68" t="s">
        <v>481</v>
      </c>
      <c r="E1300" s="27" t="s">
        <v>710</v>
      </c>
      <c r="F1300" s="2" t="s">
        <v>710</v>
      </c>
      <c r="G1300" s="27"/>
      <c r="H1300" s="56"/>
      <c r="I1300" s="27"/>
      <c r="J1300" s="27"/>
      <c r="M1300" s="69"/>
      <c r="O1300" s="27"/>
      <c r="P1300" s="23"/>
      <c r="R1300" s="23"/>
      <c r="S1300" s="27">
        <v>15.93</v>
      </c>
      <c r="T1300" s="26">
        <f t="shared" si="32"/>
        <v>15.93</v>
      </c>
    </row>
    <row r="1301" spans="1:20" ht="12.75" hidden="1" outlineLevel="2">
      <c r="A1301" s="19" t="s">
        <v>358</v>
      </c>
      <c r="B1301" s="19" t="s">
        <v>768</v>
      </c>
      <c r="C1301" s="42" t="s">
        <v>743</v>
      </c>
      <c r="D1301" s="68" t="s">
        <v>391</v>
      </c>
      <c r="E1301" s="27" t="s">
        <v>335</v>
      </c>
      <c r="F1301" s="2">
        <v>15</v>
      </c>
      <c r="G1301" s="27">
        <v>21.549644999999998</v>
      </c>
      <c r="H1301" s="56">
        <v>56</v>
      </c>
      <c r="I1301" s="27">
        <v>5.6</v>
      </c>
      <c r="J1301" s="27"/>
      <c r="M1301" s="69"/>
      <c r="O1301" s="27"/>
      <c r="P1301" s="23"/>
      <c r="R1301" s="23"/>
      <c r="T1301" s="26">
        <f t="shared" si="32"/>
        <v>27.149645</v>
      </c>
    </row>
    <row r="1302" spans="1:20" ht="12.75" hidden="1" outlineLevel="2">
      <c r="A1302" s="19" t="s">
        <v>358</v>
      </c>
      <c r="B1302" s="19" t="s">
        <v>768</v>
      </c>
      <c r="C1302" s="42" t="s">
        <v>743</v>
      </c>
      <c r="D1302" s="68" t="s">
        <v>391</v>
      </c>
      <c r="E1302" s="27" t="s">
        <v>335</v>
      </c>
      <c r="F1302" s="2" t="s">
        <v>337</v>
      </c>
      <c r="G1302" s="27">
        <v>5.054399999999999</v>
      </c>
      <c r="H1302" s="56">
        <v>1</v>
      </c>
      <c r="I1302" s="27">
        <v>0.06</v>
      </c>
      <c r="J1302" s="27"/>
      <c r="K1302" s="51"/>
      <c r="L1302" s="3"/>
      <c r="M1302" s="48"/>
      <c r="N1302" s="47"/>
      <c r="O1302" s="26"/>
      <c r="P1302" s="3"/>
      <c r="Q1302" s="26"/>
      <c r="R1302" s="3"/>
      <c r="T1302" s="26">
        <f t="shared" si="32"/>
        <v>5.114399999999999</v>
      </c>
    </row>
    <row r="1303" spans="1:20" ht="12.75" hidden="1" outlineLevel="2">
      <c r="A1303" s="19" t="s">
        <v>358</v>
      </c>
      <c r="B1303" s="19" t="s">
        <v>768</v>
      </c>
      <c r="C1303" s="42" t="s">
        <v>743</v>
      </c>
      <c r="D1303" s="68" t="s">
        <v>391</v>
      </c>
      <c r="E1303" s="27" t="s">
        <v>335</v>
      </c>
      <c r="F1303" s="2" t="s">
        <v>338</v>
      </c>
      <c r="G1303" s="27">
        <v>83.33442</v>
      </c>
      <c r="H1303" s="56">
        <v>88</v>
      </c>
      <c r="I1303" s="27">
        <v>5.28</v>
      </c>
      <c r="J1303" s="27"/>
      <c r="M1303" s="69"/>
      <c r="O1303" s="27"/>
      <c r="P1303" s="23"/>
      <c r="R1303" s="23"/>
      <c r="T1303" s="26">
        <f t="shared" si="32"/>
        <v>88.61442</v>
      </c>
    </row>
    <row r="1304" spans="1:20" ht="12.75" hidden="1" outlineLevel="2">
      <c r="A1304" s="19" t="s">
        <v>358</v>
      </c>
      <c r="B1304" s="19" t="s">
        <v>768</v>
      </c>
      <c r="C1304" s="42" t="s">
        <v>743</v>
      </c>
      <c r="D1304" s="68" t="s">
        <v>391</v>
      </c>
      <c r="E1304" s="27" t="s">
        <v>335</v>
      </c>
      <c r="F1304" s="2" t="s">
        <v>339</v>
      </c>
      <c r="G1304" s="27">
        <v>42.78339</v>
      </c>
      <c r="H1304" s="56">
        <v>85</v>
      </c>
      <c r="I1304" s="27">
        <v>5.1</v>
      </c>
      <c r="J1304" s="27"/>
      <c r="K1304" s="51"/>
      <c r="L1304" s="3"/>
      <c r="M1304" s="48"/>
      <c r="N1304" s="47"/>
      <c r="O1304" s="26"/>
      <c r="P1304" s="3"/>
      <c r="Q1304" s="26"/>
      <c r="R1304" s="3"/>
      <c r="T1304" s="26">
        <f t="shared" si="32"/>
        <v>47.88339</v>
      </c>
    </row>
    <row r="1305" spans="1:20" ht="12.75" hidden="1" outlineLevel="2">
      <c r="A1305" s="19" t="s">
        <v>358</v>
      </c>
      <c r="B1305" s="19" t="s">
        <v>768</v>
      </c>
      <c r="C1305" s="42" t="s">
        <v>743</v>
      </c>
      <c r="D1305" s="68" t="s">
        <v>391</v>
      </c>
      <c r="E1305" s="27" t="s">
        <v>335</v>
      </c>
      <c r="F1305" s="2" t="s">
        <v>356</v>
      </c>
      <c r="G1305" s="27"/>
      <c r="H1305" s="56"/>
      <c r="I1305" s="27"/>
      <c r="J1305" s="27">
        <v>120</v>
      </c>
      <c r="K1305" s="51"/>
      <c r="L1305" s="3"/>
      <c r="M1305" s="48"/>
      <c r="N1305" s="47"/>
      <c r="O1305" s="26"/>
      <c r="P1305" s="3"/>
      <c r="Q1305" s="26"/>
      <c r="R1305" s="3"/>
      <c r="T1305" s="26">
        <f t="shared" si="32"/>
        <v>120</v>
      </c>
    </row>
    <row r="1306" spans="1:20" ht="12.75" hidden="1" outlineLevel="2">
      <c r="A1306" s="19" t="s">
        <v>358</v>
      </c>
      <c r="B1306" s="19" t="s">
        <v>768</v>
      </c>
      <c r="C1306" s="42" t="s">
        <v>743</v>
      </c>
      <c r="D1306" s="70" t="s">
        <v>391</v>
      </c>
      <c r="E1306" s="60" t="s">
        <v>713</v>
      </c>
      <c r="F1306" s="23" t="s">
        <v>713</v>
      </c>
      <c r="K1306" s="52">
        <v>1</v>
      </c>
      <c r="L1306" s="53">
        <v>0.17</v>
      </c>
      <c r="M1306" s="69">
        <f>K1306*L1306*$M$2</f>
        <v>532.95</v>
      </c>
      <c r="T1306" s="26">
        <f t="shared" si="32"/>
        <v>532.95</v>
      </c>
    </row>
    <row r="1307" spans="1:20" ht="12.75" hidden="1" outlineLevel="2">
      <c r="A1307" s="19" t="s">
        <v>358</v>
      </c>
      <c r="B1307" s="19" t="s">
        <v>768</v>
      </c>
      <c r="C1307" s="42" t="s">
        <v>382</v>
      </c>
      <c r="D1307" s="68" t="s">
        <v>383</v>
      </c>
      <c r="E1307" s="27" t="s">
        <v>335</v>
      </c>
      <c r="F1307" s="2" t="s">
        <v>339</v>
      </c>
      <c r="G1307" s="27">
        <v>0.64233</v>
      </c>
      <c r="H1307" s="56">
        <v>1</v>
      </c>
      <c r="I1307" s="27">
        <v>0.06</v>
      </c>
      <c r="J1307" s="27"/>
      <c r="M1307" s="69"/>
      <c r="O1307" s="27"/>
      <c r="P1307" s="23"/>
      <c r="R1307" s="23"/>
      <c r="T1307" s="26">
        <f t="shared" si="32"/>
        <v>0.7023299999999999</v>
      </c>
    </row>
    <row r="1308" spans="1:20" ht="12.75" hidden="1" outlineLevel="2">
      <c r="A1308" s="19" t="s">
        <v>358</v>
      </c>
      <c r="B1308" s="19" t="s">
        <v>768</v>
      </c>
      <c r="C1308" s="42" t="s">
        <v>382</v>
      </c>
      <c r="D1308" s="68" t="s">
        <v>383</v>
      </c>
      <c r="E1308" s="27" t="s">
        <v>335</v>
      </c>
      <c r="F1308" s="2" t="s">
        <v>356</v>
      </c>
      <c r="G1308" s="27"/>
      <c r="H1308" s="56"/>
      <c r="I1308" s="27"/>
      <c r="J1308" s="27">
        <v>15</v>
      </c>
      <c r="M1308" s="69"/>
      <c r="O1308" s="27"/>
      <c r="P1308" s="23"/>
      <c r="R1308" s="23"/>
      <c r="T1308" s="26">
        <f t="shared" si="32"/>
        <v>15</v>
      </c>
    </row>
    <row r="1309" spans="1:20" ht="12.75" hidden="1" outlineLevel="2">
      <c r="A1309" s="19" t="s">
        <v>358</v>
      </c>
      <c r="B1309" s="19" t="s">
        <v>768</v>
      </c>
      <c r="C1309" s="39" t="s">
        <v>896</v>
      </c>
      <c r="D1309" s="24" t="s">
        <v>883</v>
      </c>
      <c r="E1309" s="60" t="s">
        <v>861</v>
      </c>
      <c r="F1309" s="23" t="s">
        <v>861</v>
      </c>
      <c r="M1309" s="69"/>
      <c r="N1309" s="58">
        <f>O1309/$O$2</f>
        <v>1</v>
      </c>
      <c r="O1309" s="27">
        <v>72</v>
      </c>
      <c r="P1309" s="23"/>
      <c r="R1309" s="23"/>
      <c r="T1309" s="26">
        <f t="shared" si="32"/>
        <v>72</v>
      </c>
    </row>
    <row r="1310" spans="1:20" ht="12.75" hidden="1" outlineLevel="2">
      <c r="A1310" s="19" t="s">
        <v>358</v>
      </c>
      <c r="B1310" s="19" t="s">
        <v>768</v>
      </c>
      <c r="C1310" s="42" t="s">
        <v>394</v>
      </c>
      <c r="D1310" s="68" t="s">
        <v>395</v>
      </c>
      <c r="E1310" s="27" t="s">
        <v>335</v>
      </c>
      <c r="F1310" s="2">
        <v>15</v>
      </c>
      <c r="G1310" s="27">
        <v>78.411645</v>
      </c>
      <c r="H1310" s="56">
        <v>203</v>
      </c>
      <c r="I1310" s="27">
        <v>20.3</v>
      </c>
      <c r="J1310" s="27"/>
      <c r="M1310" s="69"/>
      <c r="O1310" s="27"/>
      <c r="P1310" s="23"/>
      <c r="R1310" s="23"/>
      <c r="T1310" s="26">
        <f t="shared" si="32"/>
        <v>98.71164499999999</v>
      </c>
    </row>
    <row r="1311" spans="1:20" ht="12.75" hidden="1" outlineLevel="2">
      <c r="A1311" s="19" t="s">
        <v>358</v>
      </c>
      <c r="B1311" s="19" t="s">
        <v>768</v>
      </c>
      <c r="C1311" s="42" t="s">
        <v>394</v>
      </c>
      <c r="D1311" s="68" t="s">
        <v>395</v>
      </c>
      <c r="E1311" s="27" t="s">
        <v>335</v>
      </c>
      <c r="F1311" s="2" t="s">
        <v>337</v>
      </c>
      <c r="G1311" s="27">
        <v>74.07854999999999</v>
      </c>
      <c r="H1311" s="56">
        <v>21</v>
      </c>
      <c r="I1311" s="27">
        <v>1.26</v>
      </c>
      <c r="J1311" s="27"/>
      <c r="K1311" s="51"/>
      <c r="L1311" s="3"/>
      <c r="M1311" s="48"/>
      <c r="N1311" s="47"/>
      <c r="O1311" s="26"/>
      <c r="P1311" s="3"/>
      <c r="Q1311" s="26"/>
      <c r="R1311" s="3"/>
      <c r="T1311" s="26">
        <f t="shared" si="32"/>
        <v>75.33855</v>
      </c>
    </row>
    <row r="1312" spans="1:20" ht="12.75" hidden="1" outlineLevel="2">
      <c r="A1312" s="19" t="s">
        <v>358</v>
      </c>
      <c r="B1312" s="19" t="s">
        <v>768</v>
      </c>
      <c r="C1312" s="42" t="s">
        <v>394</v>
      </c>
      <c r="D1312" s="68" t="s">
        <v>395</v>
      </c>
      <c r="E1312" s="27" t="s">
        <v>335</v>
      </c>
      <c r="F1312" s="2" t="s">
        <v>338</v>
      </c>
      <c r="G1312" s="27">
        <v>25.951185</v>
      </c>
      <c r="H1312" s="56">
        <v>15</v>
      </c>
      <c r="I1312" s="27">
        <v>0.9</v>
      </c>
      <c r="J1312" s="27"/>
      <c r="M1312" s="69"/>
      <c r="O1312" s="27"/>
      <c r="P1312" s="23"/>
      <c r="R1312" s="23"/>
      <c r="T1312" s="26">
        <f t="shared" si="32"/>
        <v>26.851184999999997</v>
      </c>
    </row>
    <row r="1313" spans="1:20" ht="12.75" hidden="1" outlineLevel="2">
      <c r="A1313" s="19" t="s">
        <v>358</v>
      </c>
      <c r="B1313" s="19" t="s">
        <v>768</v>
      </c>
      <c r="C1313" s="42" t="s">
        <v>394</v>
      </c>
      <c r="D1313" s="68" t="s">
        <v>395</v>
      </c>
      <c r="E1313" s="27" t="s">
        <v>335</v>
      </c>
      <c r="F1313" s="2" t="s">
        <v>339</v>
      </c>
      <c r="G1313" s="27">
        <v>74.88936</v>
      </c>
      <c r="H1313" s="56">
        <v>134</v>
      </c>
      <c r="I1313" s="27">
        <v>8.04</v>
      </c>
      <c r="J1313" s="27"/>
      <c r="M1313" s="69"/>
      <c r="O1313" s="27"/>
      <c r="P1313" s="23"/>
      <c r="R1313" s="23"/>
      <c r="T1313" s="26">
        <f t="shared" si="32"/>
        <v>82.92936</v>
      </c>
    </row>
    <row r="1314" spans="1:20" ht="12.75" hidden="1" outlineLevel="2">
      <c r="A1314" s="19" t="s">
        <v>358</v>
      </c>
      <c r="B1314" s="19" t="s">
        <v>768</v>
      </c>
      <c r="C1314" s="42" t="s">
        <v>394</v>
      </c>
      <c r="D1314" s="68" t="s">
        <v>395</v>
      </c>
      <c r="E1314" s="27" t="s">
        <v>335</v>
      </c>
      <c r="F1314" s="2" t="s">
        <v>340</v>
      </c>
      <c r="G1314" s="27">
        <v>16.100369999999998</v>
      </c>
      <c r="H1314" s="56">
        <v>21</v>
      </c>
      <c r="I1314" s="27">
        <v>10.08</v>
      </c>
      <c r="J1314" s="27"/>
      <c r="K1314" s="51"/>
      <c r="L1314" s="3"/>
      <c r="M1314" s="48"/>
      <c r="N1314" s="47"/>
      <c r="O1314" s="26"/>
      <c r="P1314" s="3"/>
      <c r="Q1314" s="26"/>
      <c r="R1314" s="3"/>
      <c r="T1314" s="26">
        <f aca="true" t="shared" si="33" ref="T1314:T1338">G1314+I1314+J1314+M1314+O1314+Q1314+R1314+S1314</f>
        <v>26.180369999999996</v>
      </c>
    </row>
    <row r="1315" spans="1:20" ht="12.75" hidden="1" outlineLevel="2">
      <c r="A1315" s="19" t="s">
        <v>358</v>
      </c>
      <c r="B1315" s="19" t="s">
        <v>768</v>
      </c>
      <c r="C1315" s="42" t="s">
        <v>394</v>
      </c>
      <c r="D1315" s="68" t="s">
        <v>395</v>
      </c>
      <c r="E1315" s="27" t="s">
        <v>335</v>
      </c>
      <c r="F1315" s="2" t="s">
        <v>356</v>
      </c>
      <c r="G1315" s="27"/>
      <c r="H1315" s="56"/>
      <c r="I1315" s="27"/>
      <c r="J1315" s="27">
        <v>180</v>
      </c>
      <c r="K1315" s="51"/>
      <c r="L1315" s="3"/>
      <c r="M1315" s="48"/>
      <c r="N1315" s="47"/>
      <c r="O1315" s="26"/>
      <c r="P1315" s="3"/>
      <c r="Q1315" s="26"/>
      <c r="R1315" s="3"/>
      <c r="T1315" s="26">
        <f t="shared" si="33"/>
        <v>180</v>
      </c>
    </row>
    <row r="1316" spans="1:20" ht="12.75" hidden="1" outlineLevel="2">
      <c r="A1316" s="19" t="s">
        <v>358</v>
      </c>
      <c r="B1316" s="19" t="s">
        <v>768</v>
      </c>
      <c r="C1316" s="42" t="s">
        <v>744</v>
      </c>
      <c r="D1316" s="68" t="s">
        <v>399</v>
      </c>
      <c r="E1316" s="27" t="s">
        <v>335</v>
      </c>
      <c r="F1316" s="2">
        <v>15</v>
      </c>
      <c r="G1316" s="27">
        <v>576.754425</v>
      </c>
      <c r="H1316" s="56">
        <v>1860</v>
      </c>
      <c r="I1316" s="27">
        <v>186</v>
      </c>
      <c r="J1316" s="27"/>
      <c r="M1316" s="69"/>
      <c r="O1316" s="27"/>
      <c r="P1316" s="23"/>
      <c r="R1316" s="23"/>
      <c r="T1316" s="26">
        <f t="shared" si="33"/>
        <v>762.754425</v>
      </c>
    </row>
    <row r="1317" spans="1:20" ht="12.75" hidden="1" outlineLevel="2">
      <c r="A1317" s="19" t="s">
        <v>358</v>
      </c>
      <c r="B1317" s="19" t="s">
        <v>768</v>
      </c>
      <c r="C1317" s="42" t="s">
        <v>744</v>
      </c>
      <c r="D1317" s="68" t="s">
        <v>399</v>
      </c>
      <c r="E1317" s="27" t="s">
        <v>335</v>
      </c>
      <c r="F1317" s="2" t="s">
        <v>337</v>
      </c>
      <c r="G1317" s="27">
        <v>1584.0489599999999</v>
      </c>
      <c r="H1317" s="56">
        <v>448</v>
      </c>
      <c r="I1317" s="27">
        <v>26.88</v>
      </c>
      <c r="J1317" s="27"/>
      <c r="M1317" s="69"/>
      <c r="O1317" s="27"/>
      <c r="P1317" s="23"/>
      <c r="R1317" s="23"/>
      <c r="T1317" s="26">
        <f t="shared" si="33"/>
        <v>1610.92896</v>
      </c>
    </row>
    <row r="1318" spans="1:20" ht="12.75" hidden="1" outlineLevel="2">
      <c r="A1318" s="19" t="s">
        <v>358</v>
      </c>
      <c r="B1318" s="19" t="s">
        <v>768</v>
      </c>
      <c r="C1318" s="42" t="s">
        <v>744</v>
      </c>
      <c r="D1318" s="68" t="s">
        <v>399</v>
      </c>
      <c r="E1318" s="27" t="s">
        <v>335</v>
      </c>
      <c r="F1318" s="2" t="s">
        <v>338</v>
      </c>
      <c r="G1318" s="27">
        <v>324.70308</v>
      </c>
      <c r="H1318" s="56">
        <v>216</v>
      </c>
      <c r="I1318" s="27">
        <v>12.96</v>
      </c>
      <c r="J1318" s="27"/>
      <c r="M1318" s="69"/>
      <c r="O1318" s="27"/>
      <c r="P1318" s="23"/>
      <c r="R1318" s="23"/>
      <c r="T1318" s="26">
        <f t="shared" si="33"/>
        <v>337.66308</v>
      </c>
    </row>
    <row r="1319" spans="1:20" ht="12.75" hidden="1" outlineLevel="2">
      <c r="A1319" s="19" t="s">
        <v>358</v>
      </c>
      <c r="B1319" s="19" t="s">
        <v>768</v>
      </c>
      <c r="C1319" s="42" t="s">
        <v>744</v>
      </c>
      <c r="D1319" s="68" t="s">
        <v>399</v>
      </c>
      <c r="E1319" s="27" t="s">
        <v>335</v>
      </c>
      <c r="F1319" s="2" t="s">
        <v>341</v>
      </c>
      <c r="G1319" s="27">
        <v>65.29652999999999</v>
      </c>
      <c r="H1319" s="56">
        <v>13</v>
      </c>
      <c r="I1319" s="27">
        <v>0.78</v>
      </c>
      <c r="J1319" s="27"/>
      <c r="M1319" s="69"/>
      <c r="O1319" s="27"/>
      <c r="P1319" s="23"/>
      <c r="R1319" s="23"/>
      <c r="T1319" s="26">
        <f t="shared" si="33"/>
        <v>66.07652999999999</v>
      </c>
    </row>
    <row r="1320" spans="1:20" ht="12.75" hidden="1" outlineLevel="2">
      <c r="A1320" s="19" t="s">
        <v>358</v>
      </c>
      <c r="B1320" s="19" t="s">
        <v>768</v>
      </c>
      <c r="C1320" s="42" t="s">
        <v>744</v>
      </c>
      <c r="D1320" s="68" t="s">
        <v>399</v>
      </c>
      <c r="E1320" s="27" t="s">
        <v>335</v>
      </c>
      <c r="F1320" s="2" t="s">
        <v>339</v>
      </c>
      <c r="G1320" s="27">
        <v>154.74887999999999</v>
      </c>
      <c r="H1320" s="56">
        <v>324</v>
      </c>
      <c r="I1320" s="27">
        <v>19.44</v>
      </c>
      <c r="J1320" s="27"/>
      <c r="K1320" s="51"/>
      <c r="L1320" s="3"/>
      <c r="M1320" s="48"/>
      <c r="N1320" s="47"/>
      <c r="O1320" s="26"/>
      <c r="P1320" s="3"/>
      <c r="Q1320" s="26"/>
      <c r="R1320" s="3"/>
      <c r="T1320" s="26">
        <f t="shared" si="33"/>
        <v>174.18887999999998</v>
      </c>
    </row>
    <row r="1321" spans="1:20" ht="12.75" hidden="1" outlineLevel="2">
      <c r="A1321" s="19" t="s">
        <v>358</v>
      </c>
      <c r="B1321" s="19" t="s">
        <v>768</v>
      </c>
      <c r="C1321" s="42" t="s">
        <v>744</v>
      </c>
      <c r="D1321" s="68" t="s">
        <v>399</v>
      </c>
      <c r="E1321" s="27" t="s">
        <v>335</v>
      </c>
      <c r="F1321" s="2" t="s">
        <v>340</v>
      </c>
      <c r="G1321" s="27">
        <v>44.55243</v>
      </c>
      <c r="H1321" s="56">
        <v>42</v>
      </c>
      <c r="I1321" s="27">
        <v>20.16</v>
      </c>
      <c r="J1321" s="27"/>
      <c r="M1321" s="69"/>
      <c r="O1321" s="27"/>
      <c r="P1321" s="23"/>
      <c r="R1321" s="23"/>
      <c r="T1321" s="26">
        <f t="shared" si="33"/>
        <v>64.71243</v>
      </c>
    </row>
    <row r="1322" spans="1:20" ht="12.75" hidden="1" outlineLevel="2">
      <c r="A1322" s="19" t="s">
        <v>358</v>
      </c>
      <c r="B1322" s="19" t="s">
        <v>768</v>
      </c>
      <c r="C1322" s="42" t="s">
        <v>744</v>
      </c>
      <c r="D1322" s="68" t="s">
        <v>399</v>
      </c>
      <c r="E1322" s="27" t="s">
        <v>335</v>
      </c>
      <c r="F1322" s="2" t="s">
        <v>356</v>
      </c>
      <c r="G1322" s="27"/>
      <c r="H1322" s="56"/>
      <c r="I1322" s="27"/>
      <c r="J1322" s="27">
        <f>105+75</f>
        <v>180</v>
      </c>
      <c r="M1322" s="69"/>
      <c r="O1322" s="27"/>
      <c r="P1322" s="23"/>
      <c r="R1322" s="23"/>
      <c r="T1322" s="26">
        <f t="shared" si="33"/>
        <v>180</v>
      </c>
    </row>
    <row r="1323" spans="1:20" ht="12.75" hidden="1" outlineLevel="2">
      <c r="A1323" s="19" t="s">
        <v>358</v>
      </c>
      <c r="B1323" s="19" t="s">
        <v>768</v>
      </c>
      <c r="C1323" s="42" t="s">
        <v>744</v>
      </c>
      <c r="D1323" s="70" t="s">
        <v>399</v>
      </c>
      <c r="E1323" s="60" t="s">
        <v>713</v>
      </c>
      <c r="F1323" s="23" t="s">
        <v>713</v>
      </c>
      <c r="K1323" s="52">
        <v>1</v>
      </c>
      <c r="L1323" s="53">
        <v>0.21</v>
      </c>
      <c r="M1323" s="69">
        <f>K1323*L1323*$M$2</f>
        <v>658.35</v>
      </c>
      <c r="T1323" s="26">
        <f t="shared" si="33"/>
        <v>658.35</v>
      </c>
    </row>
    <row r="1324" spans="1:20" ht="12.75" hidden="1" outlineLevel="2">
      <c r="A1324" s="19" t="s">
        <v>358</v>
      </c>
      <c r="B1324" s="19" t="s">
        <v>768</v>
      </c>
      <c r="C1324" s="42" t="s">
        <v>744</v>
      </c>
      <c r="D1324" s="68" t="s">
        <v>399</v>
      </c>
      <c r="E1324" s="27" t="s">
        <v>710</v>
      </c>
      <c r="F1324" s="2" t="s">
        <v>710</v>
      </c>
      <c r="G1324" s="27"/>
      <c r="H1324" s="56"/>
      <c r="I1324" s="27"/>
      <c r="J1324" s="27"/>
      <c r="M1324" s="69"/>
      <c r="O1324" s="27"/>
      <c r="P1324" s="23"/>
      <c r="R1324" s="23"/>
      <c r="S1324" s="27">
        <v>39.39</v>
      </c>
      <c r="T1324" s="26">
        <f t="shared" si="33"/>
        <v>39.39</v>
      </c>
    </row>
    <row r="1325" spans="1:20" ht="12.75" hidden="1" outlineLevel="2">
      <c r="A1325" s="19" t="s">
        <v>358</v>
      </c>
      <c r="B1325" s="19" t="s">
        <v>757</v>
      </c>
      <c r="C1325" s="42" t="s">
        <v>368</v>
      </c>
      <c r="D1325" s="68" t="s">
        <v>369</v>
      </c>
      <c r="E1325" s="27" t="s">
        <v>335</v>
      </c>
      <c r="F1325" s="2">
        <v>15</v>
      </c>
      <c r="G1325" s="27">
        <v>4.93857</v>
      </c>
      <c r="H1325" s="56">
        <v>14</v>
      </c>
      <c r="I1325" s="27">
        <v>1.4</v>
      </c>
      <c r="J1325" s="27"/>
      <c r="K1325" s="51"/>
      <c r="L1325" s="3"/>
      <c r="M1325" s="48"/>
      <c r="N1325" s="47"/>
      <c r="O1325" s="26"/>
      <c r="P1325" s="3"/>
      <c r="Q1325" s="26"/>
      <c r="R1325" s="3"/>
      <c r="T1325" s="26">
        <f t="shared" si="33"/>
        <v>6.338570000000001</v>
      </c>
    </row>
    <row r="1326" spans="1:20" ht="12.75" hidden="1" outlineLevel="2">
      <c r="A1326" s="19" t="s">
        <v>358</v>
      </c>
      <c r="B1326" s="19" t="s">
        <v>757</v>
      </c>
      <c r="C1326" s="42" t="s">
        <v>368</v>
      </c>
      <c r="D1326" s="68" t="s">
        <v>369</v>
      </c>
      <c r="E1326" s="27" t="s">
        <v>335</v>
      </c>
      <c r="F1326" s="2" t="s">
        <v>337</v>
      </c>
      <c r="G1326" s="27">
        <v>5.21235</v>
      </c>
      <c r="H1326" s="56">
        <v>1</v>
      </c>
      <c r="I1326" s="27">
        <v>0.06</v>
      </c>
      <c r="J1326" s="27"/>
      <c r="M1326" s="69"/>
      <c r="O1326" s="27"/>
      <c r="P1326" s="23"/>
      <c r="R1326" s="23"/>
      <c r="T1326" s="26">
        <f t="shared" si="33"/>
        <v>5.272349999999999</v>
      </c>
    </row>
    <row r="1327" spans="1:20" ht="12.75" hidden="1" outlineLevel="2">
      <c r="A1327" s="19" t="s">
        <v>358</v>
      </c>
      <c r="B1327" s="19" t="s">
        <v>757</v>
      </c>
      <c r="C1327" s="42" t="s">
        <v>368</v>
      </c>
      <c r="D1327" s="68" t="s">
        <v>369</v>
      </c>
      <c r="E1327" s="27" t="s">
        <v>335</v>
      </c>
      <c r="F1327" s="2" t="s">
        <v>338</v>
      </c>
      <c r="G1327" s="27">
        <v>29.92626</v>
      </c>
      <c r="H1327" s="56">
        <v>18</v>
      </c>
      <c r="I1327" s="27">
        <v>1.08</v>
      </c>
      <c r="J1327" s="27"/>
      <c r="M1327" s="69"/>
      <c r="O1327" s="27"/>
      <c r="P1327" s="23"/>
      <c r="R1327" s="23"/>
      <c r="T1327" s="26">
        <f t="shared" si="33"/>
        <v>31.006259999999997</v>
      </c>
    </row>
    <row r="1328" spans="1:20" ht="12.75" hidden="1" outlineLevel="2">
      <c r="A1328" s="19" t="s">
        <v>358</v>
      </c>
      <c r="B1328" s="19" t="s">
        <v>757</v>
      </c>
      <c r="C1328" s="42" t="s">
        <v>368</v>
      </c>
      <c r="D1328" s="68" t="s">
        <v>369</v>
      </c>
      <c r="E1328" s="27" t="s">
        <v>335</v>
      </c>
      <c r="F1328" s="2" t="s">
        <v>339</v>
      </c>
      <c r="G1328" s="27">
        <v>4.064579999999999</v>
      </c>
      <c r="H1328" s="56">
        <v>8</v>
      </c>
      <c r="I1328" s="27">
        <v>0.48</v>
      </c>
      <c r="J1328" s="27"/>
      <c r="M1328" s="69"/>
      <c r="O1328" s="27"/>
      <c r="P1328" s="23"/>
      <c r="R1328" s="23"/>
      <c r="T1328" s="26">
        <f t="shared" si="33"/>
        <v>4.54458</v>
      </c>
    </row>
    <row r="1329" spans="1:20" ht="12.75" hidden="1" outlineLevel="2">
      <c r="A1329" s="19" t="s">
        <v>358</v>
      </c>
      <c r="B1329" s="19" t="s">
        <v>757</v>
      </c>
      <c r="C1329" s="42" t="s">
        <v>368</v>
      </c>
      <c r="D1329" s="68" t="s">
        <v>369</v>
      </c>
      <c r="E1329" s="27" t="s">
        <v>335</v>
      </c>
      <c r="F1329" s="2" t="s">
        <v>356</v>
      </c>
      <c r="G1329" s="27"/>
      <c r="H1329" s="56"/>
      <c r="I1329" s="27"/>
      <c r="J1329" s="27">
        <v>90</v>
      </c>
      <c r="M1329" s="69"/>
      <c r="O1329" s="27"/>
      <c r="P1329" s="23"/>
      <c r="R1329" s="23"/>
      <c r="T1329" s="26">
        <f t="shared" si="33"/>
        <v>90</v>
      </c>
    </row>
    <row r="1330" spans="1:20" ht="12.75" hidden="1" outlineLevel="2">
      <c r="A1330" s="19" t="s">
        <v>358</v>
      </c>
      <c r="B1330" s="19" t="s">
        <v>757</v>
      </c>
      <c r="C1330" s="42" t="s">
        <v>368</v>
      </c>
      <c r="D1330" s="70" t="s">
        <v>369</v>
      </c>
      <c r="E1330" s="60" t="s">
        <v>713</v>
      </c>
      <c r="F1330" s="23" t="s">
        <v>713</v>
      </c>
      <c r="K1330" s="52">
        <v>1</v>
      </c>
      <c r="L1330" s="53">
        <v>0.1</v>
      </c>
      <c r="M1330" s="69">
        <f>K1330*L1330*$M$2</f>
        <v>313.5</v>
      </c>
      <c r="T1330" s="26">
        <f t="shared" si="33"/>
        <v>313.5</v>
      </c>
    </row>
    <row r="1331" spans="1:20" ht="12.75" hidden="1" outlineLevel="2">
      <c r="A1331" s="19" t="s">
        <v>358</v>
      </c>
      <c r="B1331" s="19" t="s">
        <v>757</v>
      </c>
      <c r="C1331" s="42" t="s">
        <v>368</v>
      </c>
      <c r="D1331" s="68" t="s">
        <v>463</v>
      </c>
      <c r="E1331" s="27" t="s">
        <v>335</v>
      </c>
      <c r="F1331" s="2">
        <v>15</v>
      </c>
      <c r="G1331" s="27">
        <v>2.60091</v>
      </c>
      <c r="H1331" s="56">
        <v>7</v>
      </c>
      <c r="I1331" s="27">
        <v>0.7</v>
      </c>
      <c r="J1331" s="27"/>
      <c r="M1331" s="69"/>
      <c r="O1331" s="27"/>
      <c r="P1331" s="23"/>
      <c r="R1331" s="23"/>
      <c r="T1331" s="26">
        <f t="shared" si="33"/>
        <v>3.30091</v>
      </c>
    </row>
    <row r="1332" spans="1:20" ht="12.75" hidden="1" outlineLevel="2">
      <c r="A1332" s="19" t="s">
        <v>358</v>
      </c>
      <c r="B1332" s="19" t="s">
        <v>757</v>
      </c>
      <c r="C1332" s="42" t="s">
        <v>368</v>
      </c>
      <c r="D1332" s="68" t="s">
        <v>463</v>
      </c>
      <c r="E1332" s="27" t="s">
        <v>335</v>
      </c>
      <c r="F1332" s="2" t="s">
        <v>337</v>
      </c>
      <c r="G1332" s="27">
        <v>137.90088</v>
      </c>
      <c r="H1332" s="56">
        <v>30</v>
      </c>
      <c r="I1332" s="27">
        <v>1.8</v>
      </c>
      <c r="J1332" s="27"/>
      <c r="M1332" s="69"/>
      <c r="O1332" s="27"/>
      <c r="P1332" s="23"/>
      <c r="R1332" s="23"/>
      <c r="T1332" s="26">
        <f t="shared" si="33"/>
        <v>139.70088</v>
      </c>
    </row>
    <row r="1333" spans="1:20" ht="12.75" hidden="1" outlineLevel="2">
      <c r="A1333" s="19" t="s">
        <v>358</v>
      </c>
      <c r="B1333" s="19" t="s">
        <v>757</v>
      </c>
      <c r="C1333" s="42" t="s">
        <v>368</v>
      </c>
      <c r="D1333" s="68" t="s">
        <v>463</v>
      </c>
      <c r="E1333" s="27" t="s">
        <v>335</v>
      </c>
      <c r="F1333" s="2" t="s">
        <v>338</v>
      </c>
      <c r="G1333" s="27">
        <v>17.91153</v>
      </c>
      <c r="H1333" s="56">
        <v>12</v>
      </c>
      <c r="I1333" s="27">
        <v>0.72</v>
      </c>
      <c r="J1333" s="27"/>
      <c r="M1333" s="69"/>
      <c r="O1333" s="27"/>
      <c r="P1333" s="23"/>
      <c r="R1333" s="23"/>
      <c r="T1333" s="26">
        <f t="shared" si="33"/>
        <v>18.631529999999998</v>
      </c>
    </row>
    <row r="1334" spans="1:20" ht="12.75" hidden="1" outlineLevel="2">
      <c r="A1334" s="19" t="s">
        <v>358</v>
      </c>
      <c r="B1334" s="19" t="s">
        <v>757</v>
      </c>
      <c r="C1334" s="42" t="s">
        <v>368</v>
      </c>
      <c r="D1334" s="68" t="s">
        <v>463</v>
      </c>
      <c r="E1334" s="27" t="s">
        <v>335</v>
      </c>
      <c r="F1334" s="2" t="s">
        <v>339</v>
      </c>
      <c r="G1334" s="27">
        <v>0.46331999999999995</v>
      </c>
      <c r="H1334" s="56">
        <v>1</v>
      </c>
      <c r="I1334" s="27">
        <v>0.06</v>
      </c>
      <c r="J1334" s="27"/>
      <c r="M1334" s="69"/>
      <c r="O1334" s="27"/>
      <c r="P1334" s="23"/>
      <c r="R1334" s="23"/>
      <c r="T1334" s="26">
        <f t="shared" si="33"/>
        <v>0.52332</v>
      </c>
    </row>
    <row r="1335" spans="1:20" ht="12.75" hidden="1" outlineLevel="2">
      <c r="A1335" s="19" t="s">
        <v>358</v>
      </c>
      <c r="B1335" s="19" t="s">
        <v>757</v>
      </c>
      <c r="C1335" s="42" t="s">
        <v>368</v>
      </c>
      <c r="D1335" s="68" t="s">
        <v>463</v>
      </c>
      <c r="E1335" s="27" t="s">
        <v>335</v>
      </c>
      <c r="F1335" s="2" t="s">
        <v>356</v>
      </c>
      <c r="G1335" s="27"/>
      <c r="H1335" s="56"/>
      <c r="I1335" s="27"/>
      <c r="J1335" s="27">
        <v>150</v>
      </c>
      <c r="M1335" s="69"/>
      <c r="O1335" s="27"/>
      <c r="P1335" s="23"/>
      <c r="R1335" s="23"/>
      <c r="T1335" s="26">
        <f t="shared" si="33"/>
        <v>150</v>
      </c>
    </row>
    <row r="1336" spans="1:20" ht="12.75" hidden="1" outlineLevel="2">
      <c r="A1336" s="19" t="s">
        <v>358</v>
      </c>
      <c r="B1336" s="19" t="s">
        <v>757</v>
      </c>
      <c r="C1336" s="42" t="s">
        <v>368</v>
      </c>
      <c r="D1336" s="68" t="s">
        <v>463</v>
      </c>
      <c r="E1336" s="27" t="s">
        <v>710</v>
      </c>
      <c r="F1336" s="2" t="s">
        <v>710</v>
      </c>
      <c r="G1336" s="27"/>
      <c r="H1336" s="56"/>
      <c r="I1336" s="27"/>
      <c r="J1336" s="27"/>
      <c r="M1336" s="69"/>
      <c r="O1336" s="27"/>
      <c r="P1336" s="23"/>
      <c r="R1336" s="23"/>
      <c r="S1336" s="27">
        <v>53.34</v>
      </c>
      <c r="T1336" s="26">
        <f t="shared" si="33"/>
        <v>53.34</v>
      </c>
    </row>
    <row r="1337" spans="1:20" ht="12.75" hidden="1" outlineLevel="2">
      <c r="A1337" s="19" t="s">
        <v>358</v>
      </c>
      <c r="B1337" s="19" t="s">
        <v>757</v>
      </c>
      <c r="C1337" s="39" t="s">
        <v>897</v>
      </c>
      <c r="D1337" s="24" t="s">
        <v>883</v>
      </c>
      <c r="E1337" s="60" t="s">
        <v>861</v>
      </c>
      <c r="F1337" s="23" t="s">
        <v>861</v>
      </c>
      <c r="M1337" s="69"/>
      <c r="N1337" s="58">
        <f>O1337/$O$2</f>
        <v>0.5</v>
      </c>
      <c r="O1337" s="27">
        <v>36</v>
      </c>
      <c r="P1337" s="23"/>
      <c r="R1337" s="23"/>
      <c r="T1337" s="26">
        <f t="shared" si="33"/>
        <v>36</v>
      </c>
    </row>
    <row r="1338" spans="1:20" ht="12.75" hidden="1" outlineLevel="2">
      <c r="A1338" s="19" t="s">
        <v>358</v>
      </c>
      <c r="B1338" s="19" t="s">
        <v>757</v>
      </c>
      <c r="C1338" s="39" t="s">
        <v>898</v>
      </c>
      <c r="D1338" s="24" t="s">
        <v>883</v>
      </c>
      <c r="E1338" s="60" t="s">
        <v>861</v>
      </c>
      <c r="F1338" s="23" t="s">
        <v>861</v>
      </c>
      <c r="M1338" s="69"/>
      <c r="N1338" s="58">
        <f>O1338/$O$2</f>
        <v>2.25</v>
      </c>
      <c r="O1338" s="27">
        <v>162</v>
      </c>
      <c r="P1338" s="23"/>
      <c r="R1338" s="23"/>
      <c r="T1338" s="26">
        <f t="shared" si="33"/>
        <v>162</v>
      </c>
    </row>
    <row r="1339" spans="1:20" s="3" customFormat="1" ht="12.75" outlineLevel="1" collapsed="1">
      <c r="A1339" s="222" t="s">
        <v>954</v>
      </c>
      <c r="B1339" s="222"/>
      <c r="C1339" s="224"/>
      <c r="D1339" s="223"/>
      <c r="E1339" s="229"/>
      <c r="G1339" s="26">
        <f aca="true" t="shared" si="34" ref="G1339:T1339">SUBTOTAL(9,G738:G1338)</f>
        <v>90443.4696849999</v>
      </c>
      <c r="H1339" s="226">
        <f t="shared" si="34"/>
        <v>172057</v>
      </c>
      <c r="I1339" s="26">
        <f t="shared" si="34"/>
        <v>15666.460000000005</v>
      </c>
      <c r="J1339" s="26">
        <f t="shared" si="34"/>
        <v>12090</v>
      </c>
      <c r="K1339" s="230">
        <f t="shared" si="34"/>
        <v>148.33999999999997</v>
      </c>
      <c r="L1339" s="231">
        <f t="shared" si="34"/>
        <v>40.78000000000001</v>
      </c>
      <c r="M1339" s="26">
        <f t="shared" si="34"/>
        <v>249922.20000000004</v>
      </c>
      <c r="N1339" s="47">
        <f t="shared" si="34"/>
        <v>172.75</v>
      </c>
      <c r="O1339" s="26">
        <f t="shared" si="34"/>
        <v>12438</v>
      </c>
      <c r="P1339" s="227">
        <f t="shared" si="34"/>
        <v>42454</v>
      </c>
      <c r="Q1339" s="26">
        <f t="shared" si="34"/>
        <v>2885.92</v>
      </c>
      <c r="R1339" s="26">
        <f t="shared" si="34"/>
        <v>424.53999999999996</v>
      </c>
      <c r="S1339" s="26">
        <f t="shared" si="34"/>
        <v>1885.6599999999999</v>
      </c>
      <c r="T1339" s="26">
        <f t="shared" si="34"/>
        <v>385756.2496850001</v>
      </c>
    </row>
    <row r="1340" spans="1:20" ht="12.75" hidden="1" outlineLevel="2">
      <c r="A1340" s="19" t="s">
        <v>487</v>
      </c>
      <c r="B1340" s="19" t="s">
        <v>806</v>
      </c>
      <c r="C1340" s="42" t="s">
        <v>488</v>
      </c>
      <c r="D1340" s="68" t="s">
        <v>489</v>
      </c>
      <c r="E1340" s="27" t="s">
        <v>861</v>
      </c>
      <c r="F1340" s="2" t="s">
        <v>861</v>
      </c>
      <c r="G1340" s="27"/>
      <c r="H1340" s="56"/>
      <c r="I1340" s="27"/>
      <c r="J1340" s="27"/>
      <c r="M1340" s="69"/>
      <c r="N1340" s="58">
        <f>O1340/$O$2</f>
        <v>9.5</v>
      </c>
      <c r="O1340" s="27">
        <v>684</v>
      </c>
      <c r="P1340" s="23"/>
      <c r="R1340" s="23"/>
      <c r="T1340" s="26">
        <f>G1340+I1340+J1340+M1340+O1340+Q1340+R1340+S1340</f>
        <v>684</v>
      </c>
    </row>
    <row r="1341" spans="1:20" ht="12.75" hidden="1" outlineLevel="2">
      <c r="A1341" s="19" t="s">
        <v>487</v>
      </c>
      <c r="B1341" s="19" t="s">
        <v>806</v>
      </c>
      <c r="C1341" s="42" t="s">
        <v>488</v>
      </c>
      <c r="D1341" s="68" t="s">
        <v>489</v>
      </c>
      <c r="E1341" s="27" t="s">
        <v>335</v>
      </c>
      <c r="F1341" s="2" t="s">
        <v>345</v>
      </c>
      <c r="G1341" s="27">
        <v>10.256219999999999</v>
      </c>
      <c r="H1341" s="56">
        <v>3</v>
      </c>
      <c r="I1341" s="27">
        <v>0.18</v>
      </c>
      <c r="J1341" s="27"/>
      <c r="M1341" s="69"/>
      <c r="O1341" s="27"/>
      <c r="P1341" s="23"/>
      <c r="R1341" s="23"/>
      <c r="T1341" s="26">
        <f>G1341+I1341+J1341+M1341+O1341+Q1341+R1341+S1341</f>
        <v>10.436219999999999</v>
      </c>
    </row>
    <row r="1342" spans="1:20" ht="12.75" hidden="1" outlineLevel="2">
      <c r="A1342" s="19" t="s">
        <v>487</v>
      </c>
      <c r="B1342" s="19" t="s">
        <v>806</v>
      </c>
      <c r="C1342" s="42" t="s">
        <v>488</v>
      </c>
      <c r="D1342" s="68" t="s">
        <v>489</v>
      </c>
      <c r="E1342" s="27" t="s">
        <v>335</v>
      </c>
      <c r="F1342" s="2" t="s">
        <v>356</v>
      </c>
      <c r="G1342" s="27"/>
      <c r="H1342" s="56"/>
      <c r="I1342" s="27"/>
      <c r="J1342" s="27">
        <v>30</v>
      </c>
      <c r="M1342" s="69"/>
      <c r="O1342" s="27"/>
      <c r="P1342" s="23"/>
      <c r="R1342" s="23"/>
      <c r="T1342" s="26">
        <f>G1342+I1342+J1342+M1342+O1342+Q1342+R1342+S1342</f>
        <v>30</v>
      </c>
    </row>
    <row r="1343" spans="1:20" ht="12.75" hidden="1" outlineLevel="2">
      <c r="A1343" s="19" t="s">
        <v>487</v>
      </c>
      <c r="B1343" s="19" t="s">
        <v>806</v>
      </c>
      <c r="C1343" s="42" t="s">
        <v>488</v>
      </c>
      <c r="D1343" s="70" t="s">
        <v>489</v>
      </c>
      <c r="E1343" s="60" t="s">
        <v>713</v>
      </c>
      <c r="F1343" s="23" t="s">
        <v>713</v>
      </c>
      <c r="K1343" s="52">
        <v>2</v>
      </c>
      <c r="L1343" s="53">
        <v>1</v>
      </c>
      <c r="M1343" s="69">
        <f>K1343*L1343*$M$2</f>
        <v>6270</v>
      </c>
      <c r="T1343" s="26">
        <f>G1343+I1343+J1343+M1343+O1343+Q1343+R1343+S1343</f>
        <v>6270</v>
      </c>
    </row>
    <row r="1344" spans="1:20" ht="12.75" hidden="1" outlineLevel="2">
      <c r="A1344" s="19" t="s">
        <v>487</v>
      </c>
      <c r="B1344" s="19" t="s">
        <v>806</v>
      </c>
      <c r="C1344" s="42" t="s">
        <v>488</v>
      </c>
      <c r="D1344" s="68" t="s">
        <v>489</v>
      </c>
      <c r="E1344" s="27" t="s">
        <v>710</v>
      </c>
      <c r="F1344" s="2" t="s">
        <v>710</v>
      </c>
      <c r="G1344" s="27"/>
      <c r="H1344" s="56"/>
      <c r="I1344" s="27"/>
      <c r="J1344" s="27"/>
      <c r="M1344" s="69"/>
      <c r="O1344" s="27"/>
      <c r="P1344" s="23"/>
      <c r="R1344" s="23"/>
      <c r="S1344" s="27">
        <v>16.4</v>
      </c>
      <c r="T1344" s="26">
        <f>G1344+I1344+J1344+M1344+O1344+Q1344+R1344+S1344</f>
        <v>16.4</v>
      </c>
    </row>
    <row r="1345" spans="1:20" s="3" customFormat="1" ht="12.75" outlineLevel="1" collapsed="1">
      <c r="A1345" s="222" t="s">
        <v>0</v>
      </c>
      <c r="B1345" s="222"/>
      <c r="C1345" s="224"/>
      <c r="D1345" s="223"/>
      <c r="E1345" s="229"/>
      <c r="G1345" s="26">
        <f aca="true" t="shared" si="35" ref="G1345:T1345">SUBTOTAL(9,G1340:G1344)</f>
        <v>10.256219999999999</v>
      </c>
      <c r="H1345" s="226">
        <f t="shared" si="35"/>
        <v>3</v>
      </c>
      <c r="I1345" s="26">
        <f t="shared" si="35"/>
        <v>0.18</v>
      </c>
      <c r="J1345" s="26">
        <f t="shared" si="35"/>
        <v>30</v>
      </c>
      <c r="K1345" s="230">
        <f t="shared" si="35"/>
        <v>2</v>
      </c>
      <c r="L1345" s="231">
        <f t="shared" si="35"/>
        <v>1</v>
      </c>
      <c r="M1345" s="26">
        <f t="shared" si="35"/>
        <v>6270</v>
      </c>
      <c r="N1345" s="47">
        <f t="shared" si="35"/>
        <v>9.5</v>
      </c>
      <c r="O1345" s="26">
        <f t="shared" si="35"/>
        <v>684</v>
      </c>
      <c r="P1345" s="227">
        <f t="shared" si="35"/>
        <v>0</v>
      </c>
      <c r="Q1345" s="26">
        <f t="shared" si="35"/>
        <v>0</v>
      </c>
      <c r="R1345" s="26">
        <f t="shared" si="35"/>
        <v>0</v>
      </c>
      <c r="S1345" s="26">
        <f t="shared" si="35"/>
        <v>16.4</v>
      </c>
      <c r="T1345" s="26">
        <f t="shared" si="35"/>
        <v>7010.836219999999</v>
      </c>
    </row>
    <row r="1346" spans="1:20" ht="12.75" hidden="1" outlineLevel="2">
      <c r="A1346" s="19" t="s">
        <v>475</v>
      </c>
      <c r="B1346" s="19" t="s">
        <v>808</v>
      </c>
      <c r="C1346" s="42" t="s">
        <v>494</v>
      </c>
      <c r="D1346" s="68" t="s">
        <v>495</v>
      </c>
      <c r="E1346" s="27" t="s">
        <v>861</v>
      </c>
      <c r="F1346" s="2" t="s">
        <v>861</v>
      </c>
      <c r="G1346" s="27"/>
      <c r="H1346" s="56"/>
      <c r="I1346" s="27"/>
      <c r="J1346" s="27"/>
      <c r="M1346" s="69"/>
      <c r="N1346" s="58">
        <f>O1346/$O$2</f>
        <v>2</v>
      </c>
      <c r="O1346" s="27">
        <v>144</v>
      </c>
      <c r="P1346" s="23"/>
      <c r="R1346" s="23"/>
      <c r="T1346" s="26">
        <f aca="true" t="shared" si="36" ref="T1346:T1377">G1346+I1346+J1346+M1346+O1346+Q1346+R1346+S1346</f>
        <v>144</v>
      </c>
    </row>
    <row r="1347" spans="1:20" ht="12.75" hidden="1" outlineLevel="2">
      <c r="A1347" s="19" t="s">
        <v>475</v>
      </c>
      <c r="B1347" s="19" t="s">
        <v>808</v>
      </c>
      <c r="C1347" s="42" t="s">
        <v>494</v>
      </c>
      <c r="D1347" s="68" t="s">
        <v>495</v>
      </c>
      <c r="E1347" s="27" t="s">
        <v>335</v>
      </c>
      <c r="F1347" s="2">
        <v>15</v>
      </c>
      <c r="G1347" s="27">
        <v>374.83641</v>
      </c>
      <c r="H1347" s="56">
        <v>1057</v>
      </c>
      <c r="I1347" s="27">
        <v>105.7</v>
      </c>
      <c r="J1347" s="27"/>
      <c r="M1347" s="69"/>
      <c r="O1347" s="27"/>
      <c r="P1347" s="23"/>
      <c r="R1347" s="23"/>
      <c r="T1347" s="26">
        <f t="shared" si="36"/>
        <v>480.53641</v>
      </c>
    </row>
    <row r="1348" spans="1:20" ht="12.75" hidden="1" outlineLevel="2">
      <c r="A1348" s="19" t="s">
        <v>475</v>
      </c>
      <c r="B1348" s="19" t="s">
        <v>808</v>
      </c>
      <c r="C1348" s="42" t="s">
        <v>494</v>
      </c>
      <c r="D1348" s="68" t="s">
        <v>495</v>
      </c>
      <c r="E1348" s="27" t="s">
        <v>335</v>
      </c>
      <c r="F1348" s="2" t="s">
        <v>337</v>
      </c>
      <c r="G1348" s="27">
        <v>32.37975</v>
      </c>
      <c r="H1348" s="56">
        <v>8</v>
      </c>
      <c r="I1348" s="27">
        <v>0.48</v>
      </c>
      <c r="J1348" s="27"/>
      <c r="M1348" s="69"/>
      <c r="O1348" s="27"/>
      <c r="P1348" s="23"/>
      <c r="R1348" s="23"/>
      <c r="T1348" s="26">
        <f t="shared" si="36"/>
        <v>32.85975</v>
      </c>
    </row>
    <row r="1349" spans="1:20" ht="12.75" hidden="1" outlineLevel="2">
      <c r="A1349" s="19" t="s">
        <v>475</v>
      </c>
      <c r="B1349" s="19" t="s">
        <v>808</v>
      </c>
      <c r="C1349" s="42" t="s">
        <v>494</v>
      </c>
      <c r="D1349" s="68" t="s">
        <v>495</v>
      </c>
      <c r="E1349" s="27" t="s">
        <v>335</v>
      </c>
      <c r="F1349" s="2" t="s">
        <v>338</v>
      </c>
      <c r="G1349" s="27">
        <v>167.86925999999997</v>
      </c>
      <c r="H1349" s="56">
        <v>103</v>
      </c>
      <c r="I1349" s="27">
        <v>6.18</v>
      </c>
      <c r="J1349" s="27"/>
      <c r="M1349" s="69"/>
      <c r="O1349" s="27"/>
      <c r="P1349" s="23"/>
      <c r="R1349" s="23"/>
      <c r="T1349" s="26">
        <f t="shared" si="36"/>
        <v>174.04925999999998</v>
      </c>
    </row>
    <row r="1350" spans="1:20" ht="12.75" hidden="1" outlineLevel="2">
      <c r="A1350" s="19" t="s">
        <v>475</v>
      </c>
      <c r="B1350" s="19" t="s">
        <v>808</v>
      </c>
      <c r="C1350" s="42" t="s">
        <v>494</v>
      </c>
      <c r="D1350" s="68" t="s">
        <v>495</v>
      </c>
      <c r="E1350" s="27" t="s">
        <v>335</v>
      </c>
      <c r="F1350" s="2" t="s">
        <v>341</v>
      </c>
      <c r="G1350" s="27">
        <v>5.0017499999999995</v>
      </c>
      <c r="H1350" s="56">
        <v>1</v>
      </c>
      <c r="I1350" s="27">
        <v>0.06</v>
      </c>
      <c r="J1350" s="27"/>
      <c r="M1350" s="69"/>
      <c r="O1350" s="27"/>
      <c r="P1350" s="23"/>
      <c r="R1350" s="23"/>
      <c r="T1350" s="26">
        <f t="shared" si="36"/>
        <v>5.061749999999999</v>
      </c>
    </row>
    <row r="1351" spans="1:20" ht="12.75" hidden="1" outlineLevel="2">
      <c r="A1351" s="19" t="s">
        <v>475</v>
      </c>
      <c r="B1351" s="19" t="s">
        <v>808</v>
      </c>
      <c r="C1351" s="42" t="s">
        <v>494</v>
      </c>
      <c r="D1351" s="68" t="s">
        <v>495</v>
      </c>
      <c r="E1351" s="27" t="s">
        <v>335</v>
      </c>
      <c r="F1351" s="2" t="s">
        <v>339</v>
      </c>
      <c r="G1351" s="27">
        <v>150.13674</v>
      </c>
      <c r="H1351" s="56">
        <v>237</v>
      </c>
      <c r="I1351" s="27">
        <v>14.22</v>
      </c>
      <c r="J1351" s="27"/>
      <c r="K1351" s="51"/>
      <c r="L1351" s="3"/>
      <c r="M1351" s="48"/>
      <c r="N1351" s="47"/>
      <c r="O1351" s="26"/>
      <c r="P1351" s="3"/>
      <c r="Q1351" s="26"/>
      <c r="R1351" s="3"/>
      <c r="T1351" s="26">
        <f t="shared" si="36"/>
        <v>164.35674</v>
      </c>
    </row>
    <row r="1352" spans="1:20" ht="12.75" hidden="1" outlineLevel="2">
      <c r="A1352" s="19" t="s">
        <v>475</v>
      </c>
      <c r="B1352" s="19" t="s">
        <v>808</v>
      </c>
      <c r="C1352" s="42" t="s">
        <v>494</v>
      </c>
      <c r="D1352" s="68" t="s">
        <v>495</v>
      </c>
      <c r="E1352" s="27" t="s">
        <v>335</v>
      </c>
      <c r="F1352" s="2" t="s">
        <v>340</v>
      </c>
      <c r="G1352" s="27">
        <v>7.413119999999999</v>
      </c>
      <c r="H1352" s="56">
        <v>6</v>
      </c>
      <c r="I1352" s="27">
        <v>2.88</v>
      </c>
      <c r="J1352" s="27"/>
      <c r="M1352" s="69"/>
      <c r="O1352" s="27"/>
      <c r="P1352" s="23"/>
      <c r="R1352" s="23"/>
      <c r="T1352" s="26">
        <f t="shared" si="36"/>
        <v>10.293119999999998</v>
      </c>
    </row>
    <row r="1353" spans="1:20" ht="12.75" hidden="1" outlineLevel="2">
      <c r="A1353" s="19" t="s">
        <v>475</v>
      </c>
      <c r="B1353" s="19" t="s">
        <v>808</v>
      </c>
      <c r="C1353" s="42" t="s">
        <v>494</v>
      </c>
      <c r="D1353" s="68" t="s">
        <v>495</v>
      </c>
      <c r="E1353" s="27" t="s">
        <v>335</v>
      </c>
      <c r="F1353" s="2" t="s">
        <v>356</v>
      </c>
      <c r="G1353" s="27"/>
      <c r="H1353" s="56"/>
      <c r="I1353" s="27"/>
      <c r="J1353" s="27">
        <v>180</v>
      </c>
      <c r="M1353" s="69"/>
      <c r="O1353" s="27"/>
      <c r="P1353" s="23"/>
      <c r="R1353" s="23"/>
      <c r="T1353" s="26">
        <f t="shared" si="36"/>
        <v>180</v>
      </c>
    </row>
    <row r="1354" spans="1:20" ht="12.75" hidden="1" outlineLevel="2">
      <c r="A1354" s="19" t="s">
        <v>475</v>
      </c>
      <c r="B1354" s="19" t="s">
        <v>808</v>
      </c>
      <c r="C1354" s="42" t="s">
        <v>494</v>
      </c>
      <c r="D1354" s="68" t="s">
        <v>495</v>
      </c>
      <c r="E1354" s="27" t="s">
        <v>335</v>
      </c>
      <c r="F1354" s="2" t="s">
        <v>342</v>
      </c>
      <c r="G1354" s="27">
        <v>0.58968</v>
      </c>
      <c r="H1354" s="56">
        <v>2</v>
      </c>
      <c r="I1354" s="27">
        <v>0.12</v>
      </c>
      <c r="J1354" s="27"/>
      <c r="M1354" s="69"/>
      <c r="O1354" s="27"/>
      <c r="P1354" s="23"/>
      <c r="R1354" s="23"/>
      <c r="T1354" s="26">
        <f t="shared" si="36"/>
        <v>0.70968</v>
      </c>
    </row>
    <row r="1355" spans="1:20" ht="12.75" hidden="1" outlineLevel="2">
      <c r="A1355" s="19" t="s">
        <v>475</v>
      </c>
      <c r="B1355" s="19" t="s">
        <v>808</v>
      </c>
      <c r="C1355" s="42" t="s">
        <v>494</v>
      </c>
      <c r="D1355" s="70" t="s">
        <v>495</v>
      </c>
      <c r="E1355" s="60" t="s">
        <v>713</v>
      </c>
      <c r="F1355" s="23" t="s">
        <v>713</v>
      </c>
      <c r="K1355" s="52">
        <v>4</v>
      </c>
      <c r="L1355" s="53">
        <v>1</v>
      </c>
      <c r="M1355" s="69">
        <f>K1355*L1355*$M$2</f>
        <v>12540</v>
      </c>
      <c r="T1355" s="26">
        <f t="shared" si="36"/>
        <v>12540</v>
      </c>
    </row>
    <row r="1356" spans="1:20" ht="12.75" hidden="1" outlineLevel="2">
      <c r="A1356" s="19" t="s">
        <v>475</v>
      </c>
      <c r="B1356" s="19" t="s">
        <v>813</v>
      </c>
      <c r="C1356" s="42" t="s">
        <v>508</v>
      </c>
      <c r="D1356" s="68" t="s">
        <v>509</v>
      </c>
      <c r="E1356" s="27" t="s">
        <v>861</v>
      </c>
      <c r="F1356" s="2" t="s">
        <v>861</v>
      </c>
      <c r="G1356" s="27"/>
      <c r="H1356" s="56"/>
      <c r="I1356" s="27"/>
      <c r="J1356" s="27"/>
      <c r="M1356" s="69"/>
      <c r="N1356" s="58">
        <f>O1356/$O$2</f>
        <v>14.75</v>
      </c>
      <c r="O1356" s="27">
        <v>1062</v>
      </c>
      <c r="P1356" s="23"/>
      <c r="R1356" s="23"/>
      <c r="T1356" s="26">
        <f t="shared" si="36"/>
        <v>1062</v>
      </c>
    </row>
    <row r="1357" spans="1:20" ht="12.75" hidden="1" outlineLevel="2">
      <c r="A1357" s="19" t="s">
        <v>475</v>
      </c>
      <c r="B1357" s="19" t="s">
        <v>813</v>
      </c>
      <c r="C1357" s="42" t="s">
        <v>508</v>
      </c>
      <c r="D1357" s="68" t="s">
        <v>509</v>
      </c>
      <c r="E1357" s="27" t="s">
        <v>335</v>
      </c>
      <c r="F1357" s="2">
        <v>15</v>
      </c>
      <c r="G1357" s="27">
        <v>170.12268</v>
      </c>
      <c r="H1357" s="56">
        <v>475</v>
      </c>
      <c r="I1357" s="27">
        <v>47.5</v>
      </c>
      <c r="J1357" s="27"/>
      <c r="M1357" s="69"/>
      <c r="O1357" s="27"/>
      <c r="P1357" s="23"/>
      <c r="R1357" s="23"/>
      <c r="T1357" s="26">
        <f t="shared" si="36"/>
        <v>217.62268</v>
      </c>
    </row>
    <row r="1358" spans="1:20" ht="12.75" hidden="1" outlineLevel="2">
      <c r="A1358" s="19" t="s">
        <v>475</v>
      </c>
      <c r="B1358" s="19" t="s">
        <v>813</v>
      </c>
      <c r="C1358" s="42" t="s">
        <v>508</v>
      </c>
      <c r="D1358" s="68" t="s">
        <v>509</v>
      </c>
      <c r="E1358" s="27" t="s">
        <v>335</v>
      </c>
      <c r="F1358" s="2" t="s">
        <v>337</v>
      </c>
      <c r="G1358" s="27">
        <v>30.68442</v>
      </c>
      <c r="H1358" s="56">
        <v>7</v>
      </c>
      <c r="I1358" s="27">
        <v>0.42</v>
      </c>
      <c r="J1358" s="27"/>
      <c r="M1358" s="69"/>
      <c r="O1358" s="27"/>
      <c r="P1358" s="23"/>
      <c r="R1358" s="23"/>
      <c r="T1358" s="26">
        <f t="shared" si="36"/>
        <v>31.10442</v>
      </c>
    </row>
    <row r="1359" spans="1:20" ht="12.75" hidden="1" outlineLevel="2">
      <c r="A1359" s="19" t="s">
        <v>475</v>
      </c>
      <c r="B1359" s="19" t="s">
        <v>813</v>
      </c>
      <c r="C1359" s="42" t="s">
        <v>508</v>
      </c>
      <c r="D1359" s="68" t="s">
        <v>509</v>
      </c>
      <c r="E1359" s="27" t="s">
        <v>335</v>
      </c>
      <c r="F1359" s="2" t="s">
        <v>338</v>
      </c>
      <c r="G1359" s="27">
        <v>34.296209999999995</v>
      </c>
      <c r="H1359" s="56">
        <v>26</v>
      </c>
      <c r="I1359" s="27">
        <v>1.56</v>
      </c>
      <c r="J1359" s="27"/>
      <c r="M1359" s="69"/>
      <c r="O1359" s="27"/>
      <c r="P1359" s="23"/>
      <c r="R1359" s="23"/>
      <c r="T1359" s="26">
        <f t="shared" si="36"/>
        <v>35.85621</v>
      </c>
    </row>
    <row r="1360" spans="1:20" ht="12.75" hidden="1" outlineLevel="2">
      <c r="A1360" s="19" t="s">
        <v>475</v>
      </c>
      <c r="B1360" s="19" t="s">
        <v>813</v>
      </c>
      <c r="C1360" s="42" t="s">
        <v>508</v>
      </c>
      <c r="D1360" s="68" t="s">
        <v>509</v>
      </c>
      <c r="E1360" s="27" t="s">
        <v>335</v>
      </c>
      <c r="F1360" s="2" t="s">
        <v>341</v>
      </c>
      <c r="G1360" s="27">
        <v>10.003499999999999</v>
      </c>
      <c r="H1360" s="56">
        <v>2</v>
      </c>
      <c r="I1360" s="27">
        <v>0.12</v>
      </c>
      <c r="J1360" s="27"/>
      <c r="K1360" s="51"/>
      <c r="L1360" s="3"/>
      <c r="M1360" s="48"/>
      <c r="N1360" s="47"/>
      <c r="O1360" s="26"/>
      <c r="P1360" s="3"/>
      <c r="Q1360" s="26"/>
      <c r="R1360" s="3"/>
      <c r="T1360" s="26">
        <f t="shared" si="36"/>
        <v>10.123499999999998</v>
      </c>
    </row>
    <row r="1361" spans="1:20" ht="12.75" hidden="1" outlineLevel="2">
      <c r="A1361" s="19" t="s">
        <v>475</v>
      </c>
      <c r="B1361" s="19" t="s">
        <v>813</v>
      </c>
      <c r="C1361" s="42" t="s">
        <v>508</v>
      </c>
      <c r="D1361" s="68" t="s">
        <v>509</v>
      </c>
      <c r="E1361" s="27" t="s">
        <v>335</v>
      </c>
      <c r="F1361" s="2" t="s">
        <v>339</v>
      </c>
      <c r="G1361" s="27">
        <v>45.31585499999999</v>
      </c>
      <c r="H1361" s="56">
        <v>86</v>
      </c>
      <c r="I1361" s="27">
        <v>5.16</v>
      </c>
      <c r="J1361" s="27"/>
      <c r="M1361" s="69"/>
      <c r="O1361" s="27"/>
      <c r="P1361" s="23"/>
      <c r="R1361" s="23"/>
      <c r="T1361" s="26">
        <f t="shared" si="36"/>
        <v>50.475854999999996</v>
      </c>
    </row>
    <row r="1362" spans="1:20" ht="12.75" hidden="1" outlineLevel="2">
      <c r="A1362" s="19" t="s">
        <v>475</v>
      </c>
      <c r="B1362" s="19" t="s">
        <v>813</v>
      </c>
      <c r="C1362" s="42" t="s">
        <v>508</v>
      </c>
      <c r="D1362" s="68" t="s">
        <v>509</v>
      </c>
      <c r="E1362" s="27" t="s">
        <v>335</v>
      </c>
      <c r="F1362" s="2" t="s">
        <v>340</v>
      </c>
      <c r="G1362" s="27">
        <v>34.190909999999995</v>
      </c>
      <c r="H1362" s="56">
        <v>52</v>
      </c>
      <c r="I1362" s="27">
        <v>24.96</v>
      </c>
      <c r="J1362" s="27"/>
      <c r="M1362" s="69"/>
      <c r="O1362" s="27"/>
      <c r="P1362" s="23"/>
      <c r="R1362" s="23"/>
      <c r="T1362" s="26">
        <f t="shared" si="36"/>
        <v>59.150909999999996</v>
      </c>
    </row>
    <row r="1363" spans="1:20" ht="12.75" hidden="1" outlineLevel="2">
      <c r="A1363" s="19" t="s">
        <v>475</v>
      </c>
      <c r="B1363" s="19" t="s">
        <v>813</v>
      </c>
      <c r="C1363" s="42" t="s">
        <v>508</v>
      </c>
      <c r="D1363" s="68" t="s">
        <v>509</v>
      </c>
      <c r="E1363" s="27" t="s">
        <v>335</v>
      </c>
      <c r="F1363" s="2" t="s">
        <v>356</v>
      </c>
      <c r="G1363" s="27"/>
      <c r="H1363" s="56"/>
      <c r="I1363" s="27"/>
      <c r="J1363" s="27">
        <v>180</v>
      </c>
      <c r="M1363" s="69"/>
      <c r="O1363" s="27"/>
      <c r="P1363" s="23"/>
      <c r="R1363" s="23"/>
      <c r="T1363" s="26">
        <f t="shared" si="36"/>
        <v>180</v>
      </c>
    </row>
    <row r="1364" spans="1:20" ht="12.75" hidden="1" outlineLevel="2">
      <c r="A1364" s="19" t="s">
        <v>475</v>
      </c>
      <c r="B1364" s="19" t="s">
        <v>813</v>
      </c>
      <c r="C1364" s="42" t="s">
        <v>508</v>
      </c>
      <c r="D1364" s="70" t="s">
        <v>509</v>
      </c>
      <c r="E1364" s="60" t="s">
        <v>713</v>
      </c>
      <c r="F1364" s="23" t="s">
        <v>713</v>
      </c>
      <c r="K1364" s="52">
        <v>1</v>
      </c>
      <c r="L1364" s="53">
        <v>1</v>
      </c>
      <c r="M1364" s="69">
        <f>K1364*L1364*$M$2</f>
        <v>3135</v>
      </c>
      <c r="T1364" s="26">
        <f t="shared" si="36"/>
        <v>3135</v>
      </c>
    </row>
    <row r="1365" spans="1:20" ht="12.75" hidden="1" outlineLevel="2">
      <c r="A1365" s="19" t="s">
        <v>475</v>
      </c>
      <c r="B1365" s="19" t="s">
        <v>804</v>
      </c>
      <c r="C1365" s="42" t="s">
        <v>476</v>
      </c>
      <c r="D1365" s="68" t="s">
        <v>477</v>
      </c>
      <c r="E1365" s="27" t="s">
        <v>335</v>
      </c>
      <c r="F1365" s="2">
        <v>15</v>
      </c>
      <c r="G1365" s="27">
        <v>8.113365</v>
      </c>
      <c r="H1365" s="56">
        <v>23</v>
      </c>
      <c r="I1365" s="27">
        <v>2.3</v>
      </c>
      <c r="J1365" s="27"/>
      <c r="K1365" s="51"/>
      <c r="L1365" s="3"/>
      <c r="M1365" s="48"/>
      <c r="N1365" s="47"/>
      <c r="O1365" s="26"/>
      <c r="P1365" s="3"/>
      <c r="Q1365" s="26"/>
      <c r="R1365" s="3"/>
      <c r="T1365" s="26">
        <f t="shared" si="36"/>
        <v>10.413364999999999</v>
      </c>
    </row>
    <row r="1366" spans="1:20" ht="12.75" hidden="1" outlineLevel="2">
      <c r="A1366" s="19" t="s">
        <v>475</v>
      </c>
      <c r="B1366" s="19" t="s">
        <v>804</v>
      </c>
      <c r="C1366" s="42" t="s">
        <v>476</v>
      </c>
      <c r="D1366" s="68" t="s">
        <v>477</v>
      </c>
      <c r="E1366" s="27" t="s">
        <v>335</v>
      </c>
      <c r="F1366" s="2" t="s">
        <v>337</v>
      </c>
      <c r="G1366" s="27">
        <v>14.62617</v>
      </c>
      <c r="H1366" s="56">
        <v>5</v>
      </c>
      <c r="I1366" s="27">
        <v>0.3</v>
      </c>
      <c r="J1366" s="27"/>
      <c r="M1366" s="69"/>
      <c r="O1366" s="27"/>
      <c r="P1366" s="23"/>
      <c r="R1366" s="23"/>
      <c r="T1366" s="26">
        <f t="shared" si="36"/>
        <v>14.92617</v>
      </c>
    </row>
    <row r="1367" spans="1:20" ht="12.75" hidden="1" outlineLevel="2">
      <c r="A1367" s="19" t="s">
        <v>475</v>
      </c>
      <c r="B1367" s="19" t="s">
        <v>804</v>
      </c>
      <c r="C1367" s="42" t="s">
        <v>476</v>
      </c>
      <c r="D1367" s="68" t="s">
        <v>477</v>
      </c>
      <c r="E1367" s="27" t="s">
        <v>335</v>
      </c>
      <c r="F1367" s="2" t="s">
        <v>338</v>
      </c>
      <c r="G1367" s="27">
        <v>13.95225</v>
      </c>
      <c r="H1367" s="56">
        <v>11</v>
      </c>
      <c r="I1367" s="27">
        <v>0.66</v>
      </c>
      <c r="J1367" s="27"/>
      <c r="M1367" s="69"/>
      <c r="O1367" s="27"/>
      <c r="P1367" s="23"/>
      <c r="R1367" s="23"/>
      <c r="T1367" s="26">
        <f t="shared" si="36"/>
        <v>14.61225</v>
      </c>
    </row>
    <row r="1368" spans="1:20" ht="12.75" hidden="1" outlineLevel="2">
      <c r="A1368" s="19" t="s">
        <v>475</v>
      </c>
      <c r="B1368" s="19" t="s">
        <v>804</v>
      </c>
      <c r="C1368" s="42" t="s">
        <v>476</v>
      </c>
      <c r="D1368" s="68" t="s">
        <v>477</v>
      </c>
      <c r="E1368" s="27" t="s">
        <v>335</v>
      </c>
      <c r="F1368" s="2" t="s">
        <v>339</v>
      </c>
      <c r="G1368" s="27">
        <v>6.08634</v>
      </c>
      <c r="H1368" s="56">
        <v>6</v>
      </c>
      <c r="I1368" s="27">
        <v>0.36</v>
      </c>
      <c r="J1368" s="27"/>
      <c r="M1368" s="69"/>
      <c r="O1368" s="27"/>
      <c r="P1368" s="23"/>
      <c r="R1368" s="23"/>
      <c r="T1368" s="26">
        <f t="shared" si="36"/>
        <v>6.44634</v>
      </c>
    </row>
    <row r="1369" spans="1:20" ht="12.75" hidden="1" outlineLevel="2">
      <c r="A1369" s="19" t="s">
        <v>475</v>
      </c>
      <c r="B1369" s="19" t="s">
        <v>804</v>
      </c>
      <c r="C1369" s="42" t="s">
        <v>476</v>
      </c>
      <c r="D1369" s="68" t="s">
        <v>477</v>
      </c>
      <c r="E1369" s="27" t="s">
        <v>335</v>
      </c>
      <c r="F1369" s="2" t="s">
        <v>356</v>
      </c>
      <c r="G1369" s="27"/>
      <c r="H1369" s="56"/>
      <c r="I1369" s="27"/>
      <c r="J1369" s="27">
        <v>165</v>
      </c>
      <c r="M1369" s="69"/>
      <c r="O1369" s="27"/>
      <c r="P1369" s="23"/>
      <c r="R1369" s="23"/>
      <c r="T1369" s="26">
        <f t="shared" si="36"/>
        <v>165</v>
      </c>
    </row>
    <row r="1370" spans="1:20" ht="12.75" hidden="1" outlineLevel="2">
      <c r="A1370" s="19" t="s">
        <v>475</v>
      </c>
      <c r="B1370" s="19" t="s">
        <v>804</v>
      </c>
      <c r="C1370" s="42" t="s">
        <v>476</v>
      </c>
      <c r="D1370" s="70" t="s">
        <v>477</v>
      </c>
      <c r="E1370" s="60" t="s">
        <v>713</v>
      </c>
      <c r="F1370" s="23" t="s">
        <v>713</v>
      </c>
      <c r="K1370" s="52">
        <v>1</v>
      </c>
      <c r="L1370" s="53">
        <v>0.75</v>
      </c>
      <c r="M1370" s="69">
        <f>K1370*L1370*$M$2</f>
        <v>2351.25</v>
      </c>
      <c r="T1370" s="26">
        <f t="shared" si="36"/>
        <v>2351.25</v>
      </c>
    </row>
    <row r="1371" spans="1:20" ht="12.75" hidden="1" outlineLevel="2">
      <c r="A1371" s="19" t="s">
        <v>475</v>
      </c>
      <c r="B1371" s="19" t="s">
        <v>804</v>
      </c>
      <c r="C1371" s="42" t="s">
        <v>476</v>
      </c>
      <c r="D1371" s="68" t="s">
        <v>477</v>
      </c>
      <c r="E1371" s="27" t="s">
        <v>710</v>
      </c>
      <c r="F1371" s="2" t="s">
        <v>710</v>
      </c>
      <c r="G1371" s="27"/>
      <c r="H1371" s="56"/>
      <c r="I1371" s="27"/>
      <c r="J1371" s="27"/>
      <c r="M1371" s="69"/>
      <c r="O1371" s="27"/>
      <c r="P1371" s="23"/>
      <c r="R1371" s="23"/>
      <c r="S1371" s="27">
        <v>6.5</v>
      </c>
      <c r="T1371" s="26">
        <f t="shared" si="36"/>
        <v>6.5</v>
      </c>
    </row>
    <row r="1372" spans="1:20" ht="12.75" hidden="1" outlineLevel="2">
      <c r="A1372" s="19" t="s">
        <v>475</v>
      </c>
      <c r="B1372" s="19" t="s">
        <v>811</v>
      </c>
      <c r="C1372" s="42" t="s">
        <v>504</v>
      </c>
      <c r="D1372" s="68" t="s">
        <v>505</v>
      </c>
      <c r="E1372" s="27" t="s">
        <v>335</v>
      </c>
      <c r="F1372" s="2">
        <v>15</v>
      </c>
      <c r="G1372" s="27">
        <v>255.23140499999997</v>
      </c>
      <c r="H1372" s="56">
        <v>681</v>
      </c>
      <c r="I1372" s="27">
        <v>68.1</v>
      </c>
      <c r="J1372" s="27"/>
      <c r="M1372" s="69"/>
      <c r="O1372" s="27"/>
      <c r="P1372" s="23"/>
      <c r="R1372" s="23"/>
      <c r="T1372" s="26">
        <f t="shared" si="36"/>
        <v>323.33140499999996</v>
      </c>
    </row>
    <row r="1373" spans="1:20" ht="12.75" hidden="1" outlineLevel="2">
      <c r="A1373" s="19" t="s">
        <v>475</v>
      </c>
      <c r="B1373" s="19" t="s">
        <v>811</v>
      </c>
      <c r="C1373" s="42" t="s">
        <v>504</v>
      </c>
      <c r="D1373" s="68" t="s">
        <v>505</v>
      </c>
      <c r="E1373" s="27" t="s">
        <v>335</v>
      </c>
      <c r="F1373" s="2" t="s">
        <v>337</v>
      </c>
      <c r="G1373" s="27">
        <v>72.05679</v>
      </c>
      <c r="H1373" s="56">
        <v>22</v>
      </c>
      <c r="I1373" s="27">
        <v>1.32</v>
      </c>
      <c r="J1373" s="27"/>
      <c r="M1373" s="69"/>
      <c r="O1373" s="27"/>
      <c r="P1373" s="23"/>
      <c r="R1373" s="23"/>
      <c r="T1373" s="26">
        <f t="shared" si="36"/>
        <v>73.37679</v>
      </c>
    </row>
    <row r="1374" spans="1:20" ht="12.75" hidden="1" outlineLevel="2">
      <c r="A1374" s="19" t="s">
        <v>475</v>
      </c>
      <c r="B1374" s="19" t="s">
        <v>811</v>
      </c>
      <c r="C1374" s="42" t="s">
        <v>504</v>
      </c>
      <c r="D1374" s="68" t="s">
        <v>505</v>
      </c>
      <c r="E1374" s="27" t="s">
        <v>335</v>
      </c>
      <c r="F1374" s="2" t="s">
        <v>338</v>
      </c>
      <c r="G1374" s="27">
        <v>78.68016</v>
      </c>
      <c r="H1374" s="56">
        <v>45</v>
      </c>
      <c r="I1374" s="27">
        <v>2.7</v>
      </c>
      <c r="J1374" s="27"/>
      <c r="M1374" s="69"/>
      <c r="O1374" s="27"/>
      <c r="P1374" s="23"/>
      <c r="R1374" s="23"/>
      <c r="T1374" s="26">
        <f t="shared" si="36"/>
        <v>81.38016</v>
      </c>
    </row>
    <row r="1375" spans="1:20" ht="12.75" hidden="1" outlineLevel="2">
      <c r="A1375" s="19" t="s">
        <v>475</v>
      </c>
      <c r="B1375" s="19" t="s">
        <v>811</v>
      </c>
      <c r="C1375" s="42" t="s">
        <v>504</v>
      </c>
      <c r="D1375" s="68" t="s">
        <v>505</v>
      </c>
      <c r="E1375" s="27" t="s">
        <v>335</v>
      </c>
      <c r="F1375" s="2" t="s">
        <v>341</v>
      </c>
      <c r="G1375" s="27">
        <v>15.173729999999999</v>
      </c>
      <c r="H1375" s="56">
        <v>3</v>
      </c>
      <c r="I1375" s="27">
        <v>0.18</v>
      </c>
      <c r="J1375" s="27"/>
      <c r="M1375" s="69"/>
      <c r="O1375" s="27"/>
      <c r="P1375" s="23"/>
      <c r="R1375" s="23"/>
      <c r="T1375" s="26">
        <f t="shared" si="36"/>
        <v>15.353729999999999</v>
      </c>
    </row>
    <row r="1376" spans="1:20" ht="12.75" hidden="1" outlineLevel="2">
      <c r="A1376" s="19" t="s">
        <v>475</v>
      </c>
      <c r="B1376" s="19" t="s">
        <v>811</v>
      </c>
      <c r="C1376" s="42" t="s">
        <v>504</v>
      </c>
      <c r="D1376" s="68" t="s">
        <v>505</v>
      </c>
      <c r="E1376" s="27" t="s">
        <v>335</v>
      </c>
      <c r="F1376" s="2" t="s">
        <v>339</v>
      </c>
      <c r="G1376" s="27">
        <v>53.792505</v>
      </c>
      <c r="H1376" s="56">
        <v>102</v>
      </c>
      <c r="I1376" s="27">
        <v>6.12</v>
      </c>
      <c r="J1376" s="27"/>
      <c r="K1376" s="51"/>
      <c r="L1376" s="3"/>
      <c r="M1376" s="48"/>
      <c r="N1376" s="47"/>
      <c r="O1376" s="26"/>
      <c r="P1376" s="3"/>
      <c r="Q1376" s="26"/>
      <c r="R1376" s="3"/>
      <c r="T1376" s="26">
        <f t="shared" si="36"/>
        <v>59.912504999999996</v>
      </c>
    </row>
    <row r="1377" spans="1:20" ht="12.75" hidden="1" outlineLevel="2">
      <c r="A1377" s="19" t="s">
        <v>475</v>
      </c>
      <c r="B1377" s="19" t="s">
        <v>811</v>
      </c>
      <c r="C1377" s="42" t="s">
        <v>504</v>
      </c>
      <c r="D1377" s="68" t="s">
        <v>505</v>
      </c>
      <c r="E1377" s="27" t="s">
        <v>335</v>
      </c>
      <c r="F1377" s="2" t="s">
        <v>340</v>
      </c>
      <c r="G1377" s="27">
        <v>2.6325</v>
      </c>
      <c r="H1377" s="56">
        <v>3</v>
      </c>
      <c r="I1377" s="27">
        <v>1.44</v>
      </c>
      <c r="J1377" s="27"/>
      <c r="M1377" s="69"/>
      <c r="O1377" s="27"/>
      <c r="P1377" s="23"/>
      <c r="R1377" s="23"/>
      <c r="T1377" s="26">
        <f t="shared" si="36"/>
        <v>4.0725</v>
      </c>
    </row>
    <row r="1378" spans="1:20" ht="12.75" hidden="1" outlineLevel="2">
      <c r="A1378" s="19" t="s">
        <v>475</v>
      </c>
      <c r="B1378" s="19" t="s">
        <v>811</v>
      </c>
      <c r="C1378" s="42" t="s">
        <v>504</v>
      </c>
      <c r="D1378" s="68" t="s">
        <v>505</v>
      </c>
      <c r="E1378" s="27" t="s">
        <v>335</v>
      </c>
      <c r="F1378" s="2" t="s">
        <v>349</v>
      </c>
      <c r="G1378" s="27">
        <v>2.91681</v>
      </c>
      <c r="H1378" s="56">
        <v>1</v>
      </c>
      <c r="I1378" s="27">
        <v>0.06</v>
      </c>
      <c r="J1378" s="27"/>
      <c r="M1378" s="69"/>
      <c r="O1378" s="27"/>
      <c r="P1378" s="23"/>
      <c r="R1378" s="23"/>
      <c r="T1378" s="26">
        <f aca="true" t="shared" si="37" ref="T1378:T1409">G1378+I1378+J1378+M1378+O1378+Q1378+R1378+S1378</f>
        <v>2.97681</v>
      </c>
    </row>
    <row r="1379" spans="1:20" ht="12.75" hidden="1" outlineLevel="2">
      <c r="A1379" s="19" t="s">
        <v>475</v>
      </c>
      <c r="B1379" s="19" t="s">
        <v>811</v>
      </c>
      <c r="C1379" s="42" t="s">
        <v>504</v>
      </c>
      <c r="D1379" s="68" t="s">
        <v>505</v>
      </c>
      <c r="E1379" s="27" t="s">
        <v>335</v>
      </c>
      <c r="F1379" s="2" t="s">
        <v>356</v>
      </c>
      <c r="G1379" s="27"/>
      <c r="H1379" s="56"/>
      <c r="I1379" s="27"/>
      <c r="J1379" s="27">
        <v>180</v>
      </c>
      <c r="M1379" s="69"/>
      <c r="O1379" s="27"/>
      <c r="P1379" s="23"/>
      <c r="R1379" s="23"/>
      <c r="T1379" s="26">
        <f t="shared" si="37"/>
        <v>180</v>
      </c>
    </row>
    <row r="1380" spans="1:20" ht="12.75" hidden="1" outlineLevel="2">
      <c r="A1380" s="19" t="s">
        <v>475</v>
      </c>
      <c r="B1380" s="19" t="s">
        <v>811</v>
      </c>
      <c r="C1380" s="42" t="s">
        <v>504</v>
      </c>
      <c r="D1380" s="70" t="s">
        <v>505</v>
      </c>
      <c r="E1380" s="60" t="s">
        <v>713</v>
      </c>
      <c r="F1380" s="23" t="s">
        <v>713</v>
      </c>
      <c r="K1380" s="52">
        <v>2</v>
      </c>
      <c r="L1380" s="53">
        <v>1</v>
      </c>
      <c r="M1380" s="69">
        <f>K1380*L1380*$M$2</f>
        <v>6270</v>
      </c>
      <c r="T1380" s="26">
        <f t="shared" si="37"/>
        <v>6270</v>
      </c>
    </row>
    <row r="1381" spans="1:20" ht="12.75" hidden="1" outlineLevel="2">
      <c r="A1381" s="19" t="s">
        <v>475</v>
      </c>
      <c r="B1381" s="19" t="s">
        <v>811</v>
      </c>
      <c r="C1381" s="42" t="s">
        <v>504</v>
      </c>
      <c r="D1381" s="68" t="s">
        <v>505</v>
      </c>
      <c r="E1381" s="27" t="s">
        <v>710</v>
      </c>
      <c r="F1381" s="2" t="s">
        <v>710</v>
      </c>
      <c r="G1381" s="27"/>
      <c r="H1381" s="56"/>
      <c r="I1381" s="27"/>
      <c r="J1381" s="27"/>
      <c r="M1381" s="69"/>
      <c r="O1381" s="27"/>
      <c r="P1381" s="23"/>
      <c r="R1381" s="23"/>
      <c r="S1381" s="27">
        <v>41.87</v>
      </c>
      <c r="T1381" s="26">
        <f t="shared" si="37"/>
        <v>41.87</v>
      </c>
    </row>
    <row r="1382" spans="1:20" ht="12.75" hidden="1" outlineLevel="2">
      <c r="A1382" s="19" t="s">
        <v>475</v>
      </c>
      <c r="B1382" s="19" t="s">
        <v>812</v>
      </c>
      <c r="C1382" s="42" t="s">
        <v>506</v>
      </c>
      <c r="D1382" s="68" t="s">
        <v>507</v>
      </c>
      <c r="E1382" s="27" t="s">
        <v>335</v>
      </c>
      <c r="F1382" s="2">
        <v>15</v>
      </c>
      <c r="G1382" s="27">
        <v>2.1165299999999996</v>
      </c>
      <c r="H1382" s="56">
        <v>6</v>
      </c>
      <c r="I1382" s="27">
        <v>0.6</v>
      </c>
      <c r="J1382" s="27"/>
      <c r="K1382" s="51"/>
      <c r="L1382" s="3"/>
      <c r="M1382" s="48"/>
      <c r="N1382" s="47"/>
      <c r="O1382" s="26"/>
      <c r="P1382" s="3"/>
      <c r="Q1382" s="26"/>
      <c r="R1382" s="3"/>
      <c r="T1382" s="26">
        <f t="shared" si="37"/>
        <v>2.7165299999999997</v>
      </c>
    </row>
    <row r="1383" spans="1:20" ht="12.75" hidden="1" outlineLevel="2">
      <c r="A1383" s="19" t="s">
        <v>475</v>
      </c>
      <c r="B1383" s="19" t="s">
        <v>812</v>
      </c>
      <c r="C1383" s="42" t="s">
        <v>506</v>
      </c>
      <c r="D1383" s="68" t="s">
        <v>507</v>
      </c>
      <c r="E1383" s="27" t="s">
        <v>335</v>
      </c>
      <c r="F1383" s="2" t="s">
        <v>337</v>
      </c>
      <c r="G1383" s="27">
        <v>36.61281</v>
      </c>
      <c r="H1383" s="56">
        <v>7</v>
      </c>
      <c r="I1383" s="27">
        <v>0.42</v>
      </c>
      <c r="J1383" s="27"/>
      <c r="M1383" s="69"/>
      <c r="O1383" s="27"/>
      <c r="P1383" s="23"/>
      <c r="R1383" s="23"/>
      <c r="T1383" s="26">
        <f t="shared" si="37"/>
        <v>37.032810000000005</v>
      </c>
    </row>
    <row r="1384" spans="1:20" ht="12.75" hidden="1" outlineLevel="2">
      <c r="A1384" s="19" t="s">
        <v>475</v>
      </c>
      <c r="B1384" s="19" t="s">
        <v>812</v>
      </c>
      <c r="C1384" s="42" t="s">
        <v>506</v>
      </c>
      <c r="D1384" s="68" t="s">
        <v>507</v>
      </c>
      <c r="E1384" s="27" t="s">
        <v>335</v>
      </c>
      <c r="F1384" s="2" t="s">
        <v>338</v>
      </c>
      <c r="G1384" s="27">
        <v>4.78062</v>
      </c>
      <c r="H1384" s="56">
        <v>4</v>
      </c>
      <c r="I1384" s="27">
        <v>0.24</v>
      </c>
      <c r="J1384" s="27"/>
      <c r="M1384" s="69"/>
      <c r="O1384" s="27"/>
      <c r="P1384" s="23"/>
      <c r="R1384" s="23"/>
      <c r="T1384" s="26">
        <f t="shared" si="37"/>
        <v>5.02062</v>
      </c>
    </row>
    <row r="1385" spans="1:20" ht="12.75" hidden="1" outlineLevel="2">
      <c r="A1385" s="19" t="s">
        <v>475</v>
      </c>
      <c r="B1385" s="19" t="s">
        <v>812</v>
      </c>
      <c r="C1385" s="42" t="s">
        <v>506</v>
      </c>
      <c r="D1385" s="68" t="s">
        <v>507</v>
      </c>
      <c r="E1385" s="27" t="s">
        <v>335</v>
      </c>
      <c r="F1385" s="2" t="s">
        <v>339</v>
      </c>
      <c r="G1385" s="27">
        <v>1.38996</v>
      </c>
      <c r="H1385" s="56">
        <v>3</v>
      </c>
      <c r="I1385" s="27">
        <v>0.18</v>
      </c>
      <c r="J1385" s="27"/>
      <c r="M1385" s="69"/>
      <c r="O1385" s="27"/>
      <c r="P1385" s="23"/>
      <c r="R1385" s="23"/>
      <c r="T1385" s="26">
        <f t="shared" si="37"/>
        <v>1.56996</v>
      </c>
    </row>
    <row r="1386" spans="1:20" ht="12.75" hidden="1" outlineLevel="2">
      <c r="A1386" s="19" t="s">
        <v>475</v>
      </c>
      <c r="B1386" s="19" t="s">
        <v>812</v>
      </c>
      <c r="C1386" s="42" t="s">
        <v>506</v>
      </c>
      <c r="D1386" s="68" t="s">
        <v>507</v>
      </c>
      <c r="E1386" s="27" t="s">
        <v>335</v>
      </c>
      <c r="F1386" s="2" t="s">
        <v>340</v>
      </c>
      <c r="G1386" s="27">
        <v>1.87434</v>
      </c>
      <c r="H1386" s="56">
        <v>2</v>
      </c>
      <c r="I1386" s="27">
        <v>0.96</v>
      </c>
      <c r="J1386" s="27"/>
      <c r="M1386" s="69"/>
      <c r="O1386" s="27"/>
      <c r="P1386" s="23"/>
      <c r="R1386" s="23"/>
      <c r="T1386" s="26">
        <f t="shared" si="37"/>
        <v>2.83434</v>
      </c>
    </row>
    <row r="1387" spans="1:20" ht="12.75" hidden="1" outlineLevel="2">
      <c r="A1387" s="19" t="s">
        <v>475</v>
      </c>
      <c r="B1387" s="19" t="s">
        <v>812</v>
      </c>
      <c r="C1387" s="42" t="s">
        <v>506</v>
      </c>
      <c r="D1387" s="68" t="s">
        <v>507</v>
      </c>
      <c r="E1387" s="27" t="s">
        <v>335</v>
      </c>
      <c r="F1387" s="2" t="s">
        <v>356</v>
      </c>
      <c r="G1387" s="27"/>
      <c r="H1387" s="56"/>
      <c r="I1387" s="27"/>
      <c r="J1387" s="27">
        <v>135</v>
      </c>
      <c r="M1387" s="69"/>
      <c r="O1387" s="27"/>
      <c r="P1387" s="23"/>
      <c r="R1387" s="23"/>
      <c r="T1387" s="26">
        <f t="shared" si="37"/>
        <v>135</v>
      </c>
    </row>
    <row r="1388" spans="1:20" ht="12.75" hidden="1" outlineLevel="2">
      <c r="A1388" s="19" t="s">
        <v>475</v>
      </c>
      <c r="B1388" s="19" t="s">
        <v>812</v>
      </c>
      <c r="C1388" s="42" t="s">
        <v>506</v>
      </c>
      <c r="D1388" s="68" t="s">
        <v>507</v>
      </c>
      <c r="E1388" s="27" t="s">
        <v>335</v>
      </c>
      <c r="F1388" s="2" t="s">
        <v>346</v>
      </c>
      <c r="G1388" s="27">
        <v>18.48015</v>
      </c>
      <c r="H1388" s="56">
        <v>1</v>
      </c>
      <c r="I1388" s="27">
        <v>0.06</v>
      </c>
      <c r="J1388" s="27"/>
      <c r="K1388" s="51"/>
      <c r="L1388" s="3"/>
      <c r="M1388" s="48"/>
      <c r="N1388" s="47"/>
      <c r="O1388" s="26"/>
      <c r="P1388" s="3"/>
      <c r="Q1388" s="26"/>
      <c r="R1388" s="3"/>
      <c r="T1388" s="26">
        <f t="shared" si="37"/>
        <v>18.540149999999997</v>
      </c>
    </row>
    <row r="1389" spans="1:20" ht="12.75" hidden="1" outlineLevel="2">
      <c r="A1389" s="19" t="s">
        <v>475</v>
      </c>
      <c r="B1389" s="19" t="s">
        <v>812</v>
      </c>
      <c r="C1389" s="42" t="s">
        <v>506</v>
      </c>
      <c r="D1389" s="68" t="s">
        <v>507</v>
      </c>
      <c r="E1389" s="27" t="s">
        <v>335</v>
      </c>
      <c r="F1389" s="2" t="s">
        <v>348</v>
      </c>
      <c r="G1389" s="27">
        <v>3.07476</v>
      </c>
      <c r="H1389" s="56">
        <v>1</v>
      </c>
      <c r="I1389" s="27">
        <v>0.06</v>
      </c>
      <c r="J1389" s="27"/>
      <c r="M1389" s="69"/>
      <c r="O1389" s="27"/>
      <c r="P1389" s="23"/>
      <c r="R1389" s="23"/>
      <c r="T1389" s="26">
        <f t="shared" si="37"/>
        <v>3.13476</v>
      </c>
    </row>
    <row r="1390" spans="1:20" ht="12.75" hidden="1" outlineLevel="2">
      <c r="A1390" s="19" t="s">
        <v>475</v>
      </c>
      <c r="B1390" s="19" t="s">
        <v>812</v>
      </c>
      <c r="C1390" s="42" t="s">
        <v>506</v>
      </c>
      <c r="D1390" s="70" t="s">
        <v>507</v>
      </c>
      <c r="E1390" s="60" t="s">
        <v>713</v>
      </c>
      <c r="F1390" s="23" t="s">
        <v>713</v>
      </c>
      <c r="K1390" s="52">
        <v>2</v>
      </c>
      <c r="L1390" s="53">
        <v>1</v>
      </c>
      <c r="M1390" s="69">
        <f>K1390*L1390*$M$2</f>
        <v>6270</v>
      </c>
      <c r="T1390" s="26">
        <f t="shared" si="37"/>
        <v>6270</v>
      </c>
    </row>
    <row r="1391" spans="1:20" ht="12.75" hidden="1" outlineLevel="2">
      <c r="A1391" s="19" t="s">
        <v>475</v>
      </c>
      <c r="B1391" s="19" t="s">
        <v>812</v>
      </c>
      <c r="C1391" s="42" t="s">
        <v>506</v>
      </c>
      <c r="D1391" s="68" t="s">
        <v>507</v>
      </c>
      <c r="E1391" s="27" t="s">
        <v>710</v>
      </c>
      <c r="F1391" s="2" t="s">
        <v>710</v>
      </c>
      <c r="G1391" s="27"/>
      <c r="H1391" s="56"/>
      <c r="I1391" s="27"/>
      <c r="J1391" s="27"/>
      <c r="M1391" s="69"/>
      <c r="O1391" s="27"/>
      <c r="P1391" s="23"/>
      <c r="R1391" s="23"/>
      <c r="S1391" s="27">
        <v>89.39</v>
      </c>
      <c r="T1391" s="26">
        <f t="shared" si="37"/>
        <v>89.39</v>
      </c>
    </row>
    <row r="1392" spans="1:20" ht="12.75" hidden="1" outlineLevel="2">
      <c r="A1392" s="19" t="s">
        <v>475</v>
      </c>
      <c r="B1392" s="19" t="s">
        <v>934</v>
      </c>
      <c r="C1392" s="44">
        <v>601473</v>
      </c>
      <c r="D1392" s="70" t="s">
        <v>923</v>
      </c>
      <c r="E1392" s="60" t="s">
        <v>713</v>
      </c>
      <c r="F1392" s="23" t="s">
        <v>713</v>
      </c>
      <c r="K1392" s="52">
        <v>1</v>
      </c>
      <c r="L1392" s="53">
        <v>1</v>
      </c>
      <c r="M1392" s="69">
        <f>K1392*L1392*$M$2</f>
        <v>3135</v>
      </c>
      <c r="T1392" s="26">
        <f t="shared" si="37"/>
        <v>3135</v>
      </c>
    </row>
    <row r="1393" spans="1:20" ht="12.75" hidden="1" outlineLevel="2">
      <c r="A1393" s="19" t="s">
        <v>475</v>
      </c>
      <c r="B1393" s="19" t="s">
        <v>814</v>
      </c>
      <c r="C1393" s="42" t="s">
        <v>712</v>
      </c>
      <c r="D1393" s="68" t="s">
        <v>717</v>
      </c>
      <c r="E1393" s="27" t="s">
        <v>861</v>
      </c>
      <c r="F1393" s="2" t="s">
        <v>861</v>
      </c>
      <c r="G1393" s="27"/>
      <c r="H1393" s="56"/>
      <c r="I1393" s="27"/>
      <c r="J1393" s="27"/>
      <c r="M1393" s="69"/>
      <c r="N1393" s="58">
        <f>O1393/$O$2</f>
        <v>2</v>
      </c>
      <c r="O1393" s="27">
        <v>144</v>
      </c>
      <c r="P1393" s="23"/>
      <c r="R1393" s="23"/>
      <c r="T1393" s="26">
        <f t="shared" si="37"/>
        <v>144</v>
      </c>
    </row>
    <row r="1394" spans="1:20" ht="12.75" hidden="1" outlineLevel="2">
      <c r="A1394" s="19" t="s">
        <v>475</v>
      </c>
      <c r="B1394" s="19" t="s">
        <v>814</v>
      </c>
      <c r="C1394" s="42" t="s">
        <v>712</v>
      </c>
      <c r="D1394" s="68" t="s">
        <v>717</v>
      </c>
      <c r="E1394" s="27" t="s">
        <v>335</v>
      </c>
      <c r="F1394" s="2">
        <v>15</v>
      </c>
      <c r="G1394" s="27">
        <v>0.352755</v>
      </c>
      <c r="H1394" s="56">
        <v>1</v>
      </c>
      <c r="I1394" s="27">
        <v>0.1</v>
      </c>
      <c r="J1394" s="27"/>
      <c r="M1394" s="69"/>
      <c r="O1394" s="27"/>
      <c r="P1394" s="23"/>
      <c r="R1394" s="23"/>
      <c r="T1394" s="26">
        <f t="shared" si="37"/>
        <v>0.452755</v>
      </c>
    </row>
    <row r="1395" spans="1:20" ht="12.75" hidden="1" outlineLevel="2">
      <c r="A1395" s="19" t="s">
        <v>475</v>
      </c>
      <c r="B1395" s="19" t="s">
        <v>814</v>
      </c>
      <c r="C1395" s="42" t="s">
        <v>712</v>
      </c>
      <c r="D1395" s="68" t="s">
        <v>717</v>
      </c>
      <c r="E1395" s="27" t="s">
        <v>335</v>
      </c>
      <c r="F1395" s="2" t="s">
        <v>356</v>
      </c>
      <c r="G1395" s="27"/>
      <c r="H1395" s="56"/>
      <c r="I1395" s="27"/>
      <c r="J1395" s="27">
        <v>15</v>
      </c>
      <c r="M1395" s="69"/>
      <c r="O1395" s="27"/>
      <c r="P1395" s="23"/>
      <c r="R1395" s="23"/>
      <c r="T1395" s="26">
        <f t="shared" si="37"/>
        <v>15</v>
      </c>
    </row>
    <row r="1396" spans="1:20" ht="12.75" hidden="1" outlineLevel="2">
      <c r="A1396" s="19" t="s">
        <v>475</v>
      </c>
      <c r="B1396" s="19" t="s">
        <v>814</v>
      </c>
      <c r="C1396" s="42" t="s">
        <v>712</v>
      </c>
      <c r="D1396" s="70" t="s">
        <v>717</v>
      </c>
      <c r="E1396" s="60" t="s">
        <v>713</v>
      </c>
      <c r="F1396" s="23" t="s">
        <v>713</v>
      </c>
      <c r="K1396" s="52">
        <v>1</v>
      </c>
      <c r="L1396" s="53">
        <v>0.75</v>
      </c>
      <c r="M1396" s="69">
        <f>K1396*L1396*$M$2</f>
        <v>2351.25</v>
      </c>
      <c r="T1396" s="26">
        <f t="shared" si="37"/>
        <v>2351.25</v>
      </c>
    </row>
    <row r="1397" spans="1:20" ht="12.75" hidden="1" outlineLevel="2">
      <c r="A1397" s="19" t="s">
        <v>475</v>
      </c>
      <c r="B1397" s="19" t="s">
        <v>809</v>
      </c>
      <c r="C1397" s="42" t="s">
        <v>496</v>
      </c>
      <c r="D1397" s="68" t="s">
        <v>497</v>
      </c>
      <c r="E1397" s="27" t="s">
        <v>861</v>
      </c>
      <c r="F1397" s="2" t="s">
        <v>861</v>
      </c>
      <c r="G1397" s="27"/>
      <c r="H1397" s="56"/>
      <c r="I1397" s="27"/>
      <c r="J1397" s="27"/>
      <c r="M1397" s="69"/>
      <c r="N1397" s="58">
        <f>O1397/$O$2</f>
        <v>3.25</v>
      </c>
      <c r="O1397" s="27">
        <v>234</v>
      </c>
      <c r="P1397" s="23"/>
      <c r="R1397" s="23"/>
      <c r="T1397" s="26">
        <f t="shared" si="37"/>
        <v>234</v>
      </c>
    </row>
    <row r="1398" spans="1:20" ht="12.75" hidden="1" outlineLevel="2">
      <c r="A1398" s="19" t="s">
        <v>475</v>
      </c>
      <c r="B1398" s="19" t="s">
        <v>809</v>
      </c>
      <c r="C1398" s="1" t="s">
        <v>496</v>
      </c>
      <c r="D1398" s="71" t="s">
        <v>497</v>
      </c>
      <c r="E1398" s="27" t="s">
        <v>335</v>
      </c>
      <c r="F1398" s="2">
        <v>15</v>
      </c>
      <c r="G1398" s="27">
        <v>5747.563575000023</v>
      </c>
      <c r="H1398" s="56">
        <v>16210</v>
      </c>
      <c r="I1398" s="27">
        <v>1621</v>
      </c>
      <c r="J1398" s="27"/>
      <c r="O1398" s="27"/>
      <c r="P1398" s="23"/>
      <c r="R1398" s="23"/>
      <c r="T1398" s="26">
        <f t="shared" si="37"/>
        <v>7368.563575000023</v>
      </c>
    </row>
    <row r="1399" spans="1:20" ht="12.75" hidden="1" outlineLevel="2">
      <c r="A1399" s="19" t="s">
        <v>475</v>
      </c>
      <c r="B1399" s="19" t="s">
        <v>809</v>
      </c>
      <c r="C1399" s="1" t="s">
        <v>496</v>
      </c>
      <c r="D1399" s="23" t="s">
        <v>497</v>
      </c>
      <c r="E1399" s="27" t="s">
        <v>335</v>
      </c>
      <c r="F1399" s="2" t="s">
        <v>337</v>
      </c>
      <c r="G1399" s="27">
        <v>447.70401</v>
      </c>
      <c r="H1399" s="56">
        <v>122</v>
      </c>
      <c r="I1399" s="27">
        <v>7.32</v>
      </c>
      <c r="J1399" s="27"/>
      <c r="O1399" s="27"/>
      <c r="P1399" s="23"/>
      <c r="R1399" s="23"/>
      <c r="T1399" s="26">
        <f t="shared" si="37"/>
        <v>455.02401</v>
      </c>
    </row>
    <row r="1400" spans="1:20" ht="12.75" hidden="1" outlineLevel="2">
      <c r="A1400" s="19" t="s">
        <v>475</v>
      </c>
      <c r="B1400" s="19" t="s">
        <v>809</v>
      </c>
      <c r="C1400" s="1" t="s">
        <v>496</v>
      </c>
      <c r="D1400" s="23" t="s">
        <v>497</v>
      </c>
      <c r="E1400" s="27" t="s">
        <v>335</v>
      </c>
      <c r="F1400" s="2" t="s">
        <v>338</v>
      </c>
      <c r="G1400" s="27">
        <v>1606.9622399999998</v>
      </c>
      <c r="H1400" s="56">
        <v>923</v>
      </c>
      <c r="I1400" s="27">
        <v>55.38</v>
      </c>
      <c r="J1400" s="27"/>
      <c r="O1400" s="27"/>
      <c r="P1400" s="23"/>
      <c r="R1400" s="23"/>
      <c r="T1400" s="26">
        <f t="shared" si="37"/>
        <v>1662.34224</v>
      </c>
    </row>
    <row r="1401" spans="1:20" ht="12.75" hidden="1" outlineLevel="2">
      <c r="A1401" s="19" t="s">
        <v>475</v>
      </c>
      <c r="B1401" s="19" t="s">
        <v>809</v>
      </c>
      <c r="C1401" s="1" t="s">
        <v>496</v>
      </c>
      <c r="D1401" s="23" t="s">
        <v>497</v>
      </c>
      <c r="E1401" s="27" t="s">
        <v>335</v>
      </c>
      <c r="F1401" s="2" t="s">
        <v>341</v>
      </c>
      <c r="G1401" s="27">
        <v>20.17548</v>
      </c>
      <c r="H1401" s="56">
        <v>4</v>
      </c>
      <c r="I1401" s="27">
        <v>0.24</v>
      </c>
      <c r="J1401" s="27"/>
      <c r="K1401" s="51"/>
      <c r="L1401" s="3"/>
      <c r="M1401" s="26"/>
      <c r="N1401" s="47"/>
      <c r="O1401" s="26"/>
      <c r="P1401" s="3"/>
      <c r="Q1401" s="26"/>
      <c r="R1401" s="3"/>
      <c r="T1401" s="26">
        <f t="shared" si="37"/>
        <v>20.41548</v>
      </c>
    </row>
    <row r="1402" spans="1:20" ht="12.75" hidden="1" outlineLevel="2">
      <c r="A1402" s="19" t="s">
        <v>475</v>
      </c>
      <c r="B1402" s="19" t="s">
        <v>809</v>
      </c>
      <c r="C1402" s="1" t="s">
        <v>496</v>
      </c>
      <c r="D1402" s="72" t="s">
        <v>497</v>
      </c>
      <c r="E1402" s="27" t="s">
        <v>335</v>
      </c>
      <c r="F1402" s="2" t="s">
        <v>339</v>
      </c>
      <c r="G1402" s="27">
        <v>3257.924085000008</v>
      </c>
      <c r="H1402" s="56">
        <v>3184</v>
      </c>
      <c r="I1402" s="27">
        <v>191.04</v>
      </c>
      <c r="J1402" s="27"/>
      <c r="O1402" s="27"/>
      <c r="P1402" s="23"/>
      <c r="R1402" s="23"/>
      <c r="T1402" s="26">
        <f t="shared" si="37"/>
        <v>3448.964085000008</v>
      </c>
    </row>
    <row r="1403" spans="1:20" ht="12.75" hidden="1" outlineLevel="2">
      <c r="A1403" s="19" t="s">
        <v>475</v>
      </c>
      <c r="B1403" s="19" t="s">
        <v>809</v>
      </c>
      <c r="C1403" s="1" t="s">
        <v>496</v>
      </c>
      <c r="D1403" s="23" t="s">
        <v>497</v>
      </c>
      <c r="E1403" s="27" t="s">
        <v>335</v>
      </c>
      <c r="F1403" s="2" t="s">
        <v>340</v>
      </c>
      <c r="G1403" s="27">
        <v>841.7366099999999</v>
      </c>
      <c r="H1403" s="56">
        <v>1196</v>
      </c>
      <c r="I1403" s="27">
        <v>574.08</v>
      </c>
      <c r="J1403" s="27"/>
      <c r="K1403" s="51"/>
      <c r="L1403" s="3"/>
      <c r="M1403" s="26"/>
      <c r="N1403" s="47"/>
      <c r="O1403" s="26"/>
      <c r="P1403" s="3"/>
      <c r="Q1403" s="26"/>
      <c r="R1403" s="3"/>
      <c r="T1403" s="26">
        <f t="shared" si="37"/>
        <v>1415.8166099999999</v>
      </c>
    </row>
    <row r="1404" spans="1:20" ht="12.75" hidden="1" outlineLevel="2">
      <c r="A1404" s="19" t="s">
        <v>475</v>
      </c>
      <c r="B1404" s="19" t="s">
        <v>809</v>
      </c>
      <c r="C1404" s="1" t="s">
        <v>496</v>
      </c>
      <c r="D1404" s="23" t="s">
        <v>497</v>
      </c>
      <c r="E1404" s="27" t="s">
        <v>335</v>
      </c>
      <c r="F1404" s="2" t="s">
        <v>356</v>
      </c>
      <c r="G1404" s="27"/>
      <c r="H1404" s="56"/>
      <c r="I1404" s="27"/>
      <c r="J1404" s="27">
        <v>180</v>
      </c>
      <c r="O1404" s="27"/>
      <c r="P1404" s="23"/>
      <c r="R1404" s="23"/>
      <c r="T1404" s="26">
        <f t="shared" si="37"/>
        <v>180</v>
      </c>
    </row>
    <row r="1405" spans="1:20" ht="12.75" hidden="1" outlineLevel="2">
      <c r="A1405" s="19" t="s">
        <v>475</v>
      </c>
      <c r="B1405" s="19" t="s">
        <v>809</v>
      </c>
      <c r="C1405" s="1" t="s">
        <v>496</v>
      </c>
      <c r="D1405" s="23" t="s">
        <v>497</v>
      </c>
      <c r="E1405" s="27" t="s">
        <v>335</v>
      </c>
      <c r="F1405" s="2" t="s">
        <v>344</v>
      </c>
      <c r="G1405" s="27">
        <v>6.802379999999999</v>
      </c>
      <c r="H1405" s="56">
        <v>5</v>
      </c>
      <c r="I1405" s="27">
        <v>0.3</v>
      </c>
      <c r="J1405" s="27"/>
      <c r="O1405" s="27"/>
      <c r="P1405" s="23"/>
      <c r="R1405" s="23"/>
      <c r="T1405" s="26">
        <f t="shared" si="37"/>
        <v>7.102379999999999</v>
      </c>
    </row>
    <row r="1406" spans="1:20" ht="12.75" hidden="1" outlineLevel="2">
      <c r="A1406" s="19" t="s">
        <v>475</v>
      </c>
      <c r="B1406" s="19" t="s">
        <v>809</v>
      </c>
      <c r="C1406" s="1" t="s">
        <v>496</v>
      </c>
      <c r="D1406" s="23" t="s">
        <v>497</v>
      </c>
      <c r="E1406" s="27" t="s">
        <v>335</v>
      </c>
      <c r="F1406" s="2" t="s">
        <v>346</v>
      </c>
      <c r="G1406" s="27">
        <v>0.2106</v>
      </c>
      <c r="H1406" s="56">
        <v>1</v>
      </c>
      <c r="I1406" s="27">
        <v>0.06</v>
      </c>
      <c r="J1406" s="27"/>
      <c r="O1406" s="27"/>
      <c r="P1406" s="23"/>
      <c r="R1406" s="23"/>
      <c r="T1406" s="26">
        <f t="shared" si="37"/>
        <v>0.2706</v>
      </c>
    </row>
    <row r="1407" spans="1:20" ht="12.75" hidden="1" outlineLevel="2">
      <c r="A1407" s="19" t="s">
        <v>475</v>
      </c>
      <c r="B1407" s="19" t="s">
        <v>809</v>
      </c>
      <c r="C1407" s="1" t="s">
        <v>496</v>
      </c>
      <c r="D1407" s="23" t="s">
        <v>497</v>
      </c>
      <c r="E1407" s="27" t="s">
        <v>335</v>
      </c>
      <c r="F1407" s="2" t="s">
        <v>348</v>
      </c>
      <c r="G1407" s="27">
        <v>1.0635299999999999</v>
      </c>
      <c r="H1407" s="56">
        <v>1</v>
      </c>
      <c r="I1407" s="27">
        <v>0.06</v>
      </c>
      <c r="J1407" s="27"/>
      <c r="O1407" s="27"/>
      <c r="P1407" s="23"/>
      <c r="R1407" s="23"/>
      <c r="T1407" s="26">
        <f t="shared" si="37"/>
        <v>1.12353</v>
      </c>
    </row>
    <row r="1408" spans="1:20" ht="12.75" hidden="1" outlineLevel="2">
      <c r="A1408" s="19" t="s">
        <v>475</v>
      </c>
      <c r="B1408" s="19" t="s">
        <v>809</v>
      </c>
      <c r="C1408" s="1" t="s">
        <v>496</v>
      </c>
      <c r="D1408" s="23" t="s">
        <v>497</v>
      </c>
      <c r="E1408" s="27" t="s">
        <v>335</v>
      </c>
      <c r="F1408" s="2" t="s">
        <v>342</v>
      </c>
      <c r="G1408" s="27">
        <v>268.64135999999996</v>
      </c>
      <c r="H1408" s="56">
        <v>906</v>
      </c>
      <c r="I1408" s="27">
        <v>54.36</v>
      </c>
      <c r="J1408" s="27"/>
      <c r="O1408" s="27"/>
      <c r="P1408" s="23"/>
      <c r="R1408" s="23"/>
      <c r="T1408" s="26">
        <f t="shared" si="37"/>
        <v>323.00136</v>
      </c>
    </row>
    <row r="1409" spans="1:20" ht="12.75" hidden="1" outlineLevel="2">
      <c r="A1409" s="19" t="s">
        <v>475</v>
      </c>
      <c r="B1409" s="19" t="s">
        <v>809</v>
      </c>
      <c r="C1409" s="1" t="s">
        <v>496</v>
      </c>
      <c r="D1409" s="76" t="s">
        <v>497</v>
      </c>
      <c r="E1409" s="60" t="s">
        <v>713</v>
      </c>
      <c r="F1409" s="23" t="s">
        <v>713</v>
      </c>
      <c r="K1409" s="52">
        <v>2</v>
      </c>
      <c r="L1409" s="53">
        <v>1</v>
      </c>
      <c r="M1409" s="27">
        <f>K1409*L1409*$M$2</f>
        <v>6270</v>
      </c>
      <c r="T1409" s="26">
        <f t="shared" si="37"/>
        <v>6270</v>
      </c>
    </row>
    <row r="1410" spans="1:20" ht="12.75" hidden="1" outlineLevel="2">
      <c r="A1410" s="19" t="s">
        <v>475</v>
      </c>
      <c r="B1410" s="19" t="s">
        <v>809</v>
      </c>
      <c r="C1410" s="1" t="s">
        <v>496</v>
      </c>
      <c r="D1410" s="23" t="s">
        <v>497</v>
      </c>
      <c r="E1410" s="27" t="s">
        <v>710</v>
      </c>
      <c r="F1410" s="2" t="s">
        <v>710</v>
      </c>
      <c r="G1410" s="27"/>
      <c r="H1410" s="56"/>
      <c r="I1410" s="27"/>
      <c r="J1410" s="27"/>
      <c r="O1410" s="27"/>
      <c r="P1410" s="23"/>
      <c r="R1410" s="23"/>
      <c r="S1410" s="27">
        <v>7.76</v>
      </c>
      <c r="T1410" s="26">
        <f aca="true" t="shared" si="38" ref="T1410:T1436">G1410+I1410+J1410+M1410+O1410+Q1410+R1410+S1410</f>
        <v>7.76</v>
      </c>
    </row>
    <row r="1411" spans="1:20" ht="12.75" hidden="1" outlineLevel="2">
      <c r="A1411" s="19" t="s">
        <v>475</v>
      </c>
      <c r="B1411" s="19" t="s">
        <v>810</v>
      </c>
      <c r="C1411" s="1" t="s">
        <v>502</v>
      </c>
      <c r="D1411" s="72" t="s">
        <v>503</v>
      </c>
      <c r="E1411" s="27" t="s">
        <v>335</v>
      </c>
      <c r="F1411" s="2">
        <v>15</v>
      </c>
      <c r="G1411" s="27">
        <v>2929.066920000006</v>
      </c>
      <c r="H1411" s="56">
        <v>8163</v>
      </c>
      <c r="I1411" s="27">
        <v>816.3</v>
      </c>
      <c r="J1411" s="27"/>
      <c r="O1411" s="27"/>
      <c r="P1411" s="23"/>
      <c r="R1411" s="23"/>
      <c r="T1411" s="26">
        <f t="shared" si="38"/>
        <v>3745.366920000006</v>
      </c>
    </row>
    <row r="1412" spans="1:20" ht="12.75" hidden="1" outlineLevel="2">
      <c r="A1412" s="19" t="s">
        <v>475</v>
      </c>
      <c r="B1412" s="19" t="s">
        <v>810</v>
      </c>
      <c r="C1412" s="1" t="s">
        <v>502</v>
      </c>
      <c r="D1412" s="23" t="s">
        <v>503</v>
      </c>
      <c r="E1412" s="27" t="s">
        <v>335</v>
      </c>
      <c r="F1412" s="2" t="s">
        <v>337</v>
      </c>
      <c r="G1412" s="27">
        <v>14.752529999999998</v>
      </c>
      <c r="H1412" s="56">
        <v>8</v>
      </c>
      <c r="I1412" s="27">
        <v>0.48</v>
      </c>
      <c r="J1412" s="27"/>
      <c r="O1412" s="27"/>
      <c r="P1412" s="23"/>
      <c r="R1412" s="23"/>
      <c r="T1412" s="26">
        <f t="shared" si="38"/>
        <v>15.232529999999999</v>
      </c>
    </row>
    <row r="1413" spans="1:20" ht="12.75" hidden="1" outlineLevel="2">
      <c r="A1413" s="19" t="s">
        <v>475</v>
      </c>
      <c r="B1413" s="19" t="s">
        <v>810</v>
      </c>
      <c r="C1413" s="1" t="s">
        <v>502</v>
      </c>
      <c r="D1413" s="23" t="s">
        <v>503</v>
      </c>
      <c r="E1413" s="27" t="s">
        <v>335</v>
      </c>
      <c r="F1413" s="2" t="s">
        <v>338</v>
      </c>
      <c r="G1413" s="27">
        <v>106.57412999999998</v>
      </c>
      <c r="H1413" s="56">
        <v>77</v>
      </c>
      <c r="I1413" s="27">
        <v>4.62</v>
      </c>
      <c r="J1413" s="27"/>
      <c r="O1413" s="27"/>
      <c r="P1413" s="23"/>
      <c r="R1413" s="23"/>
      <c r="T1413" s="26">
        <f t="shared" si="38"/>
        <v>111.19412999999999</v>
      </c>
    </row>
    <row r="1414" spans="1:20" ht="12.75" hidden="1" outlineLevel="2">
      <c r="A1414" s="19" t="s">
        <v>475</v>
      </c>
      <c r="B1414" s="19" t="s">
        <v>810</v>
      </c>
      <c r="C1414" s="1" t="s">
        <v>502</v>
      </c>
      <c r="D1414" s="23" t="s">
        <v>503</v>
      </c>
      <c r="E1414" s="27" t="s">
        <v>335</v>
      </c>
      <c r="F1414" s="2" t="s">
        <v>339</v>
      </c>
      <c r="G1414" s="27">
        <v>760.408155</v>
      </c>
      <c r="H1414" s="56">
        <v>673</v>
      </c>
      <c r="I1414" s="27">
        <v>40.38</v>
      </c>
      <c r="J1414" s="27"/>
      <c r="O1414" s="27"/>
      <c r="P1414" s="23"/>
      <c r="R1414" s="23"/>
      <c r="T1414" s="26">
        <f t="shared" si="38"/>
        <v>800.788155</v>
      </c>
    </row>
    <row r="1415" spans="1:20" ht="12.75" hidden="1" outlineLevel="2">
      <c r="A1415" s="19" t="s">
        <v>475</v>
      </c>
      <c r="B1415" s="19" t="s">
        <v>810</v>
      </c>
      <c r="C1415" s="1" t="s">
        <v>502</v>
      </c>
      <c r="D1415" s="23" t="s">
        <v>503</v>
      </c>
      <c r="E1415" s="27" t="s">
        <v>335</v>
      </c>
      <c r="F1415" s="2" t="s">
        <v>340</v>
      </c>
      <c r="G1415" s="27">
        <v>24.17688</v>
      </c>
      <c r="H1415" s="56">
        <v>30</v>
      </c>
      <c r="I1415" s="27">
        <v>14.4</v>
      </c>
      <c r="J1415" s="27"/>
      <c r="K1415" s="51"/>
      <c r="L1415" s="3"/>
      <c r="M1415" s="26"/>
      <c r="N1415" s="47"/>
      <c r="O1415" s="26"/>
      <c r="P1415" s="3"/>
      <c r="Q1415" s="26"/>
      <c r="R1415" s="3"/>
      <c r="T1415" s="26">
        <f t="shared" si="38"/>
        <v>38.57688</v>
      </c>
    </row>
    <row r="1416" spans="1:20" ht="12.75" hidden="1" outlineLevel="2">
      <c r="A1416" s="19" t="s">
        <v>475</v>
      </c>
      <c r="B1416" s="19" t="s">
        <v>810</v>
      </c>
      <c r="C1416" s="1" t="s">
        <v>502</v>
      </c>
      <c r="D1416" s="23" t="s">
        <v>503</v>
      </c>
      <c r="E1416" s="27" t="s">
        <v>335</v>
      </c>
      <c r="F1416" s="2" t="s">
        <v>356</v>
      </c>
      <c r="G1416" s="27"/>
      <c r="H1416" s="56"/>
      <c r="I1416" s="27"/>
      <c r="J1416" s="27">
        <v>180</v>
      </c>
      <c r="K1416" s="51"/>
      <c r="L1416" s="3"/>
      <c r="M1416" s="26"/>
      <c r="N1416" s="47"/>
      <c r="O1416" s="26"/>
      <c r="P1416" s="3"/>
      <c r="Q1416" s="26"/>
      <c r="R1416" s="3"/>
      <c r="T1416" s="26">
        <f t="shared" si="38"/>
        <v>180</v>
      </c>
    </row>
    <row r="1417" spans="1:20" ht="12.75" hidden="1" outlineLevel="2">
      <c r="A1417" s="19" t="s">
        <v>475</v>
      </c>
      <c r="B1417" s="19" t="s">
        <v>810</v>
      </c>
      <c r="C1417" s="1" t="s">
        <v>502</v>
      </c>
      <c r="D1417" s="76" t="s">
        <v>503</v>
      </c>
      <c r="E1417" s="60" t="s">
        <v>713</v>
      </c>
      <c r="F1417" s="23" t="s">
        <v>713</v>
      </c>
      <c r="K1417" s="52">
        <v>1</v>
      </c>
      <c r="L1417" s="53">
        <v>0.25</v>
      </c>
      <c r="M1417" s="27">
        <f>K1417*L1417*$M$2</f>
        <v>783.75</v>
      </c>
      <c r="T1417" s="26">
        <f t="shared" si="38"/>
        <v>783.75</v>
      </c>
    </row>
    <row r="1418" spans="1:20" ht="12.75" hidden="1" outlineLevel="2">
      <c r="A1418" s="19" t="s">
        <v>475</v>
      </c>
      <c r="B1418" s="19" t="s">
        <v>810</v>
      </c>
      <c r="C1418" s="1" t="s">
        <v>498</v>
      </c>
      <c r="D1418" s="23" t="s">
        <v>499</v>
      </c>
      <c r="E1418" s="27" t="s">
        <v>335</v>
      </c>
      <c r="F1418" s="2">
        <v>15</v>
      </c>
      <c r="G1418" s="27">
        <v>6354.044189999999</v>
      </c>
      <c r="H1418" s="56">
        <v>17768</v>
      </c>
      <c r="I1418" s="27">
        <v>1776.8</v>
      </c>
      <c r="J1418" s="27"/>
      <c r="O1418" s="27"/>
      <c r="P1418" s="23"/>
      <c r="R1418" s="23"/>
      <c r="T1418" s="26">
        <f t="shared" si="38"/>
        <v>8130.844189999999</v>
      </c>
    </row>
    <row r="1419" spans="1:20" ht="12.75" hidden="1" outlineLevel="2">
      <c r="A1419" s="19" t="s">
        <v>475</v>
      </c>
      <c r="B1419" s="19" t="s">
        <v>810</v>
      </c>
      <c r="C1419" s="1" t="s">
        <v>498</v>
      </c>
      <c r="D1419" s="23" t="s">
        <v>499</v>
      </c>
      <c r="E1419" s="27" t="s">
        <v>335</v>
      </c>
      <c r="F1419" s="2" t="s">
        <v>337</v>
      </c>
      <c r="G1419" s="27">
        <v>10.824839999999998</v>
      </c>
      <c r="H1419" s="56">
        <v>3</v>
      </c>
      <c r="I1419" s="27">
        <v>0.18</v>
      </c>
      <c r="J1419" s="27"/>
      <c r="O1419" s="27"/>
      <c r="P1419" s="23"/>
      <c r="R1419" s="23"/>
      <c r="T1419" s="26">
        <f t="shared" si="38"/>
        <v>11.004839999999998</v>
      </c>
    </row>
    <row r="1420" spans="1:20" ht="12.75" hidden="1" outlineLevel="2">
      <c r="A1420" s="19" t="s">
        <v>475</v>
      </c>
      <c r="B1420" s="19" t="s">
        <v>810</v>
      </c>
      <c r="C1420" s="1" t="s">
        <v>498</v>
      </c>
      <c r="D1420" s="23" t="s">
        <v>499</v>
      </c>
      <c r="E1420" s="27" t="s">
        <v>335</v>
      </c>
      <c r="F1420" s="2" t="s">
        <v>338</v>
      </c>
      <c r="G1420" s="27">
        <v>5.3176499999999995</v>
      </c>
      <c r="H1420" s="56">
        <v>4</v>
      </c>
      <c r="I1420" s="27">
        <v>0.24</v>
      </c>
      <c r="J1420" s="27"/>
      <c r="K1420" s="51"/>
      <c r="L1420" s="3"/>
      <c r="M1420" s="26"/>
      <c r="N1420" s="47"/>
      <c r="O1420" s="26"/>
      <c r="P1420" s="3"/>
      <c r="Q1420" s="26"/>
      <c r="R1420" s="3"/>
      <c r="T1420" s="26">
        <f t="shared" si="38"/>
        <v>5.55765</v>
      </c>
    </row>
    <row r="1421" spans="1:20" ht="12.75" hidden="1" outlineLevel="2">
      <c r="A1421" s="19" t="s">
        <v>475</v>
      </c>
      <c r="B1421" s="19" t="s">
        <v>810</v>
      </c>
      <c r="C1421" s="1" t="s">
        <v>498</v>
      </c>
      <c r="D1421" s="72" t="s">
        <v>499</v>
      </c>
      <c r="E1421" s="27" t="s">
        <v>335</v>
      </c>
      <c r="F1421" s="2" t="s">
        <v>339</v>
      </c>
      <c r="G1421" s="27">
        <v>88.836345</v>
      </c>
      <c r="H1421" s="56">
        <v>147</v>
      </c>
      <c r="I1421" s="27">
        <v>8.82</v>
      </c>
      <c r="J1421" s="27"/>
      <c r="O1421" s="27"/>
      <c r="P1421" s="23"/>
      <c r="R1421" s="23"/>
      <c r="T1421" s="26">
        <f t="shared" si="38"/>
        <v>97.65634499999999</v>
      </c>
    </row>
    <row r="1422" spans="1:20" ht="12.75" hidden="1" outlineLevel="2">
      <c r="A1422" s="19" t="s">
        <v>475</v>
      </c>
      <c r="B1422" s="19" t="s">
        <v>810</v>
      </c>
      <c r="C1422" s="1" t="s">
        <v>498</v>
      </c>
      <c r="D1422" s="23" t="s">
        <v>499</v>
      </c>
      <c r="E1422" s="27" t="s">
        <v>335</v>
      </c>
      <c r="F1422" s="2" t="s">
        <v>356</v>
      </c>
      <c r="G1422" s="27"/>
      <c r="H1422" s="56"/>
      <c r="I1422" s="27"/>
      <c r="J1422" s="27">
        <v>180</v>
      </c>
      <c r="O1422" s="27"/>
      <c r="P1422" s="23"/>
      <c r="R1422" s="23"/>
      <c r="T1422" s="26">
        <f t="shared" si="38"/>
        <v>180</v>
      </c>
    </row>
    <row r="1423" spans="1:20" ht="12.75" hidden="1" outlineLevel="2">
      <c r="A1423" s="19" t="s">
        <v>475</v>
      </c>
      <c r="B1423" s="19" t="s">
        <v>810</v>
      </c>
      <c r="C1423" s="1" t="s">
        <v>500</v>
      </c>
      <c r="D1423" s="23" t="s">
        <v>501</v>
      </c>
      <c r="E1423" s="27" t="s">
        <v>335</v>
      </c>
      <c r="F1423" s="2">
        <v>15</v>
      </c>
      <c r="G1423" s="27">
        <v>838.467045</v>
      </c>
      <c r="H1423" s="56">
        <v>2314</v>
      </c>
      <c r="I1423" s="27">
        <v>231.4</v>
      </c>
      <c r="J1423" s="27"/>
      <c r="O1423" s="27"/>
      <c r="P1423" s="23"/>
      <c r="R1423" s="23"/>
      <c r="T1423" s="26">
        <f t="shared" si="38"/>
        <v>1069.867045</v>
      </c>
    </row>
    <row r="1424" spans="1:20" ht="12.75" hidden="1" outlineLevel="2">
      <c r="A1424" s="19" t="s">
        <v>475</v>
      </c>
      <c r="B1424" s="19" t="s">
        <v>810</v>
      </c>
      <c r="C1424" s="1" t="s">
        <v>500</v>
      </c>
      <c r="D1424" s="23" t="s">
        <v>501</v>
      </c>
      <c r="E1424" s="27" t="s">
        <v>335</v>
      </c>
      <c r="F1424" s="2" t="s">
        <v>337</v>
      </c>
      <c r="G1424" s="27">
        <v>56.64086999999999</v>
      </c>
      <c r="H1424" s="56">
        <v>20</v>
      </c>
      <c r="I1424" s="27">
        <v>1.2</v>
      </c>
      <c r="J1424" s="27"/>
      <c r="O1424" s="27"/>
      <c r="P1424" s="23"/>
      <c r="R1424" s="23"/>
      <c r="T1424" s="26">
        <f t="shared" si="38"/>
        <v>57.840869999999995</v>
      </c>
    </row>
    <row r="1425" spans="1:20" ht="12.75" hidden="1" outlineLevel="2">
      <c r="A1425" s="19" t="s">
        <v>475</v>
      </c>
      <c r="B1425" s="19" t="s">
        <v>810</v>
      </c>
      <c r="C1425" s="1" t="s">
        <v>500</v>
      </c>
      <c r="D1425" s="23" t="s">
        <v>501</v>
      </c>
      <c r="E1425" s="27" t="s">
        <v>335</v>
      </c>
      <c r="F1425" s="2" t="s">
        <v>338</v>
      </c>
      <c r="G1425" s="27">
        <v>49.54364999999999</v>
      </c>
      <c r="H1425" s="56">
        <v>41</v>
      </c>
      <c r="I1425" s="27">
        <v>2.46</v>
      </c>
      <c r="J1425" s="27"/>
      <c r="O1425" s="27"/>
      <c r="P1425" s="23"/>
      <c r="R1425" s="23"/>
      <c r="T1425" s="26">
        <f t="shared" si="38"/>
        <v>52.00364999999999</v>
      </c>
    </row>
    <row r="1426" spans="1:20" ht="12.75" hidden="1" outlineLevel="2">
      <c r="A1426" s="19" t="s">
        <v>475</v>
      </c>
      <c r="B1426" s="19" t="s">
        <v>810</v>
      </c>
      <c r="C1426" s="1" t="s">
        <v>500</v>
      </c>
      <c r="D1426" s="23" t="s">
        <v>501</v>
      </c>
      <c r="E1426" s="27" t="s">
        <v>335</v>
      </c>
      <c r="F1426" s="2" t="s">
        <v>341</v>
      </c>
      <c r="G1426" s="27">
        <v>5.11758</v>
      </c>
      <c r="H1426" s="56">
        <v>1</v>
      </c>
      <c r="I1426" s="27">
        <v>0.06</v>
      </c>
      <c r="J1426" s="27"/>
      <c r="O1426" s="27"/>
      <c r="P1426" s="23"/>
      <c r="R1426" s="23"/>
      <c r="T1426" s="26">
        <f t="shared" si="38"/>
        <v>5.17758</v>
      </c>
    </row>
    <row r="1427" spans="1:20" ht="12.75" hidden="1" outlineLevel="2">
      <c r="A1427" s="19" t="s">
        <v>475</v>
      </c>
      <c r="B1427" s="19" t="s">
        <v>810</v>
      </c>
      <c r="C1427" s="1" t="s">
        <v>500</v>
      </c>
      <c r="D1427" s="23" t="s">
        <v>501</v>
      </c>
      <c r="E1427" s="27" t="s">
        <v>335</v>
      </c>
      <c r="F1427" s="2" t="s">
        <v>339</v>
      </c>
      <c r="G1427" s="27">
        <v>4048.18479</v>
      </c>
      <c r="H1427" s="56">
        <v>4162</v>
      </c>
      <c r="I1427" s="27">
        <v>249.72</v>
      </c>
      <c r="J1427" s="27"/>
      <c r="K1427" s="51"/>
      <c r="L1427" s="3"/>
      <c r="M1427" s="26"/>
      <c r="N1427" s="47"/>
      <c r="O1427" s="26"/>
      <c r="P1427" s="3"/>
      <c r="Q1427" s="26"/>
      <c r="R1427" s="3"/>
      <c r="T1427" s="26">
        <f t="shared" si="38"/>
        <v>4297.90479</v>
      </c>
    </row>
    <row r="1428" spans="1:20" ht="12.75" hidden="1" outlineLevel="2">
      <c r="A1428" s="19" t="s">
        <v>475</v>
      </c>
      <c r="B1428" s="19" t="s">
        <v>810</v>
      </c>
      <c r="C1428" s="1" t="s">
        <v>500</v>
      </c>
      <c r="D1428" s="23" t="s">
        <v>501</v>
      </c>
      <c r="E1428" s="27" t="s">
        <v>335</v>
      </c>
      <c r="F1428" s="2" t="s">
        <v>340</v>
      </c>
      <c r="G1428" s="27">
        <v>10.866959999999999</v>
      </c>
      <c r="H1428" s="56">
        <v>20</v>
      </c>
      <c r="I1428" s="27">
        <v>9.6</v>
      </c>
      <c r="J1428" s="27"/>
      <c r="O1428" s="27"/>
      <c r="P1428" s="23"/>
      <c r="R1428" s="23"/>
      <c r="T1428" s="26">
        <f t="shared" si="38"/>
        <v>20.46696</v>
      </c>
    </row>
    <row r="1429" spans="1:20" ht="12.75" hidden="1" outlineLevel="2">
      <c r="A1429" s="19" t="s">
        <v>475</v>
      </c>
      <c r="B1429" s="19" t="s">
        <v>810</v>
      </c>
      <c r="C1429" s="1" t="s">
        <v>500</v>
      </c>
      <c r="D1429" s="23" t="s">
        <v>501</v>
      </c>
      <c r="E1429" s="27" t="s">
        <v>335</v>
      </c>
      <c r="F1429" s="2" t="s">
        <v>356</v>
      </c>
      <c r="G1429" s="27"/>
      <c r="H1429" s="56"/>
      <c r="I1429" s="27"/>
      <c r="J1429" s="27">
        <v>180</v>
      </c>
      <c r="O1429" s="27"/>
      <c r="P1429" s="23"/>
      <c r="R1429" s="23"/>
      <c r="T1429" s="26">
        <f t="shared" si="38"/>
        <v>180</v>
      </c>
    </row>
    <row r="1430" spans="1:20" ht="12.75" hidden="1" outlineLevel="2">
      <c r="A1430" s="19" t="s">
        <v>475</v>
      </c>
      <c r="B1430" s="19" t="s">
        <v>810</v>
      </c>
      <c r="C1430" s="1" t="s">
        <v>500</v>
      </c>
      <c r="D1430" s="23" t="s">
        <v>501</v>
      </c>
      <c r="E1430" s="27" t="s">
        <v>335</v>
      </c>
      <c r="F1430" s="2" t="s">
        <v>342</v>
      </c>
      <c r="G1430" s="27">
        <v>284.14151999999996</v>
      </c>
      <c r="H1430" s="56">
        <v>893</v>
      </c>
      <c r="I1430" s="27">
        <v>53.58</v>
      </c>
      <c r="J1430" s="27"/>
      <c r="O1430" s="27"/>
      <c r="P1430" s="23"/>
      <c r="R1430" s="23"/>
      <c r="T1430" s="26">
        <f t="shared" si="38"/>
        <v>337.72151999999994</v>
      </c>
    </row>
    <row r="1431" spans="1:20" ht="12.75" hidden="1" outlineLevel="2">
      <c r="A1431" s="19" t="s">
        <v>475</v>
      </c>
      <c r="B1431" s="19" t="s">
        <v>810</v>
      </c>
      <c r="C1431" s="1" t="s">
        <v>500</v>
      </c>
      <c r="D1431" s="59" t="s">
        <v>921</v>
      </c>
      <c r="E1431" s="60" t="s">
        <v>713</v>
      </c>
      <c r="F1431" s="23" t="s">
        <v>713</v>
      </c>
      <c r="K1431" s="52">
        <v>1</v>
      </c>
      <c r="L1431" s="53">
        <v>0.25</v>
      </c>
      <c r="M1431" s="27">
        <f>K1431*L1431*$M$2</f>
        <v>783.75</v>
      </c>
      <c r="T1431" s="26">
        <f t="shared" si="38"/>
        <v>783.75</v>
      </c>
    </row>
    <row r="1432" spans="1:20" ht="12.75" hidden="1" outlineLevel="2">
      <c r="A1432" s="19" t="s">
        <v>475</v>
      </c>
      <c r="B1432" s="19" t="s">
        <v>807</v>
      </c>
      <c r="C1432" s="1" t="s">
        <v>492</v>
      </c>
      <c r="D1432" s="23" t="s">
        <v>493</v>
      </c>
      <c r="E1432" s="27" t="s">
        <v>335</v>
      </c>
      <c r="F1432" s="2" t="s">
        <v>337</v>
      </c>
      <c r="G1432" s="27">
        <v>5.21235</v>
      </c>
      <c r="H1432" s="56">
        <v>1</v>
      </c>
      <c r="I1432" s="27">
        <v>0.06</v>
      </c>
      <c r="J1432" s="27"/>
      <c r="O1432" s="27"/>
      <c r="P1432" s="23"/>
      <c r="R1432" s="23"/>
      <c r="T1432" s="26">
        <f t="shared" si="38"/>
        <v>5.272349999999999</v>
      </c>
    </row>
    <row r="1433" spans="1:20" ht="12.75" hidden="1" outlineLevel="2">
      <c r="A1433" s="19" t="s">
        <v>475</v>
      </c>
      <c r="B1433" s="19" t="s">
        <v>807</v>
      </c>
      <c r="C1433" s="1" t="s">
        <v>492</v>
      </c>
      <c r="D1433" s="23" t="s">
        <v>493</v>
      </c>
      <c r="E1433" s="27" t="s">
        <v>335</v>
      </c>
      <c r="F1433" s="2" t="s">
        <v>338</v>
      </c>
      <c r="G1433" s="27">
        <v>1.4636699999999998</v>
      </c>
      <c r="H1433" s="56">
        <v>1</v>
      </c>
      <c r="I1433" s="27">
        <v>0.06</v>
      </c>
      <c r="J1433" s="27"/>
      <c r="O1433" s="27"/>
      <c r="P1433" s="23"/>
      <c r="R1433" s="23"/>
      <c r="T1433" s="26">
        <f t="shared" si="38"/>
        <v>1.5236699999999999</v>
      </c>
    </row>
    <row r="1434" spans="1:20" ht="12.75" hidden="1" outlineLevel="2">
      <c r="A1434" s="19" t="s">
        <v>475</v>
      </c>
      <c r="B1434" s="19" t="s">
        <v>807</v>
      </c>
      <c r="C1434" s="1" t="s">
        <v>492</v>
      </c>
      <c r="D1434" s="23" t="s">
        <v>493</v>
      </c>
      <c r="E1434" s="27" t="s">
        <v>335</v>
      </c>
      <c r="F1434" s="2" t="s">
        <v>340</v>
      </c>
      <c r="G1434" s="27">
        <v>7.855379999999999</v>
      </c>
      <c r="H1434" s="56">
        <v>8</v>
      </c>
      <c r="I1434" s="27">
        <v>3.84</v>
      </c>
      <c r="J1434" s="27"/>
      <c r="K1434" s="51"/>
      <c r="L1434" s="3"/>
      <c r="M1434" s="26"/>
      <c r="N1434" s="47"/>
      <c r="O1434" s="26"/>
      <c r="P1434" s="3"/>
      <c r="Q1434" s="26"/>
      <c r="R1434" s="3"/>
      <c r="T1434" s="26">
        <f t="shared" si="38"/>
        <v>11.69538</v>
      </c>
    </row>
    <row r="1435" spans="1:20" ht="12.75" hidden="1" outlineLevel="2">
      <c r="A1435" s="19" t="s">
        <v>475</v>
      </c>
      <c r="B1435" s="19" t="s">
        <v>807</v>
      </c>
      <c r="C1435" s="1" t="s">
        <v>492</v>
      </c>
      <c r="D1435" s="72" t="s">
        <v>493</v>
      </c>
      <c r="E1435" s="27" t="s">
        <v>335</v>
      </c>
      <c r="F1435" s="2" t="s">
        <v>356</v>
      </c>
      <c r="G1435" s="27"/>
      <c r="H1435" s="56"/>
      <c r="I1435" s="27"/>
      <c r="J1435" s="27">
        <v>45</v>
      </c>
      <c r="K1435" s="51"/>
      <c r="L1435" s="3"/>
      <c r="M1435" s="26"/>
      <c r="N1435" s="47"/>
      <c r="O1435" s="26"/>
      <c r="P1435" s="3"/>
      <c r="Q1435" s="26"/>
      <c r="R1435" s="3"/>
      <c r="T1435" s="26">
        <f t="shared" si="38"/>
        <v>45</v>
      </c>
    </row>
    <row r="1436" spans="1:20" ht="12.75" hidden="1" outlineLevel="2">
      <c r="A1436" s="19" t="s">
        <v>475</v>
      </c>
      <c r="B1436" s="19" t="s">
        <v>807</v>
      </c>
      <c r="C1436" s="1" t="s">
        <v>492</v>
      </c>
      <c r="D1436" s="59" t="s">
        <v>493</v>
      </c>
      <c r="E1436" s="60" t="s">
        <v>713</v>
      </c>
      <c r="F1436" s="23" t="s">
        <v>713</v>
      </c>
      <c r="K1436" s="52">
        <v>2</v>
      </c>
      <c r="L1436" s="53">
        <v>0.1429</v>
      </c>
      <c r="M1436" s="27">
        <f>K1436*L1436*$M$2</f>
        <v>895.983</v>
      </c>
      <c r="T1436" s="26">
        <f t="shared" si="38"/>
        <v>895.983</v>
      </c>
    </row>
    <row r="1437" spans="1:20" s="3" customFormat="1" ht="12.75" outlineLevel="1" collapsed="1">
      <c r="A1437" s="222" t="s">
        <v>1</v>
      </c>
      <c r="B1437" s="222"/>
      <c r="C1437" s="224"/>
      <c r="D1437" s="223"/>
      <c r="E1437" s="229"/>
      <c r="G1437" s="26">
        <f aca="true" t="shared" si="39" ref="G1437:T1437">SUBTOTAL(9,G1346:G1436)</f>
        <v>29455.06356000004</v>
      </c>
      <c r="H1437" s="226">
        <f t="shared" si="39"/>
        <v>59875</v>
      </c>
      <c r="I1437" s="26">
        <f t="shared" si="39"/>
        <v>6013.560000000001</v>
      </c>
      <c r="J1437" s="26">
        <f t="shared" si="39"/>
        <v>1620</v>
      </c>
      <c r="K1437" s="230">
        <f t="shared" si="39"/>
        <v>18</v>
      </c>
      <c r="L1437" s="231">
        <f t="shared" si="39"/>
        <v>8.1429</v>
      </c>
      <c r="M1437" s="26">
        <f t="shared" si="39"/>
        <v>44785.983</v>
      </c>
      <c r="N1437" s="47">
        <f t="shared" si="39"/>
        <v>22</v>
      </c>
      <c r="O1437" s="26">
        <f t="shared" si="39"/>
        <v>1584</v>
      </c>
      <c r="P1437" s="227">
        <f t="shared" si="39"/>
        <v>0</v>
      </c>
      <c r="Q1437" s="26">
        <f t="shared" si="39"/>
        <v>0</v>
      </c>
      <c r="R1437" s="26">
        <f t="shared" si="39"/>
        <v>0</v>
      </c>
      <c r="S1437" s="26">
        <f t="shared" si="39"/>
        <v>145.51999999999998</v>
      </c>
      <c r="T1437" s="26">
        <f t="shared" si="39"/>
        <v>83604.12656000003</v>
      </c>
    </row>
    <row r="1438" spans="1:20" ht="12.75" hidden="1" outlineLevel="2">
      <c r="A1438" s="19" t="s">
        <v>593</v>
      </c>
      <c r="B1438" s="19" t="s">
        <v>850</v>
      </c>
      <c r="C1438" s="1" t="s">
        <v>683</v>
      </c>
      <c r="D1438" s="72" t="s">
        <v>719</v>
      </c>
      <c r="E1438" s="27" t="s">
        <v>335</v>
      </c>
      <c r="F1438" s="2">
        <v>15</v>
      </c>
      <c r="G1438" s="27">
        <v>1.3215149999999998</v>
      </c>
      <c r="H1438" s="56">
        <v>3</v>
      </c>
      <c r="I1438" s="27">
        <v>0.3</v>
      </c>
      <c r="J1438" s="27"/>
      <c r="O1438" s="27"/>
      <c r="P1438" s="23"/>
      <c r="R1438" s="23"/>
      <c r="T1438" s="26">
        <f aca="true" t="shared" si="40" ref="T1438:T1469">G1438+I1438+J1438+M1438+O1438+Q1438+R1438+S1438</f>
        <v>1.6215149999999998</v>
      </c>
    </row>
    <row r="1439" spans="1:20" ht="12.75" hidden="1" outlineLevel="2">
      <c r="A1439" s="19" t="s">
        <v>593</v>
      </c>
      <c r="B1439" s="19" t="s">
        <v>850</v>
      </c>
      <c r="C1439" s="1" t="s">
        <v>683</v>
      </c>
      <c r="D1439" s="72" t="s">
        <v>719</v>
      </c>
      <c r="E1439" s="27" t="s">
        <v>335</v>
      </c>
      <c r="F1439" s="2" t="s">
        <v>338</v>
      </c>
      <c r="G1439" s="27">
        <v>1.10565</v>
      </c>
      <c r="H1439" s="56">
        <v>1</v>
      </c>
      <c r="I1439" s="27">
        <v>0.06</v>
      </c>
      <c r="J1439" s="27"/>
      <c r="O1439" s="27"/>
      <c r="P1439" s="23"/>
      <c r="R1439" s="23"/>
      <c r="T1439" s="26">
        <f t="shared" si="40"/>
        <v>1.16565</v>
      </c>
    </row>
    <row r="1440" spans="1:20" ht="12.75" hidden="1" outlineLevel="2">
      <c r="A1440" s="19" t="s">
        <v>593</v>
      </c>
      <c r="B1440" s="19" t="s">
        <v>850</v>
      </c>
      <c r="C1440" s="1" t="s">
        <v>683</v>
      </c>
      <c r="D1440" s="19" t="s">
        <v>719</v>
      </c>
      <c r="E1440" s="27" t="s">
        <v>335</v>
      </c>
      <c r="F1440" s="2" t="s">
        <v>356</v>
      </c>
      <c r="G1440" s="27"/>
      <c r="H1440" s="56"/>
      <c r="I1440" s="27"/>
      <c r="J1440" s="27">
        <v>30</v>
      </c>
      <c r="O1440" s="27"/>
      <c r="P1440" s="23"/>
      <c r="R1440" s="23"/>
      <c r="T1440" s="26">
        <f t="shared" si="40"/>
        <v>30</v>
      </c>
    </row>
    <row r="1441" spans="1:20" ht="12.75" hidden="1" outlineLevel="2">
      <c r="A1441" s="19" t="s">
        <v>593</v>
      </c>
      <c r="B1441" s="19" t="s">
        <v>850</v>
      </c>
      <c r="C1441" s="1" t="s">
        <v>683</v>
      </c>
      <c r="D1441" s="76" t="s">
        <v>719</v>
      </c>
      <c r="E1441" s="60" t="s">
        <v>713</v>
      </c>
      <c r="F1441" s="23" t="s">
        <v>713</v>
      </c>
      <c r="K1441" s="52">
        <v>2</v>
      </c>
      <c r="L1441" s="53">
        <v>0.0179</v>
      </c>
      <c r="M1441" s="27">
        <f>K1441*L1441*$M$2</f>
        <v>112.23299999999999</v>
      </c>
      <c r="T1441" s="26">
        <f t="shared" si="40"/>
        <v>112.23299999999999</v>
      </c>
    </row>
    <row r="1442" spans="1:20" ht="12.75" hidden="1" outlineLevel="2">
      <c r="A1442" s="19" t="s">
        <v>593</v>
      </c>
      <c r="B1442" s="19" t="s">
        <v>850</v>
      </c>
      <c r="C1442" s="1" t="s">
        <v>683</v>
      </c>
      <c r="D1442" s="19" t="s">
        <v>684</v>
      </c>
      <c r="E1442" s="27" t="s">
        <v>861</v>
      </c>
      <c r="F1442" s="2" t="s">
        <v>861</v>
      </c>
      <c r="G1442" s="27"/>
      <c r="H1442" s="56"/>
      <c r="I1442" s="27"/>
      <c r="J1442" s="27"/>
      <c r="N1442" s="58">
        <f>O1442/$O$2</f>
        <v>0.25</v>
      </c>
      <c r="O1442" s="27">
        <v>18</v>
      </c>
      <c r="P1442" s="23"/>
      <c r="R1442" s="23"/>
      <c r="T1442" s="26">
        <f t="shared" si="40"/>
        <v>18</v>
      </c>
    </row>
    <row r="1443" spans="1:20" ht="12.75" hidden="1" outlineLevel="2">
      <c r="A1443" s="19" t="s">
        <v>593</v>
      </c>
      <c r="B1443" s="19" t="s">
        <v>850</v>
      </c>
      <c r="C1443" s="1" t="s">
        <v>683</v>
      </c>
      <c r="D1443" s="23" t="s">
        <v>684</v>
      </c>
      <c r="E1443" s="27" t="s">
        <v>335</v>
      </c>
      <c r="F1443" s="2">
        <v>15</v>
      </c>
      <c r="G1443" s="27">
        <v>92.290185</v>
      </c>
      <c r="H1443" s="56">
        <v>261</v>
      </c>
      <c r="I1443" s="27">
        <v>26.1</v>
      </c>
      <c r="J1443" s="27"/>
      <c r="O1443" s="27"/>
      <c r="P1443" s="23"/>
      <c r="R1443" s="23"/>
      <c r="T1443" s="26">
        <f t="shared" si="40"/>
        <v>118.390185</v>
      </c>
    </row>
    <row r="1444" spans="1:20" ht="12.75" hidden="1" outlineLevel="2">
      <c r="A1444" s="19" t="s">
        <v>593</v>
      </c>
      <c r="B1444" s="19" t="s">
        <v>850</v>
      </c>
      <c r="C1444" s="1" t="s">
        <v>683</v>
      </c>
      <c r="D1444" s="23" t="s">
        <v>684</v>
      </c>
      <c r="E1444" s="27" t="s">
        <v>335</v>
      </c>
      <c r="F1444" s="2" t="s">
        <v>337</v>
      </c>
      <c r="G1444" s="27">
        <v>22.22883</v>
      </c>
      <c r="H1444" s="56">
        <v>5</v>
      </c>
      <c r="I1444" s="27">
        <v>0.3</v>
      </c>
      <c r="J1444" s="27"/>
      <c r="K1444" s="51"/>
      <c r="L1444" s="3"/>
      <c r="M1444" s="26"/>
      <c r="N1444" s="47"/>
      <c r="O1444" s="26"/>
      <c r="P1444" s="3"/>
      <c r="Q1444" s="26"/>
      <c r="R1444" s="3"/>
      <c r="T1444" s="26">
        <f t="shared" si="40"/>
        <v>22.52883</v>
      </c>
    </row>
    <row r="1445" spans="1:20" ht="12.75" hidden="1" outlineLevel="2">
      <c r="A1445" s="19" t="s">
        <v>593</v>
      </c>
      <c r="B1445" s="19" t="s">
        <v>850</v>
      </c>
      <c r="C1445" s="1" t="s">
        <v>683</v>
      </c>
      <c r="D1445" s="23" t="s">
        <v>684</v>
      </c>
      <c r="E1445" s="27" t="s">
        <v>335</v>
      </c>
      <c r="F1445" s="2" t="s">
        <v>338</v>
      </c>
      <c r="G1445" s="27">
        <v>66.92868</v>
      </c>
      <c r="H1445" s="56">
        <v>39</v>
      </c>
      <c r="I1445" s="27">
        <v>2.34</v>
      </c>
      <c r="J1445" s="27"/>
      <c r="O1445" s="27"/>
      <c r="P1445" s="23"/>
      <c r="R1445" s="23"/>
      <c r="T1445" s="26">
        <f t="shared" si="40"/>
        <v>69.26868</v>
      </c>
    </row>
    <row r="1446" spans="1:20" ht="12.75" hidden="1" outlineLevel="2">
      <c r="A1446" s="19" t="s">
        <v>593</v>
      </c>
      <c r="B1446" s="19" t="s">
        <v>850</v>
      </c>
      <c r="C1446" s="1" t="s">
        <v>683</v>
      </c>
      <c r="D1446" s="23" t="s">
        <v>684</v>
      </c>
      <c r="E1446" s="27" t="s">
        <v>335</v>
      </c>
      <c r="F1446" s="2" t="s">
        <v>339</v>
      </c>
      <c r="G1446" s="27">
        <v>19.022445</v>
      </c>
      <c r="H1446" s="56">
        <v>41</v>
      </c>
      <c r="I1446" s="27">
        <v>2.46</v>
      </c>
      <c r="J1446" s="27"/>
      <c r="O1446" s="27"/>
      <c r="P1446" s="23"/>
      <c r="R1446" s="23"/>
      <c r="T1446" s="26">
        <f t="shared" si="40"/>
        <v>21.482445000000002</v>
      </c>
    </row>
    <row r="1447" spans="1:20" ht="12.75" hidden="1" outlineLevel="2">
      <c r="A1447" s="19" t="s">
        <v>593</v>
      </c>
      <c r="B1447" s="19" t="s">
        <v>850</v>
      </c>
      <c r="C1447" s="1" t="s">
        <v>683</v>
      </c>
      <c r="D1447" s="23" t="s">
        <v>684</v>
      </c>
      <c r="E1447" s="27" t="s">
        <v>335</v>
      </c>
      <c r="F1447" s="2" t="s">
        <v>340</v>
      </c>
      <c r="G1447" s="27">
        <v>2.05335</v>
      </c>
      <c r="H1447" s="56">
        <v>2</v>
      </c>
      <c r="I1447" s="27">
        <v>0.96</v>
      </c>
      <c r="J1447" s="27"/>
      <c r="O1447" s="27"/>
      <c r="P1447" s="23"/>
      <c r="R1447" s="23"/>
      <c r="T1447" s="26">
        <f t="shared" si="40"/>
        <v>3.01335</v>
      </c>
    </row>
    <row r="1448" spans="1:20" ht="12.75" hidden="1" outlineLevel="2">
      <c r="A1448" s="19" t="s">
        <v>593</v>
      </c>
      <c r="B1448" s="19" t="s">
        <v>850</v>
      </c>
      <c r="C1448" s="1" t="s">
        <v>683</v>
      </c>
      <c r="D1448" s="19" t="s">
        <v>684</v>
      </c>
      <c r="E1448" s="27" t="s">
        <v>335</v>
      </c>
      <c r="F1448" s="2" t="s">
        <v>356</v>
      </c>
      <c r="G1448" s="27"/>
      <c r="H1448" s="56"/>
      <c r="I1448" s="27"/>
      <c r="J1448" s="27">
        <v>180</v>
      </c>
      <c r="M1448" s="79"/>
      <c r="O1448" s="27"/>
      <c r="P1448" s="23"/>
      <c r="R1448" s="23"/>
      <c r="T1448" s="26">
        <f t="shared" si="40"/>
        <v>180</v>
      </c>
    </row>
    <row r="1449" spans="1:20" ht="12.75" hidden="1" outlineLevel="2">
      <c r="A1449" s="19" t="s">
        <v>593</v>
      </c>
      <c r="B1449" s="19" t="s">
        <v>850</v>
      </c>
      <c r="C1449" s="1" t="s">
        <v>683</v>
      </c>
      <c r="D1449" s="72" t="s">
        <v>684</v>
      </c>
      <c r="E1449" s="27" t="s">
        <v>335</v>
      </c>
      <c r="F1449" s="2" t="s">
        <v>342</v>
      </c>
      <c r="G1449" s="27">
        <v>0.29484</v>
      </c>
      <c r="H1449" s="56">
        <v>1</v>
      </c>
      <c r="I1449" s="27">
        <v>0.06</v>
      </c>
      <c r="J1449" s="27"/>
      <c r="O1449" s="27"/>
      <c r="P1449" s="23"/>
      <c r="R1449" s="23"/>
      <c r="T1449" s="26">
        <f t="shared" si="40"/>
        <v>0.35484</v>
      </c>
    </row>
    <row r="1450" spans="1:20" ht="12.75" hidden="1" outlineLevel="2">
      <c r="A1450" s="19" t="s">
        <v>593</v>
      </c>
      <c r="B1450" s="19" t="s">
        <v>850</v>
      </c>
      <c r="C1450" s="1" t="s">
        <v>683</v>
      </c>
      <c r="D1450" s="59" t="s">
        <v>684</v>
      </c>
      <c r="E1450" s="60" t="s">
        <v>713</v>
      </c>
      <c r="F1450" s="23" t="s">
        <v>713</v>
      </c>
      <c r="K1450" s="52">
        <v>1</v>
      </c>
      <c r="L1450" s="53">
        <v>0.112</v>
      </c>
      <c r="M1450" s="27">
        <f>K1450*L1450*$M$2</f>
        <v>351.12</v>
      </c>
      <c r="T1450" s="26">
        <f t="shared" si="40"/>
        <v>351.12</v>
      </c>
    </row>
    <row r="1451" spans="1:20" ht="12.75" hidden="1" outlineLevel="2">
      <c r="A1451" s="19" t="s">
        <v>593</v>
      </c>
      <c r="B1451" s="19" t="s">
        <v>850</v>
      </c>
      <c r="C1451" s="1" t="s">
        <v>685</v>
      </c>
      <c r="D1451" s="23" t="s">
        <v>686</v>
      </c>
      <c r="E1451" s="27" t="s">
        <v>335</v>
      </c>
      <c r="F1451" s="2">
        <v>15</v>
      </c>
      <c r="G1451" s="27">
        <v>129.81384</v>
      </c>
      <c r="H1451" s="56">
        <v>368</v>
      </c>
      <c r="I1451" s="27">
        <v>36.8</v>
      </c>
      <c r="J1451" s="27"/>
      <c r="O1451" s="27"/>
      <c r="P1451" s="23"/>
      <c r="R1451" s="23"/>
      <c r="T1451" s="26">
        <f t="shared" si="40"/>
        <v>166.61383999999998</v>
      </c>
    </row>
    <row r="1452" spans="1:20" ht="12.75" hidden="1" outlineLevel="2">
      <c r="A1452" s="19" t="s">
        <v>593</v>
      </c>
      <c r="B1452" s="19" t="s">
        <v>850</v>
      </c>
      <c r="C1452" s="1" t="s">
        <v>685</v>
      </c>
      <c r="D1452" s="23" t="s">
        <v>686</v>
      </c>
      <c r="E1452" s="27" t="s">
        <v>335</v>
      </c>
      <c r="F1452" s="2" t="s">
        <v>337</v>
      </c>
      <c r="G1452" s="27">
        <v>7.128809999999999</v>
      </c>
      <c r="H1452" s="56">
        <v>2</v>
      </c>
      <c r="I1452" s="27">
        <v>0.12</v>
      </c>
      <c r="J1452" s="27"/>
      <c r="O1452" s="27"/>
      <c r="P1452" s="23"/>
      <c r="R1452" s="23"/>
      <c r="T1452" s="26">
        <f t="shared" si="40"/>
        <v>7.248809999999999</v>
      </c>
    </row>
    <row r="1453" spans="1:20" ht="12.75" hidden="1" outlineLevel="2">
      <c r="A1453" s="19" t="s">
        <v>593</v>
      </c>
      <c r="B1453" s="19" t="s">
        <v>850</v>
      </c>
      <c r="C1453" s="1" t="s">
        <v>685</v>
      </c>
      <c r="D1453" s="72" t="s">
        <v>686</v>
      </c>
      <c r="E1453" s="27" t="s">
        <v>335</v>
      </c>
      <c r="F1453" s="2" t="s">
        <v>338</v>
      </c>
      <c r="G1453" s="27">
        <v>3.4959599999999997</v>
      </c>
      <c r="H1453" s="56">
        <v>3</v>
      </c>
      <c r="I1453" s="27">
        <v>0.18</v>
      </c>
      <c r="J1453" s="27"/>
      <c r="K1453" s="51"/>
      <c r="L1453" s="3"/>
      <c r="M1453" s="26"/>
      <c r="N1453" s="47"/>
      <c r="O1453" s="26"/>
      <c r="P1453" s="3"/>
      <c r="Q1453" s="26"/>
      <c r="R1453" s="3"/>
      <c r="T1453" s="26">
        <f t="shared" si="40"/>
        <v>3.67596</v>
      </c>
    </row>
    <row r="1454" spans="1:20" ht="12.75" hidden="1" outlineLevel="2">
      <c r="A1454" s="19" t="s">
        <v>593</v>
      </c>
      <c r="B1454" s="19" t="s">
        <v>850</v>
      </c>
      <c r="C1454" s="1" t="s">
        <v>685</v>
      </c>
      <c r="D1454" s="23" t="s">
        <v>686</v>
      </c>
      <c r="E1454" s="27" t="s">
        <v>335</v>
      </c>
      <c r="F1454" s="2" t="s">
        <v>339</v>
      </c>
      <c r="G1454" s="27">
        <v>19.45944</v>
      </c>
      <c r="H1454" s="56">
        <v>42</v>
      </c>
      <c r="I1454" s="27">
        <v>2.52</v>
      </c>
      <c r="J1454" s="27"/>
      <c r="O1454" s="27"/>
      <c r="P1454" s="23"/>
      <c r="R1454" s="23"/>
      <c r="T1454" s="26">
        <f t="shared" si="40"/>
        <v>21.97944</v>
      </c>
    </row>
    <row r="1455" spans="1:20" ht="12.75" hidden="1" outlineLevel="2">
      <c r="A1455" s="19" t="s">
        <v>593</v>
      </c>
      <c r="B1455" s="19" t="s">
        <v>850</v>
      </c>
      <c r="C1455" s="1" t="s">
        <v>685</v>
      </c>
      <c r="D1455" s="19" t="s">
        <v>686</v>
      </c>
      <c r="E1455" s="27" t="s">
        <v>335</v>
      </c>
      <c r="F1455" s="2" t="s">
        <v>356</v>
      </c>
      <c r="G1455" s="27"/>
      <c r="H1455" s="56"/>
      <c r="I1455" s="27"/>
      <c r="J1455" s="27">
        <v>165</v>
      </c>
      <c r="O1455" s="27"/>
      <c r="P1455" s="23"/>
      <c r="R1455" s="23"/>
      <c r="T1455" s="26">
        <f t="shared" si="40"/>
        <v>165</v>
      </c>
    </row>
    <row r="1456" spans="1:20" ht="12.75" hidden="1" outlineLevel="2">
      <c r="A1456" s="19" t="s">
        <v>593</v>
      </c>
      <c r="B1456" s="19" t="s">
        <v>850</v>
      </c>
      <c r="C1456" s="1" t="s">
        <v>685</v>
      </c>
      <c r="D1456" s="76" t="s">
        <v>686</v>
      </c>
      <c r="E1456" s="60" t="s">
        <v>713</v>
      </c>
      <c r="F1456" s="23" t="s">
        <v>713</v>
      </c>
      <c r="K1456" s="52">
        <v>1</v>
      </c>
      <c r="L1456" s="53">
        <v>0.111</v>
      </c>
      <c r="M1456" s="27">
        <f>K1456*L1456*$M$2</f>
        <v>347.985</v>
      </c>
      <c r="T1456" s="26">
        <f t="shared" si="40"/>
        <v>347.985</v>
      </c>
    </row>
    <row r="1457" spans="1:20" ht="12.75" hidden="1" outlineLevel="2">
      <c r="A1457" s="19" t="s">
        <v>593</v>
      </c>
      <c r="B1457" s="19" t="s">
        <v>850</v>
      </c>
      <c r="C1457" s="2">
        <v>102200</v>
      </c>
      <c r="D1457" s="76" t="s">
        <v>930</v>
      </c>
      <c r="E1457" s="60" t="s">
        <v>713</v>
      </c>
      <c r="F1457" s="23" t="s">
        <v>713</v>
      </c>
      <c r="K1457" s="52">
        <v>2</v>
      </c>
      <c r="L1457" s="53">
        <v>0.0179</v>
      </c>
      <c r="M1457" s="27">
        <f>K1457*L1457*$M$2</f>
        <v>112.23299999999999</v>
      </c>
      <c r="T1457" s="26">
        <f t="shared" si="40"/>
        <v>112.23299999999999</v>
      </c>
    </row>
    <row r="1458" spans="1:20" ht="12.75" hidden="1" outlineLevel="2">
      <c r="A1458" s="19" t="s">
        <v>593</v>
      </c>
      <c r="B1458" s="19" t="s">
        <v>851</v>
      </c>
      <c r="C1458" s="1" t="s">
        <v>754</v>
      </c>
      <c r="D1458" s="23" t="s">
        <v>687</v>
      </c>
      <c r="E1458" s="27" t="s">
        <v>335</v>
      </c>
      <c r="F1458" s="2">
        <v>15</v>
      </c>
      <c r="G1458" s="27">
        <v>50.222834999999996</v>
      </c>
      <c r="H1458" s="56">
        <v>142</v>
      </c>
      <c r="I1458" s="27">
        <v>14.2</v>
      </c>
      <c r="J1458" s="27"/>
      <c r="O1458" s="27"/>
      <c r="P1458" s="23"/>
      <c r="R1458" s="23"/>
      <c r="T1458" s="26">
        <f t="shared" si="40"/>
        <v>64.42283499999999</v>
      </c>
    </row>
    <row r="1459" spans="1:20" ht="12.75" hidden="1" outlineLevel="2">
      <c r="A1459" s="19" t="s">
        <v>593</v>
      </c>
      <c r="B1459" s="19" t="s">
        <v>851</v>
      </c>
      <c r="C1459" s="1" t="s">
        <v>754</v>
      </c>
      <c r="D1459" s="72" t="s">
        <v>687</v>
      </c>
      <c r="E1459" s="27" t="s">
        <v>335</v>
      </c>
      <c r="F1459" s="2" t="s">
        <v>338</v>
      </c>
      <c r="G1459" s="27">
        <v>3.07476</v>
      </c>
      <c r="H1459" s="56">
        <v>1</v>
      </c>
      <c r="I1459" s="27">
        <v>0.06</v>
      </c>
      <c r="J1459" s="27"/>
      <c r="O1459" s="27"/>
      <c r="P1459" s="23"/>
      <c r="R1459" s="23"/>
      <c r="T1459" s="26">
        <f t="shared" si="40"/>
        <v>3.13476</v>
      </c>
    </row>
    <row r="1460" spans="1:20" ht="12.75" hidden="1" outlineLevel="2">
      <c r="A1460" s="19" t="s">
        <v>593</v>
      </c>
      <c r="B1460" s="19" t="s">
        <v>851</v>
      </c>
      <c r="C1460" s="1" t="s">
        <v>754</v>
      </c>
      <c r="D1460" s="23" t="s">
        <v>687</v>
      </c>
      <c r="E1460" s="27" t="s">
        <v>335</v>
      </c>
      <c r="F1460" s="2" t="s">
        <v>339</v>
      </c>
      <c r="G1460" s="27">
        <v>25.01928</v>
      </c>
      <c r="H1460" s="56">
        <v>52</v>
      </c>
      <c r="I1460" s="27">
        <v>3.12</v>
      </c>
      <c r="J1460" s="27"/>
      <c r="O1460" s="27"/>
      <c r="P1460" s="23"/>
      <c r="R1460" s="23"/>
      <c r="T1460" s="26">
        <f t="shared" si="40"/>
        <v>28.13928</v>
      </c>
    </row>
    <row r="1461" spans="1:20" ht="12.75" hidden="1" outlineLevel="2">
      <c r="A1461" s="19" t="s">
        <v>593</v>
      </c>
      <c r="B1461" s="19" t="s">
        <v>851</v>
      </c>
      <c r="C1461" s="1" t="s">
        <v>754</v>
      </c>
      <c r="D1461" s="19" t="s">
        <v>687</v>
      </c>
      <c r="E1461" s="27" t="s">
        <v>335</v>
      </c>
      <c r="F1461" s="2" t="s">
        <v>356</v>
      </c>
      <c r="G1461" s="27"/>
      <c r="H1461" s="56"/>
      <c r="I1461" s="27"/>
      <c r="J1461" s="27">
        <v>165</v>
      </c>
      <c r="O1461" s="27"/>
      <c r="P1461" s="23"/>
      <c r="R1461" s="23"/>
      <c r="T1461" s="26">
        <f t="shared" si="40"/>
        <v>165</v>
      </c>
    </row>
    <row r="1462" spans="1:20" ht="12.75" hidden="1" outlineLevel="2">
      <c r="A1462" s="19" t="s">
        <v>593</v>
      </c>
      <c r="B1462" s="19" t="s">
        <v>851</v>
      </c>
      <c r="C1462" s="1" t="s">
        <v>754</v>
      </c>
      <c r="D1462" s="76" t="s">
        <v>687</v>
      </c>
      <c r="E1462" s="60" t="s">
        <v>713</v>
      </c>
      <c r="F1462" s="23" t="s">
        <v>713</v>
      </c>
      <c r="K1462" s="52">
        <v>1</v>
      </c>
      <c r="L1462" s="53">
        <v>0.111</v>
      </c>
      <c r="M1462" s="27">
        <f>K1462*L1462*$M$2</f>
        <v>347.985</v>
      </c>
      <c r="T1462" s="26">
        <f t="shared" si="40"/>
        <v>347.985</v>
      </c>
    </row>
    <row r="1463" spans="1:20" ht="12.75" hidden="1" outlineLevel="2">
      <c r="A1463" s="19" t="s">
        <v>593</v>
      </c>
      <c r="B1463" s="19" t="s">
        <v>850</v>
      </c>
      <c r="C1463" s="1" t="s">
        <v>688</v>
      </c>
      <c r="D1463" s="72" t="s">
        <v>689</v>
      </c>
      <c r="E1463" s="27" t="s">
        <v>335</v>
      </c>
      <c r="F1463" s="2">
        <v>15</v>
      </c>
      <c r="G1463" s="27">
        <v>25.751114999999995</v>
      </c>
      <c r="H1463" s="56">
        <v>73</v>
      </c>
      <c r="I1463" s="27">
        <v>7.3</v>
      </c>
      <c r="J1463" s="27"/>
      <c r="O1463" s="27"/>
      <c r="P1463" s="23"/>
      <c r="R1463" s="23"/>
      <c r="T1463" s="26">
        <f t="shared" si="40"/>
        <v>33.051114999999996</v>
      </c>
    </row>
    <row r="1464" spans="1:20" ht="12.75" hidden="1" outlineLevel="2">
      <c r="A1464" s="19" t="s">
        <v>593</v>
      </c>
      <c r="B1464" s="19" t="s">
        <v>850</v>
      </c>
      <c r="C1464" s="1" t="s">
        <v>688</v>
      </c>
      <c r="D1464" s="23" t="s">
        <v>689</v>
      </c>
      <c r="E1464" s="27" t="s">
        <v>335</v>
      </c>
      <c r="F1464" s="2" t="s">
        <v>338</v>
      </c>
      <c r="G1464" s="27">
        <v>2.56932</v>
      </c>
      <c r="H1464" s="56">
        <v>2</v>
      </c>
      <c r="I1464" s="27">
        <v>0.12</v>
      </c>
      <c r="J1464" s="27"/>
      <c r="O1464" s="27"/>
      <c r="P1464" s="23"/>
      <c r="R1464" s="23"/>
      <c r="T1464" s="26">
        <f t="shared" si="40"/>
        <v>2.68932</v>
      </c>
    </row>
    <row r="1465" spans="1:20" ht="12.75" hidden="1" outlineLevel="2">
      <c r="A1465" s="19" t="s">
        <v>593</v>
      </c>
      <c r="B1465" s="19" t="s">
        <v>850</v>
      </c>
      <c r="C1465" s="1" t="s">
        <v>688</v>
      </c>
      <c r="D1465" s="19" t="s">
        <v>689</v>
      </c>
      <c r="E1465" s="27" t="s">
        <v>335</v>
      </c>
      <c r="F1465" s="2" t="s">
        <v>356</v>
      </c>
      <c r="G1465" s="27"/>
      <c r="H1465" s="56"/>
      <c r="I1465" s="27"/>
      <c r="J1465" s="27">
        <v>165</v>
      </c>
      <c r="O1465" s="27"/>
      <c r="P1465" s="23"/>
      <c r="R1465" s="23"/>
      <c r="T1465" s="26">
        <f t="shared" si="40"/>
        <v>165</v>
      </c>
    </row>
    <row r="1466" spans="1:20" ht="12.75" hidden="1" outlineLevel="2">
      <c r="A1466" s="19" t="s">
        <v>593</v>
      </c>
      <c r="B1466" s="19" t="s">
        <v>850</v>
      </c>
      <c r="C1466" s="1" t="s">
        <v>688</v>
      </c>
      <c r="D1466" s="59" t="s">
        <v>689</v>
      </c>
      <c r="E1466" s="60" t="s">
        <v>713</v>
      </c>
      <c r="F1466" s="23" t="s">
        <v>713</v>
      </c>
      <c r="K1466" s="52">
        <v>1</v>
      </c>
      <c r="L1466" s="53">
        <v>0.111</v>
      </c>
      <c r="M1466" s="27">
        <f>K1466*L1466*$M$2</f>
        <v>347.985</v>
      </c>
      <c r="T1466" s="26">
        <f t="shared" si="40"/>
        <v>347.985</v>
      </c>
    </row>
    <row r="1467" spans="1:20" ht="12.75" hidden="1" outlineLevel="2">
      <c r="A1467" s="19" t="s">
        <v>593</v>
      </c>
      <c r="B1467" s="19" t="s">
        <v>850</v>
      </c>
      <c r="C1467" s="1" t="s">
        <v>688</v>
      </c>
      <c r="D1467" s="23" t="s">
        <v>720</v>
      </c>
      <c r="E1467" s="27" t="s">
        <v>335</v>
      </c>
      <c r="F1467" s="2" t="s">
        <v>339</v>
      </c>
      <c r="G1467" s="27">
        <v>11.045969999999999</v>
      </c>
      <c r="H1467" s="56">
        <v>23</v>
      </c>
      <c r="I1467" s="27">
        <v>1.38</v>
      </c>
      <c r="J1467" s="27"/>
      <c r="K1467" s="51"/>
      <c r="L1467" s="3"/>
      <c r="M1467" s="26"/>
      <c r="N1467" s="47"/>
      <c r="O1467" s="26"/>
      <c r="P1467" s="3"/>
      <c r="Q1467" s="26"/>
      <c r="R1467" s="3"/>
      <c r="T1467" s="26">
        <f t="shared" si="40"/>
        <v>12.42597</v>
      </c>
    </row>
    <row r="1468" spans="1:20" ht="12.75" hidden="1" outlineLevel="2">
      <c r="A1468" s="19" t="s">
        <v>593</v>
      </c>
      <c r="B1468" s="19" t="s">
        <v>850</v>
      </c>
      <c r="C1468" s="1" t="s">
        <v>688</v>
      </c>
      <c r="D1468" s="19" t="s">
        <v>720</v>
      </c>
      <c r="E1468" s="27" t="s">
        <v>335</v>
      </c>
      <c r="F1468" s="2" t="s">
        <v>356</v>
      </c>
      <c r="G1468" s="27"/>
      <c r="H1468" s="56"/>
      <c r="I1468" s="27"/>
      <c r="J1468" s="27">
        <v>15</v>
      </c>
      <c r="K1468" s="51"/>
      <c r="L1468" s="3"/>
      <c r="M1468" s="26"/>
      <c r="N1468" s="47"/>
      <c r="O1468" s="26"/>
      <c r="P1468" s="3"/>
      <c r="Q1468" s="26"/>
      <c r="R1468" s="3"/>
      <c r="T1468" s="26">
        <f t="shared" si="40"/>
        <v>15</v>
      </c>
    </row>
    <row r="1469" spans="1:20" ht="12.75" hidden="1" outlineLevel="2">
      <c r="A1469" s="19" t="s">
        <v>593</v>
      </c>
      <c r="B1469" s="19" t="s">
        <v>850</v>
      </c>
      <c r="C1469" s="1" t="s">
        <v>688</v>
      </c>
      <c r="D1469" s="76" t="s">
        <v>720</v>
      </c>
      <c r="E1469" s="60" t="s">
        <v>713</v>
      </c>
      <c r="F1469" s="23" t="s">
        <v>713</v>
      </c>
      <c r="K1469" s="52">
        <v>2</v>
      </c>
      <c r="L1469" s="53">
        <v>0.0179</v>
      </c>
      <c r="M1469" s="27">
        <f>K1469*L1469*$M$2</f>
        <v>112.23299999999999</v>
      </c>
      <c r="T1469" s="26">
        <f t="shared" si="40"/>
        <v>112.23299999999999</v>
      </c>
    </row>
    <row r="1470" spans="1:20" ht="12.75" hidden="1" outlineLevel="2">
      <c r="A1470" s="19" t="s">
        <v>593</v>
      </c>
      <c r="B1470" s="19" t="s">
        <v>850</v>
      </c>
      <c r="C1470" s="25">
        <v>102301</v>
      </c>
      <c r="D1470" s="54" t="s">
        <v>883</v>
      </c>
      <c r="E1470" s="27" t="s">
        <v>861</v>
      </c>
      <c r="F1470" s="2" t="s">
        <v>861</v>
      </c>
      <c r="N1470" s="58">
        <f>O1470/$O$2</f>
        <v>2</v>
      </c>
      <c r="O1470" s="27">
        <v>144</v>
      </c>
      <c r="P1470" s="23"/>
      <c r="R1470" s="23"/>
      <c r="T1470" s="26">
        <f aca="true" t="shared" si="41" ref="T1470:T1501">G1470+I1470+J1470+M1470+O1470+Q1470+R1470+S1470</f>
        <v>144</v>
      </c>
    </row>
    <row r="1471" spans="1:20" ht="12.75" hidden="1" outlineLevel="2">
      <c r="A1471" s="19" t="s">
        <v>593</v>
      </c>
      <c r="B1471" s="19" t="s">
        <v>850</v>
      </c>
      <c r="C1471" s="1" t="s">
        <v>782</v>
      </c>
      <c r="D1471" s="72" t="s">
        <v>690</v>
      </c>
      <c r="E1471" s="27" t="s">
        <v>335</v>
      </c>
      <c r="F1471" s="2">
        <v>15</v>
      </c>
      <c r="G1471" s="27">
        <v>1.41102</v>
      </c>
      <c r="H1471" s="56">
        <v>4</v>
      </c>
      <c r="I1471" s="27">
        <v>0.4</v>
      </c>
      <c r="J1471" s="27"/>
      <c r="O1471" s="27"/>
      <c r="P1471" s="23"/>
      <c r="R1471" s="23"/>
      <c r="T1471" s="26">
        <f t="shared" si="41"/>
        <v>1.81102</v>
      </c>
    </row>
    <row r="1472" spans="1:20" ht="12.75" hidden="1" outlineLevel="2">
      <c r="A1472" s="19" t="s">
        <v>593</v>
      </c>
      <c r="B1472" s="19" t="s">
        <v>850</v>
      </c>
      <c r="C1472" s="1" t="s">
        <v>782</v>
      </c>
      <c r="D1472" s="72" t="s">
        <v>690</v>
      </c>
      <c r="E1472" s="27" t="s">
        <v>335</v>
      </c>
      <c r="F1472" s="2" t="s">
        <v>339</v>
      </c>
      <c r="G1472" s="27">
        <v>2.77992</v>
      </c>
      <c r="H1472" s="56">
        <v>6</v>
      </c>
      <c r="I1472" s="27">
        <v>0.36</v>
      </c>
      <c r="J1472" s="27"/>
      <c r="O1472" s="27"/>
      <c r="P1472" s="23"/>
      <c r="R1472" s="23"/>
      <c r="T1472" s="26">
        <f t="shared" si="41"/>
        <v>3.13992</v>
      </c>
    </row>
    <row r="1473" spans="1:20" ht="12.75" hidden="1" outlineLevel="2">
      <c r="A1473" s="19" t="s">
        <v>593</v>
      </c>
      <c r="B1473" s="19" t="s">
        <v>850</v>
      </c>
      <c r="C1473" s="1" t="s">
        <v>782</v>
      </c>
      <c r="D1473" s="55" t="s">
        <v>690</v>
      </c>
      <c r="E1473" s="27" t="s">
        <v>335</v>
      </c>
      <c r="F1473" s="2" t="s">
        <v>356</v>
      </c>
      <c r="G1473" s="27"/>
      <c r="H1473" s="56"/>
      <c r="I1473" s="27"/>
      <c r="J1473" s="27">
        <v>105</v>
      </c>
      <c r="O1473" s="27"/>
      <c r="P1473" s="23"/>
      <c r="R1473" s="23"/>
      <c r="T1473" s="26">
        <f t="shared" si="41"/>
        <v>105</v>
      </c>
    </row>
    <row r="1474" spans="1:20" ht="12.75" hidden="1" outlineLevel="2">
      <c r="A1474" s="19" t="s">
        <v>593</v>
      </c>
      <c r="B1474" s="19" t="s">
        <v>850</v>
      </c>
      <c r="C1474" s="1" t="s">
        <v>782</v>
      </c>
      <c r="D1474" s="76" t="s">
        <v>690</v>
      </c>
      <c r="E1474" s="60" t="s">
        <v>713</v>
      </c>
      <c r="F1474" s="23" t="s">
        <v>713</v>
      </c>
      <c r="K1474" s="52">
        <v>1</v>
      </c>
      <c r="L1474" s="53">
        <v>0.111</v>
      </c>
      <c r="M1474" s="27">
        <f>K1474*L1474*$M$2</f>
        <v>347.985</v>
      </c>
      <c r="T1474" s="26">
        <f t="shared" si="41"/>
        <v>347.985</v>
      </c>
    </row>
    <row r="1475" spans="1:20" ht="12.75" hidden="1" outlineLevel="2">
      <c r="A1475" s="19" t="s">
        <v>593</v>
      </c>
      <c r="B1475" s="19" t="s">
        <v>850</v>
      </c>
      <c r="C1475" s="2">
        <v>102400</v>
      </c>
      <c r="D1475" s="76" t="s">
        <v>929</v>
      </c>
      <c r="E1475" s="60" t="s">
        <v>713</v>
      </c>
      <c r="F1475" s="23" t="s">
        <v>713</v>
      </c>
      <c r="K1475" s="52">
        <v>2</v>
      </c>
      <c r="L1475" s="53">
        <v>0.0179</v>
      </c>
      <c r="M1475" s="27">
        <f>K1475*L1475*$M$2</f>
        <v>112.23299999999999</v>
      </c>
      <c r="T1475" s="26">
        <f t="shared" si="41"/>
        <v>112.23299999999999</v>
      </c>
    </row>
    <row r="1476" spans="1:20" ht="12.75" hidden="1" outlineLevel="2">
      <c r="A1476" s="19" t="s">
        <v>593</v>
      </c>
      <c r="B1476" s="19" t="s">
        <v>850</v>
      </c>
      <c r="C1476" s="1" t="s">
        <v>675</v>
      </c>
      <c r="D1476" s="76" t="s">
        <v>945</v>
      </c>
      <c r="E1476" s="60" t="s">
        <v>713</v>
      </c>
      <c r="F1476" s="23" t="s">
        <v>713</v>
      </c>
      <c r="K1476" s="52">
        <v>2</v>
      </c>
      <c r="L1476" s="53">
        <v>0.0177</v>
      </c>
      <c r="M1476" s="27">
        <f>K1476*L1476*$M$2</f>
        <v>110.979</v>
      </c>
      <c r="T1476" s="26">
        <f t="shared" si="41"/>
        <v>110.979</v>
      </c>
    </row>
    <row r="1477" spans="1:20" ht="12.75" hidden="1" outlineLevel="2">
      <c r="A1477" s="19" t="s">
        <v>593</v>
      </c>
      <c r="B1477" s="19" t="s">
        <v>850</v>
      </c>
      <c r="C1477" s="1" t="s">
        <v>675</v>
      </c>
      <c r="D1477" s="23" t="s">
        <v>676</v>
      </c>
      <c r="E1477" s="27" t="s">
        <v>335</v>
      </c>
      <c r="F1477" s="2">
        <v>15</v>
      </c>
      <c r="G1477" s="27">
        <v>1.7637749999999999</v>
      </c>
      <c r="H1477" s="56">
        <v>5</v>
      </c>
      <c r="I1477" s="27">
        <v>0.5</v>
      </c>
      <c r="J1477" s="27"/>
      <c r="O1477" s="27"/>
      <c r="P1477" s="23"/>
      <c r="R1477" s="23"/>
      <c r="T1477" s="26">
        <f t="shared" si="41"/>
        <v>2.263775</v>
      </c>
    </row>
    <row r="1478" spans="1:20" ht="12.75" hidden="1" outlineLevel="2">
      <c r="A1478" s="19" t="s">
        <v>593</v>
      </c>
      <c r="B1478" s="19" t="s">
        <v>850</v>
      </c>
      <c r="C1478" s="1" t="s">
        <v>675</v>
      </c>
      <c r="D1478" s="72" t="s">
        <v>676</v>
      </c>
      <c r="E1478" s="27" t="s">
        <v>335</v>
      </c>
      <c r="F1478" s="2" t="s">
        <v>337</v>
      </c>
      <c r="G1478" s="27">
        <v>6.981389999999999</v>
      </c>
      <c r="H1478" s="56">
        <v>2</v>
      </c>
      <c r="I1478" s="27">
        <v>0.12</v>
      </c>
      <c r="J1478" s="27"/>
      <c r="O1478" s="27"/>
      <c r="P1478" s="23"/>
      <c r="R1478" s="23"/>
      <c r="T1478" s="26">
        <f t="shared" si="41"/>
        <v>7.101389999999999</v>
      </c>
    </row>
    <row r="1479" spans="1:20" ht="12.75" hidden="1" outlineLevel="2">
      <c r="A1479" s="19" t="s">
        <v>593</v>
      </c>
      <c r="B1479" s="19" t="s">
        <v>850</v>
      </c>
      <c r="C1479" s="1" t="s">
        <v>675</v>
      </c>
      <c r="D1479" s="72" t="s">
        <v>676</v>
      </c>
      <c r="E1479" s="27" t="s">
        <v>335</v>
      </c>
      <c r="F1479" s="2" t="s">
        <v>338</v>
      </c>
      <c r="G1479" s="27">
        <v>11.46717</v>
      </c>
      <c r="H1479" s="56">
        <v>6</v>
      </c>
      <c r="I1479" s="27">
        <v>0.36</v>
      </c>
      <c r="J1479" s="27"/>
      <c r="O1479" s="27"/>
      <c r="P1479" s="23"/>
      <c r="R1479" s="23"/>
      <c r="T1479" s="26">
        <f t="shared" si="41"/>
        <v>11.827169999999999</v>
      </c>
    </row>
    <row r="1480" spans="1:20" ht="12.75" hidden="1" outlineLevel="2">
      <c r="A1480" s="19" t="s">
        <v>593</v>
      </c>
      <c r="B1480" s="19" t="s">
        <v>850</v>
      </c>
      <c r="C1480" s="1" t="s">
        <v>675</v>
      </c>
      <c r="D1480" s="23" t="s">
        <v>676</v>
      </c>
      <c r="E1480" s="27" t="s">
        <v>335</v>
      </c>
      <c r="F1480" s="2" t="s">
        <v>340</v>
      </c>
      <c r="G1480" s="27">
        <v>3.83292</v>
      </c>
      <c r="H1480" s="56">
        <v>6</v>
      </c>
      <c r="I1480" s="27">
        <v>2.88</v>
      </c>
      <c r="J1480" s="27"/>
      <c r="O1480" s="27"/>
      <c r="P1480" s="23"/>
      <c r="R1480" s="23"/>
      <c r="T1480" s="26">
        <f t="shared" si="41"/>
        <v>6.71292</v>
      </c>
    </row>
    <row r="1481" spans="1:20" ht="12.75" hidden="1" outlineLevel="2">
      <c r="A1481" s="19" t="s">
        <v>593</v>
      </c>
      <c r="B1481" s="19" t="s">
        <v>850</v>
      </c>
      <c r="C1481" s="1" t="s">
        <v>675</v>
      </c>
      <c r="D1481" s="19" t="s">
        <v>676</v>
      </c>
      <c r="E1481" s="27" t="s">
        <v>335</v>
      </c>
      <c r="F1481" s="2" t="s">
        <v>356</v>
      </c>
      <c r="G1481" s="27"/>
      <c r="H1481" s="56"/>
      <c r="I1481" s="27"/>
      <c r="J1481" s="27">
        <v>75</v>
      </c>
      <c r="O1481" s="27"/>
      <c r="P1481" s="23"/>
      <c r="R1481" s="23"/>
      <c r="T1481" s="26">
        <f t="shared" si="41"/>
        <v>75</v>
      </c>
    </row>
    <row r="1482" spans="1:20" ht="12.75" hidden="1" outlineLevel="2">
      <c r="A1482" s="19" t="s">
        <v>593</v>
      </c>
      <c r="B1482" s="19" t="s">
        <v>850</v>
      </c>
      <c r="C1482" s="1" t="s">
        <v>675</v>
      </c>
      <c r="D1482" s="76" t="s">
        <v>676</v>
      </c>
      <c r="E1482" s="60" t="s">
        <v>713</v>
      </c>
      <c r="F1482" s="23" t="s">
        <v>713</v>
      </c>
      <c r="K1482" s="52">
        <v>1</v>
      </c>
      <c r="L1482" s="53">
        <v>0.111</v>
      </c>
      <c r="M1482" s="27">
        <f>K1482*L1482*$M$2</f>
        <v>347.985</v>
      </c>
      <c r="T1482" s="26">
        <f t="shared" si="41"/>
        <v>347.985</v>
      </c>
    </row>
    <row r="1483" spans="1:20" ht="12.75" hidden="1" outlineLevel="2">
      <c r="A1483" s="19" t="s">
        <v>593</v>
      </c>
      <c r="B1483" s="19" t="s">
        <v>824</v>
      </c>
      <c r="C1483" s="1" t="s">
        <v>677</v>
      </c>
      <c r="D1483" s="23" t="s">
        <v>678</v>
      </c>
      <c r="E1483" s="27" t="s">
        <v>335</v>
      </c>
      <c r="F1483" s="2">
        <v>15</v>
      </c>
      <c r="G1483" s="27">
        <v>31.395195</v>
      </c>
      <c r="H1483" s="56">
        <v>89</v>
      </c>
      <c r="I1483" s="27">
        <v>8.9</v>
      </c>
      <c r="J1483" s="27"/>
      <c r="O1483" s="27"/>
      <c r="P1483" s="23"/>
      <c r="R1483" s="23"/>
      <c r="T1483" s="26">
        <f t="shared" si="41"/>
        <v>40.295195</v>
      </c>
    </row>
    <row r="1484" spans="1:20" ht="12.75" hidden="1" outlineLevel="2">
      <c r="A1484" s="19" t="s">
        <v>593</v>
      </c>
      <c r="B1484" s="19" t="s">
        <v>824</v>
      </c>
      <c r="C1484" s="1" t="s">
        <v>677</v>
      </c>
      <c r="D1484" s="23" t="s">
        <v>678</v>
      </c>
      <c r="E1484" s="27" t="s">
        <v>335</v>
      </c>
      <c r="F1484" s="2" t="s">
        <v>337</v>
      </c>
      <c r="G1484" s="27">
        <v>3.6433799999999996</v>
      </c>
      <c r="H1484" s="56">
        <v>2</v>
      </c>
      <c r="I1484" s="27">
        <v>0.12</v>
      </c>
      <c r="J1484" s="27"/>
      <c r="K1484" s="51"/>
      <c r="L1484" s="3"/>
      <c r="M1484" s="26"/>
      <c r="N1484" s="47"/>
      <c r="O1484" s="26"/>
      <c r="P1484" s="3"/>
      <c r="Q1484" s="26"/>
      <c r="R1484" s="3"/>
      <c r="T1484" s="26">
        <f t="shared" si="41"/>
        <v>3.7633799999999997</v>
      </c>
    </row>
    <row r="1485" spans="1:20" ht="12.75" hidden="1" outlineLevel="2">
      <c r="A1485" s="19" t="s">
        <v>593</v>
      </c>
      <c r="B1485" s="19" t="s">
        <v>824</v>
      </c>
      <c r="C1485" s="1" t="s">
        <v>677</v>
      </c>
      <c r="D1485" s="72" t="s">
        <v>678</v>
      </c>
      <c r="E1485" s="27" t="s">
        <v>335</v>
      </c>
      <c r="F1485" s="2" t="s">
        <v>338</v>
      </c>
      <c r="G1485" s="27">
        <v>47.52189</v>
      </c>
      <c r="H1485" s="56">
        <v>31</v>
      </c>
      <c r="I1485" s="27">
        <v>1.86</v>
      </c>
      <c r="J1485" s="27"/>
      <c r="O1485" s="27"/>
      <c r="P1485" s="23"/>
      <c r="R1485" s="23"/>
      <c r="T1485" s="26">
        <f t="shared" si="41"/>
        <v>49.38189</v>
      </c>
    </row>
    <row r="1486" spans="1:20" ht="12.75" hidden="1" outlineLevel="2">
      <c r="A1486" s="19" t="s">
        <v>593</v>
      </c>
      <c r="B1486" s="19" t="s">
        <v>824</v>
      </c>
      <c r="C1486" s="1" t="s">
        <v>677</v>
      </c>
      <c r="D1486" s="23" t="s">
        <v>678</v>
      </c>
      <c r="E1486" s="27" t="s">
        <v>335</v>
      </c>
      <c r="F1486" s="2" t="s">
        <v>339</v>
      </c>
      <c r="G1486" s="27">
        <v>0.9266399999999999</v>
      </c>
      <c r="H1486" s="56">
        <v>2</v>
      </c>
      <c r="I1486" s="27">
        <v>0.12</v>
      </c>
      <c r="J1486" s="27"/>
      <c r="O1486" s="27"/>
      <c r="P1486" s="23"/>
      <c r="R1486" s="23"/>
      <c r="T1486" s="26">
        <f t="shared" si="41"/>
        <v>1.04664</v>
      </c>
    </row>
    <row r="1487" spans="1:20" ht="12.75" hidden="1" outlineLevel="2">
      <c r="A1487" s="19" t="s">
        <v>593</v>
      </c>
      <c r="B1487" s="19" t="s">
        <v>824</v>
      </c>
      <c r="C1487" s="1" t="s">
        <v>677</v>
      </c>
      <c r="D1487" s="55" t="s">
        <v>678</v>
      </c>
      <c r="E1487" s="27" t="s">
        <v>335</v>
      </c>
      <c r="F1487" s="2" t="s">
        <v>356</v>
      </c>
      <c r="G1487" s="27"/>
      <c r="H1487" s="56"/>
      <c r="I1487" s="27"/>
      <c r="J1487" s="27">
        <v>135</v>
      </c>
      <c r="O1487" s="27"/>
      <c r="P1487" s="23"/>
      <c r="R1487" s="23"/>
      <c r="T1487" s="26">
        <f t="shared" si="41"/>
        <v>135</v>
      </c>
    </row>
    <row r="1488" spans="1:20" ht="12.75" hidden="1" outlineLevel="2">
      <c r="A1488" s="19" t="s">
        <v>593</v>
      </c>
      <c r="B1488" s="19" t="s">
        <v>824</v>
      </c>
      <c r="C1488" s="1" t="s">
        <v>677</v>
      </c>
      <c r="D1488" s="76" t="s">
        <v>678</v>
      </c>
      <c r="E1488" s="60" t="s">
        <v>713</v>
      </c>
      <c r="F1488" s="23" t="s">
        <v>713</v>
      </c>
      <c r="K1488" s="52">
        <v>1</v>
      </c>
      <c r="L1488" s="53">
        <v>0.111</v>
      </c>
      <c r="M1488" s="27">
        <f>K1488*L1488*$M$2</f>
        <v>347.985</v>
      </c>
      <c r="T1488" s="26">
        <f t="shared" si="41"/>
        <v>347.985</v>
      </c>
    </row>
    <row r="1489" spans="1:20" ht="12.75" hidden="1" outlineLevel="2">
      <c r="A1489" s="19" t="s">
        <v>593</v>
      </c>
      <c r="B1489" s="19" t="s">
        <v>824</v>
      </c>
      <c r="C1489" s="1" t="s">
        <v>894</v>
      </c>
      <c r="D1489" s="19" t="s">
        <v>893</v>
      </c>
      <c r="E1489" s="27" t="s">
        <v>861</v>
      </c>
      <c r="F1489" s="2" t="s">
        <v>861</v>
      </c>
      <c r="G1489" s="27"/>
      <c r="H1489" s="56"/>
      <c r="I1489" s="27"/>
      <c r="J1489" s="27"/>
      <c r="N1489" s="58">
        <f>O1489/$O$2</f>
        <v>0.75</v>
      </c>
      <c r="O1489" s="27">
        <v>54</v>
      </c>
      <c r="P1489" s="23"/>
      <c r="R1489" s="23"/>
      <c r="T1489" s="26">
        <f t="shared" si="41"/>
        <v>54</v>
      </c>
    </row>
    <row r="1490" spans="1:20" ht="12.75" hidden="1" outlineLevel="2">
      <c r="A1490" s="19" t="s">
        <v>593</v>
      </c>
      <c r="B1490" s="19" t="s">
        <v>824</v>
      </c>
      <c r="C1490" s="1" t="s">
        <v>894</v>
      </c>
      <c r="D1490" s="76" t="s">
        <v>893</v>
      </c>
      <c r="E1490" s="60" t="s">
        <v>713</v>
      </c>
      <c r="F1490" s="23" t="s">
        <v>713</v>
      </c>
      <c r="K1490" s="52">
        <v>2</v>
      </c>
      <c r="L1490" s="53">
        <v>0.05</v>
      </c>
      <c r="M1490" s="27">
        <f>K1490*L1490*$M$2</f>
        <v>313.5</v>
      </c>
      <c r="T1490" s="26">
        <f t="shared" si="41"/>
        <v>313.5</v>
      </c>
    </row>
    <row r="1491" spans="1:20" ht="12.75" hidden="1" outlineLevel="2">
      <c r="A1491" s="19" t="s">
        <v>593</v>
      </c>
      <c r="B1491" s="19" t="s">
        <v>824</v>
      </c>
      <c r="C1491" s="1" t="s">
        <v>571</v>
      </c>
      <c r="D1491" s="23" t="s">
        <v>572</v>
      </c>
      <c r="E1491" s="27" t="s">
        <v>861</v>
      </c>
      <c r="F1491" s="2" t="s">
        <v>861</v>
      </c>
      <c r="G1491" s="27"/>
      <c r="H1491" s="56"/>
      <c r="I1491" s="27"/>
      <c r="J1491" s="27"/>
      <c r="N1491" s="58">
        <f>O1491/$O$2</f>
        <v>2.25</v>
      </c>
      <c r="O1491" s="27">
        <v>162</v>
      </c>
      <c r="P1491" s="23"/>
      <c r="R1491" s="23"/>
      <c r="T1491" s="26">
        <f t="shared" si="41"/>
        <v>162</v>
      </c>
    </row>
    <row r="1492" spans="1:20" ht="12.75" hidden="1" outlineLevel="2">
      <c r="A1492" s="19" t="s">
        <v>593</v>
      </c>
      <c r="B1492" s="19" t="s">
        <v>824</v>
      </c>
      <c r="C1492" s="1" t="s">
        <v>571</v>
      </c>
      <c r="D1492" s="23" t="s">
        <v>572</v>
      </c>
      <c r="E1492" s="27" t="s">
        <v>335</v>
      </c>
      <c r="F1492" s="2">
        <v>15</v>
      </c>
      <c r="G1492" s="27">
        <v>283.662405</v>
      </c>
      <c r="H1492" s="56">
        <v>782</v>
      </c>
      <c r="I1492" s="27">
        <v>78.2</v>
      </c>
      <c r="J1492" s="27"/>
      <c r="K1492" s="51"/>
      <c r="L1492" s="3"/>
      <c r="M1492" s="26"/>
      <c r="N1492" s="47"/>
      <c r="O1492" s="26"/>
      <c r="P1492" s="3"/>
      <c r="Q1492" s="26"/>
      <c r="R1492" s="3"/>
      <c r="T1492" s="26">
        <f t="shared" si="41"/>
        <v>361.86240499999997</v>
      </c>
    </row>
    <row r="1493" spans="1:20" ht="12.75" hidden="1" outlineLevel="2">
      <c r="A1493" s="19" t="s">
        <v>593</v>
      </c>
      <c r="B1493" s="19" t="s">
        <v>824</v>
      </c>
      <c r="C1493" s="1" t="s">
        <v>571</v>
      </c>
      <c r="D1493" s="23" t="s">
        <v>572</v>
      </c>
      <c r="E1493" s="27" t="s">
        <v>335</v>
      </c>
      <c r="F1493" s="2" t="s">
        <v>337</v>
      </c>
      <c r="G1493" s="27">
        <v>245.28581999999997</v>
      </c>
      <c r="H1493" s="56">
        <v>45</v>
      </c>
      <c r="I1493" s="27">
        <v>2.7</v>
      </c>
      <c r="J1493" s="27"/>
      <c r="O1493" s="27"/>
      <c r="P1493" s="23"/>
      <c r="R1493" s="23"/>
      <c r="T1493" s="26">
        <f t="shared" si="41"/>
        <v>247.98581999999996</v>
      </c>
    </row>
    <row r="1494" spans="1:20" ht="12.75" hidden="1" outlineLevel="2">
      <c r="A1494" s="19" t="s">
        <v>593</v>
      </c>
      <c r="B1494" s="19" t="s">
        <v>824</v>
      </c>
      <c r="C1494" s="1" t="s">
        <v>571</v>
      </c>
      <c r="D1494" s="23" t="s">
        <v>572</v>
      </c>
      <c r="E1494" s="27" t="s">
        <v>335</v>
      </c>
      <c r="F1494" s="2" t="s">
        <v>338</v>
      </c>
      <c r="G1494" s="27">
        <v>645.873345</v>
      </c>
      <c r="H1494" s="56">
        <v>410</v>
      </c>
      <c r="I1494" s="27">
        <v>24.6</v>
      </c>
      <c r="J1494" s="27"/>
      <c r="O1494" s="27"/>
      <c r="P1494" s="23"/>
      <c r="R1494" s="23"/>
      <c r="T1494" s="26">
        <f t="shared" si="41"/>
        <v>670.473345</v>
      </c>
    </row>
    <row r="1495" spans="1:20" ht="12.75" hidden="1" outlineLevel="2">
      <c r="A1495" s="19" t="s">
        <v>593</v>
      </c>
      <c r="B1495" s="19" t="s">
        <v>824</v>
      </c>
      <c r="C1495" s="1" t="s">
        <v>571</v>
      </c>
      <c r="D1495" s="23" t="s">
        <v>572</v>
      </c>
      <c r="E1495" s="27" t="s">
        <v>335</v>
      </c>
      <c r="F1495" s="2" t="s">
        <v>341</v>
      </c>
      <c r="G1495" s="27">
        <v>16.416269999999997</v>
      </c>
      <c r="H1495" s="56">
        <v>3</v>
      </c>
      <c r="I1495" s="27">
        <v>0.18</v>
      </c>
      <c r="J1495" s="27"/>
      <c r="K1495" s="51"/>
      <c r="L1495" s="3"/>
      <c r="M1495" s="26"/>
      <c r="N1495" s="47"/>
      <c r="O1495" s="26"/>
      <c r="P1495" s="3"/>
      <c r="Q1495" s="26"/>
      <c r="R1495" s="3"/>
      <c r="T1495" s="26">
        <f t="shared" si="41"/>
        <v>16.596269999999997</v>
      </c>
    </row>
    <row r="1496" spans="1:20" ht="12.75" hidden="1" outlineLevel="2">
      <c r="A1496" s="19" t="s">
        <v>593</v>
      </c>
      <c r="B1496" s="19" t="s">
        <v>824</v>
      </c>
      <c r="C1496" s="1" t="s">
        <v>571</v>
      </c>
      <c r="D1496" s="23" t="s">
        <v>572</v>
      </c>
      <c r="E1496" s="27" t="s">
        <v>335</v>
      </c>
      <c r="F1496" s="2" t="s">
        <v>339</v>
      </c>
      <c r="G1496" s="27">
        <v>396.291285</v>
      </c>
      <c r="H1496" s="56">
        <v>295</v>
      </c>
      <c r="I1496" s="27">
        <v>17.7</v>
      </c>
      <c r="J1496" s="27"/>
      <c r="O1496" s="27"/>
      <c r="P1496" s="23"/>
      <c r="R1496" s="23"/>
      <c r="T1496" s="26">
        <f t="shared" si="41"/>
        <v>413.991285</v>
      </c>
    </row>
    <row r="1497" spans="1:20" ht="12.75" hidden="1" outlineLevel="2">
      <c r="A1497" s="19" t="s">
        <v>593</v>
      </c>
      <c r="B1497" s="19" t="s">
        <v>824</v>
      </c>
      <c r="C1497" s="1" t="s">
        <v>571</v>
      </c>
      <c r="D1497" s="23" t="s">
        <v>572</v>
      </c>
      <c r="E1497" s="27" t="s">
        <v>335</v>
      </c>
      <c r="F1497" s="2" t="s">
        <v>340</v>
      </c>
      <c r="G1497" s="27">
        <v>34.085609999999996</v>
      </c>
      <c r="H1497" s="56">
        <v>40</v>
      </c>
      <c r="I1497" s="27">
        <v>19.2</v>
      </c>
      <c r="J1497" s="27"/>
      <c r="O1497" s="27"/>
      <c r="P1497" s="23"/>
      <c r="R1497" s="23"/>
      <c r="T1497" s="26">
        <f t="shared" si="41"/>
        <v>53.28560999999999</v>
      </c>
    </row>
    <row r="1498" spans="1:20" ht="12.75" hidden="1" outlineLevel="2">
      <c r="A1498" s="19" t="s">
        <v>593</v>
      </c>
      <c r="B1498" s="19" t="s">
        <v>824</v>
      </c>
      <c r="C1498" s="1" t="s">
        <v>571</v>
      </c>
      <c r="D1498" s="23" t="s">
        <v>572</v>
      </c>
      <c r="E1498" s="27" t="s">
        <v>335</v>
      </c>
      <c r="F1498" s="2" t="s">
        <v>356</v>
      </c>
      <c r="G1498" s="27"/>
      <c r="H1498" s="56"/>
      <c r="I1498" s="27"/>
      <c r="J1498" s="27">
        <v>180</v>
      </c>
      <c r="O1498" s="27"/>
      <c r="P1498" s="23"/>
      <c r="R1498" s="23"/>
      <c r="T1498" s="26">
        <f t="shared" si="41"/>
        <v>180</v>
      </c>
    </row>
    <row r="1499" spans="1:20" ht="12.75" hidden="1" outlineLevel="2">
      <c r="A1499" s="19" t="s">
        <v>593</v>
      </c>
      <c r="B1499" s="19" t="s">
        <v>824</v>
      </c>
      <c r="C1499" s="1" t="s">
        <v>571</v>
      </c>
      <c r="D1499" s="59" t="s">
        <v>572</v>
      </c>
      <c r="E1499" s="60" t="s">
        <v>713</v>
      </c>
      <c r="F1499" s="23" t="s">
        <v>713</v>
      </c>
      <c r="K1499" s="52">
        <v>1</v>
      </c>
      <c r="L1499" s="53">
        <v>1</v>
      </c>
      <c r="M1499" s="27">
        <f>K1499*L1499*$M$2</f>
        <v>3135</v>
      </c>
      <c r="T1499" s="26">
        <f t="shared" si="41"/>
        <v>3135</v>
      </c>
    </row>
    <row r="1500" spans="1:20" ht="12.75" hidden="1" outlineLevel="2">
      <c r="A1500" s="19" t="s">
        <v>593</v>
      </c>
      <c r="B1500" s="19" t="s">
        <v>824</v>
      </c>
      <c r="C1500" s="1" t="s">
        <v>571</v>
      </c>
      <c r="D1500" s="23" t="s">
        <v>572</v>
      </c>
      <c r="E1500" s="27" t="s">
        <v>710</v>
      </c>
      <c r="F1500" s="2" t="s">
        <v>710</v>
      </c>
      <c r="G1500" s="27"/>
      <c r="H1500" s="56"/>
      <c r="I1500" s="27"/>
      <c r="J1500" s="27"/>
      <c r="O1500" s="27"/>
      <c r="P1500" s="23"/>
      <c r="R1500" s="23"/>
      <c r="S1500" s="27">
        <v>18.3</v>
      </c>
      <c r="T1500" s="26">
        <f t="shared" si="41"/>
        <v>18.3</v>
      </c>
    </row>
    <row r="1501" spans="1:20" ht="12.75" hidden="1" outlineLevel="2">
      <c r="A1501" s="19" t="s">
        <v>593</v>
      </c>
      <c r="B1501" s="19" t="s">
        <v>824</v>
      </c>
      <c r="C1501" s="1" t="s">
        <v>571</v>
      </c>
      <c r="D1501" s="23" t="s">
        <v>718</v>
      </c>
      <c r="E1501" s="27" t="s">
        <v>335</v>
      </c>
      <c r="F1501" s="2" t="s">
        <v>338</v>
      </c>
      <c r="G1501" s="27">
        <v>5.107049999999999</v>
      </c>
      <c r="H1501" s="56">
        <v>3</v>
      </c>
      <c r="I1501" s="27">
        <v>0.18</v>
      </c>
      <c r="J1501" s="27"/>
      <c r="O1501" s="27"/>
      <c r="P1501" s="23"/>
      <c r="R1501" s="23"/>
      <c r="T1501" s="26">
        <f t="shared" si="41"/>
        <v>5.287049999999999</v>
      </c>
    </row>
    <row r="1502" spans="1:20" ht="12.75" hidden="1" outlineLevel="2">
      <c r="A1502" s="19" t="s">
        <v>593</v>
      </c>
      <c r="B1502" s="19" t="s">
        <v>824</v>
      </c>
      <c r="C1502" s="1" t="s">
        <v>571</v>
      </c>
      <c r="D1502" s="23" t="s">
        <v>718</v>
      </c>
      <c r="E1502" s="27" t="s">
        <v>335</v>
      </c>
      <c r="F1502" s="2" t="s">
        <v>356</v>
      </c>
      <c r="G1502" s="27"/>
      <c r="H1502" s="56"/>
      <c r="I1502" s="27"/>
      <c r="J1502" s="27">
        <v>15</v>
      </c>
      <c r="O1502" s="27"/>
      <c r="P1502" s="23"/>
      <c r="R1502" s="23"/>
      <c r="T1502" s="26">
        <f aca="true" t="shared" si="42" ref="T1502:T1533">G1502+I1502+J1502+M1502+O1502+Q1502+R1502+S1502</f>
        <v>15</v>
      </c>
    </row>
    <row r="1503" spans="1:20" ht="12.75" hidden="1" outlineLevel="2">
      <c r="A1503" s="19" t="s">
        <v>593</v>
      </c>
      <c r="B1503" s="19" t="s">
        <v>824</v>
      </c>
      <c r="C1503" s="1" t="s">
        <v>571</v>
      </c>
      <c r="D1503" s="59" t="s">
        <v>718</v>
      </c>
      <c r="E1503" s="60" t="s">
        <v>713</v>
      </c>
      <c r="F1503" s="23" t="s">
        <v>713</v>
      </c>
      <c r="K1503" s="52">
        <v>2</v>
      </c>
      <c r="L1503" s="53">
        <v>0.1429</v>
      </c>
      <c r="M1503" s="27">
        <f>K1503*L1503*$M$2</f>
        <v>895.983</v>
      </c>
      <c r="T1503" s="26">
        <f t="shared" si="42"/>
        <v>895.983</v>
      </c>
    </row>
    <row r="1504" spans="1:20" ht="12.75" hidden="1" outlineLevel="2">
      <c r="A1504" s="19" t="s">
        <v>593</v>
      </c>
      <c r="B1504" s="19" t="s">
        <v>824</v>
      </c>
      <c r="C1504" s="75">
        <v>108925</v>
      </c>
      <c r="D1504" s="76" t="s">
        <v>947</v>
      </c>
      <c r="E1504" s="60" t="s">
        <v>713</v>
      </c>
      <c r="F1504" s="23" t="s">
        <v>713</v>
      </c>
      <c r="K1504" s="52">
        <v>2</v>
      </c>
      <c r="L1504" s="53">
        <v>0.0177</v>
      </c>
      <c r="M1504" s="27">
        <f>K1504*L1504*$M$2</f>
        <v>110.979</v>
      </c>
      <c r="T1504" s="26">
        <f t="shared" si="42"/>
        <v>110.979</v>
      </c>
    </row>
    <row r="1505" spans="1:20" ht="12.75" hidden="1" outlineLevel="2">
      <c r="A1505" s="19" t="s">
        <v>593</v>
      </c>
      <c r="B1505" s="19" t="s">
        <v>824</v>
      </c>
      <c r="C1505" s="40" t="s">
        <v>693</v>
      </c>
      <c r="D1505" s="19" t="s">
        <v>694</v>
      </c>
      <c r="E1505" s="27" t="s">
        <v>861</v>
      </c>
      <c r="F1505" s="2" t="s">
        <v>861</v>
      </c>
      <c r="G1505" s="27"/>
      <c r="H1505" s="56"/>
      <c r="I1505" s="27"/>
      <c r="J1505" s="27"/>
      <c r="N1505" s="58">
        <f>O1505/$O$2</f>
        <v>1</v>
      </c>
      <c r="O1505" s="27">
        <v>72</v>
      </c>
      <c r="P1505" s="23"/>
      <c r="R1505" s="23"/>
      <c r="T1505" s="26">
        <f t="shared" si="42"/>
        <v>72</v>
      </c>
    </row>
    <row r="1506" spans="1:20" ht="12.75" hidden="1" outlineLevel="2">
      <c r="A1506" s="19" t="s">
        <v>593</v>
      </c>
      <c r="B1506" s="19" t="s">
        <v>824</v>
      </c>
      <c r="C1506" s="40" t="s">
        <v>693</v>
      </c>
      <c r="D1506" s="23" t="s">
        <v>694</v>
      </c>
      <c r="E1506" s="27" t="s">
        <v>335</v>
      </c>
      <c r="F1506" s="2">
        <v>15</v>
      </c>
      <c r="G1506" s="27">
        <v>0.352755</v>
      </c>
      <c r="H1506" s="56">
        <v>1</v>
      </c>
      <c r="I1506" s="27">
        <v>0.1</v>
      </c>
      <c r="J1506" s="27"/>
      <c r="K1506" s="51"/>
      <c r="L1506" s="3"/>
      <c r="M1506" s="26"/>
      <c r="N1506" s="47"/>
      <c r="O1506" s="26"/>
      <c r="P1506" s="3"/>
      <c r="Q1506" s="26"/>
      <c r="R1506" s="3"/>
      <c r="T1506" s="26">
        <f t="shared" si="42"/>
        <v>0.452755</v>
      </c>
    </row>
    <row r="1507" spans="1:20" ht="12.75" hidden="1" outlineLevel="2">
      <c r="A1507" s="19" t="s">
        <v>593</v>
      </c>
      <c r="B1507" s="19" t="s">
        <v>824</v>
      </c>
      <c r="C1507" s="1" t="s">
        <v>693</v>
      </c>
      <c r="D1507" s="72" t="s">
        <v>694</v>
      </c>
      <c r="E1507" s="27" t="s">
        <v>335</v>
      </c>
      <c r="F1507" s="2" t="s">
        <v>337</v>
      </c>
      <c r="G1507" s="27">
        <v>5.46507</v>
      </c>
      <c r="H1507" s="56">
        <v>3</v>
      </c>
      <c r="I1507" s="27">
        <v>0.18</v>
      </c>
      <c r="J1507" s="27"/>
      <c r="O1507" s="27"/>
      <c r="P1507" s="23"/>
      <c r="R1507" s="23"/>
      <c r="T1507" s="26">
        <f t="shared" si="42"/>
        <v>5.64507</v>
      </c>
    </row>
    <row r="1508" spans="1:20" ht="12.75" hidden="1" outlineLevel="2">
      <c r="A1508" s="19" t="s">
        <v>593</v>
      </c>
      <c r="B1508" s="19" t="s">
        <v>824</v>
      </c>
      <c r="C1508" s="1" t="s">
        <v>693</v>
      </c>
      <c r="D1508" s="72" t="s">
        <v>694</v>
      </c>
      <c r="E1508" s="27" t="s">
        <v>335</v>
      </c>
      <c r="F1508" s="2" t="s">
        <v>339</v>
      </c>
      <c r="G1508" s="27">
        <v>0.46331999999999995</v>
      </c>
      <c r="H1508" s="56">
        <v>1</v>
      </c>
      <c r="I1508" s="27">
        <v>0.06</v>
      </c>
      <c r="J1508" s="27"/>
      <c r="O1508" s="27"/>
      <c r="P1508" s="23"/>
      <c r="R1508" s="23"/>
      <c r="T1508" s="26">
        <f t="shared" si="42"/>
        <v>0.52332</v>
      </c>
    </row>
    <row r="1509" spans="1:20" ht="12.75" hidden="1" outlineLevel="2">
      <c r="A1509" s="19" t="s">
        <v>593</v>
      </c>
      <c r="B1509" s="19" t="s">
        <v>824</v>
      </c>
      <c r="C1509" s="40" t="s">
        <v>693</v>
      </c>
      <c r="D1509" s="19" t="s">
        <v>694</v>
      </c>
      <c r="E1509" s="27" t="s">
        <v>335</v>
      </c>
      <c r="F1509" s="2" t="s">
        <v>356</v>
      </c>
      <c r="G1509" s="27"/>
      <c r="H1509" s="56"/>
      <c r="I1509" s="27"/>
      <c r="J1509" s="27">
        <v>75</v>
      </c>
      <c r="O1509" s="27"/>
      <c r="P1509" s="23"/>
      <c r="R1509" s="23"/>
      <c r="T1509" s="26">
        <f t="shared" si="42"/>
        <v>75</v>
      </c>
    </row>
    <row r="1510" spans="1:20" ht="12.75" hidden="1" outlineLevel="2">
      <c r="A1510" s="19" t="s">
        <v>593</v>
      </c>
      <c r="B1510" s="19" t="s">
        <v>824</v>
      </c>
      <c r="C1510" s="40" t="s">
        <v>693</v>
      </c>
      <c r="D1510" s="76" t="s">
        <v>694</v>
      </c>
      <c r="E1510" s="60" t="s">
        <v>713</v>
      </c>
      <c r="F1510" s="23" t="s">
        <v>713</v>
      </c>
      <c r="K1510" s="52">
        <v>1</v>
      </c>
      <c r="L1510" s="53">
        <v>0.111</v>
      </c>
      <c r="M1510" s="27">
        <f>K1510*L1510*$M$2</f>
        <v>347.985</v>
      </c>
      <c r="T1510" s="26">
        <f t="shared" si="42"/>
        <v>347.985</v>
      </c>
    </row>
    <row r="1511" spans="1:20" ht="12.75" hidden="1" outlineLevel="2">
      <c r="A1511" s="19" t="s">
        <v>593</v>
      </c>
      <c r="B1511" s="19" t="s">
        <v>850</v>
      </c>
      <c r="C1511" s="1" t="s">
        <v>681</v>
      </c>
      <c r="D1511" s="19" t="s">
        <v>682</v>
      </c>
      <c r="E1511" s="27" t="s">
        <v>861</v>
      </c>
      <c r="F1511" s="2" t="s">
        <v>861</v>
      </c>
      <c r="G1511" s="27"/>
      <c r="H1511" s="56"/>
      <c r="I1511" s="27"/>
      <c r="J1511" s="27"/>
      <c r="N1511" s="58">
        <f>O1511/$O$2</f>
        <v>0.25</v>
      </c>
      <c r="O1511" s="27">
        <v>18</v>
      </c>
      <c r="P1511" s="23"/>
      <c r="R1511" s="23"/>
      <c r="T1511" s="26">
        <f t="shared" si="42"/>
        <v>18</v>
      </c>
    </row>
    <row r="1512" spans="1:20" ht="12.75" hidden="1" outlineLevel="2">
      <c r="A1512" s="19" t="s">
        <v>593</v>
      </c>
      <c r="B1512" s="19" t="s">
        <v>850</v>
      </c>
      <c r="C1512" s="1" t="s">
        <v>681</v>
      </c>
      <c r="D1512" s="23" t="s">
        <v>682</v>
      </c>
      <c r="E1512" s="27" t="s">
        <v>335</v>
      </c>
      <c r="F1512" s="2">
        <v>15</v>
      </c>
      <c r="G1512" s="27">
        <v>514.490535</v>
      </c>
      <c r="H1512" s="56">
        <v>1457</v>
      </c>
      <c r="I1512" s="27">
        <v>145.7</v>
      </c>
      <c r="J1512" s="27"/>
      <c r="K1512" s="51"/>
      <c r="L1512" s="3"/>
      <c r="M1512" s="26"/>
      <c r="N1512" s="47"/>
      <c r="O1512" s="26"/>
      <c r="P1512" s="3"/>
      <c r="Q1512" s="26"/>
      <c r="R1512" s="3"/>
      <c r="T1512" s="26">
        <f t="shared" si="42"/>
        <v>660.190535</v>
      </c>
    </row>
    <row r="1513" spans="1:20" ht="12.75" hidden="1" outlineLevel="2">
      <c r="A1513" s="19" t="s">
        <v>593</v>
      </c>
      <c r="B1513" s="19" t="s">
        <v>850</v>
      </c>
      <c r="C1513" s="1" t="s">
        <v>681</v>
      </c>
      <c r="D1513" s="23" t="s">
        <v>682</v>
      </c>
      <c r="E1513" s="27" t="s">
        <v>335</v>
      </c>
      <c r="F1513" s="2" t="s">
        <v>338</v>
      </c>
      <c r="G1513" s="27">
        <v>8.3187</v>
      </c>
      <c r="H1513" s="56">
        <v>3</v>
      </c>
      <c r="I1513" s="27">
        <v>0.18</v>
      </c>
      <c r="J1513" s="27"/>
      <c r="O1513" s="27"/>
      <c r="P1513" s="23"/>
      <c r="R1513" s="23"/>
      <c r="T1513" s="26">
        <f t="shared" si="42"/>
        <v>8.4987</v>
      </c>
    </row>
    <row r="1514" spans="1:20" ht="12.75" hidden="1" outlineLevel="2">
      <c r="A1514" s="19" t="s">
        <v>593</v>
      </c>
      <c r="B1514" s="19" t="s">
        <v>850</v>
      </c>
      <c r="C1514" s="1" t="s">
        <v>681</v>
      </c>
      <c r="D1514" s="23" t="s">
        <v>682</v>
      </c>
      <c r="E1514" s="27" t="s">
        <v>335</v>
      </c>
      <c r="F1514" s="2" t="s">
        <v>339</v>
      </c>
      <c r="G1514" s="27">
        <v>33.901334999999996</v>
      </c>
      <c r="H1514" s="56">
        <v>84</v>
      </c>
      <c r="I1514" s="27">
        <v>5.04</v>
      </c>
      <c r="J1514" s="27"/>
      <c r="O1514" s="27"/>
      <c r="P1514" s="23"/>
      <c r="R1514" s="23"/>
      <c r="T1514" s="26">
        <f t="shared" si="42"/>
        <v>38.941334999999995</v>
      </c>
    </row>
    <row r="1515" spans="1:20" ht="12.75" hidden="1" outlineLevel="2">
      <c r="A1515" s="19" t="s">
        <v>593</v>
      </c>
      <c r="B1515" s="19" t="s">
        <v>850</v>
      </c>
      <c r="C1515" s="1" t="s">
        <v>681</v>
      </c>
      <c r="D1515" s="72" t="s">
        <v>682</v>
      </c>
      <c r="E1515" s="27" t="s">
        <v>335</v>
      </c>
      <c r="F1515" s="2" t="s">
        <v>340</v>
      </c>
      <c r="G1515" s="27">
        <v>2.5903799999999997</v>
      </c>
      <c r="H1515" s="56">
        <v>2</v>
      </c>
      <c r="I1515" s="27">
        <v>0.96</v>
      </c>
      <c r="J1515" s="27"/>
      <c r="O1515" s="27"/>
      <c r="P1515" s="23"/>
      <c r="R1515" s="23"/>
      <c r="T1515" s="26">
        <f t="shared" si="42"/>
        <v>3.5503799999999996</v>
      </c>
    </row>
    <row r="1516" spans="1:20" ht="12.75" hidden="1" outlineLevel="2">
      <c r="A1516" s="19" t="s">
        <v>593</v>
      </c>
      <c r="B1516" s="19" t="s">
        <v>850</v>
      </c>
      <c r="C1516" s="1" t="s">
        <v>681</v>
      </c>
      <c r="D1516" s="19" t="s">
        <v>682</v>
      </c>
      <c r="E1516" s="27" t="s">
        <v>335</v>
      </c>
      <c r="F1516" s="2" t="s">
        <v>356</v>
      </c>
      <c r="G1516" s="27"/>
      <c r="H1516" s="56"/>
      <c r="I1516" s="27"/>
      <c r="J1516" s="27">
        <v>165</v>
      </c>
      <c r="O1516" s="27"/>
      <c r="P1516" s="23"/>
      <c r="R1516" s="23"/>
      <c r="T1516" s="26">
        <f t="shared" si="42"/>
        <v>165</v>
      </c>
    </row>
    <row r="1517" spans="1:20" ht="12.75" hidden="1" outlineLevel="2">
      <c r="A1517" s="19" t="s">
        <v>593</v>
      </c>
      <c r="B1517" s="19" t="s">
        <v>850</v>
      </c>
      <c r="C1517" s="1" t="s">
        <v>681</v>
      </c>
      <c r="D1517" s="76" t="s">
        <v>682</v>
      </c>
      <c r="E1517" s="60" t="s">
        <v>713</v>
      </c>
      <c r="F1517" s="23" t="s">
        <v>713</v>
      </c>
      <c r="K1517" s="52">
        <v>1</v>
      </c>
      <c r="L1517" s="53">
        <v>0.111</v>
      </c>
      <c r="M1517" s="27">
        <f>K1517*L1517*$M$2</f>
        <v>347.985</v>
      </c>
      <c r="T1517" s="26">
        <f t="shared" si="42"/>
        <v>347.985</v>
      </c>
    </row>
    <row r="1518" spans="1:20" ht="12.75" hidden="1" outlineLevel="2">
      <c r="A1518" s="19" t="s">
        <v>593</v>
      </c>
      <c r="B1518" s="19" t="s">
        <v>831</v>
      </c>
      <c r="C1518" s="1" t="s">
        <v>603</v>
      </c>
      <c r="D1518" s="23" t="s">
        <v>604</v>
      </c>
      <c r="E1518" s="27" t="s">
        <v>861</v>
      </c>
      <c r="F1518" s="2" t="s">
        <v>861</v>
      </c>
      <c r="G1518" s="27"/>
      <c r="H1518" s="56"/>
      <c r="I1518" s="27"/>
      <c r="J1518" s="27"/>
      <c r="K1518" s="51"/>
      <c r="L1518" s="3"/>
      <c r="M1518" s="26"/>
      <c r="N1518" s="58">
        <f>O1518/$O$2</f>
        <v>3.25</v>
      </c>
      <c r="O1518" s="27">
        <v>234</v>
      </c>
      <c r="P1518" s="3"/>
      <c r="Q1518" s="26"/>
      <c r="R1518" s="3"/>
      <c r="T1518" s="26">
        <f t="shared" si="42"/>
        <v>234</v>
      </c>
    </row>
    <row r="1519" spans="1:20" ht="12.75" hidden="1" outlineLevel="2">
      <c r="A1519" s="19" t="s">
        <v>593</v>
      </c>
      <c r="B1519" s="19" t="s">
        <v>831</v>
      </c>
      <c r="C1519" s="1" t="s">
        <v>603</v>
      </c>
      <c r="D1519" s="23" t="s">
        <v>604</v>
      </c>
      <c r="E1519" s="27" t="s">
        <v>335</v>
      </c>
      <c r="F1519" s="2">
        <v>15</v>
      </c>
      <c r="G1519" s="27">
        <v>7.0550999999999995</v>
      </c>
      <c r="H1519" s="56">
        <v>21</v>
      </c>
      <c r="I1519" s="27">
        <v>2.1</v>
      </c>
      <c r="J1519" s="27"/>
      <c r="O1519" s="27"/>
      <c r="P1519" s="23"/>
      <c r="R1519" s="23"/>
      <c r="T1519" s="26">
        <f t="shared" si="42"/>
        <v>9.1551</v>
      </c>
    </row>
    <row r="1520" spans="1:20" ht="12.75" hidden="1" outlineLevel="2">
      <c r="A1520" s="19" t="s">
        <v>593</v>
      </c>
      <c r="B1520" s="19" t="s">
        <v>831</v>
      </c>
      <c r="C1520" s="1" t="s">
        <v>603</v>
      </c>
      <c r="D1520" s="23" t="s">
        <v>604</v>
      </c>
      <c r="E1520" s="27" t="s">
        <v>335</v>
      </c>
      <c r="F1520" s="2" t="s">
        <v>337</v>
      </c>
      <c r="G1520" s="27">
        <v>34.84377</v>
      </c>
      <c r="H1520" s="56">
        <v>8</v>
      </c>
      <c r="I1520" s="27">
        <v>0.48</v>
      </c>
      <c r="J1520" s="27"/>
      <c r="O1520" s="27"/>
      <c r="P1520" s="23"/>
      <c r="R1520" s="23"/>
      <c r="T1520" s="26">
        <f t="shared" si="42"/>
        <v>35.323769999999996</v>
      </c>
    </row>
    <row r="1521" spans="1:20" ht="12.75" hidden="1" outlineLevel="2">
      <c r="A1521" s="19" t="s">
        <v>593</v>
      </c>
      <c r="B1521" s="19" t="s">
        <v>831</v>
      </c>
      <c r="C1521" s="1" t="s">
        <v>603</v>
      </c>
      <c r="D1521" s="23" t="s">
        <v>604</v>
      </c>
      <c r="E1521" s="27" t="s">
        <v>335</v>
      </c>
      <c r="F1521" s="2" t="s">
        <v>338</v>
      </c>
      <c r="G1521" s="27">
        <v>30.56859</v>
      </c>
      <c r="H1521" s="56">
        <v>15</v>
      </c>
      <c r="I1521" s="27">
        <v>0.9</v>
      </c>
      <c r="J1521" s="27"/>
      <c r="O1521" s="27"/>
      <c r="P1521" s="23"/>
      <c r="R1521" s="23"/>
      <c r="T1521" s="26">
        <f t="shared" si="42"/>
        <v>31.46859</v>
      </c>
    </row>
    <row r="1522" spans="1:20" ht="12.75" hidden="1" outlineLevel="2">
      <c r="A1522" s="19" t="s">
        <v>593</v>
      </c>
      <c r="B1522" s="19" t="s">
        <v>831</v>
      </c>
      <c r="C1522" s="1" t="s">
        <v>603</v>
      </c>
      <c r="D1522" s="23" t="s">
        <v>604</v>
      </c>
      <c r="E1522" s="27" t="s">
        <v>335</v>
      </c>
      <c r="F1522" s="2" t="s">
        <v>339</v>
      </c>
      <c r="G1522" s="27">
        <v>3.7381499999999996</v>
      </c>
      <c r="H1522" s="56">
        <v>6</v>
      </c>
      <c r="I1522" s="27">
        <v>0.36</v>
      </c>
      <c r="J1522" s="27"/>
      <c r="O1522" s="27"/>
      <c r="P1522" s="23"/>
      <c r="R1522" s="23"/>
      <c r="T1522" s="26">
        <f t="shared" si="42"/>
        <v>4.0981499999999995</v>
      </c>
    </row>
    <row r="1523" spans="1:20" ht="12.75" hidden="1" outlineLevel="2">
      <c r="A1523" s="19" t="s">
        <v>593</v>
      </c>
      <c r="B1523" s="19" t="s">
        <v>831</v>
      </c>
      <c r="C1523" s="1" t="s">
        <v>603</v>
      </c>
      <c r="D1523" s="23" t="s">
        <v>604</v>
      </c>
      <c r="E1523" s="27" t="s">
        <v>335</v>
      </c>
      <c r="F1523" s="2" t="s">
        <v>340</v>
      </c>
      <c r="G1523" s="27">
        <v>3.5275499999999997</v>
      </c>
      <c r="H1523" s="56">
        <v>3</v>
      </c>
      <c r="I1523" s="27">
        <v>1.44</v>
      </c>
      <c r="J1523" s="27"/>
      <c r="K1523" s="51"/>
      <c r="L1523" s="3"/>
      <c r="M1523" s="26"/>
      <c r="N1523" s="47"/>
      <c r="O1523" s="26"/>
      <c r="P1523" s="3"/>
      <c r="Q1523" s="26"/>
      <c r="R1523" s="3"/>
      <c r="T1523" s="26">
        <f t="shared" si="42"/>
        <v>4.967549999999999</v>
      </c>
    </row>
    <row r="1524" spans="1:20" ht="12.75" hidden="1" outlineLevel="2">
      <c r="A1524" s="19" t="s">
        <v>593</v>
      </c>
      <c r="B1524" s="19" t="s">
        <v>831</v>
      </c>
      <c r="C1524" s="1" t="s">
        <v>603</v>
      </c>
      <c r="D1524" s="23" t="s">
        <v>604</v>
      </c>
      <c r="E1524" s="27" t="s">
        <v>335</v>
      </c>
      <c r="F1524" s="2" t="s">
        <v>356</v>
      </c>
      <c r="G1524" s="27"/>
      <c r="H1524" s="56"/>
      <c r="I1524" s="27"/>
      <c r="J1524" s="27">
        <v>180</v>
      </c>
      <c r="K1524" s="51"/>
      <c r="L1524" s="3"/>
      <c r="M1524" s="26"/>
      <c r="N1524" s="47"/>
      <c r="O1524" s="26"/>
      <c r="P1524" s="3"/>
      <c r="Q1524" s="26"/>
      <c r="R1524" s="3"/>
      <c r="T1524" s="26">
        <f t="shared" si="42"/>
        <v>180</v>
      </c>
    </row>
    <row r="1525" spans="1:20" ht="12.75" hidden="1" outlineLevel="2">
      <c r="A1525" s="19" t="s">
        <v>593</v>
      </c>
      <c r="B1525" s="19" t="s">
        <v>842</v>
      </c>
      <c r="C1525" s="2">
        <v>706201</v>
      </c>
      <c r="D1525" s="76" t="s">
        <v>944</v>
      </c>
      <c r="E1525" s="60" t="s">
        <v>713</v>
      </c>
      <c r="F1525" s="23" t="s">
        <v>713</v>
      </c>
      <c r="K1525" s="52">
        <v>2</v>
      </c>
      <c r="L1525" s="53">
        <v>0.07145</v>
      </c>
      <c r="M1525" s="27">
        <f>K1525*L1525*$M$2</f>
        <v>447.9915</v>
      </c>
      <c r="T1525" s="26">
        <f t="shared" si="42"/>
        <v>447.9915</v>
      </c>
    </row>
    <row r="1526" spans="1:20" ht="12.75" hidden="1" outlineLevel="2">
      <c r="A1526" s="19" t="s">
        <v>593</v>
      </c>
      <c r="B1526" s="19" t="s">
        <v>842</v>
      </c>
      <c r="C1526" s="2">
        <v>706201</v>
      </c>
      <c r="D1526" s="76" t="s">
        <v>926</v>
      </c>
      <c r="E1526" s="60" t="s">
        <v>713</v>
      </c>
      <c r="F1526" s="23" t="s">
        <v>713</v>
      </c>
      <c r="K1526" s="52">
        <v>2</v>
      </c>
      <c r="L1526" s="53">
        <v>0.07145</v>
      </c>
      <c r="M1526" s="27">
        <f>K1526*L1526*$M$2</f>
        <v>447.9915</v>
      </c>
      <c r="T1526" s="26">
        <f t="shared" si="42"/>
        <v>447.9915</v>
      </c>
    </row>
    <row r="1527" spans="1:20" ht="12.75" hidden="1" outlineLevel="2">
      <c r="A1527" s="19" t="s">
        <v>593</v>
      </c>
      <c r="B1527" s="19" t="s">
        <v>842</v>
      </c>
      <c r="C1527" s="1" t="s">
        <v>639</v>
      </c>
      <c r="D1527" s="23" t="s">
        <v>640</v>
      </c>
      <c r="E1527" s="27" t="s">
        <v>335</v>
      </c>
      <c r="F1527" s="2">
        <v>15</v>
      </c>
      <c r="G1527" s="27">
        <v>30.600179999999998</v>
      </c>
      <c r="H1527" s="56">
        <v>86</v>
      </c>
      <c r="I1527" s="27">
        <v>8.6</v>
      </c>
      <c r="J1527" s="27"/>
      <c r="O1527" s="27"/>
      <c r="P1527" s="23"/>
      <c r="R1527" s="23"/>
      <c r="T1527" s="26">
        <f t="shared" si="42"/>
        <v>39.200179999999996</v>
      </c>
    </row>
    <row r="1528" spans="1:20" ht="12.75" hidden="1" outlineLevel="2">
      <c r="A1528" s="19" t="s">
        <v>593</v>
      </c>
      <c r="B1528" s="19" t="s">
        <v>842</v>
      </c>
      <c r="C1528" s="1" t="s">
        <v>639</v>
      </c>
      <c r="D1528" s="72" t="s">
        <v>640</v>
      </c>
      <c r="E1528" s="27" t="s">
        <v>335</v>
      </c>
      <c r="F1528" s="2" t="s">
        <v>337</v>
      </c>
      <c r="G1528" s="27">
        <v>8.98209</v>
      </c>
      <c r="H1528" s="56">
        <v>3</v>
      </c>
      <c r="I1528" s="27">
        <v>0.18</v>
      </c>
      <c r="J1528" s="27"/>
      <c r="O1528" s="27"/>
      <c r="P1528" s="23"/>
      <c r="R1528" s="23"/>
      <c r="T1528" s="26">
        <f t="shared" si="42"/>
        <v>9.16209</v>
      </c>
    </row>
    <row r="1529" spans="1:20" ht="12.75" hidden="1" outlineLevel="2">
      <c r="A1529" s="19" t="s">
        <v>593</v>
      </c>
      <c r="B1529" s="19" t="s">
        <v>842</v>
      </c>
      <c r="C1529" s="1" t="s">
        <v>639</v>
      </c>
      <c r="D1529" s="23" t="s">
        <v>640</v>
      </c>
      <c r="E1529" s="27" t="s">
        <v>335</v>
      </c>
      <c r="F1529" s="2" t="s">
        <v>338</v>
      </c>
      <c r="G1529" s="27">
        <v>12.109499999999999</v>
      </c>
      <c r="H1529" s="56">
        <v>4</v>
      </c>
      <c r="I1529" s="27">
        <v>0.24</v>
      </c>
      <c r="J1529" s="27"/>
      <c r="O1529" s="27"/>
      <c r="P1529" s="23"/>
      <c r="R1529" s="23"/>
      <c r="T1529" s="26">
        <f t="shared" si="42"/>
        <v>12.349499999999999</v>
      </c>
    </row>
    <row r="1530" spans="1:20" ht="12.75" hidden="1" outlineLevel="2">
      <c r="A1530" s="19" t="s">
        <v>593</v>
      </c>
      <c r="B1530" s="19" t="s">
        <v>842</v>
      </c>
      <c r="C1530" s="1" t="s">
        <v>639</v>
      </c>
      <c r="D1530" s="23" t="s">
        <v>640</v>
      </c>
      <c r="E1530" s="27" t="s">
        <v>335</v>
      </c>
      <c r="F1530" s="2" t="s">
        <v>339</v>
      </c>
      <c r="G1530" s="27">
        <v>11.46717</v>
      </c>
      <c r="H1530" s="56">
        <v>12</v>
      </c>
      <c r="I1530" s="27">
        <v>0.72</v>
      </c>
      <c r="J1530" s="27"/>
      <c r="O1530" s="27"/>
      <c r="P1530" s="23"/>
      <c r="R1530" s="23"/>
      <c r="T1530" s="26">
        <f t="shared" si="42"/>
        <v>12.18717</v>
      </c>
    </row>
    <row r="1531" spans="1:20" ht="12.75" hidden="1" outlineLevel="2">
      <c r="A1531" s="19" t="s">
        <v>593</v>
      </c>
      <c r="B1531" s="19" t="s">
        <v>842</v>
      </c>
      <c r="C1531" s="1" t="s">
        <v>639</v>
      </c>
      <c r="D1531" s="23" t="s">
        <v>640</v>
      </c>
      <c r="E1531" s="27" t="s">
        <v>335</v>
      </c>
      <c r="F1531" s="2" t="s">
        <v>340</v>
      </c>
      <c r="G1531" s="27">
        <v>0.57915</v>
      </c>
      <c r="H1531" s="56">
        <v>1</v>
      </c>
      <c r="I1531" s="27">
        <v>0.48</v>
      </c>
      <c r="J1531" s="27"/>
      <c r="O1531" s="27"/>
      <c r="P1531" s="23"/>
      <c r="R1531" s="23"/>
      <c r="T1531" s="26">
        <f t="shared" si="42"/>
        <v>1.05915</v>
      </c>
    </row>
    <row r="1532" spans="1:20" ht="12.75" hidden="1" outlineLevel="2">
      <c r="A1532" s="19" t="s">
        <v>593</v>
      </c>
      <c r="B1532" s="19" t="s">
        <v>842</v>
      </c>
      <c r="C1532" s="1" t="s">
        <v>639</v>
      </c>
      <c r="D1532" s="23" t="s">
        <v>640</v>
      </c>
      <c r="E1532" s="27" t="s">
        <v>335</v>
      </c>
      <c r="F1532" s="2" t="s">
        <v>356</v>
      </c>
      <c r="G1532" s="27"/>
      <c r="H1532" s="56"/>
      <c r="I1532" s="27"/>
      <c r="J1532" s="27">
        <v>165</v>
      </c>
      <c r="O1532" s="27"/>
      <c r="P1532" s="23"/>
      <c r="R1532" s="23"/>
      <c r="T1532" s="26">
        <f t="shared" si="42"/>
        <v>165</v>
      </c>
    </row>
    <row r="1533" spans="1:20" ht="12.75" hidden="1" outlineLevel="2">
      <c r="A1533" s="19" t="s">
        <v>593</v>
      </c>
      <c r="B1533" s="19" t="s">
        <v>842</v>
      </c>
      <c r="C1533" s="1" t="s">
        <v>639</v>
      </c>
      <c r="D1533" s="76" t="s">
        <v>640</v>
      </c>
      <c r="E1533" s="60" t="s">
        <v>713</v>
      </c>
      <c r="F1533" s="23" t="s">
        <v>713</v>
      </c>
      <c r="K1533" s="52">
        <v>6</v>
      </c>
      <c r="L1533" s="53">
        <v>0.01</v>
      </c>
      <c r="M1533" s="27">
        <f>K1533*L1533*$M$2</f>
        <v>188.1</v>
      </c>
      <c r="T1533" s="26">
        <f t="shared" si="42"/>
        <v>188.1</v>
      </c>
    </row>
    <row r="1534" spans="1:20" ht="12.75" hidden="1" outlineLevel="2">
      <c r="A1534" s="19" t="s">
        <v>593</v>
      </c>
      <c r="B1534" s="19" t="s">
        <v>845</v>
      </c>
      <c r="C1534" s="25">
        <v>709000</v>
      </c>
      <c r="D1534" s="19" t="s">
        <v>892</v>
      </c>
      <c r="E1534" s="27" t="s">
        <v>861</v>
      </c>
      <c r="F1534" s="2" t="s">
        <v>861</v>
      </c>
      <c r="G1534" s="27"/>
      <c r="H1534" s="56"/>
      <c r="I1534" s="27"/>
      <c r="J1534" s="27"/>
      <c r="K1534" s="51"/>
      <c r="L1534" s="3"/>
      <c r="M1534" s="26"/>
      <c r="N1534" s="58">
        <f>O1534/$O$2</f>
        <v>26</v>
      </c>
      <c r="O1534" s="27">
        <v>1872</v>
      </c>
      <c r="P1534" s="3"/>
      <c r="Q1534" s="26"/>
      <c r="R1534" s="3"/>
      <c r="T1534" s="26">
        <f aca="true" t="shared" si="43" ref="T1534:T1565">G1534+I1534+J1534+M1534+O1534+Q1534+R1534+S1534</f>
        <v>1872</v>
      </c>
    </row>
    <row r="1535" spans="1:20" ht="12.75" hidden="1" outlineLevel="2">
      <c r="A1535" s="19" t="s">
        <v>593</v>
      </c>
      <c r="B1535" s="19" t="s">
        <v>845</v>
      </c>
      <c r="C1535" s="1" t="s">
        <v>658</v>
      </c>
      <c r="D1535" s="19" t="s">
        <v>659</v>
      </c>
      <c r="E1535" s="27" t="s">
        <v>861</v>
      </c>
      <c r="F1535" s="2" t="s">
        <v>861</v>
      </c>
      <c r="G1535" s="27"/>
      <c r="H1535" s="56"/>
      <c r="I1535" s="27"/>
      <c r="J1535" s="27"/>
      <c r="K1535" s="51"/>
      <c r="L1535" s="3"/>
      <c r="M1535" s="26"/>
      <c r="N1535" s="58">
        <f>O1535/$O$2</f>
        <v>1.25</v>
      </c>
      <c r="O1535" s="27">
        <v>90</v>
      </c>
      <c r="P1535" s="3"/>
      <c r="Q1535" s="26"/>
      <c r="R1535" s="3"/>
      <c r="T1535" s="26">
        <f t="shared" si="43"/>
        <v>90</v>
      </c>
    </row>
    <row r="1536" spans="1:20" ht="12.75" hidden="1" outlineLevel="2">
      <c r="A1536" s="19" t="s">
        <v>593</v>
      </c>
      <c r="B1536" s="19" t="s">
        <v>845</v>
      </c>
      <c r="C1536" s="1" t="s">
        <v>658</v>
      </c>
      <c r="D1536" s="23" t="s">
        <v>659</v>
      </c>
      <c r="E1536" s="27" t="s">
        <v>335</v>
      </c>
      <c r="F1536" s="2">
        <v>15</v>
      </c>
      <c r="G1536" s="27">
        <v>9.87714</v>
      </c>
      <c r="H1536" s="56">
        <v>28</v>
      </c>
      <c r="I1536" s="27">
        <v>2.8</v>
      </c>
      <c r="J1536" s="27"/>
      <c r="O1536" s="27"/>
      <c r="P1536" s="23"/>
      <c r="R1536" s="23"/>
      <c r="T1536" s="26">
        <f t="shared" si="43"/>
        <v>12.677140000000001</v>
      </c>
    </row>
    <row r="1537" spans="1:20" ht="12.75" hidden="1" outlineLevel="2">
      <c r="A1537" s="19" t="s">
        <v>593</v>
      </c>
      <c r="B1537" s="19" t="s">
        <v>845</v>
      </c>
      <c r="C1537" s="1" t="s">
        <v>658</v>
      </c>
      <c r="D1537" s="23" t="s">
        <v>659</v>
      </c>
      <c r="E1537" s="27" t="s">
        <v>335</v>
      </c>
      <c r="F1537" s="2" t="s">
        <v>337</v>
      </c>
      <c r="G1537" s="27">
        <v>49.14351</v>
      </c>
      <c r="H1537" s="56">
        <v>15</v>
      </c>
      <c r="I1537" s="27">
        <v>0.9</v>
      </c>
      <c r="J1537" s="27"/>
      <c r="O1537" s="27"/>
      <c r="P1537" s="23"/>
      <c r="R1537" s="23"/>
      <c r="T1537" s="26">
        <f t="shared" si="43"/>
        <v>50.04351</v>
      </c>
    </row>
    <row r="1538" spans="1:20" ht="12.75" hidden="1" outlineLevel="2">
      <c r="A1538" s="19" t="s">
        <v>593</v>
      </c>
      <c r="B1538" s="19" t="s">
        <v>845</v>
      </c>
      <c r="C1538" s="1" t="s">
        <v>658</v>
      </c>
      <c r="D1538" s="23" t="s">
        <v>659</v>
      </c>
      <c r="E1538" s="27" t="s">
        <v>335</v>
      </c>
      <c r="F1538" s="2" t="s">
        <v>338</v>
      </c>
      <c r="G1538" s="27">
        <v>42.8571</v>
      </c>
      <c r="H1538" s="56">
        <v>19</v>
      </c>
      <c r="I1538" s="27">
        <v>1.14</v>
      </c>
      <c r="J1538" s="27"/>
      <c r="O1538" s="27"/>
      <c r="P1538" s="23"/>
      <c r="R1538" s="23"/>
      <c r="T1538" s="26">
        <f t="shared" si="43"/>
        <v>43.9971</v>
      </c>
    </row>
    <row r="1539" spans="1:20" ht="12.75" hidden="1" outlineLevel="2">
      <c r="A1539" s="19" t="s">
        <v>593</v>
      </c>
      <c r="B1539" s="19" t="s">
        <v>845</v>
      </c>
      <c r="C1539" s="1" t="s">
        <v>658</v>
      </c>
      <c r="D1539" s="23" t="s">
        <v>659</v>
      </c>
      <c r="E1539" s="27" t="s">
        <v>335</v>
      </c>
      <c r="F1539" s="2" t="s">
        <v>341</v>
      </c>
      <c r="G1539" s="27">
        <v>5.51772</v>
      </c>
      <c r="H1539" s="56">
        <v>1</v>
      </c>
      <c r="I1539" s="27">
        <v>0.06</v>
      </c>
      <c r="J1539" s="27"/>
      <c r="O1539" s="27"/>
      <c r="P1539" s="23"/>
      <c r="R1539" s="23"/>
      <c r="T1539" s="26">
        <f t="shared" si="43"/>
        <v>5.577719999999999</v>
      </c>
    </row>
    <row r="1540" spans="1:20" ht="12.75" hidden="1" outlineLevel="2">
      <c r="A1540" s="19" t="s">
        <v>593</v>
      </c>
      <c r="B1540" s="19" t="s">
        <v>845</v>
      </c>
      <c r="C1540" s="1" t="s">
        <v>658</v>
      </c>
      <c r="D1540" s="23" t="s">
        <v>659</v>
      </c>
      <c r="E1540" s="27" t="s">
        <v>335</v>
      </c>
      <c r="F1540" s="2" t="s">
        <v>339</v>
      </c>
      <c r="G1540" s="27">
        <v>4.559489999999999</v>
      </c>
      <c r="H1540" s="56">
        <v>9</v>
      </c>
      <c r="I1540" s="27">
        <v>0.54</v>
      </c>
      <c r="J1540" s="27"/>
      <c r="O1540" s="27"/>
      <c r="P1540" s="23"/>
      <c r="R1540" s="23"/>
      <c r="T1540" s="26">
        <f t="shared" si="43"/>
        <v>5.099489999999999</v>
      </c>
    </row>
    <row r="1541" spans="1:20" ht="12.75" hidden="1" outlineLevel="2">
      <c r="A1541" s="19" t="s">
        <v>593</v>
      </c>
      <c r="B1541" s="19" t="s">
        <v>845</v>
      </c>
      <c r="C1541" s="1" t="s">
        <v>658</v>
      </c>
      <c r="D1541" s="72" t="s">
        <v>659</v>
      </c>
      <c r="E1541" s="27" t="s">
        <v>335</v>
      </c>
      <c r="F1541" s="2" t="s">
        <v>340</v>
      </c>
      <c r="G1541" s="27">
        <v>8.69778</v>
      </c>
      <c r="H1541" s="56">
        <v>11</v>
      </c>
      <c r="I1541" s="27">
        <v>5.28</v>
      </c>
      <c r="J1541" s="27"/>
      <c r="O1541" s="27"/>
      <c r="P1541" s="23"/>
      <c r="R1541" s="23"/>
      <c r="T1541" s="26">
        <f t="shared" si="43"/>
        <v>13.97778</v>
      </c>
    </row>
    <row r="1542" spans="1:20" ht="12.75" hidden="1" outlineLevel="2">
      <c r="A1542" s="19" t="s">
        <v>593</v>
      </c>
      <c r="B1542" s="19" t="s">
        <v>845</v>
      </c>
      <c r="C1542" s="1" t="s">
        <v>658</v>
      </c>
      <c r="D1542" s="19" t="s">
        <v>659</v>
      </c>
      <c r="E1542" s="27" t="s">
        <v>335</v>
      </c>
      <c r="F1542" s="2" t="s">
        <v>356</v>
      </c>
      <c r="G1542" s="27"/>
      <c r="H1542" s="56"/>
      <c r="I1542" s="27"/>
      <c r="J1542" s="27">
        <v>180</v>
      </c>
      <c r="K1542" s="51"/>
      <c r="L1542" s="3"/>
      <c r="M1542" s="26"/>
      <c r="N1542" s="47"/>
      <c r="O1542" s="26"/>
      <c r="P1542" s="3"/>
      <c r="Q1542" s="26"/>
      <c r="R1542" s="3"/>
      <c r="T1542" s="26">
        <f t="shared" si="43"/>
        <v>180</v>
      </c>
    </row>
    <row r="1543" spans="1:20" ht="12.75" hidden="1" outlineLevel="2">
      <c r="A1543" s="19" t="s">
        <v>593</v>
      </c>
      <c r="B1543" s="19" t="s">
        <v>845</v>
      </c>
      <c r="C1543" s="1" t="s">
        <v>658</v>
      </c>
      <c r="D1543" s="23" t="s">
        <v>659</v>
      </c>
      <c r="E1543" s="27" t="s">
        <v>335</v>
      </c>
      <c r="F1543" s="2" t="s">
        <v>344</v>
      </c>
      <c r="G1543" s="27">
        <v>1.0319399999999999</v>
      </c>
      <c r="H1543" s="56">
        <v>1</v>
      </c>
      <c r="I1543" s="27">
        <v>0.06</v>
      </c>
      <c r="J1543" s="27"/>
      <c r="K1543" s="51"/>
      <c r="L1543" s="3"/>
      <c r="M1543" s="26"/>
      <c r="N1543" s="47"/>
      <c r="O1543" s="26"/>
      <c r="P1543" s="3"/>
      <c r="Q1543" s="26"/>
      <c r="R1543" s="3"/>
      <c r="T1543" s="26">
        <f t="shared" si="43"/>
        <v>1.09194</v>
      </c>
    </row>
    <row r="1544" spans="1:20" ht="12.75" hidden="1" outlineLevel="2">
      <c r="A1544" s="19" t="s">
        <v>593</v>
      </c>
      <c r="B1544" s="19" t="s">
        <v>845</v>
      </c>
      <c r="C1544" s="1" t="s">
        <v>658</v>
      </c>
      <c r="D1544" s="76" t="s">
        <v>659</v>
      </c>
      <c r="E1544" s="60" t="s">
        <v>713</v>
      </c>
      <c r="F1544" s="23" t="s">
        <v>713</v>
      </c>
      <c r="K1544" s="52">
        <v>2</v>
      </c>
      <c r="L1544" s="53">
        <v>0.5</v>
      </c>
      <c r="M1544" s="27">
        <f>K1544*L1544*$M$2</f>
        <v>3135</v>
      </c>
      <c r="T1544" s="26">
        <f t="shared" si="43"/>
        <v>3135</v>
      </c>
    </row>
    <row r="1545" spans="1:20" ht="12.75" hidden="1" outlineLevel="2">
      <c r="A1545" s="19" t="s">
        <v>593</v>
      </c>
      <c r="B1545" s="19" t="s">
        <v>845</v>
      </c>
      <c r="C1545" s="1" t="s">
        <v>658</v>
      </c>
      <c r="D1545" s="19" t="s">
        <v>659</v>
      </c>
      <c r="E1545" s="27" t="s">
        <v>710</v>
      </c>
      <c r="F1545" s="2" t="s">
        <v>710</v>
      </c>
      <c r="G1545" s="27"/>
      <c r="H1545" s="56"/>
      <c r="I1545" s="27"/>
      <c r="J1545" s="27"/>
      <c r="K1545" s="51"/>
      <c r="L1545" s="3"/>
      <c r="M1545" s="26"/>
      <c r="N1545" s="47"/>
      <c r="O1545" s="27"/>
      <c r="P1545" s="3"/>
      <c r="Q1545" s="26"/>
      <c r="R1545" s="3"/>
      <c r="S1545" s="27">
        <v>95.1</v>
      </c>
      <c r="T1545" s="26">
        <f t="shared" si="43"/>
        <v>95.1</v>
      </c>
    </row>
    <row r="1546" spans="1:20" ht="12.75" hidden="1" outlineLevel="2">
      <c r="A1546" s="19" t="s">
        <v>593</v>
      </c>
      <c r="B1546" s="19" t="s">
        <v>756</v>
      </c>
      <c r="C1546" s="1">
        <v>709525</v>
      </c>
      <c r="D1546" s="23" t="s">
        <v>357</v>
      </c>
      <c r="E1546" s="27" t="s">
        <v>861</v>
      </c>
      <c r="F1546" s="2" t="s">
        <v>861</v>
      </c>
      <c r="G1546" s="27"/>
      <c r="H1546" s="56"/>
      <c r="I1546" s="27"/>
      <c r="J1546" s="27"/>
      <c r="N1546" s="58">
        <f>O1546/$O$2</f>
        <v>1.5</v>
      </c>
      <c r="O1546" s="27">
        <v>108</v>
      </c>
      <c r="P1546" s="23"/>
      <c r="R1546" s="23"/>
      <c r="T1546" s="26">
        <f t="shared" si="43"/>
        <v>108</v>
      </c>
    </row>
    <row r="1547" spans="1:20" ht="12.75" hidden="1" outlineLevel="2">
      <c r="A1547" s="19" t="s">
        <v>593</v>
      </c>
      <c r="B1547" s="19" t="s">
        <v>756</v>
      </c>
      <c r="C1547" s="1">
        <v>709525</v>
      </c>
      <c r="D1547" s="23" t="s">
        <v>357</v>
      </c>
      <c r="E1547" s="27" t="s">
        <v>335</v>
      </c>
      <c r="F1547" s="1">
        <v>15</v>
      </c>
      <c r="G1547" s="27">
        <v>45.673874999999995</v>
      </c>
      <c r="H1547" s="56">
        <v>125</v>
      </c>
      <c r="I1547" s="27">
        <v>12.5</v>
      </c>
      <c r="J1547" s="27"/>
      <c r="O1547" s="27"/>
      <c r="P1547" s="23"/>
      <c r="R1547" s="23"/>
      <c r="T1547" s="26">
        <f t="shared" si="43"/>
        <v>58.173874999999995</v>
      </c>
    </row>
    <row r="1548" spans="1:20" ht="12.75" hidden="1" outlineLevel="2">
      <c r="A1548" s="19" t="s">
        <v>593</v>
      </c>
      <c r="B1548" s="19" t="s">
        <v>756</v>
      </c>
      <c r="C1548" s="1">
        <v>709525</v>
      </c>
      <c r="D1548" s="23" t="s">
        <v>357</v>
      </c>
      <c r="E1548" s="27" t="s">
        <v>335</v>
      </c>
      <c r="F1548" s="2" t="s">
        <v>337</v>
      </c>
      <c r="G1548" s="27">
        <v>17.99577</v>
      </c>
      <c r="H1548" s="56">
        <v>5</v>
      </c>
      <c r="I1548" s="27">
        <v>0.3</v>
      </c>
      <c r="J1548" s="27"/>
      <c r="O1548" s="27"/>
      <c r="P1548" s="23"/>
      <c r="R1548" s="23"/>
      <c r="T1548" s="26">
        <f t="shared" si="43"/>
        <v>18.29577</v>
      </c>
    </row>
    <row r="1549" spans="1:20" ht="12.75" hidden="1" outlineLevel="2">
      <c r="A1549" s="19" t="s">
        <v>593</v>
      </c>
      <c r="B1549" s="19" t="s">
        <v>756</v>
      </c>
      <c r="C1549" s="1">
        <v>709525</v>
      </c>
      <c r="D1549" s="23" t="s">
        <v>357</v>
      </c>
      <c r="E1549" s="27" t="s">
        <v>335</v>
      </c>
      <c r="F1549" s="2" t="s">
        <v>338</v>
      </c>
      <c r="G1549" s="27">
        <v>66.49695</v>
      </c>
      <c r="H1549" s="56">
        <v>33</v>
      </c>
      <c r="I1549" s="27">
        <v>1.98</v>
      </c>
      <c r="J1549" s="27"/>
      <c r="O1549" s="27"/>
      <c r="P1549" s="23"/>
      <c r="R1549" s="23"/>
      <c r="T1549" s="26">
        <f t="shared" si="43"/>
        <v>68.47695</v>
      </c>
    </row>
    <row r="1550" spans="1:20" ht="12.75" hidden="1" outlineLevel="2">
      <c r="A1550" s="19" t="s">
        <v>593</v>
      </c>
      <c r="B1550" s="19" t="s">
        <v>756</v>
      </c>
      <c r="C1550" s="1">
        <v>709525</v>
      </c>
      <c r="D1550" s="23" t="s">
        <v>357</v>
      </c>
      <c r="E1550" s="27" t="s">
        <v>335</v>
      </c>
      <c r="F1550" s="2" t="s">
        <v>339</v>
      </c>
      <c r="G1550" s="27">
        <v>22.660559999999997</v>
      </c>
      <c r="H1550" s="56">
        <v>35</v>
      </c>
      <c r="I1550" s="27">
        <v>2.1</v>
      </c>
      <c r="J1550" s="27"/>
      <c r="O1550" s="27"/>
      <c r="P1550" s="23"/>
      <c r="R1550" s="23"/>
      <c r="T1550" s="26">
        <f t="shared" si="43"/>
        <v>24.760559999999998</v>
      </c>
    </row>
    <row r="1551" spans="1:20" ht="12.75" hidden="1" outlineLevel="2">
      <c r="A1551" s="19" t="s">
        <v>593</v>
      </c>
      <c r="B1551" s="19" t="s">
        <v>756</v>
      </c>
      <c r="C1551" s="1">
        <v>709525</v>
      </c>
      <c r="D1551" s="23" t="s">
        <v>357</v>
      </c>
      <c r="E1551" s="27" t="s">
        <v>335</v>
      </c>
      <c r="F1551" s="2" t="s">
        <v>356</v>
      </c>
      <c r="G1551" s="27"/>
      <c r="H1551" s="56"/>
      <c r="I1551" s="27"/>
      <c r="J1551" s="27">
        <v>180</v>
      </c>
      <c r="O1551" s="27"/>
      <c r="P1551" s="23"/>
      <c r="R1551" s="23"/>
      <c r="T1551" s="26">
        <f t="shared" si="43"/>
        <v>180</v>
      </c>
    </row>
    <row r="1552" spans="1:20" ht="12.75" hidden="1" outlineLevel="2">
      <c r="A1552" s="19" t="s">
        <v>593</v>
      </c>
      <c r="B1552" s="19" t="s">
        <v>756</v>
      </c>
      <c r="C1552" s="1">
        <v>709525</v>
      </c>
      <c r="D1552" s="59" t="s">
        <v>357</v>
      </c>
      <c r="E1552" s="60" t="s">
        <v>713</v>
      </c>
      <c r="F1552" s="23" t="s">
        <v>713</v>
      </c>
      <c r="K1552" s="52">
        <v>2</v>
      </c>
      <c r="L1552" s="53">
        <v>0.5</v>
      </c>
      <c r="M1552" s="27">
        <f>K1552*L1552*$M$2</f>
        <v>3135</v>
      </c>
      <c r="T1552" s="26">
        <f t="shared" si="43"/>
        <v>3135</v>
      </c>
    </row>
    <row r="1553" spans="1:20" ht="12.75" hidden="1" outlineLevel="2">
      <c r="A1553" s="19" t="s">
        <v>593</v>
      </c>
      <c r="B1553" s="19" t="s">
        <v>756</v>
      </c>
      <c r="C1553" s="1">
        <v>709525</v>
      </c>
      <c r="D1553" s="23" t="s">
        <v>357</v>
      </c>
      <c r="E1553" s="27" t="s">
        <v>710</v>
      </c>
      <c r="F1553" s="2" t="s">
        <v>710</v>
      </c>
      <c r="G1553" s="27"/>
      <c r="H1553" s="56"/>
      <c r="I1553" s="27"/>
      <c r="J1553" s="27"/>
      <c r="O1553" s="27"/>
      <c r="P1553" s="23"/>
      <c r="R1553" s="23"/>
      <c r="S1553" s="27">
        <v>6.75</v>
      </c>
      <c r="T1553" s="26">
        <f t="shared" si="43"/>
        <v>6.75</v>
      </c>
    </row>
    <row r="1554" spans="1:20" ht="12.75" hidden="1" outlineLevel="2">
      <c r="A1554" s="19" t="s">
        <v>593</v>
      </c>
      <c r="B1554" s="19" t="s">
        <v>756</v>
      </c>
      <c r="C1554" s="25">
        <v>709540</v>
      </c>
      <c r="D1554" s="54" t="s">
        <v>883</v>
      </c>
      <c r="E1554" s="60" t="s">
        <v>861</v>
      </c>
      <c r="F1554" s="23" t="s">
        <v>861</v>
      </c>
      <c r="N1554" s="58">
        <f>O1554/$O$2</f>
        <v>2.25</v>
      </c>
      <c r="O1554" s="27">
        <v>162</v>
      </c>
      <c r="P1554" s="23"/>
      <c r="R1554" s="23"/>
      <c r="T1554" s="26">
        <f t="shared" si="43"/>
        <v>162</v>
      </c>
    </row>
    <row r="1555" spans="1:20" ht="12.75" hidden="1" outlineLevel="2">
      <c r="A1555" s="19" t="s">
        <v>593</v>
      </c>
      <c r="B1555" s="19" t="s">
        <v>932</v>
      </c>
      <c r="C1555" s="2">
        <v>709604</v>
      </c>
      <c r="D1555" s="59" t="s">
        <v>917</v>
      </c>
      <c r="E1555" s="60" t="s">
        <v>713</v>
      </c>
      <c r="F1555" s="23" t="s">
        <v>713</v>
      </c>
      <c r="K1555" s="52">
        <v>2</v>
      </c>
      <c r="L1555" s="53">
        <v>0.2</v>
      </c>
      <c r="M1555" s="27">
        <f>K1555*L1555*$M$2</f>
        <v>1254</v>
      </c>
      <c r="T1555" s="26">
        <f t="shared" si="43"/>
        <v>1254</v>
      </c>
    </row>
    <row r="1556" spans="1:20" ht="12.75" hidden="1" outlineLevel="2">
      <c r="A1556" s="19" t="s">
        <v>593</v>
      </c>
      <c r="B1556" s="19" t="s">
        <v>845</v>
      </c>
      <c r="C1556" s="25">
        <v>709617</v>
      </c>
      <c r="D1556" s="19" t="s">
        <v>892</v>
      </c>
      <c r="E1556" s="27" t="s">
        <v>861</v>
      </c>
      <c r="F1556" s="2" t="s">
        <v>861</v>
      </c>
      <c r="G1556" s="27"/>
      <c r="H1556" s="56"/>
      <c r="I1556" s="27"/>
      <c r="J1556" s="27"/>
      <c r="K1556" s="51"/>
      <c r="L1556" s="3"/>
      <c r="M1556" s="26"/>
      <c r="N1556" s="58">
        <f>O1556/$O$2</f>
        <v>2.5</v>
      </c>
      <c r="O1556" s="27">
        <v>180</v>
      </c>
      <c r="P1556" s="3"/>
      <c r="Q1556" s="26"/>
      <c r="R1556" s="3"/>
      <c r="T1556" s="26">
        <f t="shared" si="43"/>
        <v>180</v>
      </c>
    </row>
    <row r="1557" spans="1:20" ht="12.75" hidden="1" outlineLevel="2">
      <c r="A1557" s="19" t="s">
        <v>593</v>
      </c>
      <c r="B1557" s="19" t="s">
        <v>759</v>
      </c>
      <c r="C1557" s="1" t="s">
        <v>737</v>
      </c>
      <c r="D1557" s="23" t="s">
        <v>731</v>
      </c>
      <c r="E1557" s="27" t="s">
        <v>335</v>
      </c>
      <c r="F1557" s="2" t="s">
        <v>338</v>
      </c>
      <c r="G1557" s="27">
        <v>3.4643699999999997</v>
      </c>
      <c r="H1557" s="56">
        <v>2</v>
      </c>
      <c r="I1557" s="27">
        <v>0.12</v>
      </c>
      <c r="J1557" s="27"/>
      <c r="O1557" s="27"/>
      <c r="P1557" s="23"/>
      <c r="R1557" s="23"/>
      <c r="T1557" s="26">
        <f t="shared" si="43"/>
        <v>3.58437</v>
      </c>
    </row>
    <row r="1558" spans="1:20" ht="12.75" hidden="1" outlineLevel="2">
      <c r="A1558" s="19" t="s">
        <v>593</v>
      </c>
      <c r="B1558" s="19" t="s">
        <v>759</v>
      </c>
      <c r="C1558" s="1" t="s">
        <v>737</v>
      </c>
      <c r="D1558" s="23" t="s">
        <v>731</v>
      </c>
      <c r="E1558" s="27" t="s">
        <v>335</v>
      </c>
      <c r="F1558" s="2" t="s">
        <v>356</v>
      </c>
      <c r="G1558" s="27"/>
      <c r="H1558" s="56"/>
      <c r="I1558" s="27"/>
      <c r="J1558" s="27">
        <v>15</v>
      </c>
      <c r="O1558" s="27"/>
      <c r="P1558" s="23"/>
      <c r="R1558" s="23"/>
      <c r="T1558" s="26">
        <f t="shared" si="43"/>
        <v>15</v>
      </c>
    </row>
    <row r="1559" spans="1:20" ht="12.75" hidden="1" outlineLevel="2">
      <c r="A1559" s="19" t="s">
        <v>593</v>
      </c>
      <c r="B1559" s="19" t="s">
        <v>891</v>
      </c>
      <c r="C1559" s="2" t="s">
        <v>948</v>
      </c>
      <c r="D1559" s="76" t="s">
        <v>925</v>
      </c>
      <c r="E1559" s="60" t="s">
        <v>713</v>
      </c>
      <c r="F1559" s="23" t="s">
        <v>713</v>
      </c>
      <c r="K1559" s="52">
        <v>2</v>
      </c>
      <c r="L1559" s="53">
        <v>1</v>
      </c>
      <c r="M1559" s="27">
        <f>K1559*L1559*$M$2</f>
        <v>6270</v>
      </c>
      <c r="T1559" s="26">
        <f t="shared" si="43"/>
        <v>6270</v>
      </c>
    </row>
    <row r="1560" spans="1:20" ht="12.75" hidden="1" outlineLevel="2">
      <c r="A1560" s="19" t="s">
        <v>593</v>
      </c>
      <c r="B1560" s="19" t="s">
        <v>769</v>
      </c>
      <c r="C1560" s="1" t="s">
        <v>384</v>
      </c>
      <c r="D1560" s="23" t="s">
        <v>385</v>
      </c>
      <c r="E1560" s="27" t="s">
        <v>861</v>
      </c>
      <c r="F1560" s="2" t="s">
        <v>861</v>
      </c>
      <c r="G1560" s="27"/>
      <c r="H1560" s="56"/>
      <c r="I1560" s="27"/>
      <c r="J1560" s="27"/>
      <c r="K1560" s="51"/>
      <c r="L1560" s="3"/>
      <c r="M1560" s="26"/>
      <c r="N1560" s="58">
        <f>O1560/$O$2</f>
        <v>1.75</v>
      </c>
      <c r="O1560" s="27">
        <v>126</v>
      </c>
      <c r="P1560" s="3"/>
      <c r="Q1560" s="26"/>
      <c r="R1560" s="3"/>
      <c r="T1560" s="26">
        <f t="shared" si="43"/>
        <v>126</v>
      </c>
    </row>
    <row r="1561" spans="1:20" ht="12.75" hidden="1" outlineLevel="2">
      <c r="A1561" s="19" t="s">
        <v>593</v>
      </c>
      <c r="B1561" s="19" t="s">
        <v>769</v>
      </c>
      <c r="C1561" s="40" t="s">
        <v>384</v>
      </c>
      <c r="D1561" s="23" t="s">
        <v>385</v>
      </c>
      <c r="E1561" s="27" t="s">
        <v>335</v>
      </c>
      <c r="F1561" s="2">
        <v>15</v>
      </c>
      <c r="G1561" s="27">
        <v>158.77133999999998</v>
      </c>
      <c r="H1561" s="56">
        <v>417</v>
      </c>
      <c r="I1561" s="27">
        <v>41.7</v>
      </c>
      <c r="J1561" s="27"/>
      <c r="K1561" s="51"/>
      <c r="L1561" s="3"/>
      <c r="M1561" s="26"/>
      <c r="N1561" s="47"/>
      <c r="O1561" s="26"/>
      <c r="P1561" s="3"/>
      <c r="Q1561" s="26"/>
      <c r="R1561" s="3"/>
      <c r="T1561" s="26">
        <f t="shared" si="43"/>
        <v>200.47134</v>
      </c>
    </row>
    <row r="1562" spans="1:20" ht="12.75" hidden="1" outlineLevel="2">
      <c r="A1562" s="19" t="s">
        <v>593</v>
      </c>
      <c r="B1562" s="19" t="s">
        <v>769</v>
      </c>
      <c r="C1562" s="1" t="s">
        <v>384</v>
      </c>
      <c r="D1562" s="23" t="s">
        <v>385</v>
      </c>
      <c r="E1562" s="27" t="s">
        <v>335</v>
      </c>
      <c r="F1562" s="2" t="s">
        <v>337</v>
      </c>
      <c r="G1562" s="27">
        <v>89.76825</v>
      </c>
      <c r="H1562" s="56">
        <v>20</v>
      </c>
      <c r="I1562" s="27">
        <v>1.2</v>
      </c>
      <c r="J1562" s="27"/>
      <c r="O1562" s="27"/>
      <c r="P1562" s="23"/>
      <c r="R1562" s="23"/>
      <c r="T1562" s="26">
        <f t="shared" si="43"/>
        <v>90.96825</v>
      </c>
    </row>
    <row r="1563" spans="1:20" ht="12.75" hidden="1" outlineLevel="2">
      <c r="A1563" s="19" t="s">
        <v>593</v>
      </c>
      <c r="B1563" s="19" t="s">
        <v>769</v>
      </c>
      <c r="C1563" s="1" t="s">
        <v>384</v>
      </c>
      <c r="D1563" s="23" t="s">
        <v>385</v>
      </c>
      <c r="E1563" s="27" t="s">
        <v>335</v>
      </c>
      <c r="F1563" s="2" t="s">
        <v>338</v>
      </c>
      <c r="G1563" s="27">
        <v>90.49481999999999</v>
      </c>
      <c r="H1563" s="56">
        <v>71</v>
      </c>
      <c r="I1563" s="27">
        <v>4.26</v>
      </c>
      <c r="J1563" s="27"/>
      <c r="O1563" s="27"/>
      <c r="P1563" s="23"/>
      <c r="R1563" s="23"/>
      <c r="T1563" s="26">
        <f t="shared" si="43"/>
        <v>94.75482</v>
      </c>
    </row>
    <row r="1564" spans="1:20" ht="12.75" hidden="1" outlineLevel="2">
      <c r="A1564" s="19" t="s">
        <v>593</v>
      </c>
      <c r="B1564" s="19" t="s">
        <v>769</v>
      </c>
      <c r="C1564" s="1" t="s">
        <v>384</v>
      </c>
      <c r="D1564" s="23" t="s">
        <v>385</v>
      </c>
      <c r="E1564" s="27" t="s">
        <v>335</v>
      </c>
      <c r="F1564" s="2" t="s">
        <v>341</v>
      </c>
      <c r="G1564" s="27">
        <v>40.34043</v>
      </c>
      <c r="H1564" s="56">
        <v>8</v>
      </c>
      <c r="I1564" s="27">
        <v>0.48</v>
      </c>
      <c r="J1564" s="27"/>
      <c r="O1564" s="27"/>
      <c r="P1564" s="23"/>
      <c r="R1564" s="23"/>
      <c r="T1564" s="26">
        <f t="shared" si="43"/>
        <v>40.820429999999995</v>
      </c>
    </row>
    <row r="1565" spans="1:20" ht="12.75" hidden="1" outlineLevel="2">
      <c r="A1565" s="19" t="s">
        <v>593</v>
      </c>
      <c r="B1565" s="19" t="s">
        <v>769</v>
      </c>
      <c r="C1565" s="1" t="s">
        <v>384</v>
      </c>
      <c r="D1565" s="23" t="s">
        <v>385</v>
      </c>
      <c r="E1565" s="27" t="s">
        <v>335</v>
      </c>
      <c r="F1565" s="2" t="s">
        <v>339</v>
      </c>
      <c r="G1565" s="27">
        <v>163.42559999999997</v>
      </c>
      <c r="H1565" s="56">
        <v>285</v>
      </c>
      <c r="I1565" s="27">
        <v>17.1</v>
      </c>
      <c r="J1565" s="27"/>
      <c r="O1565" s="27"/>
      <c r="P1565" s="23"/>
      <c r="R1565" s="23"/>
      <c r="T1565" s="26">
        <f t="shared" si="43"/>
        <v>180.52559999999997</v>
      </c>
    </row>
    <row r="1566" spans="1:20" ht="12.75" hidden="1" outlineLevel="2">
      <c r="A1566" s="19" t="s">
        <v>593</v>
      </c>
      <c r="B1566" s="19" t="s">
        <v>769</v>
      </c>
      <c r="C1566" s="1" t="s">
        <v>384</v>
      </c>
      <c r="D1566" s="23" t="s">
        <v>385</v>
      </c>
      <c r="E1566" s="27" t="s">
        <v>335</v>
      </c>
      <c r="F1566" s="2" t="s">
        <v>340</v>
      </c>
      <c r="G1566" s="27">
        <v>101.57237999999998</v>
      </c>
      <c r="H1566" s="56">
        <v>142</v>
      </c>
      <c r="I1566" s="27">
        <v>68.16</v>
      </c>
      <c r="J1566" s="27"/>
      <c r="K1566" s="51"/>
      <c r="L1566" s="3"/>
      <c r="M1566" s="26"/>
      <c r="N1566" s="47"/>
      <c r="O1566" s="26"/>
      <c r="P1566" s="3"/>
      <c r="Q1566" s="26"/>
      <c r="R1566" s="3"/>
      <c r="T1566" s="26">
        <f aca="true" t="shared" si="44" ref="T1566:T1573">G1566+I1566+J1566+M1566+O1566+Q1566+R1566+S1566</f>
        <v>169.73237999999998</v>
      </c>
    </row>
    <row r="1567" spans="1:20" ht="12.75" hidden="1" outlineLevel="2">
      <c r="A1567" s="19" t="s">
        <v>593</v>
      </c>
      <c r="B1567" s="19" t="s">
        <v>769</v>
      </c>
      <c r="C1567" s="1" t="s">
        <v>384</v>
      </c>
      <c r="D1567" s="23" t="s">
        <v>385</v>
      </c>
      <c r="E1567" s="27" t="s">
        <v>335</v>
      </c>
      <c r="F1567" s="2" t="s">
        <v>356</v>
      </c>
      <c r="G1567" s="27"/>
      <c r="H1567" s="56"/>
      <c r="I1567" s="27"/>
      <c r="J1567" s="27">
        <v>180</v>
      </c>
      <c r="K1567" s="51"/>
      <c r="L1567" s="3"/>
      <c r="M1567" s="26"/>
      <c r="N1567" s="47"/>
      <c r="O1567" s="26"/>
      <c r="P1567" s="3"/>
      <c r="Q1567" s="26"/>
      <c r="R1567" s="3"/>
      <c r="T1567" s="26">
        <f t="shared" si="44"/>
        <v>180</v>
      </c>
    </row>
    <row r="1568" spans="1:20" ht="12.75" hidden="1" outlineLevel="2">
      <c r="A1568" s="19" t="s">
        <v>593</v>
      </c>
      <c r="B1568" s="19" t="s">
        <v>769</v>
      </c>
      <c r="C1568" s="1" t="s">
        <v>384</v>
      </c>
      <c r="D1568" s="76" t="s">
        <v>385</v>
      </c>
      <c r="E1568" s="60" t="s">
        <v>713</v>
      </c>
      <c r="F1568" s="23" t="s">
        <v>713</v>
      </c>
      <c r="K1568" s="52">
        <v>1</v>
      </c>
      <c r="L1568" s="53">
        <v>0.15</v>
      </c>
      <c r="M1568" s="27">
        <f>K1568*L1568*$M$2</f>
        <v>470.25</v>
      </c>
      <c r="T1568" s="26">
        <f t="shared" si="44"/>
        <v>470.25</v>
      </c>
    </row>
    <row r="1569" spans="1:20" ht="12.75" hidden="1" outlineLevel="2">
      <c r="A1569" s="19" t="s">
        <v>593</v>
      </c>
      <c r="B1569" s="19" t="s">
        <v>769</v>
      </c>
      <c r="C1569" s="1" t="s">
        <v>384</v>
      </c>
      <c r="D1569" s="23" t="s">
        <v>385</v>
      </c>
      <c r="E1569" s="27" t="s">
        <v>710</v>
      </c>
      <c r="F1569" s="2" t="s">
        <v>710</v>
      </c>
      <c r="G1569" s="27"/>
      <c r="H1569" s="56"/>
      <c r="I1569" s="27"/>
      <c r="J1569" s="27"/>
      <c r="K1569" s="51"/>
      <c r="L1569" s="3"/>
      <c r="M1569" s="26"/>
      <c r="N1569" s="47"/>
      <c r="O1569" s="27"/>
      <c r="P1569" s="3"/>
      <c r="Q1569" s="26"/>
      <c r="R1569" s="3"/>
      <c r="S1569" s="27">
        <v>7.02</v>
      </c>
      <c r="T1569" s="26">
        <f t="shared" si="44"/>
        <v>7.02</v>
      </c>
    </row>
    <row r="1570" spans="1:20" ht="12.75" hidden="1" outlineLevel="2">
      <c r="A1570" s="19" t="s">
        <v>593</v>
      </c>
      <c r="B1570" s="19" t="s">
        <v>772</v>
      </c>
      <c r="C1570" s="1" t="s">
        <v>742</v>
      </c>
      <c r="D1570" s="23" t="s">
        <v>390</v>
      </c>
      <c r="E1570" s="27" t="s">
        <v>335</v>
      </c>
      <c r="F1570" s="2">
        <v>15</v>
      </c>
      <c r="G1570" s="27">
        <v>0.352755</v>
      </c>
      <c r="H1570" s="56">
        <v>1</v>
      </c>
      <c r="I1570" s="27">
        <v>0.1</v>
      </c>
      <c r="J1570" s="27"/>
      <c r="O1570" s="27"/>
      <c r="P1570" s="23"/>
      <c r="R1570" s="23"/>
      <c r="T1570" s="26">
        <f t="shared" si="44"/>
        <v>0.452755</v>
      </c>
    </row>
    <row r="1571" spans="1:20" ht="12.75" hidden="1" outlineLevel="2">
      <c r="A1571" s="19" t="s">
        <v>593</v>
      </c>
      <c r="B1571" s="19" t="s">
        <v>772</v>
      </c>
      <c r="C1571" s="1" t="s">
        <v>742</v>
      </c>
      <c r="D1571" s="23" t="s">
        <v>390</v>
      </c>
      <c r="E1571" s="27" t="s">
        <v>335</v>
      </c>
      <c r="F1571" s="2" t="s">
        <v>338</v>
      </c>
      <c r="G1571" s="27">
        <v>1.28466</v>
      </c>
      <c r="H1571" s="56">
        <v>1</v>
      </c>
      <c r="I1571" s="27">
        <v>0.06</v>
      </c>
      <c r="J1571" s="27"/>
      <c r="O1571" s="27"/>
      <c r="P1571" s="23"/>
      <c r="R1571" s="23"/>
      <c r="T1571" s="26">
        <f t="shared" si="44"/>
        <v>1.34466</v>
      </c>
    </row>
    <row r="1572" spans="1:20" ht="12.75" hidden="1" outlineLevel="2">
      <c r="A1572" s="19" t="s">
        <v>593</v>
      </c>
      <c r="B1572" s="19" t="s">
        <v>772</v>
      </c>
      <c r="C1572" s="1" t="s">
        <v>742</v>
      </c>
      <c r="D1572" s="23" t="s">
        <v>390</v>
      </c>
      <c r="E1572" s="27" t="s">
        <v>335</v>
      </c>
      <c r="F1572" s="2" t="s">
        <v>356</v>
      </c>
      <c r="G1572" s="27"/>
      <c r="H1572" s="56"/>
      <c r="I1572" s="27"/>
      <c r="J1572" s="27">
        <v>15</v>
      </c>
      <c r="O1572" s="27"/>
      <c r="P1572" s="23"/>
      <c r="R1572" s="23"/>
      <c r="T1572" s="26">
        <f t="shared" si="44"/>
        <v>15</v>
      </c>
    </row>
    <row r="1573" spans="1:20" ht="12.75" hidden="1" outlineLevel="2">
      <c r="A1573" s="19" t="s">
        <v>593</v>
      </c>
      <c r="B1573" s="19" t="s">
        <v>772</v>
      </c>
      <c r="C1573" s="1" t="s">
        <v>742</v>
      </c>
      <c r="D1573" s="59" t="s">
        <v>390</v>
      </c>
      <c r="E1573" s="60" t="s">
        <v>713</v>
      </c>
      <c r="F1573" s="23" t="s">
        <v>713</v>
      </c>
      <c r="K1573" s="52">
        <v>2</v>
      </c>
      <c r="L1573" s="53">
        <v>0.0177</v>
      </c>
      <c r="M1573" s="27">
        <f>K1573*L1573*$M$2</f>
        <v>110.979</v>
      </c>
      <c r="T1573" s="26">
        <f t="shared" si="44"/>
        <v>110.979</v>
      </c>
    </row>
    <row r="1574" spans="1:20" s="3" customFormat="1" ht="12.75" outlineLevel="1" collapsed="1">
      <c r="A1574" s="222" t="s">
        <v>331</v>
      </c>
      <c r="B1574" s="222"/>
      <c r="C1574" s="224"/>
      <c r="D1574" s="223"/>
      <c r="E1574" s="229"/>
      <c r="G1574" s="26">
        <f aca="true" t="shared" si="45" ref="G1574:T1574">SUBTOTAL(9,G1438:G1573)</f>
        <v>3854.311694999999</v>
      </c>
      <c r="H1574" s="226">
        <f t="shared" si="45"/>
        <v>5731</v>
      </c>
      <c r="I1574" s="26">
        <f t="shared" si="45"/>
        <v>585.3200000000002</v>
      </c>
      <c r="J1574" s="26">
        <f t="shared" si="45"/>
        <v>2385</v>
      </c>
      <c r="K1574" s="230">
        <f t="shared" si="45"/>
        <v>47</v>
      </c>
      <c r="L1574" s="231">
        <f t="shared" si="45"/>
        <v>4.820500000000001</v>
      </c>
      <c r="M1574" s="26">
        <f t="shared" si="45"/>
        <v>23609.684999999998</v>
      </c>
      <c r="N1574" s="47">
        <f t="shared" si="45"/>
        <v>45</v>
      </c>
      <c r="O1574" s="26">
        <f t="shared" si="45"/>
        <v>3240</v>
      </c>
      <c r="P1574" s="227">
        <f t="shared" si="45"/>
        <v>0</v>
      </c>
      <c r="Q1574" s="26">
        <f t="shared" si="45"/>
        <v>0</v>
      </c>
      <c r="R1574" s="26">
        <f t="shared" si="45"/>
        <v>0</v>
      </c>
      <c r="S1574" s="26">
        <f t="shared" si="45"/>
        <v>127.16999999999999</v>
      </c>
      <c r="T1574" s="26">
        <f t="shared" si="45"/>
        <v>33801.486695</v>
      </c>
    </row>
    <row r="1575" spans="1:20" s="3" customFormat="1" ht="12.75" outlineLevel="1" collapsed="1">
      <c r="A1575" s="222" t="s">
        <v>2</v>
      </c>
      <c r="B1575" s="222"/>
      <c r="C1575" s="224"/>
      <c r="D1575" s="223"/>
      <c r="E1575" s="229"/>
      <c r="G1575" s="26">
        <f aca="true" t="shared" si="46" ref="G1575:T1575">SUBTOTAL(9,G5:G1573)</f>
        <v>620528.461619</v>
      </c>
      <c r="H1575" s="226">
        <f t="shared" si="46"/>
        <v>837169</v>
      </c>
      <c r="I1575" s="26">
        <f t="shared" si="46"/>
        <v>95117.68999999974</v>
      </c>
      <c r="J1575" s="26">
        <f t="shared" si="46"/>
        <v>29010</v>
      </c>
      <c r="K1575" s="230">
        <f t="shared" si="46"/>
        <v>381.5399999999999</v>
      </c>
      <c r="L1575" s="231">
        <f t="shared" si="46"/>
        <v>94.42000000000004</v>
      </c>
      <c r="M1575" s="26">
        <f t="shared" si="46"/>
        <v>560475.3000000002</v>
      </c>
      <c r="N1575" s="47">
        <f t="shared" si="46"/>
        <v>658.1004166666667</v>
      </c>
      <c r="O1575" s="26">
        <f t="shared" si="46"/>
        <v>47383.229999999996</v>
      </c>
      <c r="P1575" s="227">
        <f t="shared" si="46"/>
        <v>510355</v>
      </c>
      <c r="Q1575" s="26">
        <f t="shared" si="46"/>
        <v>45798.02</v>
      </c>
      <c r="R1575" s="26">
        <f t="shared" si="46"/>
        <v>5103.55</v>
      </c>
      <c r="S1575" s="26">
        <f t="shared" si="46"/>
        <v>3145.980000000001</v>
      </c>
      <c r="T1575" s="26">
        <f t="shared" si="46"/>
        <v>1406562.231619002</v>
      </c>
    </row>
    <row r="1576" ht="12.75">
      <c r="G1576" s="26"/>
    </row>
    <row r="1577" ht="12.75">
      <c r="G1577" s="26"/>
    </row>
    <row r="1578" ht="12.75">
      <c r="G1578" s="26"/>
    </row>
  </sheetData>
  <autoFilter ref="A4:T1573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11" sqref="D11"/>
    </sheetView>
  </sheetViews>
  <sheetFormatPr defaultColWidth="9.140625" defaultRowHeight="12.75"/>
  <cols>
    <col min="1" max="1" width="15.421875" style="0" bestFit="1" customWidth="1"/>
    <col min="2" max="2" width="15.421875" style="0" customWidth="1"/>
    <col min="3" max="5" width="10.8515625" style="0" bestFit="1" customWidth="1"/>
    <col min="6" max="6" width="17.421875" style="0" bestFit="1" customWidth="1"/>
  </cols>
  <sheetData>
    <row r="1" spans="1:6" ht="12.75">
      <c r="A1" s="245" t="s">
        <v>315</v>
      </c>
      <c r="B1" s="246"/>
      <c r="C1" s="246"/>
      <c r="D1" s="246"/>
      <c r="E1" s="247"/>
      <c r="F1" s="216"/>
    </row>
    <row r="2" spans="1:6" ht="12.75">
      <c r="A2" s="217" t="s">
        <v>302</v>
      </c>
      <c r="B2" s="218" t="s">
        <v>318</v>
      </c>
      <c r="C2" s="218" t="s">
        <v>299</v>
      </c>
      <c r="D2" s="218" t="s">
        <v>236</v>
      </c>
      <c r="E2" s="218" t="s">
        <v>260</v>
      </c>
      <c r="F2" s="216"/>
    </row>
    <row r="3" spans="1:6" ht="12.75">
      <c r="A3" s="216" t="s">
        <v>303</v>
      </c>
      <c r="B3" s="219">
        <v>0.1</v>
      </c>
      <c r="C3" s="219">
        <v>0.1</v>
      </c>
      <c r="D3" s="219">
        <v>0.1</v>
      </c>
      <c r="E3" s="219">
        <v>0.1</v>
      </c>
      <c r="F3" s="216" t="s">
        <v>304</v>
      </c>
    </row>
    <row r="4" spans="1:6" ht="12.75">
      <c r="A4" s="220" t="s">
        <v>314</v>
      </c>
      <c r="B4" s="219">
        <v>0.48</v>
      </c>
      <c r="C4" s="219">
        <v>0.48</v>
      </c>
      <c r="D4" s="219">
        <v>0.06</v>
      </c>
      <c r="E4" s="219">
        <v>0.06</v>
      </c>
      <c r="F4" s="220" t="s">
        <v>304</v>
      </c>
    </row>
    <row r="5" spans="1:6" ht="12.75">
      <c r="A5" s="216" t="s">
        <v>305</v>
      </c>
      <c r="B5" s="219">
        <v>0.06</v>
      </c>
      <c r="C5" s="219">
        <v>0.06</v>
      </c>
      <c r="D5" s="219">
        <v>0.06</v>
      </c>
      <c r="E5" s="219">
        <v>0.06</v>
      </c>
      <c r="F5" s="216" t="s">
        <v>304</v>
      </c>
    </row>
    <row r="6" spans="1:6" ht="12.75">
      <c r="A6" s="216" t="s">
        <v>306</v>
      </c>
      <c r="B6" s="219">
        <v>0.01</v>
      </c>
      <c r="C6" s="219">
        <v>0.01</v>
      </c>
      <c r="D6" s="219">
        <v>0.01</v>
      </c>
      <c r="E6" s="219">
        <v>0.01</v>
      </c>
      <c r="F6" s="216" t="s">
        <v>304</v>
      </c>
    </row>
    <row r="7" spans="1:6" ht="12.75">
      <c r="A7" s="216" t="s">
        <v>307</v>
      </c>
      <c r="B7" s="221">
        <v>72</v>
      </c>
      <c r="C7" s="221">
        <v>72</v>
      </c>
      <c r="D7" s="221">
        <v>72</v>
      </c>
      <c r="E7" s="221">
        <v>72</v>
      </c>
      <c r="F7" s="216" t="s">
        <v>308</v>
      </c>
    </row>
    <row r="8" spans="1:6" ht="12.75">
      <c r="A8" s="216" t="s">
        <v>309</v>
      </c>
      <c r="B8" s="221">
        <v>15</v>
      </c>
      <c r="C8" s="221">
        <v>15</v>
      </c>
      <c r="D8" s="221">
        <v>15</v>
      </c>
      <c r="E8" s="221">
        <v>15</v>
      </c>
      <c r="F8" s="216" t="s">
        <v>310</v>
      </c>
    </row>
    <row r="9" spans="1:6" ht="12.75">
      <c r="A9" s="216" t="s">
        <v>311</v>
      </c>
      <c r="B9" s="220" t="s">
        <v>316</v>
      </c>
      <c r="C9" s="220" t="s">
        <v>316</v>
      </c>
      <c r="D9" s="220" t="s">
        <v>316</v>
      </c>
      <c r="E9" s="220" t="s">
        <v>316</v>
      </c>
      <c r="F9" s="220" t="s">
        <v>317</v>
      </c>
    </row>
    <row r="10" spans="1:6" ht="12.75">
      <c r="A10" s="216" t="s">
        <v>312</v>
      </c>
      <c r="B10" s="221">
        <v>3135</v>
      </c>
      <c r="C10" s="221">
        <v>3135</v>
      </c>
      <c r="D10" s="221">
        <v>3135</v>
      </c>
      <c r="E10" s="221">
        <v>3135</v>
      </c>
      <c r="F10" s="216" t="s">
        <v>313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zoomScale="90" zoomScaleNormal="90" workbookViewId="0" topLeftCell="A1">
      <pane xSplit="4" ySplit="4" topLeftCell="P7" activePane="bottomRight" state="frozen"/>
      <selection pane="topLeft" activeCell="D1233" sqref="D1233"/>
      <selection pane="topRight" activeCell="D1233" sqref="D1233"/>
      <selection pane="bottomLeft" activeCell="D1233" sqref="D1233"/>
      <selection pane="bottomRight" activeCell="W45" sqref="W45"/>
    </sheetView>
  </sheetViews>
  <sheetFormatPr defaultColWidth="9.140625" defaultRowHeight="12.75" outlineLevelRow="2"/>
  <cols>
    <col min="1" max="1" width="9.8515625" style="23" bestFit="1" customWidth="1"/>
    <col min="2" max="2" width="9.421875" style="23" bestFit="1" customWidth="1"/>
    <col min="3" max="3" width="28.7109375" style="2" bestFit="1" customWidth="1"/>
    <col min="4" max="4" width="10.421875" style="23" bestFit="1" customWidth="1"/>
    <col min="5" max="5" width="10.140625" style="23" bestFit="1" customWidth="1"/>
    <col min="6" max="6" width="10.8515625" style="23" bestFit="1" customWidth="1"/>
    <col min="7" max="7" width="13.421875" style="23" bestFit="1" customWidth="1"/>
    <col min="8" max="9" width="11.7109375" style="23" bestFit="1" customWidth="1"/>
    <col min="10" max="10" width="12.421875" style="23" bestFit="1" customWidth="1"/>
    <col min="11" max="11" width="10.421875" style="57" bestFit="1" customWidth="1"/>
    <col min="12" max="12" width="12.00390625" style="23" bestFit="1" customWidth="1"/>
    <col min="13" max="13" width="11.7109375" style="27" bestFit="1" customWidth="1"/>
    <col min="14" max="14" width="12.421875" style="58" bestFit="1" customWidth="1"/>
    <col min="15" max="15" width="12.421875" style="23" bestFit="1" customWidth="1"/>
    <col min="16" max="16" width="11.7109375" style="61" bestFit="1" customWidth="1"/>
    <col min="17" max="17" width="11.140625" style="27" bestFit="1" customWidth="1"/>
    <col min="18" max="18" width="13.00390625" style="27" bestFit="1" customWidth="1"/>
    <col min="19" max="19" width="9.7109375" style="27" bestFit="1" customWidth="1"/>
    <col min="20" max="20" width="13.421875" style="23" bestFit="1" customWidth="1"/>
    <col min="21" max="16384" width="9.140625" style="23" customWidth="1"/>
  </cols>
  <sheetData>
    <row r="1" spans="1:20" ht="12.75">
      <c r="A1" s="6"/>
      <c r="B1" s="6"/>
      <c r="C1" s="18"/>
      <c r="D1" s="7" t="s">
        <v>724</v>
      </c>
      <c r="E1" s="7" t="s">
        <v>335</v>
      </c>
      <c r="F1" s="8" t="s">
        <v>334</v>
      </c>
      <c r="G1" s="9" t="s">
        <v>727</v>
      </c>
      <c r="H1" s="10">
        <v>0.1</v>
      </c>
      <c r="I1" s="11"/>
      <c r="J1" s="10" t="s">
        <v>356</v>
      </c>
      <c r="K1" s="49"/>
      <c r="L1" s="5"/>
      <c r="M1" s="10" t="s">
        <v>713</v>
      </c>
      <c r="N1" s="12"/>
      <c r="O1" s="10" t="s">
        <v>725</v>
      </c>
      <c r="P1" s="45"/>
      <c r="Q1" s="11"/>
      <c r="R1" s="10" t="s">
        <v>726</v>
      </c>
      <c r="S1" s="13"/>
      <c r="T1" s="5"/>
    </row>
    <row r="2" spans="1:20" ht="12.75">
      <c r="A2" s="6"/>
      <c r="B2" s="6"/>
      <c r="C2" s="18"/>
      <c r="D2" s="7" t="s">
        <v>723</v>
      </c>
      <c r="E2" s="7" t="s">
        <v>730</v>
      </c>
      <c r="F2" s="8"/>
      <c r="G2" s="10" t="s">
        <v>728</v>
      </c>
      <c r="H2" s="10">
        <v>0.48</v>
      </c>
      <c r="I2" s="14"/>
      <c r="J2" s="15">
        <v>15</v>
      </c>
      <c r="K2" s="49"/>
      <c r="L2" s="16"/>
      <c r="M2" s="15">
        <v>3135</v>
      </c>
      <c r="N2" s="16"/>
      <c r="O2" s="15">
        <v>72</v>
      </c>
      <c r="P2" s="45"/>
      <c r="Q2" s="10"/>
      <c r="R2" s="10">
        <v>0.01</v>
      </c>
      <c r="S2" s="13"/>
      <c r="T2" s="5"/>
    </row>
    <row r="3" spans="1:20" ht="12.75">
      <c r="A3" s="6"/>
      <c r="B3" s="6"/>
      <c r="C3" s="18"/>
      <c r="D3" s="80"/>
      <c r="E3" s="17">
        <v>0.053</v>
      </c>
      <c r="F3" s="8"/>
      <c r="G3" s="10" t="s">
        <v>729</v>
      </c>
      <c r="H3" s="10">
        <v>0.06</v>
      </c>
      <c r="I3" s="14"/>
      <c r="J3" s="15"/>
      <c r="K3" s="49"/>
      <c r="L3" s="16"/>
      <c r="M3" s="15"/>
      <c r="N3" s="16"/>
      <c r="O3" s="15"/>
      <c r="P3" s="45"/>
      <c r="Q3" s="10"/>
      <c r="R3" s="10"/>
      <c r="S3" s="13"/>
      <c r="T3" s="5"/>
    </row>
    <row r="4" spans="1:20" ht="38.25">
      <c r="A4" s="28" t="s">
        <v>351</v>
      </c>
      <c r="B4" s="28" t="s">
        <v>352</v>
      </c>
      <c r="C4" s="29" t="s">
        <v>353</v>
      </c>
      <c r="D4" s="30" t="s">
        <v>333</v>
      </c>
      <c r="E4" s="30" t="s">
        <v>354</v>
      </c>
      <c r="F4" s="30" t="s">
        <v>334</v>
      </c>
      <c r="G4" s="31" t="s">
        <v>335</v>
      </c>
      <c r="H4" s="32" t="s">
        <v>355</v>
      </c>
      <c r="I4" s="31" t="s">
        <v>336</v>
      </c>
      <c r="J4" s="31" t="s">
        <v>356</v>
      </c>
      <c r="K4" s="50" t="s">
        <v>702</v>
      </c>
      <c r="L4" s="33" t="s">
        <v>703</v>
      </c>
      <c r="M4" s="31" t="s">
        <v>704</v>
      </c>
      <c r="N4" s="33" t="s">
        <v>705</v>
      </c>
      <c r="O4" s="31" t="s">
        <v>706</v>
      </c>
      <c r="P4" s="46" t="s">
        <v>707</v>
      </c>
      <c r="Q4" s="31" t="s">
        <v>708</v>
      </c>
      <c r="R4" s="31" t="s">
        <v>709</v>
      </c>
      <c r="S4" s="34" t="s">
        <v>710</v>
      </c>
      <c r="T4" s="35" t="s">
        <v>722</v>
      </c>
    </row>
    <row r="5" spans="1:20" ht="12.75" outlineLevel="2">
      <c r="A5" s="19" t="s">
        <v>456</v>
      </c>
      <c r="B5" s="19" t="s">
        <v>875</v>
      </c>
      <c r="C5" s="1" t="s">
        <v>873</v>
      </c>
      <c r="D5" s="23" t="s">
        <v>874</v>
      </c>
      <c r="E5" s="27" t="s">
        <v>861</v>
      </c>
      <c r="F5" s="2" t="s">
        <v>861</v>
      </c>
      <c r="G5" s="27"/>
      <c r="H5" s="56"/>
      <c r="I5" s="27"/>
      <c r="J5" s="36"/>
      <c r="N5" s="58">
        <f>O5/$O$2</f>
        <v>10</v>
      </c>
      <c r="O5" s="27">
        <v>720</v>
      </c>
      <c r="T5" s="26">
        <f>G5+I5+J5+M5+O5+Q5+R5+S5</f>
        <v>720</v>
      </c>
    </row>
    <row r="6" spans="1:20" ht="12.75" outlineLevel="2">
      <c r="A6" s="19" t="s">
        <v>456</v>
      </c>
      <c r="B6" s="19" t="s">
        <v>875</v>
      </c>
      <c r="C6" s="1" t="s">
        <v>873</v>
      </c>
      <c r="D6" s="59" t="s">
        <v>874</v>
      </c>
      <c r="E6" s="60" t="s">
        <v>713</v>
      </c>
      <c r="F6" s="23" t="s">
        <v>713</v>
      </c>
      <c r="J6" s="64"/>
      <c r="K6" s="52">
        <v>2</v>
      </c>
      <c r="L6" s="53">
        <v>0.5</v>
      </c>
      <c r="M6" s="27">
        <f>K6*L6*$M$2</f>
        <v>3135</v>
      </c>
      <c r="T6" s="26">
        <f>G6+I6+J6+M6+O6+Q6+R6+S6</f>
        <v>3135</v>
      </c>
    </row>
    <row r="7" spans="1:20" s="3" customFormat="1" ht="12.75" outlineLevel="1">
      <c r="A7" s="222"/>
      <c r="B7" s="222"/>
      <c r="C7" s="224"/>
      <c r="D7" s="223" t="s">
        <v>69</v>
      </c>
      <c r="E7" s="229"/>
      <c r="G7" s="3">
        <f aca="true" t="shared" si="0" ref="G7:T7">SUBTOTAL(9,G5:G6)</f>
        <v>0</v>
      </c>
      <c r="H7" s="3">
        <f t="shared" si="0"/>
        <v>0</v>
      </c>
      <c r="I7" s="3">
        <f t="shared" si="0"/>
        <v>0</v>
      </c>
      <c r="J7" s="234">
        <f t="shared" si="0"/>
        <v>0</v>
      </c>
      <c r="K7" s="230">
        <f t="shared" si="0"/>
        <v>2</v>
      </c>
      <c r="L7" s="231">
        <f t="shared" si="0"/>
        <v>0.5</v>
      </c>
      <c r="M7" s="26">
        <f t="shared" si="0"/>
        <v>3135</v>
      </c>
      <c r="N7" s="47">
        <f t="shared" si="0"/>
        <v>10</v>
      </c>
      <c r="O7" s="3">
        <f t="shared" si="0"/>
        <v>720</v>
      </c>
      <c r="P7" s="227">
        <f t="shared" si="0"/>
        <v>0</v>
      </c>
      <c r="Q7" s="26">
        <f t="shared" si="0"/>
        <v>0</v>
      </c>
      <c r="R7" s="26">
        <f t="shared" si="0"/>
        <v>0</v>
      </c>
      <c r="S7" s="26">
        <f t="shared" si="0"/>
        <v>0</v>
      </c>
      <c r="T7" s="26">
        <f t="shared" si="0"/>
        <v>3855</v>
      </c>
    </row>
    <row r="8" spans="1:20" ht="12.75" outlineLevel="2">
      <c r="A8" s="19" t="s">
        <v>456</v>
      </c>
      <c r="B8" s="19" t="s">
        <v>797</v>
      </c>
      <c r="C8" s="1" t="s">
        <v>457</v>
      </c>
      <c r="D8" s="23" t="s">
        <v>458</v>
      </c>
      <c r="E8" s="27" t="s">
        <v>861</v>
      </c>
      <c r="F8" s="2" t="s">
        <v>861</v>
      </c>
      <c r="G8" s="27"/>
      <c r="H8" s="56"/>
      <c r="I8" s="27"/>
      <c r="J8" s="27"/>
      <c r="N8" s="58">
        <f>O8/$O$2</f>
        <v>26.25</v>
      </c>
      <c r="O8" s="27">
        <v>1890</v>
      </c>
      <c r="T8" s="26">
        <f aca="true" t="shared" si="1" ref="T8:T22">G8+I8+J8+M8+O8+Q8+R8+S8</f>
        <v>1890</v>
      </c>
    </row>
    <row r="9" spans="1:20" ht="12.75" outlineLevel="2">
      <c r="A9" s="19" t="s">
        <v>456</v>
      </c>
      <c r="B9" s="19" t="s">
        <v>797</v>
      </c>
      <c r="C9" s="1" t="s">
        <v>779</v>
      </c>
      <c r="D9" s="23" t="s">
        <v>458</v>
      </c>
      <c r="E9" s="27" t="s">
        <v>861</v>
      </c>
      <c r="F9" s="2" t="s">
        <v>861</v>
      </c>
      <c r="G9" s="27"/>
      <c r="H9" s="56"/>
      <c r="I9" s="27"/>
      <c r="J9" s="27"/>
      <c r="N9" s="58">
        <f>O9/$O$2</f>
        <v>2.25</v>
      </c>
      <c r="O9" s="27">
        <v>162</v>
      </c>
      <c r="T9" s="26">
        <f t="shared" si="1"/>
        <v>162</v>
      </c>
    </row>
    <row r="10" spans="1:20" ht="12.75" outlineLevel="2">
      <c r="A10" s="19" t="s">
        <v>456</v>
      </c>
      <c r="B10" s="19" t="s">
        <v>797</v>
      </c>
      <c r="C10" s="1" t="s">
        <v>457</v>
      </c>
      <c r="D10" s="23" t="s">
        <v>458</v>
      </c>
      <c r="E10" s="27" t="s">
        <v>335</v>
      </c>
      <c r="F10" s="2">
        <v>13</v>
      </c>
      <c r="G10" s="27">
        <v>2.469285</v>
      </c>
      <c r="H10" s="56">
        <v>7</v>
      </c>
      <c r="I10" s="27">
        <v>0.42</v>
      </c>
      <c r="J10" s="27"/>
      <c r="O10" s="27"/>
      <c r="T10" s="26">
        <f t="shared" si="1"/>
        <v>2.889285</v>
      </c>
    </row>
    <row r="11" spans="1:20" ht="12.75" outlineLevel="2">
      <c r="A11" s="19" t="s">
        <v>456</v>
      </c>
      <c r="B11" s="19" t="s">
        <v>797</v>
      </c>
      <c r="C11" s="1" t="s">
        <v>457</v>
      </c>
      <c r="D11" s="23" t="s">
        <v>458</v>
      </c>
      <c r="E11" s="27" t="s">
        <v>335</v>
      </c>
      <c r="F11" s="2">
        <v>15</v>
      </c>
      <c r="G11" s="27">
        <v>23338.455074999947</v>
      </c>
      <c r="H11" s="56">
        <v>65693</v>
      </c>
      <c r="I11" s="27">
        <v>6569.3</v>
      </c>
      <c r="J11" s="27"/>
      <c r="K11" s="51"/>
      <c r="L11" s="3"/>
      <c r="M11" s="26"/>
      <c r="N11" s="47"/>
      <c r="O11" s="26"/>
      <c r="P11" s="227"/>
      <c r="Q11" s="26"/>
      <c r="R11" s="26"/>
      <c r="T11" s="26">
        <f t="shared" si="1"/>
        <v>29907.755074999946</v>
      </c>
    </row>
    <row r="12" spans="1:20" ht="12.75" outlineLevel="2">
      <c r="A12" s="19" t="s">
        <v>456</v>
      </c>
      <c r="B12" s="19" t="s">
        <v>797</v>
      </c>
      <c r="C12" s="1" t="s">
        <v>457</v>
      </c>
      <c r="D12" s="23" t="s">
        <v>458</v>
      </c>
      <c r="E12" s="27" t="s">
        <v>335</v>
      </c>
      <c r="F12" s="2" t="s">
        <v>337</v>
      </c>
      <c r="G12" s="27">
        <v>895.54491</v>
      </c>
      <c r="H12" s="56">
        <v>221</v>
      </c>
      <c r="I12" s="27">
        <v>13.26</v>
      </c>
      <c r="J12" s="27"/>
      <c r="O12" s="27"/>
      <c r="T12" s="26">
        <f t="shared" si="1"/>
        <v>908.80491</v>
      </c>
    </row>
    <row r="13" spans="1:20" ht="12.75" outlineLevel="2">
      <c r="A13" s="19" t="s">
        <v>456</v>
      </c>
      <c r="B13" s="19" t="s">
        <v>797</v>
      </c>
      <c r="C13" s="1" t="s">
        <v>457</v>
      </c>
      <c r="D13" s="23" t="s">
        <v>458</v>
      </c>
      <c r="E13" s="27" t="s">
        <v>335</v>
      </c>
      <c r="F13" s="2" t="s">
        <v>338</v>
      </c>
      <c r="G13" s="27">
        <v>1703.1169349999998</v>
      </c>
      <c r="H13" s="56">
        <v>1013</v>
      </c>
      <c r="I13" s="27">
        <v>60.78</v>
      </c>
      <c r="J13" s="27"/>
      <c r="O13" s="27"/>
      <c r="T13" s="26">
        <f t="shared" si="1"/>
        <v>1763.8969349999998</v>
      </c>
    </row>
    <row r="14" spans="1:20" ht="12.75" outlineLevel="2">
      <c r="A14" s="19" t="s">
        <v>456</v>
      </c>
      <c r="B14" s="19" t="s">
        <v>797</v>
      </c>
      <c r="C14" s="1" t="s">
        <v>457</v>
      </c>
      <c r="D14" s="23" t="s">
        <v>458</v>
      </c>
      <c r="E14" s="27" t="s">
        <v>335</v>
      </c>
      <c r="F14" s="2" t="s">
        <v>341</v>
      </c>
      <c r="G14" s="27">
        <v>67.71843</v>
      </c>
      <c r="H14" s="56">
        <v>13</v>
      </c>
      <c r="I14" s="27">
        <v>0.78</v>
      </c>
      <c r="J14" s="27"/>
      <c r="O14" s="27"/>
      <c r="T14" s="26">
        <f t="shared" si="1"/>
        <v>68.49843</v>
      </c>
    </row>
    <row r="15" spans="1:20" ht="12.75" outlineLevel="2">
      <c r="A15" s="19" t="s">
        <v>456</v>
      </c>
      <c r="B15" s="19" t="s">
        <v>797</v>
      </c>
      <c r="C15" s="1" t="s">
        <v>457</v>
      </c>
      <c r="D15" s="23" t="s">
        <v>458</v>
      </c>
      <c r="E15" s="27" t="s">
        <v>335</v>
      </c>
      <c r="F15" s="2" t="s">
        <v>339</v>
      </c>
      <c r="G15" s="27">
        <v>1356.7641749999998</v>
      </c>
      <c r="H15" s="56">
        <v>2480</v>
      </c>
      <c r="I15" s="27">
        <v>148.8</v>
      </c>
      <c r="J15" s="27"/>
      <c r="K15" s="51"/>
      <c r="L15" s="3"/>
      <c r="M15" s="26"/>
      <c r="N15" s="47"/>
      <c r="O15" s="26"/>
      <c r="P15" s="227"/>
      <c r="Q15" s="26"/>
      <c r="R15" s="26"/>
      <c r="T15" s="26">
        <f t="shared" si="1"/>
        <v>1505.5641749999998</v>
      </c>
    </row>
    <row r="16" spans="1:20" ht="12.75" outlineLevel="2">
      <c r="A16" s="19" t="s">
        <v>456</v>
      </c>
      <c r="B16" s="19" t="s">
        <v>797</v>
      </c>
      <c r="C16" s="1" t="s">
        <v>457</v>
      </c>
      <c r="D16" s="23" t="s">
        <v>458</v>
      </c>
      <c r="E16" s="27" t="s">
        <v>335</v>
      </c>
      <c r="F16" s="2" t="s">
        <v>340</v>
      </c>
      <c r="G16" s="27">
        <v>573.80076</v>
      </c>
      <c r="H16" s="56">
        <v>582</v>
      </c>
      <c r="I16" s="27">
        <v>279.36</v>
      </c>
      <c r="J16" s="27"/>
      <c r="O16" s="27"/>
      <c r="T16" s="26">
        <f t="shared" si="1"/>
        <v>853.16076</v>
      </c>
    </row>
    <row r="17" spans="1:20" ht="12.75" outlineLevel="2">
      <c r="A17" s="19" t="s">
        <v>456</v>
      </c>
      <c r="B17" s="19" t="s">
        <v>797</v>
      </c>
      <c r="C17" s="1" t="s">
        <v>457</v>
      </c>
      <c r="D17" s="23" t="s">
        <v>458</v>
      </c>
      <c r="E17" s="27" t="s">
        <v>335</v>
      </c>
      <c r="F17" s="2" t="s">
        <v>356</v>
      </c>
      <c r="G17" s="27"/>
      <c r="H17" s="56"/>
      <c r="I17" s="27"/>
      <c r="J17" s="27">
        <v>180</v>
      </c>
      <c r="O17" s="27"/>
      <c r="T17" s="26">
        <f t="shared" si="1"/>
        <v>180</v>
      </c>
    </row>
    <row r="18" spans="1:20" ht="12.75" outlineLevel="2">
      <c r="A18" s="19" t="s">
        <v>456</v>
      </c>
      <c r="B18" s="19" t="s">
        <v>797</v>
      </c>
      <c r="C18" s="1" t="s">
        <v>457</v>
      </c>
      <c r="D18" s="23" t="s">
        <v>458</v>
      </c>
      <c r="E18" s="27" t="s">
        <v>335</v>
      </c>
      <c r="F18" s="2" t="s">
        <v>853</v>
      </c>
      <c r="G18" s="27">
        <v>18.82</v>
      </c>
      <c r="H18" s="56"/>
      <c r="I18" s="27"/>
      <c r="J18" s="27"/>
      <c r="O18" s="27"/>
      <c r="T18" s="26">
        <f t="shared" si="1"/>
        <v>18.82</v>
      </c>
    </row>
    <row r="19" spans="1:20" ht="12.75" outlineLevel="2">
      <c r="A19" s="19" t="s">
        <v>456</v>
      </c>
      <c r="B19" s="19" t="s">
        <v>797</v>
      </c>
      <c r="C19" s="1" t="s">
        <v>457</v>
      </c>
      <c r="D19" s="23" t="s">
        <v>458</v>
      </c>
      <c r="E19" s="27" t="s">
        <v>335</v>
      </c>
      <c r="F19" s="2" t="s">
        <v>344</v>
      </c>
      <c r="G19" s="27">
        <v>2.36925</v>
      </c>
      <c r="H19" s="56">
        <v>3</v>
      </c>
      <c r="I19" s="27">
        <v>0.18</v>
      </c>
      <c r="J19" s="27"/>
      <c r="O19" s="27"/>
      <c r="T19" s="26">
        <f t="shared" si="1"/>
        <v>2.5492500000000002</v>
      </c>
    </row>
    <row r="20" spans="1:20" ht="12.75" outlineLevel="2">
      <c r="A20" s="19" t="s">
        <v>456</v>
      </c>
      <c r="B20" s="19" t="s">
        <v>797</v>
      </c>
      <c r="C20" s="1" t="s">
        <v>457</v>
      </c>
      <c r="D20" s="23" t="s">
        <v>458</v>
      </c>
      <c r="E20" s="27" t="s">
        <v>335</v>
      </c>
      <c r="F20" s="2" t="s">
        <v>346</v>
      </c>
      <c r="G20" s="27">
        <v>15.078959999999999</v>
      </c>
      <c r="H20" s="56">
        <v>5</v>
      </c>
      <c r="I20" s="27">
        <v>0.3</v>
      </c>
      <c r="J20" s="27"/>
      <c r="O20" s="27"/>
      <c r="T20" s="26">
        <f t="shared" si="1"/>
        <v>15.37896</v>
      </c>
    </row>
    <row r="21" spans="1:20" ht="12.75" outlineLevel="2">
      <c r="A21" s="19" t="s">
        <v>456</v>
      </c>
      <c r="B21" s="19" t="s">
        <v>797</v>
      </c>
      <c r="C21" s="1" t="s">
        <v>779</v>
      </c>
      <c r="D21" s="23" t="s">
        <v>458</v>
      </c>
      <c r="E21" s="60" t="s">
        <v>713</v>
      </c>
      <c r="F21" s="23" t="s">
        <v>713</v>
      </c>
      <c r="K21" s="52">
        <v>6</v>
      </c>
      <c r="L21" s="53">
        <v>1</v>
      </c>
      <c r="M21" s="27">
        <f>K21*L21*$M$2</f>
        <v>18810</v>
      </c>
      <c r="T21" s="26">
        <f t="shared" si="1"/>
        <v>18810</v>
      </c>
    </row>
    <row r="22" spans="1:20" ht="12.75" outlineLevel="2">
      <c r="A22" s="19" t="s">
        <v>456</v>
      </c>
      <c r="B22" s="19" t="s">
        <v>797</v>
      </c>
      <c r="C22" s="1" t="s">
        <v>779</v>
      </c>
      <c r="D22" s="23" t="s">
        <v>458</v>
      </c>
      <c r="E22" s="27" t="s">
        <v>710</v>
      </c>
      <c r="F22" s="2" t="s">
        <v>710</v>
      </c>
      <c r="G22" s="27"/>
      <c r="H22" s="56"/>
      <c r="I22" s="27"/>
      <c r="J22" s="27"/>
      <c r="O22" s="27"/>
      <c r="S22" s="27">
        <v>19.07</v>
      </c>
      <c r="T22" s="26">
        <f t="shared" si="1"/>
        <v>19.07</v>
      </c>
    </row>
    <row r="23" spans="1:20" s="3" customFormat="1" ht="12.75" outlineLevel="1">
      <c r="A23" s="222"/>
      <c r="B23" s="222"/>
      <c r="C23" s="224"/>
      <c r="D23" s="3" t="s">
        <v>70</v>
      </c>
      <c r="E23" s="26"/>
      <c r="F23" s="225"/>
      <c r="G23" s="26">
        <f aca="true" t="shared" si="2" ref="G23:T23">SUBTOTAL(9,G8:G22)</f>
        <v>27974.137779999943</v>
      </c>
      <c r="H23" s="226">
        <f t="shared" si="2"/>
        <v>70017</v>
      </c>
      <c r="I23" s="26">
        <f t="shared" si="2"/>
        <v>7073.18</v>
      </c>
      <c r="J23" s="26">
        <f t="shared" si="2"/>
        <v>180</v>
      </c>
      <c r="K23" s="51">
        <f t="shared" si="2"/>
        <v>6</v>
      </c>
      <c r="L23" s="3">
        <f t="shared" si="2"/>
        <v>1</v>
      </c>
      <c r="M23" s="26">
        <f t="shared" si="2"/>
        <v>18810</v>
      </c>
      <c r="N23" s="47">
        <f t="shared" si="2"/>
        <v>28.5</v>
      </c>
      <c r="O23" s="26">
        <f t="shared" si="2"/>
        <v>2052</v>
      </c>
      <c r="P23" s="227">
        <f t="shared" si="2"/>
        <v>0</v>
      </c>
      <c r="Q23" s="26">
        <f t="shared" si="2"/>
        <v>0</v>
      </c>
      <c r="R23" s="26">
        <f t="shared" si="2"/>
        <v>0</v>
      </c>
      <c r="S23" s="26">
        <f t="shared" si="2"/>
        <v>19.07</v>
      </c>
      <c r="T23" s="26">
        <f t="shared" si="2"/>
        <v>56108.38777999994</v>
      </c>
    </row>
    <row r="24" spans="1:20" ht="12.75" outlineLevel="2">
      <c r="A24" s="19" t="s">
        <v>456</v>
      </c>
      <c r="B24" s="19" t="s">
        <v>798</v>
      </c>
      <c r="C24" s="1" t="s">
        <v>779</v>
      </c>
      <c r="D24" s="23" t="s">
        <v>715</v>
      </c>
      <c r="E24" s="27" t="s">
        <v>861</v>
      </c>
      <c r="F24" s="2" t="s">
        <v>861</v>
      </c>
      <c r="G24" s="27"/>
      <c r="H24" s="56"/>
      <c r="I24" s="27"/>
      <c r="J24" s="27"/>
      <c r="N24" s="58">
        <f>O24/$O$2</f>
        <v>3</v>
      </c>
      <c r="O24" s="27">
        <v>216</v>
      </c>
      <c r="T24" s="26">
        <f>G24+I24+J24+M24+O24+Q24+R24+S24</f>
        <v>216</v>
      </c>
    </row>
    <row r="25" spans="1:20" ht="12.75" outlineLevel="2">
      <c r="A25" s="19" t="s">
        <v>456</v>
      </c>
      <c r="B25" s="19" t="s">
        <v>798</v>
      </c>
      <c r="C25" s="1" t="s">
        <v>779</v>
      </c>
      <c r="D25" s="23" t="s">
        <v>715</v>
      </c>
      <c r="E25" s="27" t="s">
        <v>335</v>
      </c>
      <c r="F25" s="2" t="s">
        <v>338</v>
      </c>
      <c r="G25" s="27">
        <v>1.10565</v>
      </c>
      <c r="H25" s="56">
        <v>1</v>
      </c>
      <c r="I25" s="27">
        <v>0.06</v>
      </c>
      <c r="J25" s="27"/>
      <c r="O25" s="27"/>
      <c r="T25" s="26">
        <f>G25+I25+J25+M25+O25+Q25+R25+S25</f>
        <v>1.16565</v>
      </c>
    </row>
    <row r="26" spans="1:20" ht="12.75" outlineLevel="2">
      <c r="A26" s="19" t="s">
        <v>456</v>
      </c>
      <c r="B26" s="19" t="s">
        <v>798</v>
      </c>
      <c r="C26" s="1" t="s">
        <v>779</v>
      </c>
      <c r="D26" s="23" t="s">
        <v>715</v>
      </c>
      <c r="E26" s="27" t="s">
        <v>335</v>
      </c>
      <c r="F26" s="2" t="s">
        <v>356</v>
      </c>
      <c r="G26" s="27"/>
      <c r="H26" s="56"/>
      <c r="I26" s="27"/>
      <c r="J26" s="27">
        <v>15</v>
      </c>
      <c r="O26" s="27"/>
      <c r="T26" s="26">
        <f>G26+I26+J26+M26+O26+Q26+R26+S26</f>
        <v>15</v>
      </c>
    </row>
    <row r="27" spans="1:20" ht="12.75" outlineLevel="2">
      <c r="A27" s="19" t="s">
        <v>456</v>
      </c>
      <c r="B27" s="19" t="s">
        <v>798</v>
      </c>
      <c r="C27" s="1" t="s">
        <v>779</v>
      </c>
      <c r="D27" s="59" t="s">
        <v>715</v>
      </c>
      <c r="E27" s="60" t="s">
        <v>713</v>
      </c>
      <c r="F27" s="23" t="s">
        <v>713</v>
      </c>
      <c r="K27" s="52">
        <v>2</v>
      </c>
      <c r="L27" s="53">
        <v>1</v>
      </c>
      <c r="M27" s="27">
        <f>K27*L27*$M$2</f>
        <v>6270</v>
      </c>
      <c r="T27" s="26">
        <f>G27+I27+J27+M27+O27+Q27+R27+S27</f>
        <v>6270</v>
      </c>
    </row>
    <row r="28" spans="1:20" s="3" customFormat="1" ht="12.75" outlineLevel="1">
      <c r="A28" s="222"/>
      <c r="B28" s="222"/>
      <c r="C28" s="224"/>
      <c r="D28" s="3" t="s">
        <v>71</v>
      </c>
      <c r="E28" s="26"/>
      <c r="F28" s="225"/>
      <c r="G28" s="26">
        <f aca="true" t="shared" si="3" ref="G28:T28">SUBTOTAL(9,G24:G27)</f>
        <v>1.10565</v>
      </c>
      <c r="H28" s="226">
        <f t="shared" si="3"/>
        <v>1</v>
      </c>
      <c r="I28" s="26">
        <f t="shared" si="3"/>
        <v>0.06</v>
      </c>
      <c r="J28" s="26">
        <f t="shared" si="3"/>
        <v>15</v>
      </c>
      <c r="K28" s="51">
        <f t="shared" si="3"/>
        <v>2</v>
      </c>
      <c r="L28" s="3">
        <f t="shared" si="3"/>
        <v>1</v>
      </c>
      <c r="M28" s="26">
        <f t="shared" si="3"/>
        <v>6270</v>
      </c>
      <c r="N28" s="47">
        <f t="shared" si="3"/>
        <v>3</v>
      </c>
      <c r="O28" s="26">
        <f t="shared" si="3"/>
        <v>216</v>
      </c>
      <c r="P28" s="227">
        <f t="shared" si="3"/>
        <v>0</v>
      </c>
      <c r="Q28" s="26">
        <f t="shared" si="3"/>
        <v>0</v>
      </c>
      <c r="R28" s="26">
        <f t="shared" si="3"/>
        <v>0</v>
      </c>
      <c r="S28" s="26">
        <f t="shared" si="3"/>
        <v>0</v>
      </c>
      <c r="T28" s="26">
        <f t="shared" si="3"/>
        <v>6502.16565</v>
      </c>
    </row>
    <row r="29" spans="1:20" ht="12.75" outlineLevel="2">
      <c r="A29" s="19" t="s">
        <v>456</v>
      </c>
      <c r="B29" s="19" t="s">
        <v>799</v>
      </c>
      <c r="C29" s="1" t="s">
        <v>459</v>
      </c>
      <c r="D29" s="23" t="s">
        <v>460</v>
      </c>
      <c r="E29" s="27" t="s">
        <v>861</v>
      </c>
      <c r="F29" s="2" t="s">
        <v>861</v>
      </c>
      <c r="G29" s="27"/>
      <c r="H29" s="56"/>
      <c r="I29" s="27"/>
      <c r="J29" s="36"/>
      <c r="N29" s="58">
        <f>O29/$O$2</f>
        <v>3.75</v>
      </c>
      <c r="O29" s="27">
        <v>270</v>
      </c>
      <c r="T29" s="26">
        <f aca="true" t="shared" si="4" ref="T29:T44">G29+I29+J29+M29+O29+Q29+R29+S29</f>
        <v>270</v>
      </c>
    </row>
    <row r="30" spans="1:20" ht="12.75" outlineLevel="2">
      <c r="A30" s="19" t="s">
        <v>456</v>
      </c>
      <c r="B30" s="19" t="s">
        <v>799</v>
      </c>
      <c r="C30" s="1" t="s">
        <v>459</v>
      </c>
      <c r="D30" s="23" t="s">
        <v>460</v>
      </c>
      <c r="E30" s="27" t="s">
        <v>335</v>
      </c>
      <c r="F30" s="2">
        <v>15</v>
      </c>
      <c r="G30" s="27">
        <v>6736.43061000001</v>
      </c>
      <c r="H30" s="56">
        <v>18171</v>
      </c>
      <c r="I30" s="27">
        <v>1817.1</v>
      </c>
      <c r="J30" s="27"/>
      <c r="O30" s="27"/>
      <c r="T30" s="26">
        <f t="shared" si="4"/>
        <v>8553.53061000001</v>
      </c>
    </row>
    <row r="31" spans="1:20" ht="12.75" outlineLevel="2">
      <c r="A31" s="19" t="s">
        <v>456</v>
      </c>
      <c r="B31" s="19" t="s">
        <v>799</v>
      </c>
      <c r="C31" s="1" t="s">
        <v>459</v>
      </c>
      <c r="D31" s="23" t="s">
        <v>460</v>
      </c>
      <c r="E31" s="27" t="s">
        <v>335</v>
      </c>
      <c r="F31" s="2" t="s">
        <v>337</v>
      </c>
      <c r="G31" s="27">
        <v>1572.5502</v>
      </c>
      <c r="H31" s="56">
        <v>396</v>
      </c>
      <c r="I31" s="27">
        <v>23.76</v>
      </c>
      <c r="J31" s="27"/>
      <c r="K31" s="51"/>
      <c r="L31" s="3"/>
      <c r="M31" s="26"/>
      <c r="N31" s="47"/>
      <c r="O31" s="26"/>
      <c r="P31" s="227"/>
      <c r="Q31" s="26"/>
      <c r="R31" s="26"/>
      <c r="T31" s="26">
        <f t="shared" si="4"/>
        <v>1596.3102</v>
      </c>
    </row>
    <row r="32" spans="1:20" ht="12.75" outlineLevel="2">
      <c r="A32" s="19" t="s">
        <v>456</v>
      </c>
      <c r="B32" s="19" t="s">
        <v>799</v>
      </c>
      <c r="C32" s="1" t="s">
        <v>459</v>
      </c>
      <c r="D32" s="23" t="s">
        <v>460</v>
      </c>
      <c r="E32" s="27" t="s">
        <v>335</v>
      </c>
      <c r="F32" s="2" t="s">
        <v>338</v>
      </c>
      <c r="G32" s="27">
        <v>14283.502739999933</v>
      </c>
      <c r="H32" s="56">
        <v>5562</v>
      </c>
      <c r="I32" s="27">
        <v>333.72</v>
      </c>
      <c r="J32" s="27"/>
      <c r="O32" s="27"/>
      <c r="T32" s="26">
        <f t="shared" si="4"/>
        <v>14617.222739999932</v>
      </c>
    </row>
    <row r="33" spans="1:20" ht="12.75" outlineLevel="2">
      <c r="A33" s="19" t="s">
        <v>456</v>
      </c>
      <c r="B33" s="19" t="s">
        <v>799</v>
      </c>
      <c r="C33" s="1" t="s">
        <v>459</v>
      </c>
      <c r="D33" s="23" t="s">
        <v>460</v>
      </c>
      <c r="E33" s="27" t="s">
        <v>335</v>
      </c>
      <c r="F33" s="2" t="s">
        <v>341</v>
      </c>
      <c r="G33" s="27">
        <v>74.23649999999999</v>
      </c>
      <c r="H33" s="56">
        <v>14</v>
      </c>
      <c r="I33" s="27">
        <v>0.84</v>
      </c>
      <c r="J33" s="27"/>
      <c r="O33" s="27"/>
      <c r="T33" s="26">
        <f t="shared" si="4"/>
        <v>75.0765</v>
      </c>
    </row>
    <row r="34" spans="1:20" ht="12.75" outlineLevel="2">
      <c r="A34" s="19" t="s">
        <v>456</v>
      </c>
      <c r="B34" s="19" t="s">
        <v>799</v>
      </c>
      <c r="C34" s="1" t="s">
        <v>459</v>
      </c>
      <c r="D34" s="23" t="s">
        <v>460</v>
      </c>
      <c r="E34" s="27" t="s">
        <v>335</v>
      </c>
      <c r="F34" s="2" t="s">
        <v>339</v>
      </c>
      <c r="G34" s="27">
        <v>3771.7407</v>
      </c>
      <c r="H34" s="56">
        <v>2905</v>
      </c>
      <c r="I34" s="27">
        <v>174.3</v>
      </c>
      <c r="J34" s="27"/>
      <c r="O34" s="27"/>
      <c r="T34" s="26">
        <f t="shared" si="4"/>
        <v>3946.0407</v>
      </c>
    </row>
    <row r="35" spans="1:20" ht="12.75" outlineLevel="2">
      <c r="A35" s="19" t="s">
        <v>456</v>
      </c>
      <c r="B35" s="19" t="s">
        <v>799</v>
      </c>
      <c r="C35" s="1" t="s">
        <v>459</v>
      </c>
      <c r="D35" s="23" t="s">
        <v>460</v>
      </c>
      <c r="E35" s="27" t="s">
        <v>335</v>
      </c>
      <c r="F35" s="2" t="s">
        <v>340</v>
      </c>
      <c r="G35" s="27">
        <v>1367.367885</v>
      </c>
      <c r="H35" s="56">
        <v>1417</v>
      </c>
      <c r="I35" s="27">
        <v>680.16</v>
      </c>
      <c r="J35" s="27"/>
      <c r="O35" s="27"/>
      <c r="T35" s="26">
        <f t="shared" si="4"/>
        <v>2047.527885</v>
      </c>
    </row>
    <row r="36" spans="1:20" ht="12.75" outlineLevel="2">
      <c r="A36" s="19" t="s">
        <v>456</v>
      </c>
      <c r="B36" s="19" t="s">
        <v>799</v>
      </c>
      <c r="C36" s="1" t="s">
        <v>459</v>
      </c>
      <c r="D36" s="23" t="s">
        <v>460</v>
      </c>
      <c r="E36" s="27" t="s">
        <v>335</v>
      </c>
      <c r="F36" s="2" t="s">
        <v>356</v>
      </c>
      <c r="G36" s="27"/>
      <c r="H36" s="56"/>
      <c r="I36" s="27"/>
      <c r="J36" s="36">
        <v>180</v>
      </c>
      <c r="O36" s="27"/>
      <c r="T36" s="26">
        <f t="shared" si="4"/>
        <v>180</v>
      </c>
    </row>
    <row r="37" spans="1:20" ht="12.75" outlineLevel="2">
      <c r="A37" s="19" t="s">
        <v>456</v>
      </c>
      <c r="B37" s="19" t="s">
        <v>799</v>
      </c>
      <c r="C37" s="1" t="s">
        <v>459</v>
      </c>
      <c r="D37" s="23" t="s">
        <v>460</v>
      </c>
      <c r="E37" s="27" t="s">
        <v>335</v>
      </c>
      <c r="F37" s="2" t="s">
        <v>853</v>
      </c>
      <c r="G37" s="27">
        <v>14.97</v>
      </c>
      <c r="H37" s="56"/>
      <c r="I37" s="27"/>
      <c r="J37" s="36"/>
      <c r="O37" s="27"/>
      <c r="T37" s="26">
        <f t="shared" si="4"/>
        <v>14.97</v>
      </c>
    </row>
    <row r="38" spans="1:20" ht="12.75" outlineLevel="2">
      <c r="A38" s="19" t="s">
        <v>456</v>
      </c>
      <c r="B38" s="19" t="s">
        <v>799</v>
      </c>
      <c r="C38" s="1" t="s">
        <v>459</v>
      </c>
      <c r="D38" s="23" t="s">
        <v>460</v>
      </c>
      <c r="E38" s="27" t="s">
        <v>335</v>
      </c>
      <c r="F38" s="2" t="s">
        <v>343</v>
      </c>
      <c r="G38" s="27">
        <v>1.5795</v>
      </c>
      <c r="H38" s="56">
        <v>2</v>
      </c>
      <c r="I38" s="27">
        <v>0.12</v>
      </c>
      <c r="J38" s="27"/>
      <c r="O38" s="27"/>
      <c r="T38" s="26">
        <f t="shared" si="4"/>
        <v>1.6995</v>
      </c>
    </row>
    <row r="39" spans="1:20" ht="12.75" outlineLevel="2">
      <c r="A39" s="19" t="s">
        <v>456</v>
      </c>
      <c r="B39" s="19" t="s">
        <v>799</v>
      </c>
      <c r="C39" s="1" t="s">
        <v>459</v>
      </c>
      <c r="D39" s="23" t="s">
        <v>460</v>
      </c>
      <c r="E39" s="27" t="s">
        <v>335</v>
      </c>
      <c r="F39" s="2" t="s">
        <v>347</v>
      </c>
      <c r="G39" s="27">
        <v>11.530349999999999</v>
      </c>
      <c r="H39" s="56">
        <v>1</v>
      </c>
      <c r="I39" s="27">
        <v>0.06</v>
      </c>
      <c r="J39" s="27"/>
      <c r="O39" s="27"/>
      <c r="T39" s="26">
        <f t="shared" si="4"/>
        <v>11.590349999999999</v>
      </c>
    </row>
    <row r="40" spans="1:20" ht="12.75" outlineLevel="2">
      <c r="A40" s="19" t="s">
        <v>456</v>
      </c>
      <c r="B40" s="19" t="s">
        <v>799</v>
      </c>
      <c r="C40" s="1" t="s">
        <v>459</v>
      </c>
      <c r="D40" s="23" t="s">
        <v>460</v>
      </c>
      <c r="E40" s="27" t="s">
        <v>335</v>
      </c>
      <c r="F40" s="2" t="s">
        <v>344</v>
      </c>
      <c r="G40" s="27">
        <v>31.54788</v>
      </c>
      <c r="H40" s="56">
        <v>27</v>
      </c>
      <c r="I40" s="27">
        <v>1.62</v>
      </c>
      <c r="J40" s="27"/>
      <c r="K40" s="51"/>
      <c r="L40" s="3"/>
      <c r="M40" s="26"/>
      <c r="N40" s="47"/>
      <c r="O40" s="26"/>
      <c r="P40" s="227"/>
      <c r="Q40" s="26"/>
      <c r="R40" s="26"/>
      <c r="T40" s="26">
        <f t="shared" si="4"/>
        <v>33.16788</v>
      </c>
    </row>
    <row r="41" spans="1:20" ht="12.75" outlineLevel="2">
      <c r="A41" s="19" t="s">
        <v>456</v>
      </c>
      <c r="B41" s="19" t="s">
        <v>799</v>
      </c>
      <c r="C41" s="1" t="s">
        <v>459</v>
      </c>
      <c r="D41" s="23" t="s">
        <v>460</v>
      </c>
      <c r="E41" s="27" t="s">
        <v>335</v>
      </c>
      <c r="F41" s="2" t="s">
        <v>346</v>
      </c>
      <c r="G41" s="27">
        <v>34.27515</v>
      </c>
      <c r="H41" s="56">
        <v>3</v>
      </c>
      <c r="I41" s="27">
        <v>0.18</v>
      </c>
      <c r="J41" s="27"/>
      <c r="O41" s="27"/>
      <c r="T41" s="26">
        <f t="shared" si="4"/>
        <v>34.455149999999996</v>
      </c>
    </row>
    <row r="42" spans="1:20" ht="12.75" outlineLevel="2">
      <c r="A42" s="19" t="s">
        <v>456</v>
      </c>
      <c r="B42" s="19" t="s">
        <v>799</v>
      </c>
      <c r="C42" s="1" t="s">
        <v>459</v>
      </c>
      <c r="D42" s="23" t="s">
        <v>460</v>
      </c>
      <c r="E42" s="27" t="s">
        <v>335</v>
      </c>
      <c r="F42" s="2" t="s">
        <v>348</v>
      </c>
      <c r="G42" s="27">
        <v>66.77072999999999</v>
      </c>
      <c r="H42" s="56">
        <v>13</v>
      </c>
      <c r="I42" s="27">
        <v>0.78</v>
      </c>
      <c r="J42" s="27"/>
      <c r="K42" s="51"/>
      <c r="L42" s="3"/>
      <c r="M42" s="26"/>
      <c r="N42" s="47"/>
      <c r="O42" s="26"/>
      <c r="P42" s="227"/>
      <c r="Q42" s="26"/>
      <c r="R42" s="26"/>
      <c r="T42" s="26">
        <f t="shared" si="4"/>
        <v>67.55072999999999</v>
      </c>
    </row>
    <row r="43" spans="1:20" ht="12.75" outlineLevel="2">
      <c r="A43" s="19" t="s">
        <v>456</v>
      </c>
      <c r="B43" s="19" t="s">
        <v>799</v>
      </c>
      <c r="C43" s="1" t="s">
        <v>459</v>
      </c>
      <c r="D43" s="23" t="s">
        <v>460</v>
      </c>
      <c r="E43" s="27" t="s">
        <v>335</v>
      </c>
      <c r="F43" s="2" t="s">
        <v>342</v>
      </c>
      <c r="G43" s="27">
        <v>0.58968</v>
      </c>
      <c r="H43" s="56">
        <v>2</v>
      </c>
      <c r="I43" s="27">
        <v>0.12</v>
      </c>
      <c r="J43" s="27"/>
      <c r="O43" s="27"/>
      <c r="T43" s="26">
        <f t="shared" si="4"/>
        <v>0.70968</v>
      </c>
    </row>
    <row r="44" spans="1:20" ht="12.75" outlineLevel="2">
      <c r="A44" s="19" t="s">
        <v>456</v>
      </c>
      <c r="B44" s="19" t="s">
        <v>799</v>
      </c>
      <c r="C44" s="1" t="s">
        <v>459</v>
      </c>
      <c r="D44" s="59" t="s">
        <v>460</v>
      </c>
      <c r="E44" s="60" t="s">
        <v>713</v>
      </c>
      <c r="F44" s="23" t="s">
        <v>713</v>
      </c>
      <c r="K44" s="52">
        <v>2</v>
      </c>
      <c r="L44" s="53">
        <v>0.95</v>
      </c>
      <c r="M44" s="27">
        <f>K44*L44*$M$2</f>
        <v>5956.5</v>
      </c>
      <c r="T44" s="26">
        <f t="shared" si="4"/>
        <v>5956.5</v>
      </c>
    </row>
    <row r="45" spans="1:20" s="3" customFormat="1" ht="12.75" outlineLevel="1">
      <c r="A45" s="222"/>
      <c r="B45" s="222"/>
      <c r="C45" s="224"/>
      <c r="D45" s="3" t="s">
        <v>72</v>
      </c>
      <c r="E45" s="26"/>
      <c r="F45" s="225"/>
      <c r="G45" s="26">
        <f aca="true" t="shared" si="5" ref="G45:T45">SUBTOTAL(9,G29:G44)</f>
        <v>27967.091924999942</v>
      </c>
      <c r="H45" s="226">
        <f t="shared" si="5"/>
        <v>28513</v>
      </c>
      <c r="I45" s="26">
        <f t="shared" si="5"/>
        <v>3032.7599999999998</v>
      </c>
      <c r="J45" s="26">
        <f t="shared" si="5"/>
        <v>180</v>
      </c>
      <c r="K45" s="51">
        <f t="shared" si="5"/>
        <v>2</v>
      </c>
      <c r="L45" s="3">
        <f t="shared" si="5"/>
        <v>0.95</v>
      </c>
      <c r="M45" s="26">
        <f t="shared" si="5"/>
        <v>5956.5</v>
      </c>
      <c r="N45" s="47">
        <f t="shared" si="5"/>
        <v>3.75</v>
      </c>
      <c r="O45" s="26">
        <f t="shared" si="5"/>
        <v>270</v>
      </c>
      <c r="P45" s="227">
        <f t="shared" si="5"/>
        <v>0</v>
      </c>
      <c r="Q45" s="26">
        <f t="shared" si="5"/>
        <v>0</v>
      </c>
      <c r="R45" s="26">
        <f t="shared" si="5"/>
        <v>0</v>
      </c>
      <c r="S45" s="26">
        <f t="shared" si="5"/>
        <v>0</v>
      </c>
      <c r="T45" s="26">
        <f t="shared" si="5"/>
        <v>37406.35192499994</v>
      </c>
    </row>
    <row r="46" spans="1:20" ht="12.75" outlineLevel="2">
      <c r="A46" s="19" t="s">
        <v>456</v>
      </c>
      <c r="B46" s="19" t="s">
        <v>798</v>
      </c>
      <c r="C46" s="2">
        <v>151601</v>
      </c>
      <c r="D46" s="59" t="s">
        <v>918</v>
      </c>
      <c r="E46" s="60" t="s">
        <v>713</v>
      </c>
      <c r="F46" s="23" t="s">
        <v>713</v>
      </c>
      <c r="J46" s="64"/>
      <c r="K46" s="52">
        <v>2</v>
      </c>
      <c r="L46" s="53">
        <v>1</v>
      </c>
      <c r="M46" s="27">
        <f>K46*L46*$M$2</f>
        <v>6270</v>
      </c>
      <c r="T46" s="26">
        <f>G46+I46+J46+M46+O46+Q46+R46+S46</f>
        <v>6270</v>
      </c>
    </row>
    <row r="47" spans="1:20" s="3" customFormat="1" ht="12.75" outlineLevel="1">
      <c r="A47" s="222"/>
      <c r="B47" s="222"/>
      <c r="C47" s="224"/>
      <c r="D47" s="3" t="s">
        <v>73</v>
      </c>
      <c r="E47" s="26"/>
      <c r="F47" s="225"/>
      <c r="G47" s="26">
        <f aca="true" t="shared" si="6" ref="G47:T47">SUBTOTAL(9,G46:G46)</f>
        <v>0</v>
      </c>
      <c r="H47" s="226">
        <f t="shared" si="6"/>
        <v>0</v>
      </c>
      <c r="I47" s="26">
        <f t="shared" si="6"/>
        <v>0</v>
      </c>
      <c r="J47" s="26">
        <f t="shared" si="6"/>
        <v>0</v>
      </c>
      <c r="K47" s="51">
        <f t="shared" si="6"/>
        <v>2</v>
      </c>
      <c r="L47" s="3">
        <f t="shared" si="6"/>
        <v>1</v>
      </c>
      <c r="M47" s="26">
        <f t="shared" si="6"/>
        <v>6270</v>
      </c>
      <c r="N47" s="47">
        <f t="shared" si="6"/>
        <v>0</v>
      </c>
      <c r="O47" s="26">
        <f t="shared" si="6"/>
        <v>0</v>
      </c>
      <c r="P47" s="227">
        <f t="shared" si="6"/>
        <v>0</v>
      </c>
      <c r="Q47" s="26">
        <f t="shared" si="6"/>
        <v>0</v>
      </c>
      <c r="R47" s="26">
        <f t="shared" si="6"/>
        <v>0</v>
      </c>
      <c r="S47" s="26">
        <f t="shared" si="6"/>
        <v>0</v>
      </c>
      <c r="T47" s="26">
        <f t="shared" si="6"/>
        <v>6270</v>
      </c>
    </row>
    <row r="48" spans="1:20" ht="12.75" outlineLevel="2">
      <c r="A48" s="19" t="s">
        <v>456</v>
      </c>
      <c r="B48" s="19" t="s">
        <v>798</v>
      </c>
      <c r="C48" s="1" t="s">
        <v>876</v>
      </c>
      <c r="D48" s="23" t="s">
        <v>877</v>
      </c>
      <c r="E48" s="27" t="s">
        <v>861</v>
      </c>
      <c r="F48" s="2" t="s">
        <v>861</v>
      </c>
      <c r="G48" s="27"/>
      <c r="H48" s="56"/>
      <c r="I48" s="27"/>
      <c r="J48" s="36"/>
      <c r="N48" s="58">
        <f>O48/$O$2</f>
        <v>2.5</v>
      </c>
      <c r="O48" s="27">
        <v>180</v>
      </c>
      <c r="T48" s="26">
        <f>G48+I48+J48+M48+O48+Q48+R48+S48</f>
        <v>180</v>
      </c>
    </row>
    <row r="49" spans="1:20" ht="12.75" outlineLevel="2">
      <c r="A49" s="19" t="s">
        <v>456</v>
      </c>
      <c r="B49" s="19" t="s">
        <v>798</v>
      </c>
      <c r="C49" s="1" t="s">
        <v>876</v>
      </c>
      <c r="D49" s="59" t="s">
        <v>877</v>
      </c>
      <c r="E49" s="60" t="s">
        <v>713</v>
      </c>
      <c r="F49" s="23" t="s">
        <v>713</v>
      </c>
      <c r="J49" s="64"/>
      <c r="K49" s="52">
        <v>2</v>
      </c>
      <c r="L49" s="53">
        <v>1</v>
      </c>
      <c r="M49" s="27">
        <f>K49*L49*$M$2</f>
        <v>6270</v>
      </c>
      <c r="T49" s="26">
        <f>G49+I49+J49+M49+O49+Q49+R49+S49</f>
        <v>6270</v>
      </c>
    </row>
    <row r="50" spans="1:20" s="3" customFormat="1" ht="12.75" outlineLevel="1">
      <c r="A50" s="222"/>
      <c r="B50" s="222"/>
      <c r="C50" s="224"/>
      <c r="D50" s="3" t="s">
        <v>74</v>
      </c>
      <c r="E50" s="26"/>
      <c r="F50" s="225"/>
      <c r="G50" s="26">
        <f aca="true" t="shared" si="7" ref="G50:T50">SUBTOTAL(9,G48:G49)</f>
        <v>0</v>
      </c>
      <c r="H50" s="226">
        <f t="shared" si="7"/>
        <v>0</v>
      </c>
      <c r="I50" s="26">
        <f t="shared" si="7"/>
        <v>0</v>
      </c>
      <c r="J50" s="26">
        <f t="shared" si="7"/>
        <v>0</v>
      </c>
      <c r="K50" s="51">
        <f t="shared" si="7"/>
        <v>2</v>
      </c>
      <c r="L50" s="3">
        <f t="shared" si="7"/>
        <v>1</v>
      </c>
      <c r="M50" s="26">
        <f t="shared" si="7"/>
        <v>6270</v>
      </c>
      <c r="N50" s="47">
        <f t="shared" si="7"/>
        <v>2.5</v>
      </c>
      <c r="O50" s="26">
        <f t="shared" si="7"/>
        <v>180</v>
      </c>
      <c r="P50" s="227">
        <f t="shared" si="7"/>
        <v>0</v>
      </c>
      <c r="Q50" s="26">
        <f t="shared" si="7"/>
        <v>0</v>
      </c>
      <c r="R50" s="26">
        <f t="shared" si="7"/>
        <v>0</v>
      </c>
      <c r="S50" s="26">
        <f t="shared" si="7"/>
        <v>0</v>
      </c>
      <c r="T50" s="26">
        <f t="shared" si="7"/>
        <v>6450</v>
      </c>
    </row>
    <row r="51" spans="1:20" ht="12.75" outlineLevel="2">
      <c r="A51" s="19" t="s">
        <v>456</v>
      </c>
      <c r="B51" s="19" t="s">
        <v>799</v>
      </c>
      <c r="C51" s="1" t="s">
        <v>878</v>
      </c>
      <c r="D51" s="23" t="s">
        <v>879</v>
      </c>
      <c r="E51" s="27" t="s">
        <v>861</v>
      </c>
      <c r="F51" s="2" t="s">
        <v>861</v>
      </c>
      <c r="G51" s="27"/>
      <c r="H51" s="56"/>
      <c r="I51" s="27"/>
      <c r="J51" s="36"/>
      <c r="N51" s="58">
        <f>O51/$O$2</f>
        <v>0.25</v>
      </c>
      <c r="O51" s="27">
        <v>18</v>
      </c>
      <c r="T51" s="26">
        <f>G51+I51+J51+M51+O51+Q51+R51+S51</f>
        <v>18</v>
      </c>
    </row>
    <row r="52" spans="1:20" ht="12.75" outlineLevel="2">
      <c r="A52" s="19" t="s">
        <v>456</v>
      </c>
      <c r="B52" s="19" t="s">
        <v>799</v>
      </c>
      <c r="C52" s="1" t="s">
        <v>878</v>
      </c>
      <c r="D52" s="59" t="s">
        <v>879</v>
      </c>
      <c r="E52" s="60" t="s">
        <v>713</v>
      </c>
      <c r="F52" s="23" t="s">
        <v>713</v>
      </c>
      <c r="J52" s="64"/>
      <c r="K52" s="52">
        <v>1</v>
      </c>
      <c r="L52" s="53">
        <v>1</v>
      </c>
      <c r="M52" s="27">
        <f>K52*L52*$M$2</f>
        <v>3135</v>
      </c>
      <c r="T52" s="26">
        <f>G52+I52+J52+M52+O52+Q52+R52+S52</f>
        <v>3135</v>
      </c>
    </row>
    <row r="53" spans="1:20" s="3" customFormat="1" ht="12.75" outlineLevel="1">
      <c r="A53" s="222"/>
      <c r="B53" s="222"/>
      <c r="C53" s="224"/>
      <c r="D53" s="3" t="s">
        <v>75</v>
      </c>
      <c r="E53" s="26"/>
      <c r="F53" s="225"/>
      <c r="G53" s="26">
        <f aca="true" t="shared" si="8" ref="G53:T53">SUBTOTAL(9,G51:G52)</f>
        <v>0</v>
      </c>
      <c r="H53" s="226">
        <f t="shared" si="8"/>
        <v>0</v>
      </c>
      <c r="I53" s="26">
        <f t="shared" si="8"/>
        <v>0</v>
      </c>
      <c r="J53" s="26">
        <f t="shared" si="8"/>
        <v>0</v>
      </c>
      <c r="K53" s="51">
        <f t="shared" si="8"/>
        <v>1</v>
      </c>
      <c r="L53" s="3">
        <f t="shared" si="8"/>
        <v>1</v>
      </c>
      <c r="M53" s="26">
        <f t="shared" si="8"/>
        <v>3135</v>
      </c>
      <c r="N53" s="47">
        <f t="shared" si="8"/>
        <v>0.25</v>
      </c>
      <c r="O53" s="26">
        <f t="shared" si="8"/>
        <v>18</v>
      </c>
      <c r="P53" s="227">
        <f t="shared" si="8"/>
        <v>0</v>
      </c>
      <c r="Q53" s="26">
        <f t="shared" si="8"/>
        <v>0</v>
      </c>
      <c r="R53" s="26">
        <f t="shared" si="8"/>
        <v>0</v>
      </c>
      <c r="S53" s="26">
        <f t="shared" si="8"/>
        <v>0</v>
      </c>
      <c r="T53" s="26">
        <f t="shared" si="8"/>
        <v>3153</v>
      </c>
    </row>
    <row r="54" spans="1:20" ht="12.75" outlineLevel="2">
      <c r="A54" s="19" t="s">
        <v>456</v>
      </c>
      <c r="B54" s="19" t="s">
        <v>799</v>
      </c>
      <c r="C54" s="1" t="s">
        <v>461</v>
      </c>
      <c r="D54" s="23" t="s">
        <v>462</v>
      </c>
      <c r="E54" s="27" t="s">
        <v>861</v>
      </c>
      <c r="F54" s="2" t="s">
        <v>861</v>
      </c>
      <c r="G54" s="27"/>
      <c r="H54" s="56"/>
      <c r="I54" s="27"/>
      <c r="J54" s="27"/>
      <c r="K54" s="51"/>
      <c r="L54" s="3"/>
      <c r="M54" s="26"/>
      <c r="N54" s="58">
        <f>O54/$O$2</f>
        <v>5</v>
      </c>
      <c r="O54" s="27">
        <v>360</v>
      </c>
      <c r="P54" s="227"/>
      <c r="Q54" s="26"/>
      <c r="R54" s="26"/>
      <c r="T54" s="26">
        <f aca="true" t="shared" si="9" ref="T54:T62">G54+I54+J54+M54+O54+Q54+R54+S54</f>
        <v>360</v>
      </c>
    </row>
    <row r="55" spans="1:20" ht="12.75" outlineLevel="2">
      <c r="A55" s="19" t="s">
        <v>456</v>
      </c>
      <c r="B55" s="19" t="s">
        <v>799</v>
      </c>
      <c r="C55" s="1" t="s">
        <v>461</v>
      </c>
      <c r="D55" s="23" t="s">
        <v>462</v>
      </c>
      <c r="E55" s="27" t="s">
        <v>335</v>
      </c>
      <c r="F55" s="2">
        <v>15</v>
      </c>
      <c r="G55" s="27">
        <v>9854.716365000011</v>
      </c>
      <c r="H55" s="56">
        <v>27872</v>
      </c>
      <c r="I55" s="27">
        <v>2787.2</v>
      </c>
      <c r="J55" s="27"/>
      <c r="O55" s="27"/>
      <c r="T55" s="26">
        <f t="shared" si="9"/>
        <v>12641.916365000012</v>
      </c>
    </row>
    <row r="56" spans="1:20" ht="12.75" outlineLevel="2">
      <c r="A56" s="19" t="s">
        <v>456</v>
      </c>
      <c r="B56" s="19" t="s">
        <v>799</v>
      </c>
      <c r="C56" s="1" t="s">
        <v>461</v>
      </c>
      <c r="D56" s="23" t="s">
        <v>462</v>
      </c>
      <c r="E56" s="27" t="s">
        <v>335</v>
      </c>
      <c r="F56" s="2" t="s">
        <v>337</v>
      </c>
      <c r="G56" s="27">
        <v>71.35128</v>
      </c>
      <c r="H56" s="56">
        <v>18</v>
      </c>
      <c r="I56" s="27">
        <v>1.08</v>
      </c>
      <c r="J56" s="27"/>
      <c r="O56" s="27"/>
      <c r="T56" s="26">
        <f t="shared" si="9"/>
        <v>72.43128</v>
      </c>
    </row>
    <row r="57" spans="1:20" ht="12.75" outlineLevel="2">
      <c r="A57" s="19" t="s">
        <v>456</v>
      </c>
      <c r="B57" s="19" t="s">
        <v>799</v>
      </c>
      <c r="C57" s="1" t="s">
        <v>461</v>
      </c>
      <c r="D57" s="23" t="s">
        <v>462</v>
      </c>
      <c r="E57" s="27" t="s">
        <v>335</v>
      </c>
      <c r="F57" s="2" t="s">
        <v>338</v>
      </c>
      <c r="G57" s="27">
        <v>102.6675</v>
      </c>
      <c r="H57" s="56">
        <v>48</v>
      </c>
      <c r="I57" s="27">
        <v>2.88</v>
      </c>
      <c r="J57" s="27"/>
      <c r="O57" s="27"/>
      <c r="T57" s="26">
        <f t="shared" si="9"/>
        <v>105.5475</v>
      </c>
    </row>
    <row r="58" spans="1:20" ht="12.75" outlineLevel="2">
      <c r="A58" s="19" t="s">
        <v>456</v>
      </c>
      <c r="B58" s="19" t="s">
        <v>799</v>
      </c>
      <c r="C58" s="1" t="s">
        <v>461</v>
      </c>
      <c r="D58" s="23" t="s">
        <v>462</v>
      </c>
      <c r="E58" s="27" t="s">
        <v>335</v>
      </c>
      <c r="F58" s="2" t="s">
        <v>341</v>
      </c>
      <c r="G58" s="27">
        <v>10.003499999999999</v>
      </c>
      <c r="H58" s="56">
        <v>2</v>
      </c>
      <c r="I58" s="27">
        <v>0.12</v>
      </c>
      <c r="J58" s="27"/>
      <c r="O58" s="27"/>
      <c r="T58" s="26">
        <f t="shared" si="9"/>
        <v>10.123499999999998</v>
      </c>
    </row>
    <row r="59" spans="1:20" ht="12.75" outlineLevel="2">
      <c r="A59" s="19" t="s">
        <v>456</v>
      </c>
      <c r="B59" s="19" t="s">
        <v>799</v>
      </c>
      <c r="C59" s="1" t="s">
        <v>461</v>
      </c>
      <c r="D59" s="23" t="s">
        <v>462</v>
      </c>
      <c r="E59" s="27" t="s">
        <v>335</v>
      </c>
      <c r="F59" s="2" t="s">
        <v>339</v>
      </c>
      <c r="G59" s="27">
        <v>203.423805</v>
      </c>
      <c r="H59" s="56">
        <v>408</v>
      </c>
      <c r="I59" s="27">
        <v>24.48</v>
      </c>
      <c r="J59" s="27"/>
      <c r="O59" s="27"/>
      <c r="T59" s="26">
        <f t="shared" si="9"/>
        <v>227.90380499999998</v>
      </c>
    </row>
    <row r="60" spans="1:20" ht="12.75" outlineLevel="2">
      <c r="A60" s="19" t="s">
        <v>456</v>
      </c>
      <c r="B60" s="19" t="s">
        <v>799</v>
      </c>
      <c r="C60" s="1" t="s">
        <v>461</v>
      </c>
      <c r="D60" s="23" t="s">
        <v>462</v>
      </c>
      <c r="E60" s="27" t="s">
        <v>335</v>
      </c>
      <c r="F60" s="2" t="s">
        <v>340</v>
      </c>
      <c r="G60" s="27">
        <v>39.34008</v>
      </c>
      <c r="H60" s="56">
        <v>72</v>
      </c>
      <c r="I60" s="27">
        <v>34.56</v>
      </c>
      <c r="J60" s="27"/>
      <c r="K60" s="51"/>
      <c r="L60" s="3"/>
      <c r="M60" s="26"/>
      <c r="N60" s="47"/>
      <c r="O60" s="26"/>
      <c r="P60" s="227"/>
      <c r="Q60" s="26"/>
      <c r="R60" s="26"/>
      <c r="T60" s="26">
        <f t="shared" si="9"/>
        <v>73.90008</v>
      </c>
    </row>
    <row r="61" spans="1:20" ht="12.75" outlineLevel="2">
      <c r="A61" s="19" t="s">
        <v>456</v>
      </c>
      <c r="B61" s="19" t="s">
        <v>799</v>
      </c>
      <c r="C61" s="1" t="s">
        <v>461</v>
      </c>
      <c r="D61" s="23" t="s">
        <v>462</v>
      </c>
      <c r="E61" s="27" t="s">
        <v>335</v>
      </c>
      <c r="F61" s="2" t="s">
        <v>356</v>
      </c>
      <c r="G61" s="27"/>
      <c r="H61" s="56"/>
      <c r="I61" s="27"/>
      <c r="J61" s="27">
        <v>180</v>
      </c>
      <c r="K61" s="51"/>
      <c r="L61" s="3"/>
      <c r="M61" s="26"/>
      <c r="N61" s="47"/>
      <c r="O61" s="26"/>
      <c r="P61" s="227"/>
      <c r="Q61" s="26"/>
      <c r="R61" s="26"/>
      <c r="T61" s="26">
        <f t="shared" si="9"/>
        <v>180</v>
      </c>
    </row>
    <row r="62" spans="1:20" ht="12.75" outlineLevel="2">
      <c r="A62" s="19" t="s">
        <v>456</v>
      </c>
      <c r="B62" s="19" t="s">
        <v>799</v>
      </c>
      <c r="C62" s="1" t="s">
        <v>461</v>
      </c>
      <c r="D62" s="59" t="s">
        <v>462</v>
      </c>
      <c r="E62" s="60" t="s">
        <v>713</v>
      </c>
      <c r="F62" s="23" t="s">
        <v>713</v>
      </c>
      <c r="K62" s="52">
        <v>2</v>
      </c>
      <c r="L62" s="53">
        <v>1</v>
      </c>
      <c r="M62" s="27">
        <f>K62*L62*$M$2</f>
        <v>6270</v>
      </c>
      <c r="T62" s="26">
        <f t="shared" si="9"/>
        <v>6270</v>
      </c>
    </row>
    <row r="63" spans="1:20" s="3" customFormat="1" ht="12.75" outlineLevel="1">
      <c r="A63" s="222"/>
      <c r="B63" s="222"/>
      <c r="C63" s="224"/>
      <c r="D63" s="3" t="s">
        <v>76</v>
      </c>
      <c r="E63" s="26"/>
      <c r="F63" s="225"/>
      <c r="G63" s="26">
        <f aca="true" t="shared" si="10" ref="G63:T63">SUBTOTAL(9,G54:G62)</f>
        <v>10281.502530000012</v>
      </c>
      <c r="H63" s="226">
        <f t="shared" si="10"/>
        <v>28420</v>
      </c>
      <c r="I63" s="26">
        <f t="shared" si="10"/>
        <v>2850.3199999999997</v>
      </c>
      <c r="J63" s="26">
        <f t="shared" si="10"/>
        <v>180</v>
      </c>
      <c r="K63" s="51">
        <f t="shared" si="10"/>
        <v>2</v>
      </c>
      <c r="L63" s="3">
        <f t="shared" si="10"/>
        <v>1</v>
      </c>
      <c r="M63" s="26">
        <f t="shared" si="10"/>
        <v>6270</v>
      </c>
      <c r="N63" s="47">
        <f t="shared" si="10"/>
        <v>5</v>
      </c>
      <c r="O63" s="26">
        <f t="shared" si="10"/>
        <v>360</v>
      </c>
      <c r="P63" s="227">
        <f t="shared" si="10"/>
        <v>0</v>
      </c>
      <c r="Q63" s="26">
        <f t="shared" si="10"/>
        <v>0</v>
      </c>
      <c r="R63" s="26">
        <f t="shared" si="10"/>
        <v>0</v>
      </c>
      <c r="S63" s="26">
        <f t="shared" si="10"/>
        <v>0</v>
      </c>
      <c r="T63" s="26">
        <f t="shared" si="10"/>
        <v>19941.822530000012</v>
      </c>
    </row>
    <row r="64" spans="1:20" ht="12.75" outlineLevel="2">
      <c r="A64" s="19" t="s">
        <v>456</v>
      </c>
      <c r="B64" s="19" t="s">
        <v>799</v>
      </c>
      <c r="C64" s="1" t="s">
        <v>459</v>
      </c>
      <c r="D64" s="19" t="s">
        <v>854</v>
      </c>
      <c r="E64" s="27" t="s">
        <v>861</v>
      </c>
      <c r="F64" s="2" t="s">
        <v>861</v>
      </c>
      <c r="G64" s="27"/>
      <c r="H64" s="56"/>
      <c r="I64" s="27"/>
      <c r="J64" s="27"/>
      <c r="K64" s="51"/>
      <c r="L64" s="3"/>
      <c r="M64" s="26"/>
      <c r="N64" s="58">
        <f>O64/$O$2</f>
        <v>0.5</v>
      </c>
      <c r="O64" s="27">
        <v>36</v>
      </c>
      <c r="P64" s="227"/>
      <c r="Q64" s="26"/>
      <c r="R64" s="26"/>
      <c r="T64" s="26">
        <f>G64+I64+J64+M64+O64+Q64+R64+S64</f>
        <v>36</v>
      </c>
    </row>
    <row r="65" spans="1:20" ht="12.75" outlineLevel="2">
      <c r="A65" s="19" t="s">
        <v>456</v>
      </c>
      <c r="B65" s="19" t="s">
        <v>799</v>
      </c>
      <c r="C65" s="1" t="s">
        <v>459</v>
      </c>
      <c r="D65" s="19" t="s">
        <v>854</v>
      </c>
      <c r="E65" s="27" t="s">
        <v>335</v>
      </c>
      <c r="F65" s="2" t="s">
        <v>853</v>
      </c>
      <c r="G65" s="27">
        <v>11.28</v>
      </c>
      <c r="H65" s="56"/>
      <c r="I65" s="27"/>
      <c r="J65" s="27"/>
      <c r="K65" s="51"/>
      <c r="L65" s="3"/>
      <c r="M65" s="26"/>
      <c r="N65" s="47"/>
      <c r="O65" s="26"/>
      <c r="P65" s="227"/>
      <c r="Q65" s="26"/>
      <c r="R65" s="26"/>
      <c r="T65" s="26">
        <f>G65+I65+J65+M65+O65+Q65+R65+S65</f>
        <v>11.28</v>
      </c>
    </row>
    <row r="66" spans="1:20" ht="12.75" outlineLevel="2">
      <c r="A66" s="19" t="s">
        <v>456</v>
      </c>
      <c r="B66" s="19" t="s">
        <v>799</v>
      </c>
      <c r="C66" s="1" t="s">
        <v>459</v>
      </c>
      <c r="D66" s="59" t="s">
        <v>854</v>
      </c>
      <c r="E66" s="60" t="s">
        <v>713</v>
      </c>
      <c r="F66" s="23" t="s">
        <v>713</v>
      </c>
      <c r="K66" s="52">
        <v>1</v>
      </c>
      <c r="L66" s="53">
        <v>1</v>
      </c>
      <c r="M66" s="27">
        <f>K66*L66*$M$2</f>
        <v>3135</v>
      </c>
      <c r="T66" s="26">
        <f>G66+I66+J66+M66+O66+Q66+R66+S66</f>
        <v>3135</v>
      </c>
    </row>
    <row r="67" spans="1:20" s="3" customFormat="1" ht="12.75" outlineLevel="1">
      <c r="A67" s="222"/>
      <c r="B67" s="222"/>
      <c r="C67" s="224"/>
      <c r="D67" s="3" t="s">
        <v>77</v>
      </c>
      <c r="E67" s="26"/>
      <c r="F67" s="225"/>
      <c r="G67" s="26">
        <f aca="true" t="shared" si="11" ref="G67:T67">SUBTOTAL(9,G64:G66)</f>
        <v>11.28</v>
      </c>
      <c r="H67" s="226">
        <f t="shared" si="11"/>
        <v>0</v>
      </c>
      <c r="I67" s="26">
        <f t="shared" si="11"/>
        <v>0</v>
      </c>
      <c r="J67" s="26">
        <f t="shared" si="11"/>
        <v>0</v>
      </c>
      <c r="K67" s="51">
        <f t="shared" si="11"/>
        <v>1</v>
      </c>
      <c r="L67" s="3">
        <f t="shared" si="11"/>
        <v>1</v>
      </c>
      <c r="M67" s="26">
        <f t="shared" si="11"/>
        <v>3135</v>
      </c>
      <c r="N67" s="47">
        <f t="shared" si="11"/>
        <v>0.5</v>
      </c>
      <c r="O67" s="26">
        <f t="shared" si="11"/>
        <v>36</v>
      </c>
      <c r="P67" s="227">
        <f t="shared" si="11"/>
        <v>0</v>
      </c>
      <c r="Q67" s="26">
        <f t="shared" si="11"/>
        <v>0</v>
      </c>
      <c r="R67" s="26">
        <f t="shared" si="11"/>
        <v>0</v>
      </c>
      <c r="S67" s="26">
        <f t="shared" si="11"/>
        <v>0</v>
      </c>
      <c r="T67" s="26">
        <f t="shared" si="11"/>
        <v>3182.28</v>
      </c>
    </row>
    <row r="68" spans="1:20" ht="12.75" outlineLevel="2">
      <c r="A68" s="19" t="s">
        <v>456</v>
      </c>
      <c r="B68" s="19" t="s">
        <v>882</v>
      </c>
      <c r="C68" s="1" t="s">
        <v>881</v>
      </c>
      <c r="D68" s="23" t="s">
        <v>880</v>
      </c>
      <c r="E68" s="27" t="s">
        <v>861</v>
      </c>
      <c r="F68" s="2" t="s">
        <v>861</v>
      </c>
      <c r="G68" s="27"/>
      <c r="H68" s="56"/>
      <c r="I68" s="27"/>
      <c r="J68" s="27"/>
      <c r="N68" s="58">
        <f>O68/$O$2</f>
        <v>1.5</v>
      </c>
      <c r="O68" s="36">
        <v>108</v>
      </c>
      <c r="T68" s="26">
        <f>G68+I68+J68+M68+O68+Q68+R68+S68</f>
        <v>108</v>
      </c>
    </row>
    <row r="69" spans="1:20" s="3" customFormat="1" ht="12.75" outlineLevel="1">
      <c r="A69" s="222"/>
      <c r="B69" s="222"/>
      <c r="C69" s="224"/>
      <c r="D69" s="3" t="s">
        <v>82</v>
      </c>
      <c r="E69" s="26"/>
      <c r="F69" s="225"/>
      <c r="G69" s="26">
        <f aca="true" t="shared" si="12" ref="G69:T69">SUBTOTAL(9,G68:G68)</f>
        <v>0</v>
      </c>
      <c r="H69" s="226">
        <f t="shared" si="12"/>
        <v>0</v>
      </c>
      <c r="I69" s="26">
        <f t="shared" si="12"/>
        <v>0</v>
      </c>
      <c r="J69" s="26">
        <f t="shared" si="12"/>
        <v>0</v>
      </c>
      <c r="K69" s="51">
        <f t="shared" si="12"/>
        <v>0</v>
      </c>
      <c r="L69" s="3">
        <f t="shared" si="12"/>
        <v>0</v>
      </c>
      <c r="M69" s="26">
        <f t="shared" si="12"/>
        <v>0</v>
      </c>
      <c r="N69" s="47">
        <f t="shared" si="12"/>
        <v>1.5</v>
      </c>
      <c r="O69" s="26">
        <f t="shared" si="12"/>
        <v>108</v>
      </c>
      <c r="P69" s="227">
        <f t="shared" si="12"/>
        <v>0</v>
      </c>
      <c r="Q69" s="26">
        <f t="shared" si="12"/>
        <v>0</v>
      </c>
      <c r="R69" s="26">
        <f t="shared" si="12"/>
        <v>0</v>
      </c>
      <c r="S69" s="26">
        <f t="shared" si="12"/>
        <v>0</v>
      </c>
      <c r="T69" s="26">
        <f t="shared" si="12"/>
        <v>108</v>
      </c>
    </row>
    <row r="70" spans="1:20" s="3" customFormat="1" ht="12.75" outlineLevel="1" collapsed="1">
      <c r="A70" s="222"/>
      <c r="B70" s="222"/>
      <c r="C70" s="224"/>
      <c r="D70" s="3" t="s">
        <v>2</v>
      </c>
      <c r="E70" s="26"/>
      <c r="F70" s="225"/>
      <c r="G70" s="26">
        <f aca="true" t="shared" si="13" ref="G70:T70">SUBTOTAL(9,G5:G68)</f>
        <v>66235.11788499988</v>
      </c>
      <c r="H70" s="226">
        <f t="shared" si="13"/>
        <v>126951</v>
      </c>
      <c r="I70" s="26">
        <f t="shared" si="13"/>
        <v>12956.32</v>
      </c>
      <c r="J70" s="26">
        <f t="shared" si="13"/>
        <v>555</v>
      </c>
      <c r="K70" s="51">
        <f t="shared" si="13"/>
        <v>20</v>
      </c>
      <c r="L70" s="3">
        <f t="shared" si="13"/>
        <v>8.45</v>
      </c>
      <c r="M70" s="26">
        <f t="shared" si="13"/>
        <v>59251.5</v>
      </c>
      <c r="N70" s="47">
        <f t="shared" si="13"/>
        <v>55</v>
      </c>
      <c r="O70" s="26">
        <f t="shared" si="13"/>
        <v>3960</v>
      </c>
      <c r="P70" s="227">
        <f t="shared" si="13"/>
        <v>0</v>
      </c>
      <c r="Q70" s="26">
        <f t="shared" si="13"/>
        <v>0</v>
      </c>
      <c r="R70" s="26">
        <f t="shared" si="13"/>
        <v>0</v>
      </c>
      <c r="S70" s="26">
        <f t="shared" si="13"/>
        <v>19.07</v>
      </c>
      <c r="T70" s="26">
        <f t="shared" si="13"/>
        <v>142977.00788499985</v>
      </c>
    </row>
  </sheetData>
  <autoFilter ref="A4:T68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5"/>
  <sheetViews>
    <sheetView workbookViewId="0" topLeftCell="A1">
      <pane xSplit="4" ySplit="4" topLeftCell="P74" activePane="bottomRight" state="frozen"/>
      <selection pane="topLeft" activeCell="T1339" sqref="T1339"/>
      <selection pane="topRight" activeCell="T1339" sqref="T1339"/>
      <selection pane="bottomLeft" activeCell="T1339" sqref="T1339"/>
      <selection pane="bottomRight" activeCell="C243" sqref="C243"/>
    </sheetView>
  </sheetViews>
  <sheetFormatPr defaultColWidth="9.140625" defaultRowHeight="12.75" outlineLevelRow="2"/>
  <cols>
    <col min="1" max="1" width="9.8515625" style="23" bestFit="1" customWidth="1"/>
    <col min="2" max="2" width="9.421875" style="23" customWidth="1"/>
    <col min="3" max="3" width="28.7109375" style="2" customWidth="1"/>
    <col min="4" max="4" width="10.421875" style="23" customWidth="1"/>
    <col min="5" max="5" width="10.140625" style="23" bestFit="1" customWidth="1"/>
    <col min="6" max="6" width="10.8515625" style="23" bestFit="1" customWidth="1"/>
    <col min="7" max="7" width="12.421875" style="23" bestFit="1" customWidth="1"/>
    <col min="8" max="9" width="11.7109375" style="23" bestFit="1" customWidth="1"/>
    <col min="10" max="10" width="12.421875" style="23" bestFit="1" customWidth="1"/>
    <col min="11" max="11" width="10.421875" style="57" bestFit="1" customWidth="1"/>
    <col min="12" max="12" width="12.00390625" style="23" bestFit="1" customWidth="1"/>
    <col min="13" max="13" width="11.7109375" style="27" bestFit="1" customWidth="1"/>
    <col min="14" max="14" width="12.421875" style="58" bestFit="1" customWidth="1"/>
    <col min="15" max="15" width="12.421875" style="23" bestFit="1" customWidth="1"/>
    <col min="16" max="16" width="11.7109375" style="61" bestFit="1" customWidth="1"/>
    <col min="17" max="17" width="11.140625" style="27" bestFit="1" customWidth="1"/>
    <col min="18" max="18" width="13.00390625" style="27" bestFit="1" customWidth="1"/>
    <col min="19" max="19" width="9.7109375" style="27" bestFit="1" customWidth="1"/>
    <col min="20" max="20" width="13.421875" style="23" bestFit="1" customWidth="1"/>
    <col min="21" max="16384" width="9.140625" style="23" customWidth="1"/>
  </cols>
  <sheetData>
    <row r="1" spans="1:20" ht="12.75">
      <c r="A1" s="6"/>
      <c r="B1" s="6"/>
      <c r="C1" s="18"/>
      <c r="D1" s="7" t="s">
        <v>724</v>
      </c>
      <c r="E1" s="7" t="s">
        <v>335</v>
      </c>
      <c r="F1" s="8" t="s">
        <v>334</v>
      </c>
      <c r="G1" s="9" t="s">
        <v>727</v>
      </c>
      <c r="H1" s="10">
        <v>0.1</v>
      </c>
      <c r="I1" s="11"/>
      <c r="J1" s="10" t="s">
        <v>356</v>
      </c>
      <c r="K1" s="49"/>
      <c r="L1" s="5"/>
      <c r="M1" s="10" t="s">
        <v>713</v>
      </c>
      <c r="N1" s="12"/>
      <c r="O1" s="10" t="s">
        <v>725</v>
      </c>
      <c r="P1" s="45"/>
      <c r="Q1" s="11"/>
      <c r="R1" s="10" t="s">
        <v>726</v>
      </c>
      <c r="S1" s="13"/>
      <c r="T1" s="5"/>
    </row>
    <row r="2" spans="1:20" ht="12.75">
      <c r="A2" s="6"/>
      <c r="B2" s="6"/>
      <c r="C2" s="18"/>
      <c r="D2" s="7" t="s">
        <v>723</v>
      </c>
      <c r="E2" s="7" t="s">
        <v>730</v>
      </c>
      <c r="F2" s="8"/>
      <c r="G2" s="10" t="s">
        <v>728</v>
      </c>
      <c r="H2" s="10">
        <v>0.48</v>
      </c>
      <c r="I2" s="14"/>
      <c r="J2" s="15">
        <v>15</v>
      </c>
      <c r="K2" s="49"/>
      <c r="L2" s="16"/>
      <c r="M2" s="15">
        <v>3135</v>
      </c>
      <c r="N2" s="16"/>
      <c r="O2" s="15">
        <v>72</v>
      </c>
      <c r="P2" s="45"/>
      <c r="Q2" s="10"/>
      <c r="R2" s="10">
        <v>0.01</v>
      </c>
      <c r="S2" s="13"/>
      <c r="T2" s="5"/>
    </row>
    <row r="3" spans="1:20" ht="12.75">
      <c r="A3" s="6"/>
      <c r="B3" s="6"/>
      <c r="C3" s="18"/>
      <c r="D3" s="80"/>
      <c r="E3" s="17">
        <v>0.053</v>
      </c>
      <c r="F3" s="8"/>
      <c r="G3" s="10" t="s">
        <v>729</v>
      </c>
      <c r="H3" s="10">
        <v>0.06</v>
      </c>
      <c r="I3" s="14"/>
      <c r="J3" s="15"/>
      <c r="K3" s="49"/>
      <c r="L3" s="16"/>
      <c r="M3" s="15"/>
      <c r="N3" s="16"/>
      <c r="O3" s="15"/>
      <c r="P3" s="45"/>
      <c r="Q3" s="10"/>
      <c r="R3" s="10"/>
      <c r="S3" s="13"/>
      <c r="T3" s="5"/>
    </row>
    <row r="4" spans="1:20" ht="38.25">
      <c r="A4" s="28" t="s">
        <v>351</v>
      </c>
      <c r="B4" s="28" t="s">
        <v>352</v>
      </c>
      <c r="C4" s="29" t="s">
        <v>353</v>
      </c>
      <c r="D4" s="30" t="s">
        <v>333</v>
      </c>
      <c r="E4" s="30" t="s">
        <v>354</v>
      </c>
      <c r="F4" s="30" t="s">
        <v>334</v>
      </c>
      <c r="G4" s="31" t="s">
        <v>335</v>
      </c>
      <c r="H4" s="32" t="s">
        <v>355</v>
      </c>
      <c r="I4" s="31" t="s">
        <v>336</v>
      </c>
      <c r="J4" s="31" t="s">
        <v>356</v>
      </c>
      <c r="K4" s="50" t="s">
        <v>702</v>
      </c>
      <c r="L4" s="33" t="s">
        <v>703</v>
      </c>
      <c r="M4" s="31" t="s">
        <v>704</v>
      </c>
      <c r="N4" s="33" t="s">
        <v>705</v>
      </c>
      <c r="O4" s="31" t="s">
        <v>706</v>
      </c>
      <c r="P4" s="46" t="s">
        <v>707</v>
      </c>
      <c r="Q4" s="31" t="s">
        <v>708</v>
      </c>
      <c r="R4" s="31" t="s">
        <v>709</v>
      </c>
      <c r="S4" s="34" t="s">
        <v>710</v>
      </c>
      <c r="T4" s="35" t="s">
        <v>722</v>
      </c>
    </row>
    <row r="5" spans="1:20" ht="12.75" outlineLevel="2">
      <c r="A5" s="19" t="s">
        <v>363</v>
      </c>
      <c r="B5" s="19" t="s">
        <v>760</v>
      </c>
      <c r="C5" s="1" t="s">
        <v>364</v>
      </c>
      <c r="D5" s="72" t="s">
        <v>365</v>
      </c>
      <c r="E5" s="27" t="s">
        <v>335</v>
      </c>
      <c r="F5" s="2">
        <v>15</v>
      </c>
      <c r="G5" s="27">
        <v>107.41126499999999</v>
      </c>
      <c r="H5" s="56">
        <v>304</v>
      </c>
      <c r="I5" s="27">
        <v>30.4</v>
      </c>
      <c r="J5" s="27"/>
      <c r="O5" s="27"/>
      <c r="P5" s="23"/>
      <c r="R5" s="23"/>
      <c r="T5" s="26">
        <f aca="true" t="shared" si="0" ref="T5:T10">G5+I5+J5+M5+O5+Q5+R5+S5</f>
        <v>137.811265</v>
      </c>
    </row>
    <row r="6" spans="1:20" ht="12.75" outlineLevel="2">
      <c r="A6" s="19" t="s">
        <v>363</v>
      </c>
      <c r="B6" s="19" t="s">
        <v>760</v>
      </c>
      <c r="C6" s="40" t="s">
        <v>364</v>
      </c>
      <c r="D6" s="72" t="s">
        <v>365</v>
      </c>
      <c r="E6" s="27" t="s">
        <v>335</v>
      </c>
      <c r="F6" s="2" t="s">
        <v>337</v>
      </c>
      <c r="G6" s="27">
        <v>61.937459999999994</v>
      </c>
      <c r="H6" s="56">
        <v>15</v>
      </c>
      <c r="I6" s="27">
        <v>0.9</v>
      </c>
      <c r="J6" s="27"/>
      <c r="O6" s="27"/>
      <c r="P6" s="23"/>
      <c r="R6" s="23"/>
      <c r="T6" s="26">
        <f t="shared" si="0"/>
        <v>62.83745999999999</v>
      </c>
    </row>
    <row r="7" spans="1:20" ht="12.75" outlineLevel="2">
      <c r="A7" s="19" t="s">
        <v>363</v>
      </c>
      <c r="B7" s="19" t="s">
        <v>760</v>
      </c>
      <c r="C7" s="1" t="s">
        <v>364</v>
      </c>
      <c r="D7" s="23" t="s">
        <v>365</v>
      </c>
      <c r="E7" s="27" t="s">
        <v>335</v>
      </c>
      <c r="F7" s="2" t="s">
        <v>338</v>
      </c>
      <c r="G7" s="27">
        <v>41.43555</v>
      </c>
      <c r="H7" s="56">
        <v>19</v>
      </c>
      <c r="I7" s="27">
        <v>1.14</v>
      </c>
      <c r="J7" s="27"/>
      <c r="O7" s="27"/>
      <c r="P7" s="23"/>
      <c r="R7" s="23"/>
      <c r="T7" s="26">
        <f t="shared" si="0"/>
        <v>42.57555</v>
      </c>
    </row>
    <row r="8" spans="1:20" ht="12.75" outlineLevel="2">
      <c r="A8" s="19" t="s">
        <v>363</v>
      </c>
      <c r="B8" s="19" t="s">
        <v>760</v>
      </c>
      <c r="C8" s="1" t="s">
        <v>364</v>
      </c>
      <c r="D8" s="23" t="s">
        <v>365</v>
      </c>
      <c r="E8" s="27" t="s">
        <v>335</v>
      </c>
      <c r="F8" s="2" t="s">
        <v>339</v>
      </c>
      <c r="G8" s="27">
        <v>30.42117</v>
      </c>
      <c r="H8" s="56">
        <v>37</v>
      </c>
      <c r="I8" s="27">
        <v>2.22</v>
      </c>
      <c r="J8" s="27"/>
      <c r="K8" s="51"/>
      <c r="L8" s="3"/>
      <c r="M8" s="26"/>
      <c r="N8" s="47"/>
      <c r="O8" s="26"/>
      <c r="P8" s="3"/>
      <c r="Q8" s="26"/>
      <c r="R8" s="3"/>
      <c r="T8" s="26">
        <f t="shared" si="0"/>
        <v>32.64117</v>
      </c>
    </row>
    <row r="9" spans="1:20" ht="12.75" outlineLevel="2">
      <c r="A9" s="19" t="s">
        <v>363</v>
      </c>
      <c r="B9" s="19" t="s">
        <v>760</v>
      </c>
      <c r="C9" s="1" t="s">
        <v>364</v>
      </c>
      <c r="D9" s="23" t="s">
        <v>365</v>
      </c>
      <c r="E9" s="27" t="s">
        <v>335</v>
      </c>
      <c r="F9" s="2" t="s">
        <v>340</v>
      </c>
      <c r="G9" s="27">
        <v>11.29869</v>
      </c>
      <c r="H9" s="56">
        <v>9</v>
      </c>
      <c r="I9" s="27">
        <v>4.32</v>
      </c>
      <c r="J9" s="27"/>
      <c r="O9" s="27"/>
      <c r="P9" s="23"/>
      <c r="R9" s="23"/>
      <c r="T9" s="26">
        <f t="shared" si="0"/>
        <v>15.61869</v>
      </c>
    </row>
    <row r="10" spans="1:20" ht="12.75" outlineLevel="2">
      <c r="A10" s="19" t="s">
        <v>363</v>
      </c>
      <c r="B10" s="19" t="s">
        <v>760</v>
      </c>
      <c r="C10" s="1" t="s">
        <v>364</v>
      </c>
      <c r="D10" s="23" t="s">
        <v>365</v>
      </c>
      <c r="E10" s="27" t="s">
        <v>335</v>
      </c>
      <c r="F10" s="2" t="s">
        <v>356</v>
      </c>
      <c r="G10" s="27"/>
      <c r="H10" s="56"/>
      <c r="I10" s="27"/>
      <c r="J10" s="27">
        <v>180</v>
      </c>
      <c r="O10" s="27"/>
      <c r="P10" s="23"/>
      <c r="R10" s="23"/>
      <c r="T10" s="26">
        <f t="shared" si="0"/>
        <v>180</v>
      </c>
    </row>
    <row r="11" spans="1:20" s="3" customFormat="1" ht="12.75" outlineLevel="1">
      <c r="A11" s="222"/>
      <c r="B11" s="222"/>
      <c r="C11" s="224"/>
      <c r="D11" s="222" t="s">
        <v>7</v>
      </c>
      <c r="E11" s="26"/>
      <c r="F11" s="225"/>
      <c r="G11" s="26">
        <f aca="true" t="shared" si="1" ref="G11:T11">SUBTOTAL(9,G5:G10)</f>
        <v>252.50413499999996</v>
      </c>
      <c r="H11" s="226">
        <f t="shared" si="1"/>
        <v>384</v>
      </c>
      <c r="I11" s="26">
        <f t="shared" si="1"/>
        <v>38.98</v>
      </c>
      <c r="J11" s="26">
        <f t="shared" si="1"/>
        <v>180</v>
      </c>
      <c r="K11" s="51">
        <f t="shared" si="1"/>
        <v>0</v>
      </c>
      <c r="L11" s="3">
        <f t="shared" si="1"/>
        <v>0</v>
      </c>
      <c r="M11" s="26">
        <f t="shared" si="1"/>
        <v>0</v>
      </c>
      <c r="N11" s="47">
        <f t="shared" si="1"/>
        <v>0</v>
      </c>
      <c r="O11" s="26">
        <f t="shared" si="1"/>
        <v>0</v>
      </c>
      <c r="P11" s="3">
        <f t="shared" si="1"/>
        <v>0</v>
      </c>
      <c r="Q11" s="26">
        <f t="shared" si="1"/>
        <v>0</v>
      </c>
      <c r="R11" s="3">
        <f t="shared" si="1"/>
        <v>0</v>
      </c>
      <c r="S11" s="26">
        <f t="shared" si="1"/>
        <v>0</v>
      </c>
      <c r="T11" s="26">
        <f t="shared" si="1"/>
        <v>471.484135</v>
      </c>
    </row>
    <row r="12" spans="1:20" ht="12.75" outlineLevel="2">
      <c r="A12" s="19" t="s">
        <v>363</v>
      </c>
      <c r="B12" s="19" t="s">
        <v>761</v>
      </c>
      <c r="C12" s="1" t="s">
        <v>721</v>
      </c>
      <c r="D12" s="23" t="s">
        <v>366</v>
      </c>
      <c r="E12" s="27" t="s">
        <v>335</v>
      </c>
      <c r="F12" s="2">
        <v>15</v>
      </c>
      <c r="G12" s="27">
        <v>2587.68432</v>
      </c>
      <c r="H12" s="56">
        <v>6720</v>
      </c>
      <c r="I12" s="27">
        <v>672</v>
      </c>
      <c r="J12" s="27"/>
      <c r="K12" s="51"/>
      <c r="L12" s="3"/>
      <c r="M12" s="26"/>
      <c r="N12" s="47"/>
      <c r="O12" s="26"/>
      <c r="P12" s="3"/>
      <c r="Q12" s="26"/>
      <c r="R12" s="3"/>
      <c r="T12" s="26">
        <f aca="true" t="shared" si="2" ref="T12:T21">G12+I12+J12+M12+O12+Q12+R12+S12</f>
        <v>3259.68432</v>
      </c>
    </row>
    <row r="13" spans="1:20" ht="12.75" outlineLevel="2">
      <c r="A13" s="19" t="s">
        <v>363</v>
      </c>
      <c r="B13" s="19" t="s">
        <v>761</v>
      </c>
      <c r="C13" s="1" t="s">
        <v>721</v>
      </c>
      <c r="D13" s="23" t="s">
        <v>366</v>
      </c>
      <c r="E13" s="27" t="s">
        <v>335</v>
      </c>
      <c r="F13" s="2" t="s">
        <v>337</v>
      </c>
      <c r="G13" s="27">
        <v>116.93565</v>
      </c>
      <c r="H13" s="56">
        <v>23</v>
      </c>
      <c r="I13" s="27">
        <v>1.38</v>
      </c>
      <c r="J13" s="27"/>
      <c r="O13" s="27"/>
      <c r="P13" s="23"/>
      <c r="R13" s="23"/>
      <c r="T13" s="26">
        <f t="shared" si="2"/>
        <v>118.31564999999999</v>
      </c>
    </row>
    <row r="14" spans="1:20" ht="12.75" outlineLevel="2">
      <c r="A14" s="19" t="s">
        <v>363</v>
      </c>
      <c r="B14" s="19" t="s">
        <v>761</v>
      </c>
      <c r="C14" s="1" t="s">
        <v>721</v>
      </c>
      <c r="D14" s="23" t="s">
        <v>366</v>
      </c>
      <c r="E14" s="27" t="s">
        <v>335</v>
      </c>
      <c r="F14" s="2" t="s">
        <v>338</v>
      </c>
      <c r="G14" s="27">
        <v>119.16801</v>
      </c>
      <c r="H14" s="56">
        <v>72</v>
      </c>
      <c r="I14" s="27">
        <v>4.32</v>
      </c>
      <c r="J14" s="27"/>
      <c r="O14" s="27"/>
      <c r="P14" s="23"/>
      <c r="R14" s="23"/>
      <c r="T14" s="26">
        <f t="shared" si="2"/>
        <v>123.48801</v>
      </c>
    </row>
    <row r="15" spans="1:20" ht="12.75" outlineLevel="2">
      <c r="A15" s="19" t="s">
        <v>363</v>
      </c>
      <c r="B15" s="19" t="s">
        <v>761</v>
      </c>
      <c r="C15" s="1" t="s">
        <v>721</v>
      </c>
      <c r="D15" s="23" t="s">
        <v>366</v>
      </c>
      <c r="E15" s="27" t="s">
        <v>335</v>
      </c>
      <c r="F15" s="2" t="s">
        <v>341</v>
      </c>
      <c r="G15" s="27">
        <v>5.0017499999999995</v>
      </c>
      <c r="H15" s="56">
        <v>1</v>
      </c>
      <c r="I15" s="27">
        <v>0.06</v>
      </c>
      <c r="J15" s="27"/>
      <c r="O15" s="27"/>
      <c r="P15" s="23"/>
      <c r="R15" s="23"/>
      <c r="T15" s="26">
        <f t="shared" si="2"/>
        <v>5.061749999999999</v>
      </c>
    </row>
    <row r="16" spans="1:20" ht="12.75" outlineLevel="2">
      <c r="A16" s="19" t="s">
        <v>363</v>
      </c>
      <c r="B16" s="19" t="s">
        <v>761</v>
      </c>
      <c r="C16" s="1" t="s">
        <v>721</v>
      </c>
      <c r="D16" s="23" t="s">
        <v>366</v>
      </c>
      <c r="E16" s="27" t="s">
        <v>335</v>
      </c>
      <c r="F16" s="2" t="s">
        <v>339</v>
      </c>
      <c r="G16" s="27">
        <v>212.64281999999997</v>
      </c>
      <c r="H16" s="56">
        <v>352</v>
      </c>
      <c r="I16" s="27">
        <v>21.12</v>
      </c>
      <c r="J16" s="27"/>
      <c r="O16" s="27"/>
      <c r="P16" s="23"/>
      <c r="R16" s="23"/>
      <c r="T16" s="26">
        <f t="shared" si="2"/>
        <v>233.76281999999998</v>
      </c>
    </row>
    <row r="17" spans="1:20" ht="12.75" outlineLevel="2">
      <c r="A17" s="19" t="s">
        <v>363</v>
      </c>
      <c r="B17" s="19" t="s">
        <v>761</v>
      </c>
      <c r="C17" s="1" t="s">
        <v>721</v>
      </c>
      <c r="D17" s="23" t="s">
        <v>366</v>
      </c>
      <c r="E17" s="27" t="s">
        <v>335</v>
      </c>
      <c r="F17" s="2" t="s">
        <v>340</v>
      </c>
      <c r="G17" s="27">
        <v>108.95391</v>
      </c>
      <c r="H17" s="56">
        <v>106</v>
      </c>
      <c r="I17" s="27">
        <v>50.88</v>
      </c>
      <c r="J17" s="27"/>
      <c r="O17" s="27"/>
      <c r="P17" s="23"/>
      <c r="R17" s="23"/>
      <c r="T17" s="26">
        <f t="shared" si="2"/>
        <v>159.83391</v>
      </c>
    </row>
    <row r="18" spans="1:20" ht="12.75" outlineLevel="2">
      <c r="A18" s="19" t="s">
        <v>363</v>
      </c>
      <c r="B18" s="19" t="s">
        <v>761</v>
      </c>
      <c r="C18" s="1" t="s">
        <v>721</v>
      </c>
      <c r="D18" s="23" t="s">
        <v>366</v>
      </c>
      <c r="E18" s="27" t="s">
        <v>335</v>
      </c>
      <c r="F18" s="2" t="s">
        <v>356</v>
      </c>
      <c r="G18" s="27"/>
      <c r="H18" s="56"/>
      <c r="I18" s="27"/>
      <c r="J18" s="27">
        <v>180</v>
      </c>
      <c r="O18" s="27"/>
      <c r="P18" s="23"/>
      <c r="R18" s="23"/>
      <c r="T18" s="26">
        <f t="shared" si="2"/>
        <v>180</v>
      </c>
    </row>
    <row r="19" spans="1:20" ht="12.75" outlineLevel="2">
      <c r="A19" s="19" t="s">
        <v>363</v>
      </c>
      <c r="B19" s="19" t="s">
        <v>761</v>
      </c>
      <c r="C19" s="1" t="s">
        <v>721</v>
      </c>
      <c r="D19" s="23" t="s">
        <v>366</v>
      </c>
      <c r="E19" s="27" t="s">
        <v>335</v>
      </c>
      <c r="F19" s="2" t="s">
        <v>853</v>
      </c>
      <c r="G19" s="27">
        <v>1944.89</v>
      </c>
      <c r="H19" s="56"/>
      <c r="I19" s="27"/>
      <c r="J19" s="27"/>
      <c r="O19" s="27"/>
      <c r="P19" s="23"/>
      <c r="R19" s="23"/>
      <c r="T19" s="26">
        <f t="shared" si="2"/>
        <v>1944.89</v>
      </c>
    </row>
    <row r="20" spans="1:20" ht="12.75" outlineLevel="2">
      <c r="A20" s="19" t="s">
        <v>363</v>
      </c>
      <c r="B20" s="19" t="s">
        <v>761</v>
      </c>
      <c r="C20" s="1" t="s">
        <v>862</v>
      </c>
      <c r="D20" s="23" t="s">
        <v>366</v>
      </c>
      <c r="E20" s="27" t="s">
        <v>861</v>
      </c>
      <c r="F20" s="2" t="s">
        <v>861</v>
      </c>
      <c r="G20" s="27"/>
      <c r="H20" s="56"/>
      <c r="I20" s="27"/>
      <c r="J20" s="27"/>
      <c r="N20" s="58">
        <f>O20/$O$2</f>
        <v>1.25</v>
      </c>
      <c r="O20" s="27">
        <v>90</v>
      </c>
      <c r="P20" s="23"/>
      <c r="R20" s="23"/>
      <c r="T20" s="26">
        <f t="shared" si="2"/>
        <v>90</v>
      </c>
    </row>
    <row r="21" spans="1:20" ht="12.75" outlineLevel="2">
      <c r="A21" s="19" t="s">
        <v>363</v>
      </c>
      <c r="B21" s="19" t="s">
        <v>761</v>
      </c>
      <c r="C21" s="1" t="s">
        <v>862</v>
      </c>
      <c r="D21" s="23" t="s">
        <v>366</v>
      </c>
      <c r="E21" s="27" t="s">
        <v>710</v>
      </c>
      <c r="F21" s="2" t="s">
        <v>710</v>
      </c>
      <c r="G21" s="27"/>
      <c r="H21" s="56"/>
      <c r="I21" s="27"/>
      <c r="J21" s="27"/>
      <c r="O21" s="27"/>
      <c r="P21" s="23"/>
      <c r="R21" s="23"/>
      <c r="S21" s="27">
        <v>30.64</v>
      </c>
      <c r="T21" s="26">
        <f t="shared" si="2"/>
        <v>30.64</v>
      </c>
    </row>
    <row r="22" spans="1:20" s="3" customFormat="1" ht="12.75" outlineLevel="1">
      <c r="A22" s="222"/>
      <c r="B22" s="222"/>
      <c r="C22" s="224"/>
      <c r="D22" s="222" t="s">
        <v>8</v>
      </c>
      <c r="E22" s="26"/>
      <c r="F22" s="225"/>
      <c r="G22" s="26">
        <f aca="true" t="shared" si="3" ref="G22:T22">SUBTOTAL(9,G12:G21)</f>
        <v>5095.27646</v>
      </c>
      <c r="H22" s="226">
        <f t="shared" si="3"/>
        <v>7274</v>
      </c>
      <c r="I22" s="26">
        <f t="shared" si="3"/>
        <v>749.76</v>
      </c>
      <c r="J22" s="26">
        <f t="shared" si="3"/>
        <v>180</v>
      </c>
      <c r="K22" s="51">
        <f t="shared" si="3"/>
        <v>0</v>
      </c>
      <c r="L22" s="3">
        <f t="shared" si="3"/>
        <v>0</v>
      </c>
      <c r="M22" s="26">
        <f t="shared" si="3"/>
        <v>0</v>
      </c>
      <c r="N22" s="47">
        <f t="shared" si="3"/>
        <v>1.25</v>
      </c>
      <c r="O22" s="26">
        <f t="shared" si="3"/>
        <v>90</v>
      </c>
      <c r="P22" s="3">
        <f t="shared" si="3"/>
        <v>0</v>
      </c>
      <c r="Q22" s="26">
        <f t="shared" si="3"/>
        <v>0</v>
      </c>
      <c r="R22" s="3">
        <f t="shared" si="3"/>
        <v>0</v>
      </c>
      <c r="S22" s="26">
        <f t="shared" si="3"/>
        <v>30.64</v>
      </c>
      <c r="T22" s="26">
        <f t="shared" si="3"/>
        <v>6145.67646</v>
      </c>
    </row>
    <row r="23" spans="1:20" ht="12.75" outlineLevel="2">
      <c r="A23" s="19" t="s">
        <v>363</v>
      </c>
      <c r="B23" s="19" t="s">
        <v>762</v>
      </c>
      <c r="C23" s="1" t="s">
        <v>738</v>
      </c>
      <c r="D23" s="23" t="s">
        <v>367</v>
      </c>
      <c r="E23" s="27" t="s">
        <v>861</v>
      </c>
      <c r="F23" s="2" t="s">
        <v>861</v>
      </c>
      <c r="G23" s="27"/>
      <c r="H23" s="56"/>
      <c r="I23" s="27"/>
      <c r="J23" s="27"/>
      <c r="N23" s="58">
        <f>O23/$O$2</f>
        <v>0.75</v>
      </c>
      <c r="O23" s="27">
        <v>54</v>
      </c>
      <c r="P23" s="23"/>
      <c r="R23" s="23"/>
      <c r="T23" s="26">
        <f aca="true" t="shared" si="4" ref="T23:T32">G23+I23+J23+M23+O23+Q23+R23+S23</f>
        <v>54</v>
      </c>
    </row>
    <row r="24" spans="1:20" ht="12.75" outlineLevel="2">
      <c r="A24" s="19" t="s">
        <v>363</v>
      </c>
      <c r="B24" s="19" t="s">
        <v>762</v>
      </c>
      <c r="C24" s="1" t="s">
        <v>738</v>
      </c>
      <c r="D24" s="23" t="s">
        <v>367</v>
      </c>
      <c r="E24" s="27" t="s">
        <v>335</v>
      </c>
      <c r="F24" s="2">
        <v>15</v>
      </c>
      <c r="G24" s="27">
        <v>308.639565</v>
      </c>
      <c r="H24" s="56">
        <v>738</v>
      </c>
      <c r="I24" s="27">
        <v>73.8</v>
      </c>
      <c r="J24" s="27"/>
      <c r="K24" s="51"/>
      <c r="L24" s="3"/>
      <c r="M24" s="26"/>
      <c r="N24" s="47"/>
      <c r="O24" s="26"/>
      <c r="P24" s="3"/>
      <c r="Q24" s="26"/>
      <c r="R24" s="3"/>
      <c r="T24" s="26">
        <f t="shared" si="4"/>
        <v>382.439565</v>
      </c>
    </row>
    <row r="25" spans="1:20" ht="12.75" outlineLevel="2">
      <c r="A25" s="19" t="s">
        <v>363</v>
      </c>
      <c r="B25" s="19" t="s">
        <v>762</v>
      </c>
      <c r="C25" s="1" t="s">
        <v>738</v>
      </c>
      <c r="D25" s="23" t="s">
        <v>367</v>
      </c>
      <c r="E25" s="27" t="s">
        <v>335</v>
      </c>
      <c r="F25" s="2" t="s">
        <v>337</v>
      </c>
      <c r="G25" s="27">
        <v>248.21316</v>
      </c>
      <c r="H25" s="56">
        <v>51</v>
      </c>
      <c r="I25" s="27">
        <v>3.06</v>
      </c>
      <c r="J25" s="27"/>
      <c r="O25" s="27"/>
      <c r="P25" s="23"/>
      <c r="R25" s="23"/>
      <c r="T25" s="26">
        <f t="shared" si="4"/>
        <v>251.27316</v>
      </c>
    </row>
    <row r="26" spans="1:20" ht="12.75" outlineLevel="2">
      <c r="A26" s="19" t="s">
        <v>363</v>
      </c>
      <c r="B26" s="19" t="s">
        <v>762</v>
      </c>
      <c r="C26" s="1" t="s">
        <v>738</v>
      </c>
      <c r="D26" s="23" t="s">
        <v>367</v>
      </c>
      <c r="E26" s="27" t="s">
        <v>335</v>
      </c>
      <c r="F26" s="2" t="s">
        <v>338</v>
      </c>
      <c r="G26" s="27">
        <v>554.4466199999999</v>
      </c>
      <c r="H26" s="56">
        <v>336</v>
      </c>
      <c r="I26" s="27">
        <v>20.16</v>
      </c>
      <c r="J26" s="27"/>
      <c r="O26" s="27"/>
      <c r="P26" s="23"/>
      <c r="R26" s="23"/>
      <c r="T26" s="26">
        <f t="shared" si="4"/>
        <v>574.6066199999999</v>
      </c>
    </row>
    <row r="27" spans="1:20" ht="12.75" outlineLevel="2">
      <c r="A27" s="19" t="s">
        <v>363</v>
      </c>
      <c r="B27" s="19" t="s">
        <v>762</v>
      </c>
      <c r="C27" s="1" t="s">
        <v>738</v>
      </c>
      <c r="D27" s="23" t="s">
        <v>367</v>
      </c>
      <c r="E27" s="27" t="s">
        <v>335</v>
      </c>
      <c r="F27" s="2" t="s">
        <v>341</v>
      </c>
      <c r="G27" s="27">
        <v>25.47207</v>
      </c>
      <c r="H27" s="56">
        <v>5</v>
      </c>
      <c r="I27" s="27">
        <v>0.3</v>
      </c>
      <c r="J27" s="27"/>
      <c r="O27" s="27"/>
      <c r="P27" s="23"/>
      <c r="R27" s="23"/>
      <c r="T27" s="26">
        <f t="shared" si="4"/>
        <v>25.77207</v>
      </c>
    </row>
    <row r="28" spans="1:20" ht="12.75" outlineLevel="2">
      <c r="A28" s="19" t="s">
        <v>363</v>
      </c>
      <c r="B28" s="19" t="s">
        <v>762</v>
      </c>
      <c r="C28" s="1" t="s">
        <v>738</v>
      </c>
      <c r="D28" s="23" t="s">
        <v>367</v>
      </c>
      <c r="E28" s="27" t="s">
        <v>335</v>
      </c>
      <c r="F28" s="2" t="s">
        <v>339</v>
      </c>
      <c r="G28" s="27">
        <v>109.843695</v>
      </c>
      <c r="H28" s="56">
        <v>223</v>
      </c>
      <c r="I28" s="27">
        <v>13.38</v>
      </c>
      <c r="J28" s="27"/>
      <c r="O28" s="27"/>
      <c r="P28" s="23"/>
      <c r="R28" s="23"/>
      <c r="T28" s="26">
        <f t="shared" si="4"/>
        <v>123.22369499999999</v>
      </c>
    </row>
    <row r="29" spans="1:20" ht="12.75" outlineLevel="2">
      <c r="A29" s="19" t="s">
        <v>363</v>
      </c>
      <c r="B29" s="19" t="s">
        <v>762</v>
      </c>
      <c r="C29" s="1" t="s">
        <v>738</v>
      </c>
      <c r="D29" s="23" t="s">
        <v>367</v>
      </c>
      <c r="E29" s="27" t="s">
        <v>335</v>
      </c>
      <c r="F29" s="2" t="s">
        <v>340</v>
      </c>
      <c r="G29" s="27">
        <v>1509.93882</v>
      </c>
      <c r="H29" s="56">
        <v>2156</v>
      </c>
      <c r="I29" s="27">
        <v>1034.88</v>
      </c>
      <c r="J29" s="27"/>
      <c r="O29" s="27"/>
      <c r="P29" s="23"/>
      <c r="R29" s="23"/>
      <c r="T29" s="26">
        <f t="shared" si="4"/>
        <v>2544.8188200000004</v>
      </c>
    </row>
    <row r="30" spans="1:20" ht="12.75" outlineLevel="2">
      <c r="A30" s="19" t="s">
        <v>363</v>
      </c>
      <c r="B30" s="19" t="s">
        <v>762</v>
      </c>
      <c r="C30" s="1" t="s">
        <v>738</v>
      </c>
      <c r="D30" s="23" t="s">
        <v>367</v>
      </c>
      <c r="E30" s="27" t="s">
        <v>335</v>
      </c>
      <c r="F30" s="2" t="s">
        <v>356</v>
      </c>
      <c r="G30" s="27"/>
      <c r="H30" s="56"/>
      <c r="I30" s="27"/>
      <c r="J30" s="27">
        <v>180</v>
      </c>
      <c r="O30" s="27"/>
      <c r="P30" s="23"/>
      <c r="R30" s="23"/>
      <c r="T30" s="26">
        <f t="shared" si="4"/>
        <v>180</v>
      </c>
    </row>
    <row r="31" spans="1:20" ht="12.75" outlineLevel="2">
      <c r="A31" s="19" t="s">
        <v>363</v>
      </c>
      <c r="B31" s="19" t="s">
        <v>762</v>
      </c>
      <c r="C31" s="1" t="s">
        <v>738</v>
      </c>
      <c r="D31" s="23" t="s">
        <v>367</v>
      </c>
      <c r="E31" s="27" t="s">
        <v>335</v>
      </c>
      <c r="F31" s="2" t="s">
        <v>342</v>
      </c>
      <c r="G31" s="27">
        <v>77.54292</v>
      </c>
      <c r="H31" s="56">
        <v>263</v>
      </c>
      <c r="I31" s="27">
        <v>15.78</v>
      </c>
      <c r="J31" s="27"/>
      <c r="O31" s="27"/>
      <c r="P31" s="23"/>
      <c r="R31" s="23"/>
      <c r="T31" s="26">
        <f t="shared" si="4"/>
        <v>93.32292</v>
      </c>
    </row>
    <row r="32" spans="1:20" ht="12.75" outlineLevel="2">
      <c r="A32" s="19" t="s">
        <v>363</v>
      </c>
      <c r="B32" s="19" t="s">
        <v>762</v>
      </c>
      <c r="C32" s="1" t="s">
        <v>738</v>
      </c>
      <c r="D32" s="59" t="s">
        <v>367</v>
      </c>
      <c r="E32" s="60" t="s">
        <v>713</v>
      </c>
      <c r="F32" s="23" t="s">
        <v>713</v>
      </c>
      <c r="K32" s="52">
        <v>0.6</v>
      </c>
      <c r="L32" s="53">
        <v>1</v>
      </c>
      <c r="M32" s="27">
        <f>K32*L32*$M$2</f>
        <v>1881</v>
      </c>
      <c r="T32" s="26">
        <f t="shared" si="4"/>
        <v>1881</v>
      </c>
    </row>
    <row r="33" spans="1:20" s="3" customFormat="1" ht="12.75" outlineLevel="1">
      <c r="A33" s="222"/>
      <c r="B33" s="222"/>
      <c r="C33" s="224"/>
      <c r="D33" s="222" t="s">
        <v>9</v>
      </c>
      <c r="E33" s="26"/>
      <c r="F33" s="225"/>
      <c r="G33" s="26">
        <f aca="true" t="shared" si="5" ref="G33:T33">SUBTOTAL(9,G23:G32)</f>
        <v>2834.09685</v>
      </c>
      <c r="H33" s="226">
        <f t="shared" si="5"/>
        <v>3772</v>
      </c>
      <c r="I33" s="26">
        <f t="shared" si="5"/>
        <v>1161.3600000000001</v>
      </c>
      <c r="J33" s="26">
        <f t="shared" si="5"/>
        <v>180</v>
      </c>
      <c r="K33" s="51">
        <f t="shared" si="5"/>
        <v>0.6</v>
      </c>
      <c r="L33" s="3">
        <f t="shared" si="5"/>
        <v>1</v>
      </c>
      <c r="M33" s="26">
        <f t="shared" si="5"/>
        <v>1881</v>
      </c>
      <c r="N33" s="47">
        <f t="shared" si="5"/>
        <v>0.75</v>
      </c>
      <c r="O33" s="26">
        <f t="shared" si="5"/>
        <v>54</v>
      </c>
      <c r="P33" s="3">
        <f t="shared" si="5"/>
        <v>0</v>
      </c>
      <c r="Q33" s="26">
        <f t="shared" si="5"/>
        <v>0</v>
      </c>
      <c r="R33" s="3">
        <f t="shared" si="5"/>
        <v>0</v>
      </c>
      <c r="S33" s="26">
        <f t="shared" si="5"/>
        <v>0</v>
      </c>
      <c r="T33" s="26">
        <f t="shared" si="5"/>
        <v>6110.45685</v>
      </c>
    </row>
    <row r="34" spans="1:20" ht="12.75" outlineLevel="2">
      <c r="A34" s="19" t="s">
        <v>363</v>
      </c>
      <c r="B34" s="19" t="s">
        <v>760</v>
      </c>
      <c r="C34" s="1" t="s">
        <v>405</v>
      </c>
      <c r="D34" s="23" t="s">
        <v>406</v>
      </c>
      <c r="E34" s="27" t="s">
        <v>861</v>
      </c>
      <c r="F34" s="2" t="s">
        <v>861</v>
      </c>
      <c r="G34" s="27"/>
      <c r="H34" s="56"/>
      <c r="I34" s="27"/>
      <c r="J34" s="27"/>
      <c r="N34" s="58">
        <f>O34/$O$2</f>
        <v>0.25</v>
      </c>
      <c r="O34" s="27">
        <v>18</v>
      </c>
      <c r="P34" s="23"/>
      <c r="R34" s="23"/>
      <c r="T34" s="26">
        <f aca="true" t="shared" si="6" ref="T34:T43">G34+I34+J34+M34+O34+Q34+R34+S34</f>
        <v>18</v>
      </c>
    </row>
    <row r="35" spans="1:20" ht="12.75" outlineLevel="2">
      <c r="A35" s="19" t="s">
        <v>363</v>
      </c>
      <c r="B35" s="19" t="s">
        <v>760</v>
      </c>
      <c r="C35" s="1" t="s">
        <v>405</v>
      </c>
      <c r="D35" s="72" t="s">
        <v>406</v>
      </c>
      <c r="E35" s="27" t="s">
        <v>335</v>
      </c>
      <c r="F35" s="2">
        <v>15</v>
      </c>
      <c r="G35" s="27">
        <v>235.98256499999997</v>
      </c>
      <c r="H35" s="56">
        <v>663</v>
      </c>
      <c r="I35" s="27">
        <v>66.3</v>
      </c>
      <c r="J35" s="27"/>
      <c r="O35" s="27"/>
      <c r="P35" s="23"/>
      <c r="R35" s="23"/>
      <c r="T35" s="26">
        <f t="shared" si="6"/>
        <v>302.282565</v>
      </c>
    </row>
    <row r="36" spans="1:20" ht="12.75" outlineLevel="2">
      <c r="A36" s="19" t="s">
        <v>363</v>
      </c>
      <c r="B36" s="19" t="s">
        <v>760</v>
      </c>
      <c r="C36" s="1" t="s">
        <v>405</v>
      </c>
      <c r="D36" s="23" t="s">
        <v>406</v>
      </c>
      <c r="E36" s="27" t="s">
        <v>335</v>
      </c>
      <c r="F36" s="2" t="s">
        <v>337</v>
      </c>
      <c r="G36" s="27">
        <v>226.56347999999997</v>
      </c>
      <c r="H36" s="56">
        <v>45</v>
      </c>
      <c r="I36" s="27">
        <v>2.7</v>
      </c>
      <c r="J36" s="27"/>
      <c r="O36" s="27"/>
      <c r="P36" s="23"/>
      <c r="R36" s="23"/>
      <c r="T36" s="26">
        <f t="shared" si="6"/>
        <v>229.26347999999996</v>
      </c>
    </row>
    <row r="37" spans="1:20" ht="12.75" outlineLevel="2">
      <c r="A37" s="19" t="s">
        <v>363</v>
      </c>
      <c r="B37" s="19" t="s">
        <v>760</v>
      </c>
      <c r="C37" s="1" t="s">
        <v>405</v>
      </c>
      <c r="D37" s="23" t="s">
        <v>406</v>
      </c>
      <c r="E37" s="27" t="s">
        <v>335</v>
      </c>
      <c r="F37" s="2" t="s">
        <v>338</v>
      </c>
      <c r="G37" s="27">
        <v>345.95262</v>
      </c>
      <c r="H37" s="56">
        <v>157</v>
      </c>
      <c r="I37" s="27">
        <v>9.42</v>
      </c>
      <c r="J37" s="27"/>
      <c r="O37" s="27"/>
      <c r="P37" s="23"/>
      <c r="R37" s="23"/>
      <c r="T37" s="26">
        <f t="shared" si="6"/>
        <v>355.37262000000004</v>
      </c>
    </row>
    <row r="38" spans="1:20" ht="12.75" outlineLevel="2">
      <c r="A38" s="19" t="s">
        <v>363</v>
      </c>
      <c r="B38" s="19" t="s">
        <v>760</v>
      </c>
      <c r="C38" s="1" t="s">
        <v>405</v>
      </c>
      <c r="D38" s="23" t="s">
        <v>406</v>
      </c>
      <c r="E38" s="27" t="s">
        <v>335</v>
      </c>
      <c r="F38" s="2" t="s">
        <v>341</v>
      </c>
      <c r="G38" s="27">
        <v>45.81603</v>
      </c>
      <c r="H38" s="56">
        <v>9</v>
      </c>
      <c r="I38" s="27">
        <v>0.54</v>
      </c>
      <c r="J38" s="27"/>
      <c r="O38" s="27"/>
      <c r="P38" s="23"/>
      <c r="R38" s="23"/>
      <c r="T38" s="26">
        <f t="shared" si="6"/>
        <v>46.35603</v>
      </c>
    </row>
    <row r="39" spans="1:20" ht="12.75" outlineLevel="2">
      <c r="A39" s="19" t="s">
        <v>363</v>
      </c>
      <c r="B39" s="19" t="s">
        <v>760</v>
      </c>
      <c r="C39" s="1" t="s">
        <v>405</v>
      </c>
      <c r="D39" s="23" t="s">
        <v>406</v>
      </c>
      <c r="E39" s="27" t="s">
        <v>335</v>
      </c>
      <c r="F39" s="2" t="s">
        <v>339</v>
      </c>
      <c r="G39" s="27">
        <v>11.94102</v>
      </c>
      <c r="H39" s="56">
        <v>25</v>
      </c>
      <c r="I39" s="27">
        <v>1.5</v>
      </c>
      <c r="J39" s="27"/>
      <c r="K39" s="51"/>
      <c r="L39" s="3"/>
      <c r="M39" s="26"/>
      <c r="N39" s="47"/>
      <c r="O39" s="26"/>
      <c r="P39" s="3"/>
      <c r="Q39" s="26"/>
      <c r="R39" s="3"/>
      <c r="T39" s="26">
        <f t="shared" si="6"/>
        <v>13.44102</v>
      </c>
    </row>
    <row r="40" spans="1:20" ht="12.75" outlineLevel="2">
      <c r="A40" s="19" t="s">
        <v>363</v>
      </c>
      <c r="B40" s="19" t="s">
        <v>760</v>
      </c>
      <c r="C40" s="1" t="s">
        <v>405</v>
      </c>
      <c r="D40" s="23" t="s">
        <v>406</v>
      </c>
      <c r="E40" s="27" t="s">
        <v>335</v>
      </c>
      <c r="F40" s="2" t="s">
        <v>340</v>
      </c>
      <c r="G40" s="27">
        <v>208.53611999999998</v>
      </c>
      <c r="H40" s="56">
        <v>226</v>
      </c>
      <c r="I40" s="27">
        <v>108.48</v>
      </c>
      <c r="J40" s="27"/>
      <c r="O40" s="27"/>
      <c r="P40" s="23"/>
      <c r="R40" s="23"/>
      <c r="T40" s="26">
        <f t="shared" si="6"/>
        <v>317.01612</v>
      </c>
    </row>
    <row r="41" spans="1:20" ht="12.75" outlineLevel="2">
      <c r="A41" s="19" t="s">
        <v>363</v>
      </c>
      <c r="B41" s="19" t="s">
        <v>760</v>
      </c>
      <c r="C41" s="1" t="s">
        <v>405</v>
      </c>
      <c r="D41" s="23" t="s">
        <v>406</v>
      </c>
      <c r="E41" s="27" t="s">
        <v>335</v>
      </c>
      <c r="F41" s="2" t="s">
        <v>356</v>
      </c>
      <c r="G41" s="27"/>
      <c r="H41" s="56"/>
      <c r="I41" s="27"/>
      <c r="J41" s="27">
        <v>180</v>
      </c>
      <c r="O41" s="27"/>
      <c r="P41" s="23"/>
      <c r="R41" s="23"/>
      <c r="T41" s="26">
        <f t="shared" si="6"/>
        <v>180</v>
      </c>
    </row>
    <row r="42" spans="1:20" ht="12.75" outlineLevel="2">
      <c r="A42" s="19" t="s">
        <v>363</v>
      </c>
      <c r="B42" s="19" t="s">
        <v>760</v>
      </c>
      <c r="C42" s="1" t="s">
        <v>405</v>
      </c>
      <c r="D42" s="23" t="s">
        <v>406</v>
      </c>
      <c r="E42" s="27" t="s">
        <v>335</v>
      </c>
      <c r="F42" s="2" t="s">
        <v>853</v>
      </c>
      <c r="G42" s="27">
        <v>7.33</v>
      </c>
      <c r="H42" s="56"/>
      <c r="I42" s="27"/>
      <c r="J42" s="27"/>
      <c r="O42" s="27"/>
      <c r="P42" s="23"/>
      <c r="R42" s="23"/>
      <c r="T42" s="26">
        <f t="shared" si="6"/>
        <v>7.33</v>
      </c>
    </row>
    <row r="43" spans="1:20" ht="12.75" outlineLevel="2">
      <c r="A43" s="19" t="s">
        <v>363</v>
      </c>
      <c r="B43" s="19" t="s">
        <v>760</v>
      </c>
      <c r="C43" s="1" t="s">
        <v>405</v>
      </c>
      <c r="D43" s="76" t="s">
        <v>406</v>
      </c>
      <c r="E43" s="60" t="s">
        <v>713</v>
      </c>
      <c r="F43" s="23" t="s">
        <v>713</v>
      </c>
      <c r="K43" s="52">
        <v>0.2</v>
      </c>
      <c r="L43" s="53">
        <v>0.25</v>
      </c>
      <c r="M43" s="27">
        <f>K43*L43*$M$2</f>
        <v>156.75</v>
      </c>
      <c r="T43" s="26">
        <f t="shared" si="6"/>
        <v>156.75</v>
      </c>
    </row>
    <row r="44" spans="1:20" s="3" customFormat="1" ht="12.75" outlineLevel="1">
      <c r="A44" s="222"/>
      <c r="B44" s="222"/>
      <c r="C44" s="224"/>
      <c r="D44" s="222" t="s">
        <v>36</v>
      </c>
      <c r="E44" s="26"/>
      <c r="F44" s="225"/>
      <c r="G44" s="26">
        <f aca="true" t="shared" si="7" ref="G44:T44">SUBTOTAL(9,G34:G43)</f>
        <v>1082.121835</v>
      </c>
      <c r="H44" s="226">
        <f t="shared" si="7"/>
        <v>1125</v>
      </c>
      <c r="I44" s="26">
        <f t="shared" si="7"/>
        <v>188.94</v>
      </c>
      <c r="J44" s="26">
        <f t="shared" si="7"/>
        <v>180</v>
      </c>
      <c r="K44" s="51">
        <f t="shared" si="7"/>
        <v>0.2</v>
      </c>
      <c r="L44" s="3">
        <f t="shared" si="7"/>
        <v>0.25</v>
      </c>
      <c r="M44" s="26">
        <f t="shared" si="7"/>
        <v>156.75</v>
      </c>
      <c r="N44" s="47">
        <f t="shared" si="7"/>
        <v>0.25</v>
      </c>
      <c r="O44" s="26">
        <f t="shared" si="7"/>
        <v>18</v>
      </c>
      <c r="P44" s="3">
        <f t="shared" si="7"/>
        <v>0</v>
      </c>
      <c r="Q44" s="26">
        <f t="shared" si="7"/>
        <v>0</v>
      </c>
      <c r="R44" s="3">
        <f t="shared" si="7"/>
        <v>0</v>
      </c>
      <c r="S44" s="26">
        <f t="shared" si="7"/>
        <v>0</v>
      </c>
      <c r="T44" s="26">
        <f t="shared" si="7"/>
        <v>1625.811835</v>
      </c>
    </row>
    <row r="45" spans="1:20" ht="12.75" outlineLevel="2">
      <c r="A45" s="19" t="s">
        <v>363</v>
      </c>
      <c r="B45" s="19" t="s">
        <v>760</v>
      </c>
      <c r="C45" s="1" t="s">
        <v>407</v>
      </c>
      <c r="D45" s="23" t="s">
        <v>408</v>
      </c>
      <c r="E45" s="27" t="s">
        <v>335</v>
      </c>
      <c r="F45" s="2" t="s">
        <v>339</v>
      </c>
      <c r="G45" s="27">
        <v>0.46331999999999995</v>
      </c>
      <c r="H45" s="56">
        <v>1</v>
      </c>
      <c r="I45" s="27">
        <v>0.06</v>
      </c>
      <c r="J45" s="27"/>
      <c r="K45" s="51"/>
      <c r="L45" s="3"/>
      <c r="M45" s="26"/>
      <c r="N45" s="47"/>
      <c r="O45" s="26"/>
      <c r="P45" s="3"/>
      <c r="Q45" s="26"/>
      <c r="R45" s="3"/>
      <c r="T45" s="26">
        <f>G45+I45+J45+M45+O45+Q45+R45+S45</f>
        <v>0.52332</v>
      </c>
    </row>
    <row r="46" spans="1:20" ht="12.75" outlineLevel="2">
      <c r="A46" s="19" t="s">
        <v>363</v>
      </c>
      <c r="B46" s="19" t="s">
        <v>760</v>
      </c>
      <c r="C46" s="1" t="s">
        <v>407</v>
      </c>
      <c r="D46" s="23" t="s">
        <v>408</v>
      </c>
      <c r="E46" s="27" t="s">
        <v>335</v>
      </c>
      <c r="F46" s="2" t="s">
        <v>356</v>
      </c>
      <c r="G46" s="27"/>
      <c r="H46" s="56"/>
      <c r="I46" s="27"/>
      <c r="J46" s="27">
        <v>15</v>
      </c>
      <c r="K46" s="51"/>
      <c r="L46" s="3"/>
      <c r="M46" s="26"/>
      <c r="N46" s="47"/>
      <c r="O46" s="26"/>
      <c r="P46" s="3"/>
      <c r="Q46" s="26"/>
      <c r="R46" s="3"/>
      <c r="T46" s="26">
        <f>G46+I46+J46+M46+O46+Q46+R46+S46</f>
        <v>15</v>
      </c>
    </row>
    <row r="47" spans="1:20" s="3" customFormat="1" ht="12.75" outlineLevel="1">
      <c r="A47" s="222"/>
      <c r="B47" s="222"/>
      <c r="C47" s="224"/>
      <c r="D47" s="222" t="s">
        <v>37</v>
      </c>
      <c r="E47" s="26"/>
      <c r="F47" s="225"/>
      <c r="G47" s="26">
        <f aca="true" t="shared" si="8" ref="G47:T47">SUBTOTAL(9,G45:G46)</f>
        <v>0.46331999999999995</v>
      </c>
      <c r="H47" s="226">
        <f t="shared" si="8"/>
        <v>1</v>
      </c>
      <c r="I47" s="26">
        <f t="shared" si="8"/>
        <v>0.06</v>
      </c>
      <c r="J47" s="26">
        <f t="shared" si="8"/>
        <v>15</v>
      </c>
      <c r="K47" s="51">
        <f t="shared" si="8"/>
        <v>0</v>
      </c>
      <c r="L47" s="3">
        <f t="shared" si="8"/>
        <v>0</v>
      </c>
      <c r="M47" s="26">
        <f t="shared" si="8"/>
        <v>0</v>
      </c>
      <c r="N47" s="47">
        <f t="shared" si="8"/>
        <v>0</v>
      </c>
      <c r="O47" s="26">
        <f t="shared" si="8"/>
        <v>0</v>
      </c>
      <c r="P47" s="3">
        <f t="shared" si="8"/>
        <v>0</v>
      </c>
      <c r="Q47" s="26">
        <f t="shared" si="8"/>
        <v>0</v>
      </c>
      <c r="R47" s="3">
        <f t="shared" si="8"/>
        <v>0</v>
      </c>
      <c r="S47" s="26">
        <f t="shared" si="8"/>
        <v>0</v>
      </c>
      <c r="T47" s="26">
        <f t="shared" si="8"/>
        <v>15.52332</v>
      </c>
    </row>
    <row r="48" spans="1:20" ht="12.75" outlineLevel="2">
      <c r="A48" s="19" t="s">
        <v>363</v>
      </c>
      <c r="B48" s="19" t="s">
        <v>784</v>
      </c>
      <c r="C48" s="1" t="s">
        <v>866</v>
      </c>
      <c r="D48" s="23" t="s">
        <v>867</v>
      </c>
      <c r="E48" s="27" t="s">
        <v>861</v>
      </c>
      <c r="F48" s="2" t="s">
        <v>861</v>
      </c>
      <c r="G48" s="27"/>
      <c r="H48" s="56"/>
      <c r="I48" s="27"/>
      <c r="J48" s="27"/>
      <c r="K48" s="51"/>
      <c r="L48" s="3"/>
      <c r="M48" s="26"/>
      <c r="N48" s="58">
        <f>O48/$O$2</f>
        <v>0.75</v>
      </c>
      <c r="O48" s="27">
        <v>54</v>
      </c>
      <c r="P48" s="3"/>
      <c r="Q48" s="26"/>
      <c r="R48" s="3"/>
      <c r="T48" s="26">
        <f>G48+I48+J48+M48+O48+Q48+R48+S48</f>
        <v>54</v>
      </c>
    </row>
    <row r="49" spans="1:20" ht="12.75" outlineLevel="2">
      <c r="A49" s="19" t="s">
        <v>363</v>
      </c>
      <c r="B49" s="19" t="s">
        <v>784</v>
      </c>
      <c r="C49" s="1" t="s">
        <v>866</v>
      </c>
      <c r="D49" s="59" t="s">
        <v>867</v>
      </c>
      <c r="E49" s="60" t="s">
        <v>713</v>
      </c>
      <c r="F49" s="23" t="s">
        <v>713</v>
      </c>
      <c r="K49" s="52">
        <v>0.1</v>
      </c>
      <c r="L49" s="53">
        <v>0.67</v>
      </c>
      <c r="M49" s="27">
        <f>K49*L49*$M$2</f>
        <v>210.04500000000002</v>
      </c>
      <c r="T49" s="26">
        <f>G49+I49+J49+M49+O49+Q49+R49+S49</f>
        <v>210.04500000000002</v>
      </c>
    </row>
    <row r="50" spans="1:20" s="3" customFormat="1" ht="12.75" outlineLevel="1">
      <c r="A50" s="222"/>
      <c r="B50" s="222"/>
      <c r="C50" s="224"/>
      <c r="D50" s="222" t="s">
        <v>38</v>
      </c>
      <c r="E50" s="26"/>
      <c r="F50" s="225"/>
      <c r="G50" s="26">
        <f aca="true" t="shared" si="9" ref="G50:T50">SUBTOTAL(9,G48:G49)</f>
        <v>0</v>
      </c>
      <c r="H50" s="226">
        <f t="shared" si="9"/>
        <v>0</v>
      </c>
      <c r="I50" s="26">
        <f t="shared" si="9"/>
        <v>0</v>
      </c>
      <c r="J50" s="26">
        <f t="shared" si="9"/>
        <v>0</v>
      </c>
      <c r="K50" s="51">
        <f t="shared" si="9"/>
        <v>0.1</v>
      </c>
      <c r="L50" s="3">
        <f t="shared" si="9"/>
        <v>0.67</v>
      </c>
      <c r="M50" s="26">
        <f t="shared" si="9"/>
        <v>210.04500000000002</v>
      </c>
      <c r="N50" s="47">
        <f t="shared" si="9"/>
        <v>0.75</v>
      </c>
      <c r="O50" s="26">
        <f t="shared" si="9"/>
        <v>54</v>
      </c>
      <c r="P50" s="3">
        <f t="shared" si="9"/>
        <v>0</v>
      </c>
      <c r="Q50" s="26">
        <f t="shared" si="9"/>
        <v>0</v>
      </c>
      <c r="R50" s="3">
        <f t="shared" si="9"/>
        <v>0</v>
      </c>
      <c r="S50" s="26">
        <f t="shared" si="9"/>
        <v>0</v>
      </c>
      <c r="T50" s="26">
        <f t="shared" si="9"/>
        <v>264.045</v>
      </c>
    </row>
    <row r="51" spans="1:20" ht="12.75" outlineLevel="2">
      <c r="A51" s="19" t="s">
        <v>363</v>
      </c>
      <c r="B51" s="19" t="s">
        <v>762</v>
      </c>
      <c r="C51" s="21" t="s">
        <v>783</v>
      </c>
      <c r="D51" s="23" t="s">
        <v>409</v>
      </c>
      <c r="E51" s="27" t="s">
        <v>861</v>
      </c>
      <c r="F51" s="2" t="s">
        <v>861</v>
      </c>
      <c r="G51" s="27"/>
      <c r="H51" s="56"/>
      <c r="I51" s="27"/>
      <c r="J51" s="36"/>
      <c r="K51" s="51"/>
      <c r="L51" s="3"/>
      <c r="M51" s="26"/>
      <c r="N51" s="58">
        <f>O51/$O$2</f>
        <v>12.5</v>
      </c>
      <c r="O51" s="27">
        <f>36+810+54</f>
        <v>900</v>
      </c>
      <c r="P51" s="3"/>
      <c r="Q51" s="26"/>
      <c r="R51" s="3"/>
      <c r="T51" s="26">
        <f aca="true" t="shared" si="10" ref="T51:T61">G51+I51+J51+M51+O51+Q51+R51+S51</f>
        <v>900</v>
      </c>
    </row>
    <row r="52" spans="1:20" ht="12.75" outlineLevel="2">
      <c r="A52" s="19" t="s">
        <v>363</v>
      </c>
      <c r="B52" s="19" t="s">
        <v>762</v>
      </c>
      <c r="C52" s="21" t="s">
        <v>783</v>
      </c>
      <c r="D52" s="23" t="s">
        <v>409</v>
      </c>
      <c r="E52" s="27" t="s">
        <v>335</v>
      </c>
      <c r="F52" s="2">
        <v>15</v>
      </c>
      <c r="G52" s="27">
        <v>4257.284265000005</v>
      </c>
      <c r="H52" s="56">
        <v>11785</v>
      </c>
      <c r="I52" s="27">
        <v>1178.5</v>
      </c>
      <c r="J52" s="27"/>
      <c r="O52" s="27"/>
      <c r="P52" s="23"/>
      <c r="R52" s="23"/>
      <c r="T52" s="26">
        <f t="shared" si="10"/>
        <v>5435.784265000005</v>
      </c>
    </row>
    <row r="53" spans="1:20" ht="12.75" outlineLevel="2">
      <c r="A53" s="19" t="s">
        <v>363</v>
      </c>
      <c r="B53" s="19" t="s">
        <v>762</v>
      </c>
      <c r="C53" s="21" t="s">
        <v>783</v>
      </c>
      <c r="D53" s="23" t="s">
        <v>409</v>
      </c>
      <c r="E53" s="27" t="s">
        <v>335</v>
      </c>
      <c r="F53" s="2" t="s">
        <v>337</v>
      </c>
      <c r="G53" s="27">
        <v>660.6627299999993</v>
      </c>
      <c r="H53" s="56">
        <v>148</v>
      </c>
      <c r="I53" s="27">
        <v>8.88</v>
      </c>
      <c r="J53" s="27"/>
      <c r="O53" s="27"/>
      <c r="P53" s="23"/>
      <c r="R53" s="23"/>
      <c r="T53" s="26">
        <f t="shared" si="10"/>
        <v>669.5427299999993</v>
      </c>
    </row>
    <row r="54" spans="1:20" ht="12.75" outlineLevel="2">
      <c r="A54" s="19" t="s">
        <v>363</v>
      </c>
      <c r="B54" s="19" t="s">
        <v>762</v>
      </c>
      <c r="C54" s="21" t="s">
        <v>783</v>
      </c>
      <c r="D54" s="23" t="s">
        <v>409</v>
      </c>
      <c r="E54" s="27" t="s">
        <v>335</v>
      </c>
      <c r="F54" s="2" t="s">
        <v>338</v>
      </c>
      <c r="G54" s="27">
        <v>1576.81485</v>
      </c>
      <c r="H54" s="56">
        <v>1013</v>
      </c>
      <c r="I54" s="27">
        <v>60.78</v>
      </c>
      <c r="J54" s="27"/>
      <c r="O54" s="27"/>
      <c r="P54" s="23"/>
      <c r="R54" s="23"/>
      <c r="T54" s="26">
        <f t="shared" si="10"/>
        <v>1637.59485</v>
      </c>
    </row>
    <row r="55" spans="1:20" ht="12.75" outlineLevel="2">
      <c r="A55" s="19" t="s">
        <v>363</v>
      </c>
      <c r="B55" s="19" t="s">
        <v>762</v>
      </c>
      <c r="C55" s="21" t="s">
        <v>783</v>
      </c>
      <c r="D55" s="23" t="s">
        <v>409</v>
      </c>
      <c r="E55" s="27" t="s">
        <v>335</v>
      </c>
      <c r="F55" s="2" t="s">
        <v>341</v>
      </c>
      <c r="G55" s="27">
        <v>35.45451</v>
      </c>
      <c r="H55" s="56">
        <v>7</v>
      </c>
      <c r="I55" s="27">
        <v>0.42</v>
      </c>
      <c r="J55" s="27"/>
      <c r="O55" s="27"/>
      <c r="P55" s="23"/>
      <c r="R55" s="23"/>
      <c r="T55" s="26">
        <f t="shared" si="10"/>
        <v>35.87451</v>
      </c>
    </row>
    <row r="56" spans="1:20" ht="12.75" outlineLevel="2">
      <c r="A56" s="19" t="s">
        <v>363</v>
      </c>
      <c r="B56" s="19" t="s">
        <v>762</v>
      </c>
      <c r="C56" s="21" t="s">
        <v>783</v>
      </c>
      <c r="D56" s="23" t="s">
        <v>409</v>
      </c>
      <c r="E56" s="27" t="s">
        <v>335</v>
      </c>
      <c r="F56" s="2" t="s">
        <v>339</v>
      </c>
      <c r="G56" s="27">
        <v>2158.82901</v>
      </c>
      <c r="H56" s="56">
        <v>4313</v>
      </c>
      <c r="I56" s="27">
        <v>258.78</v>
      </c>
      <c r="J56" s="27"/>
      <c r="O56" s="27"/>
      <c r="P56" s="23"/>
      <c r="R56" s="23"/>
      <c r="T56" s="26">
        <f t="shared" si="10"/>
        <v>2417.60901</v>
      </c>
    </row>
    <row r="57" spans="1:20" ht="12.75" outlineLevel="2">
      <c r="A57" s="19" t="s">
        <v>363</v>
      </c>
      <c r="B57" s="19" t="s">
        <v>762</v>
      </c>
      <c r="C57" s="21" t="s">
        <v>783</v>
      </c>
      <c r="D57" s="23" t="s">
        <v>409</v>
      </c>
      <c r="E57" s="27" t="s">
        <v>335</v>
      </c>
      <c r="F57" s="2" t="s">
        <v>340</v>
      </c>
      <c r="G57" s="27">
        <v>1239.7390199999998</v>
      </c>
      <c r="H57" s="56">
        <v>1371</v>
      </c>
      <c r="I57" s="27">
        <v>658.08</v>
      </c>
      <c r="J57" s="27"/>
      <c r="O57" s="27"/>
      <c r="P57" s="23"/>
      <c r="R57" s="23"/>
      <c r="T57" s="26">
        <f t="shared" si="10"/>
        <v>1897.81902</v>
      </c>
    </row>
    <row r="58" spans="1:20" ht="12.75" outlineLevel="2">
      <c r="A58" s="19" t="s">
        <v>363</v>
      </c>
      <c r="B58" s="19" t="s">
        <v>762</v>
      </c>
      <c r="C58" s="21" t="s">
        <v>783</v>
      </c>
      <c r="D58" s="23" t="s">
        <v>409</v>
      </c>
      <c r="E58" s="27" t="s">
        <v>335</v>
      </c>
      <c r="F58" s="2" t="s">
        <v>356</v>
      </c>
      <c r="G58" s="27"/>
      <c r="H58" s="56"/>
      <c r="I58" s="27"/>
      <c r="J58" s="36">
        <v>180</v>
      </c>
      <c r="K58" s="51"/>
      <c r="L58" s="3"/>
      <c r="M58" s="26"/>
      <c r="N58" s="47"/>
      <c r="O58" s="26"/>
      <c r="P58" s="3"/>
      <c r="Q58" s="26"/>
      <c r="R58" s="3"/>
      <c r="T58" s="26">
        <f t="shared" si="10"/>
        <v>180</v>
      </c>
    </row>
    <row r="59" spans="1:20" ht="12.75" outlineLevel="2">
      <c r="A59" s="19" t="s">
        <v>363</v>
      </c>
      <c r="B59" s="19" t="s">
        <v>762</v>
      </c>
      <c r="C59" s="21" t="s">
        <v>783</v>
      </c>
      <c r="D59" s="23" t="s">
        <v>409</v>
      </c>
      <c r="E59" s="27" t="s">
        <v>335</v>
      </c>
      <c r="F59" s="2" t="s">
        <v>344</v>
      </c>
      <c r="G59" s="27">
        <v>0.78975</v>
      </c>
      <c r="H59" s="56">
        <v>1</v>
      </c>
      <c r="I59" s="27">
        <v>0.06</v>
      </c>
      <c r="J59" s="27"/>
      <c r="K59" s="51"/>
      <c r="L59" s="3"/>
      <c r="M59" s="26"/>
      <c r="N59" s="47"/>
      <c r="O59" s="26"/>
      <c r="P59" s="3"/>
      <c r="Q59" s="26"/>
      <c r="R59" s="3"/>
      <c r="T59" s="26">
        <f t="shared" si="10"/>
        <v>0.84975</v>
      </c>
    </row>
    <row r="60" spans="1:20" ht="12.75" outlineLevel="2">
      <c r="A60" s="19" t="s">
        <v>363</v>
      </c>
      <c r="B60" s="19" t="s">
        <v>762</v>
      </c>
      <c r="C60" s="21" t="s">
        <v>783</v>
      </c>
      <c r="D60" s="59" t="s">
        <v>409</v>
      </c>
      <c r="E60" s="60" t="s">
        <v>713</v>
      </c>
      <c r="F60" s="23" t="s">
        <v>713</v>
      </c>
      <c r="K60" s="52">
        <v>0.2</v>
      </c>
      <c r="L60" s="53">
        <v>0.75</v>
      </c>
      <c r="M60" s="27">
        <f>K60*L60*$M$2</f>
        <v>470.25000000000006</v>
      </c>
      <c r="T60" s="26">
        <f t="shared" si="10"/>
        <v>470.25000000000006</v>
      </c>
    </row>
    <row r="61" spans="1:20" ht="12.75" outlineLevel="2">
      <c r="A61" s="19" t="s">
        <v>363</v>
      </c>
      <c r="B61" s="19" t="s">
        <v>762</v>
      </c>
      <c r="C61" s="21" t="s">
        <v>783</v>
      </c>
      <c r="D61" s="23" t="s">
        <v>409</v>
      </c>
      <c r="E61" s="27" t="s">
        <v>710</v>
      </c>
      <c r="F61" s="2" t="s">
        <v>710</v>
      </c>
      <c r="G61" s="27"/>
      <c r="H61" s="56"/>
      <c r="I61" s="27"/>
      <c r="J61" s="36"/>
      <c r="K61" s="51"/>
      <c r="L61" s="3"/>
      <c r="M61" s="26"/>
      <c r="N61" s="47"/>
      <c r="O61" s="27"/>
      <c r="P61" s="3"/>
      <c r="Q61" s="26"/>
      <c r="R61" s="3"/>
      <c r="S61" s="27">
        <v>14.61</v>
      </c>
      <c r="T61" s="26">
        <f t="shared" si="10"/>
        <v>14.61</v>
      </c>
    </row>
    <row r="62" spans="1:20" s="3" customFormat="1" ht="12.75" outlineLevel="1">
      <c r="A62" s="222"/>
      <c r="B62" s="222"/>
      <c r="C62" s="224"/>
      <c r="D62" s="222" t="s">
        <v>39</v>
      </c>
      <c r="E62" s="26"/>
      <c r="F62" s="225"/>
      <c r="G62" s="26">
        <f aca="true" t="shared" si="11" ref="G62:T62">SUBTOTAL(9,G51:G61)</f>
        <v>9929.574135000003</v>
      </c>
      <c r="H62" s="226">
        <f t="shared" si="11"/>
        <v>18638</v>
      </c>
      <c r="I62" s="26">
        <f t="shared" si="11"/>
        <v>2165.5</v>
      </c>
      <c r="J62" s="26">
        <f t="shared" si="11"/>
        <v>180</v>
      </c>
      <c r="K62" s="51">
        <f t="shared" si="11"/>
        <v>0.2</v>
      </c>
      <c r="L62" s="3">
        <f t="shared" si="11"/>
        <v>0.75</v>
      </c>
      <c r="M62" s="26">
        <f t="shared" si="11"/>
        <v>470.25000000000006</v>
      </c>
      <c r="N62" s="47">
        <f t="shared" si="11"/>
        <v>12.5</v>
      </c>
      <c r="O62" s="26">
        <f t="shared" si="11"/>
        <v>900</v>
      </c>
      <c r="P62" s="3">
        <f t="shared" si="11"/>
        <v>0</v>
      </c>
      <c r="Q62" s="26">
        <f t="shared" si="11"/>
        <v>0</v>
      </c>
      <c r="R62" s="3">
        <f t="shared" si="11"/>
        <v>0</v>
      </c>
      <c r="S62" s="26">
        <f t="shared" si="11"/>
        <v>14.61</v>
      </c>
      <c r="T62" s="26">
        <f t="shared" si="11"/>
        <v>13659.934135000005</v>
      </c>
    </row>
    <row r="63" spans="1:20" ht="12.75" outlineLevel="2">
      <c r="A63" s="19" t="s">
        <v>363</v>
      </c>
      <c r="B63" s="19" t="s">
        <v>784</v>
      </c>
      <c r="C63" s="21" t="s">
        <v>868</v>
      </c>
      <c r="D63" s="23" t="s">
        <v>869</v>
      </c>
      <c r="E63" s="27" t="s">
        <v>861</v>
      </c>
      <c r="F63" s="2" t="s">
        <v>861</v>
      </c>
      <c r="G63" s="27"/>
      <c r="H63" s="56"/>
      <c r="I63" s="27"/>
      <c r="J63" s="36"/>
      <c r="K63" s="51"/>
      <c r="L63" s="3"/>
      <c r="M63" s="26"/>
      <c r="N63" s="58">
        <f>O63/$O$2</f>
        <v>0.75</v>
      </c>
      <c r="O63" s="27">
        <v>54</v>
      </c>
      <c r="P63" s="3"/>
      <c r="Q63" s="26"/>
      <c r="R63" s="3"/>
      <c r="T63" s="26">
        <f>G63+I63+J63+M63+O63+Q63+R63+S63</f>
        <v>54</v>
      </c>
    </row>
    <row r="64" spans="1:20" s="3" customFormat="1" ht="12.75" outlineLevel="1">
      <c r="A64" s="222"/>
      <c r="B64" s="222"/>
      <c r="C64" s="224"/>
      <c r="D64" s="222" t="s">
        <v>40</v>
      </c>
      <c r="E64" s="26"/>
      <c r="F64" s="225"/>
      <c r="G64" s="26">
        <f aca="true" t="shared" si="12" ref="G64:T64">SUBTOTAL(9,G63:G63)</f>
        <v>0</v>
      </c>
      <c r="H64" s="226">
        <f t="shared" si="12"/>
        <v>0</v>
      </c>
      <c r="I64" s="26">
        <f t="shared" si="12"/>
        <v>0</v>
      </c>
      <c r="J64" s="26">
        <f t="shared" si="12"/>
        <v>0</v>
      </c>
      <c r="K64" s="51">
        <f t="shared" si="12"/>
        <v>0</v>
      </c>
      <c r="L64" s="3">
        <f t="shared" si="12"/>
        <v>0</v>
      </c>
      <c r="M64" s="26">
        <f t="shared" si="12"/>
        <v>0</v>
      </c>
      <c r="N64" s="47">
        <f t="shared" si="12"/>
        <v>0.75</v>
      </c>
      <c r="O64" s="26">
        <f t="shared" si="12"/>
        <v>54</v>
      </c>
      <c r="P64" s="3">
        <f t="shared" si="12"/>
        <v>0</v>
      </c>
      <c r="Q64" s="26">
        <f t="shared" si="12"/>
        <v>0</v>
      </c>
      <c r="R64" s="3">
        <f t="shared" si="12"/>
        <v>0</v>
      </c>
      <c r="S64" s="26">
        <f t="shared" si="12"/>
        <v>0</v>
      </c>
      <c r="T64" s="26">
        <f t="shared" si="12"/>
        <v>54</v>
      </c>
    </row>
    <row r="65" spans="1:20" ht="12.75" outlineLevel="2">
      <c r="A65" s="19" t="s">
        <v>363</v>
      </c>
      <c r="B65" s="19" t="s">
        <v>784</v>
      </c>
      <c r="C65" s="1" t="s">
        <v>410</v>
      </c>
      <c r="D65" s="23" t="s">
        <v>411</v>
      </c>
      <c r="E65" s="27" t="s">
        <v>861</v>
      </c>
      <c r="F65" s="2" t="s">
        <v>861</v>
      </c>
      <c r="G65" s="27"/>
      <c r="H65" s="56"/>
      <c r="I65" s="27"/>
      <c r="J65" s="27"/>
      <c r="K65" s="51"/>
      <c r="L65" s="3"/>
      <c r="M65" s="26"/>
      <c r="N65" s="58">
        <f>O65/$O$2</f>
        <v>23.5</v>
      </c>
      <c r="O65" s="27">
        <v>1692</v>
      </c>
      <c r="P65" s="3"/>
      <c r="Q65" s="26"/>
      <c r="R65" s="3"/>
      <c r="T65" s="26">
        <f aca="true" t="shared" si="13" ref="T65:T73">G65+I65+J65+M65+O65+Q65+R65+S65</f>
        <v>1692</v>
      </c>
    </row>
    <row r="66" spans="1:20" ht="12.75" outlineLevel="2">
      <c r="A66" s="19" t="s">
        <v>363</v>
      </c>
      <c r="B66" s="19" t="s">
        <v>784</v>
      </c>
      <c r="C66" s="40" t="s">
        <v>410</v>
      </c>
      <c r="D66" s="23" t="s">
        <v>411</v>
      </c>
      <c r="E66" s="27" t="s">
        <v>335</v>
      </c>
      <c r="F66" s="2">
        <v>15</v>
      </c>
      <c r="G66" s="27">
        <v>468.13221</v>
      </c>
      <c r="H66" s="56">
        <v>1316</v>
      </c>
      <c r="I66" s="27">
        <v>131.6</v>
      </c>
      <c r="J66" s="27"/>
      <c r="O66" s="27"/>
      <c r="P66" s="23"/>
      <c r="R66" s="23"/>
      <c r="T66" s="26">
        <f t="shared" si="13"/>
        <v>599.73221</v>
      </c>
    </row>
    <row r="67" spans="1:20" ht="12.75" outlineLevel="2">
      <c r="A67" s="19" t="s">
        <v>363</v>
      </c>
      <c r="B67" s="19" t="s">
        <v>784</v>
      </c>
      <c r="C67" s="1" t="s">
        <v>410</v>
      </c>
      <c r="D67" s="23" t="s">
        <v>411</v>
      </c>
      <c r="E67" s="27" t="s">
        <v>335</v>
      </c>
      <c r="F67" s="2" t="s">
        <v>337</v>
      </c>
      <c r="G67" s="27">
        <v>554.0570099999999</v>
      </c>
      <c r="H67" s="56">
        <v>136</v>
      </c>
      <c r="I67" s="27">
        <v>8.16</v>
      </c>
      <c r="J67" s="27"/>
      <c r="O67" s="27"/>
      <c r="P67" s="23"/>
      <c r="R67" s="23"/>
      <c r="T67" s="26">
        <f t="shared" si="13"/>
        <v>562.2170099999998</v>
      </c>
    </row>
    <row r="68" spans="1:20" ht="12.75" outlineLevel="2">
      <c r="A68" s="19" t="s">
        <v>363</v>
      </c>
      <c r="B68" s="19" t="s">
        <v>784</v>
      </c>
      <c r="C68" s="1" t="s">
        <v>410</v>
      </c>
      <c r="D68" s="23" t="s">
        <v>411</v>
      </c>
      <c r="E68" s="27" t="s">
        <v>335</v>
      </c>
      <c r="F68" s="2" t="s">
        <v>338</v>
      </c>
      <c r="G68" s="27">
        <v>579.0762899999999</v>
      </c>
      <c r="H68" s="56">
        <v>297</v>
      </c>
      <c r="I68" s="27">
        <v>17.82</v>
      </c>
      <c r="J68" s="27"/>
      <c r="O68" s="27"/>
      <c r="P68" s="23"/>
      <c r="R68" s="23"/>
      <c r="T68" s="26">
        <f t="shared" si="13"/>
        <v>596.8962899999999</v>
      </c>
    </row>
    <row r="69" spans="1:20" ht="12.75" outlineLevel="2">
      <c r="A69" s="19" t="s">
        <v>363</v>
      </c>
      <c r="B69" s="19" t="s">
        <v>784</v>
      </c>
      <c r="C69" s="1" t="s">
        <v>410</v>
      </c>
      <c r="D69" s="23" t="s">
        <v>411</v>
      </c>
      <c r="E69" s="27" t="s">
        <v>335</v>
      </c>
      <c r="F69" s="2" t="s">
        <v>341</v>
      </c>
      <c r="G69" s="27">
        <v>20.1123</v>
      </c>
      <c r="H69" s="56">
        <v>4</v>
      </c>
      <c r="I69" s="27">
        <v>0.24</v>
      </c>
      <c r="J69" s="27"/>
      <c r="O69" s="27"/>
      <c r="P69" s="23"/>
      <c r="R69" s="23"/>
      <c r="T69" s="26">
        <f t="shared" si="13"/>
        <v>20.3523</v>
      </c>
    </row>
    <row r="70" spans="1:20" ht="12.75" outlineLevel="2">
      <c r="A70" s="19" t="s">
        <v>363</v>
      </c>
      <c r="B70" s="19" t="s">
        <v>784</v>
      </c>
      <c r="C70" s="1" t="s">
        <v>410</v>
      </c>
      <c r="D70" s="23" t="s">
        <v>411</v>
      </c>
      <c r="E70" s="27" t="s">
        <v>335</v>
      </c>
      <c r="F70" s="2" t="s">
        <v>339</v>
      </c>
      <c r="G70" s="27">
        <v>450.01534499999997</v>
      </c>
      <c r="H70" s="56">
        <v>809</v>
      </c>
      <c r="I70" s="27">
        <v>48.54</v>
      </c>
      <c r="J70" s="27"/>
      <c r="O70" s="27"/>
      <c r="P70" s="23"/>
      <c r="R70" s="23"/>
      <c r="T70" s="26">
        <f t="shared" si="13"/>
        <v>498.555345</v>
      </c>
    </row>
    <row r="71" spans="1:20" ht="12.75" outlineLevel="2">
      <c r="A71" s="19" t="s">
        <v>363</v>
      </c>
      <c r="B71" s="19" t="s">
        <v>784</v>
      </c>
      <c r="C71" s="1" t="s">
        <v>410</v>
      </c>
      <c r="D71" s="23" t="s">
        <v>411</v>
      </c>
      <c r="E71" s="27" t="s">
        <v>335</v>
      </c>
      <c r="F71" s="2" t="s">
        <v>340</v>
      </c>
      <c r="G71" s="27">
        <v>226.74249</v>
      </c>
      <c r="H71" s="56">
        <v>228</v>
      </c>
      <c r="I71" s="27">
        <v>109.44</v>
      </c>
      <c r="J71" s="27"/>
      <c r="K71" s="51"/>
      <c r="L71" s="3"/>
      <c r="M71" s="26"/>
      <c r="N71" s="47"/>
      <c r="O71" s="26"/>
      <c r="P71" s="3"/>
      <c r="Q71" s="26"/>
      <c r="R71" s="3"/>
      <c r="T71" s="26">
        <f t="shared" si="13"/>
        <v>336.18249000000003</v>
      </c>
    </row>
    <row r="72" spans="1:20" ht="12.75" outlineLevel="2">
      <c r="A72" s="19" t="s">
        <v>363</v>
      </c>
      <c r="B72" s="19" t="s">
        <v>784</v>
      </c>
      <c r="C72" s="1" t="s">
        <v>410</v>
      </c>
      <c r="D72" s="23" t="s">
        <v>411</v>
      </c>
      <c r="E72" s="27" t="s">
        <v>335</v>
      </c>
      <c r="F72" s="2" t="s">
        <v>356</v>
      </c>
      <c r="G72" s="27"/>
      <c r="H72" s="56"/>
      <c r="I72" s="27"/>
      <c r="J72" s="27">
        <v>180</v>
      </c>
      <c r="K72" s="51"/>
      <c r="L72" s="3"/>
      <c r="M72" s="26"/>
      <c r="N72" s="47"/>
      <c r="O72" s="26"/>
      <c r="P72" s="3"/>
      <c r="Q72" s="26"/>
      <c r="R72" s="3"/>
      <c r="T72" s="26">
        <f t="shared" si="13"/>
        <v>180</v>
      </c>
    </row>
    <row r="73" spans="1:20" ht="12.75" outlineLevel="2">
      <c r="A73" s="19" t="s">
        <v>363</v>
      </c>
      <c r="B73" s="19" t="s">
        <v>784</v>
      </c>
      <c r="C73" s="1" t="s">
        <v>410</v>
      </c>
      <c r="D73" s="59" t="s">
        <v>411</v>
      </c>
      <c r="E73" s="60" t="s">
        <v>713</v>
      </c>
      <c r="F73" s="23" t="s">
        <v>713</v>
      </c>
      <c r="K73" s="52">
        <v>2</v>
      </c>
      <c r="L73" s="53">
        <v>0.4</v>
      </c>
      <c r="M73" s="27">
        <f>K73*L73*$M$2</f>
        <v>2508</v>
      </c>
      <c r="T73" s="26">
        <f t="shared" si="13"/>
        <v>2508</v>
      </c>
    </row>
    <row r="74" spans="1:20" s="3" customFormat="1" ht="12.75" outlineLevel="1">
      <c r="A74" s="222"/>
      <c r="B74" s="222"/>
      <c r="C74" s="224"/>
      <c r="D74" s="222" t="s">
        <v>41</v>
      </c>
      <c r="E74" s="26"/>
      <c r="F74" s="225"/>
      <c r="G74" s="26">
        <f aca="true" t="shared" si="14" ref="G74:T74">SUBTOTAL(9,G65:G73)</f>
        <v>2298.135645</v>
      </c>
      <c r="H74" s="226">
        <f t="shared" si="14"/>
        <v>2790</v>
      </c>
      <c r="I74" s="26">
        <f t="shared" si="14"/>
        <v>315.79999999999995</v>
      </c>
      <c r="J74" s="26">
        <f t="shared" si="14"/>
        <v>180</v>
      </c>
      <c r="K74" s="51">
        <f t="shared" si="14"/>
        <v>2</v>
      </c>
      <c r="L74" s="3">
        <f t="shared" si="14"/>
        <v>0.4</v>
      </c>
      <c r="M74" s="26">
        <f t="shared" si="14"/>
        <v>2508</v>
      </c>
      <c r="N74" s="47">
        <f t="shared" si="14"/>
        <v>23.5</v>
      </c>
      <c r="O74" s="26">
        <f t="shared" si="14"/>
        <v>1692</v>
      </c>
      <c r="P74" s="3">
        <f t="shared" si="14"/>
        <v>0</v>
      </c>
      <c r="Q74" s="26">
        <f t="shared" si="14"/>
        <v>0</v>
      </c>
      <c r="R74" s="3">
        <f t="shared" si="14"/>
        <v>0</v>
      </c>
      <c r="S74" s="26">
        <f t="shared" si="14"/>
        <v>0</v>
      </c>
      <c r="T74" s="26">
        <f t="shared" si="14"/>
        <v>6993.9356450000005</v>
      </c>
    </row>
    <row r="75" spans="1:20" ht="12.75" outlineLevel="2">
      <c r="A75" s="19" t="s">
        <v>363</v>
      </c>
      <c r="B75" s="19" t="s">
        <v>784</v>
      </c>
      <c r="C75" s="1" t="s">
        <v>410</v>
      </c>
      <c r="D75" s="23" t="s">
        <v>412</v>
      </c>
      <c r="E75" s="27" t="s">
        <v>335</v>
      </c>
      <c r="F75" s="2">
        <v>15</v>
      </c>
      <c r="G75" s="27">
        <v>564.17634</v>
      </c>
      <c r="H75" s="56">
        <v>1540</v>
      </c>
      <c r="I75" s="27">
        <v>154</v>
      </c>
      <c r="J75" s="27"/>
      <c r="O75" s="27"/>
      <c r="P75" s="23"/>
      <c r="R75" s="23"/>
      <c r="T75" s="26">
        <f aca="true" t="shared" si="15" ref="T75:T81">G75+I75+J75+M75+O75+Q75+R75+S75</f>
        <v>718.17634</v>
      </c>
    </row>
    <row r="76" spans="1:20" ht="12.75" outlineLevel="2">
      <c r="A76" s="19" t="s">
        <v>363</v>
      </c>
      <c r="B76" s="19" t="s">
        <v>784</v>
      </c>
      <c r="C76" s="1" t="s">
        <v>410</v>
      </c>
      <c r="D76" s="23" t="s">
        <v>412</v>
      </c>
      <c r="E76" s="27" t="s">
        <v>335</v>
      </c>
      <c r="F76" s="2" t="s">
        <v>337</v>
      </c>
      <c r="G76" s="27">
        <v>53.08172999999999</v>
      </c>
      <c r="H76" s="56">
        <v>14</v>
      </c>
      <c r="I76" s="27">
        <v>0.84</v>
      </c>
      <c r="J76" s="27"/>
      <c r="O76" s="27"/>
      <c r="P76" s="23"/>
      <c r="R76" s="23"/>
      <c r="T76" s="26">
        <f t="shared" si="15"/>
        <v>53.92173</v>
      </c>
    </row>
    <row r="77" spans="1:20" ht="12.75" outlineLevel="2">
      <c r="A77" s="19" t="s">
        <v>363</v>
      </c>
      <c r="B77" s="19" t="s">
        <v>784</v>
      </c>
      <c r="C77" s="1" t="s">
        <v>410</v>
      </c>
      <c r="D77" s="23" t="s">
        <v>412</v>
      </c>
      <c r="E77" s="27" t="s">
        <v>335</v>
      </c>
      <c r="F77" s="2" t="s">
        <v>338</v>
      </c>
      <c r="G77" s="27">
        <v>276.07554</v>
      </c>
      <c r="H77" s="56">
        <v>192</v>
      </c>
      <c r="I77" s="27">
        <v>11.52</v>
      </c>
      <c r="J77" s="27"/>
      <c r="O77" s="27"/>
      <c r="P77" s="23"/>
      <c r="R77" s="23"/>
      <c r="T77" s="26">
        <f t="shared" si="15"/>
        <v>287.59553999999997</v>
      </c>
    </row>
    <row r="78" spans="1:20" ht="12.75" outlineLevel="2">
      <c r="A78" s="19" t="s">
        <v>363</v>
      </c>
      <c r="B78" s="19" t="s">
        <v>784</v>
      </c>
      <c r="C78" s="1" t="s">
        <v>410</v>
      </c>
      <c r="D78" s="23" t="s">
        <v>412</v>
      </c>
      <c r="E78" s="27" t="s">
        <v>335</v>
      </c>
      <c r="F78" s="2" t="s">
        <v>339</v>
      </c>
      <c r="G78" s="27">
        <v>375.65774999999996</v>
      </c>
      <c r="H78" s="56">
        <v>654</v>
      </c>
      <c r="I78" s="27">
        <v>39.24</v>
      </c>
      <c r="J78" s="27"/>
      <c r="O78" s="27"/>
      <c r="P78" s="23"/>
      <c r="R78" s="23"/>
      <c r="T78" s="26">
        <f t="shared" si="15"/>
        <v>414.89775</v>
      </c>
    </row>
    <row r="79" spans="1:20" ht="12.75" outlineLevel="2">
      <c r="A79" s="19" t="s">
        <v>363</v>
      </c>
      <c r="B79" s="19" t="s">
        <v>784</v>
      </c>
      <c r="C79" s="1" t="s">
        <v>410</v>
      </c>
      <c r="D79" s="23" t="s">
        <v>412</v>
      </c>
      <c r="E79" s="27" t="s">
        <v>335</v>
      </c>
      <c r="F79" s="2" t="s">
        <v>340</v>
      </c>
      <c r="G79" s="27">
        <v>133.34139</v>
      </c>
      <c r="H79" s="56">
        <v>165</v>
      </c>
      <c r="I79" s="27">
        <v>79.2</v>
      </c>
      <c r="J79" s="27"/>
      <c r="O79" s="27"/>
      <c r="P79" s="23"/>
      <c r="R79" s="23"/>
      <c r="T79" s="26">
        <f t="shared" si="15"/>
        <v>212.54138999999998</v>
      </c>
    </row>
    <row r="80" spans="1:20" ht="12.75" outlineLevel="2">
      <c r="A80" s="19" t="s">
        <v>363</v>
      </c>
      <c r="B80" s="19" t="s">
        <v>784</v>
      </c>
      <c r="C80" s="1" t="s">
        <v>410</v>
      </c>
      <c r="D80" s="23" t="s">
        <v>412</v>
      </c>
      <c r="E80" s="27" t="s">
        <v>335</v>
      </c>
      <c r="F80" s="2" t="s">
        <v>356</v>
      </c>
      <c r="G80" s="27"/>
      <c r="H80" s="56"/>
      <c r="I80" s="27"/>
      <c r="J80" s="27">
        <v>180</v>
      </c>
      <c r="O80" s="27"/>
      <c r="P80" s="23"/>
      <c r="R80" s="23"/>
      <c r="T80" s="26">
        <f t="shared" si="15"/>
        <v>180</v>
      </c>
    </row>
    <row r="81" spans="1:20" ht="12.75" outlineLevel="2">
      <c r="A81" s="19" t="s">
        <v>363</v>
      </c>
      <c r="B81" s="19" t="s">
        <v>784</v>
      </c>
      <c r="C81" s="1" t="s">
        <v>410</v>
      </c>
      <c r="D81" s="23" t="s">
        <v>412</v>
      </c>
      <c r="E81" s="27" t="s">
        <v>710</v>
      </c>
      <c r="F81" s="2" t="s">
        <v>710</v>
      </c>
      <c r="G81" s="27"/>
      <c r="H81" s="56"/>
      <c r="I81" s="27"/>
      <c r="J81" s="27"/>
      <c r="O81" s="27"/>
      <c r="P81" s="23"/>
      <c r="R81" s="23"/>
      <c r="S81" s="27">
        <v>28.53</v>
      </c>
      <c r="T81" s="26">
        <f t="shared" si="15"/>
        <v>28.53</v>
      </c>
    </row>
    <row r="82" spans="1:20" s="3" customFormat="1" ht="12.75" outlineLevel="1">
      <c r="A82" s="222"/>
      <c r="B82" s="222"/>
      <c r="C82" s="224"/>
      <c r="D82" s="222" t="s">
        <v>42</v>
      </c>
      <c r="E82" s="26"/>
      <c r="F82" s="225"/>
      <c r="G82" s="26">
        <f aca="true" t="shared" si="16" ref="G82:T82">SUBTOTAL(9,G75:G81)</f>
        <v>1402.33275</v>
      </c>
      <c r="H82" s="226">
        <f t="shared" si="16"/>
        <v>2565</v>
      </c>
      <c r="I82" s="26">
        <f t="shared" si="16"/>
        <v>284.8</v>
      </c>
      <c r="J82" s="26">
        <f t="shared" si="16"/>
        <v>180</v>
      </c>
      <c r="K82" s="51">
        <f t="shared" si="16"/>
        <v>0</v>
      </c>
      <c r="L82" s="3">
        <f t="shared" si="16"/>
        <v>0</v>
      </c>
      <c r="M82" s="26">
        <f t="shared" si="16"/>
        <v>0</v>
      </c>
      <c r="N82" s="47">
        <f t="shared" si="16"/>
        <v>0</v>
      </c>
      <c r="O82" s="26">
        <f t="shared" si="16"/>
        <v>0</v>
      </c>
      <c r="P82" s="3">
        <f t="shared" si="16"/>
        <v>0</v>
      </c>
      <c r="Q82" s="26">
        <f t="shared" si="16"/>
        <v>0</v>
      </c>
      <c r="R82" s="3">
        <f t="shared" si="16"/>
        <v>0</v>
      </c>
      <c r="S82" s="26">
        <f t="shared" si="16"/>
        <v>28.53</v>
      </c>
      <c r="T82" s="26">
        <f t="shared" si="16"/>
        <v>1895.6627499999997</v>
      </c>
    </row>
    <row r="83" spans="1:20" ht="12.75" outlineLevel="2">
      <c r="A83" s="19" t="s">
        <v>363</v>
      </c>
      <c r="B83" s="19" t="s">
        <v>784</v>
      </c>
      <c r="C83" s="1" t="s">
        <v>746</v>
      </c>
      <c r="D83" s="23" t="s">
        <v>733</v>
      </c>
      <c r="E83" s="27" t="s">
        <v>335</v>
      </c>
      <c r="F83" s="2" t="s">
        <v>338</v>
      </c>
      <c r="G83" s="27">
        <v>3.31695</v>
      </c>
      <c r="H83" s="56">
        <v>3</v>
      </c>
      <c r="I83" s="27">
        <v>0.18</v>
      </c>
      <c r="J83" s="27"/>
      <c r="O83" s="27"/>
      <c r="P83" s="23"/>
      <c r="R83" s="23"/>
      <c r="T83" s="26">
        <f>G83+I83+J83+M83+O83+Q83+R83+S83</f>
        <v>3.49695</v>
      </c>
    </row>
    <row r="84" spans="1:20" ht="12.75" outlineLevel="2">
      <c r="A84" s="19" t="s">
        <v>363</v>
      </c>
      <c r="B84" s="19" t="s">
        <v>784</v>
      </c>
      <c r="C84" s="1" t="s">
        <v>746</v>
      </c>
      <c r="D84" s="23" t="s">
        <v>733</v>
      </c>
      <c r="E84" s="27" t="s">
        <v>335</v>
      </c>
      <c r="F84" s="2" t="s">
        <v>356</v>
      </c>
      <c r="G84" s="27"/>
      <c r="H84" s="56"/>
      <c r="I84" s="27"/>
      <c r="J84" s="27">
        <v>15</v>
      </c>
      <c r="O84" s="27"/>
      <c r="P84" s="23"/>
      <c r="R84" s="23"/>
      <c r="T84" s="26">
        <f>G84+I84+J84+M84+O84+Q84+R84+S84</f>
        <v>15</v>
      </c>
    </row>
    <row r="85" spans="1:20" s="3" customFormat="1" ht="12.75" outlineLevel="1">
      <c r="A85" s="222"/>
      <c r="B85" s="222"/>
      <c r="C85" s="224"/>
      <c r="D85" s="222" t="s">
        <v>322</v>
      </c>
      <c r="E85" s="26"/>
      <c r="F85" s="225"/>
      <c r="G85" s="26">
        <f aca="true" t="shared" si="17" ref="G85:T85">SUBTOTAL(9,G83:G84)</f>
        <v>3.31695</v>
      </c>
      <c r="H85" s="226">
        <f t="shared" si="17"/>
        <v>3</v>
      </c>
      <c r="I85" s="26">
        <f t="shared" si="17"/>
        <v>0.18</v>
      </c>
      <c r="J85" s="26">
        <f t="shared" si="17"/>
        <v>15</v>
      </c>
      <c r="K85" s="51">
        <f t="shared" si="17"/>
        <v>0</v>
      </c>
      <c r="L85" s="3">
        <f t="shared" si="17"/>
        <v>0</v>
      </c>
      <c r="M85" s="26">
        <f t="shared" si="17"/>
        <v>0</v>
      </c>
      <c r="N85" s="47">
        <f t="shared" si="17"/>
        <v>0</v>
      </c>
      <c r="O85" s="26">
        <f t="shared" si="17"/>
        <v>0</v>
      </c>
      <c r="P85" s="3">
        <f t="shared" si="17"/>
        <v>0</v>
      </c>
      <c r="Q85" s="26">
        <f t="shared" si="17"/>
        <v>0</v>
      </c>
      <c r="R85" s="3">
        <f t="shared" si="17"/>
        <v>0</v>
      </c>
      <c r="S85" s="26">
        <f t="shared" si="17"/>
        <v>0</v>
      </c>
      <c r="T85" s="26">
        <f t="shared" si="17"/>
        <v>18.49695</v>
      </c>
    </row>
    <row r="86" spans="1:20" ht="12.75" outlineLevel="2">
      <c r="A86" s="19" t="s">
        <v>363</v>
      </c>
      <c r="B86" s="19" t="s">
        <v>784</v>
      </c>
      <c r="C86" s="1" t="s">
        <v>413</v>
      </c>
      <c r="D86" s="23" t="s">
        <v>414</v>
      </c>
      <c r="E86" s="27" t="s">
        <v>335</v>
      </c>
      <c r="F86" s="2" t="s">
        <v>339</v>
      </c>
      <c r="G86" s="27">
        <v>4.6332</v>
      </c>
      <c r="H86" s="56">
        <v>10</v>
      </c>
      <c r="I86" s="27">
        <v>0.6</v>
      </c>
      <c r="J86" s="27"/>
      <c r="O86" s="27"/>
      <c r="P86" s="23"/>
      <c r="R86" s="23"/>
      <c r="T86" s="26">
        <f>G86+I86+J86+M86+O86+Q86+R86+S86</f>
        <v>5.2332</v>
      </c>
    </row>
    <row r="87" spans="1:20" ht="12.75" outlineLevel="2">
      <c r="A87" s="19" t="s">
        <v>363</v>
      </c>
      <c r="B87" s="19" t="s">
        <v>784</v>
      </c>
      <c r="C87" s="1" t="s">
        <v>413</v>
      </c>
      <c r="D87" s="23" t="s">
        <v>414</v>
      </c>
      <c r="E87" s="27" t="s">
        <v>335</v>
      </c>
      <c r="F87" s="2" t="s">
        <v>356</v>
      </c>
      <c r="G87" s="27"/>
      <c r="H87" s="56"/>
      <c r="I87" s="27"/>
      <c r="J87" s="27">
        <v>105</v>
      </c>
      <c r="O87" s="27"/>
      <c r="P87" s="23"/>
      <c r="R87" s="23"/>
      <c r="T87" s="26">
        <f>G87+I87+J87+M87+O87+Q87+R87+S87</f>
        <v>105</v>
      </c>
    </row>
    <row r="88" spans="1:20" s="3" customFormat="1" ht="12.75" outlineLevel="1">
      <c r="A88" s="222"/>
      <c r="B88" s="222"/>
      <c r="C88" s="224"/>
      <c r="D88" s="222" t="s">
        <v>43</v>
      </c>
      <c r="E88" s="26"/>
      <c r="F88" s="225"/>
      <c r="G88" s="26">
        <f aca="true" t="shared" si="18" ref="G88:T88">SUBTOTAL(9,G86:G87)</f>
        <v>4.6332</v>
      </c>
      <c r="H88" s="226">
        <f t="shared" si="18"/>
        <v>10</v>
      </c>
      <c r="I88" s="26">
        <f t="shared" si="18"/>
        <v>0.6</v>
      </c>
      <c r="J88" s="26">
        <f t="shared" si="18"/>
        <v>105</v>
      </c>
      <c r="K88" s="51">
        <f t="shared" si="18"/>
        <v>0</v>
      </c>
      <c r="L88" s="3">
        <f t="shared" si="18"/>
        <v>0</v>
      </c>
      <c r="M88" s="26">
        <f t="shared" si="18"/>
        <v>0</v>
      </c>
      <c r="N88" s="47">
        <f t="shared" si="18"/>
        <v>0</v>
      </c>
      <c r="O88" s="26">
        <f t="shared" si="18"/>
        <v>0</v>
      </c>
      <c r="P88" s="3">
        <f t="shared" si="18"/>
        <v>0</v>
      </c>
      <c r="Q88" s="26">
        <f t="shared" si="18"/>
        <v>0</v>
      </c>
      <c r="R88" s="3">
        <f t="shared" si="18"/>
        <v>0</v>
      </c>
      <c r="S88" s="26">
        <f t="shared" si="18"/>
        <v>0</v>
      </c>
      <c r="T88" s="26">
        <f t="shared" si="18"/>
        <v>110.2332</v>
      </c>
    </row>
    <row r="89" spans="1:20" ht="12.75" outlineLevel="2">
      <c r="A89" s="19" t="s">
        <v>363</v>
      </c>
      <c r="B89" s="19" t="s">
        <v>760</v>
      </c>
      <c r="C89" s="40" t="s">
        <v>415</v>
      </c>
      <c r="D89" s="23" t="s">
        <v>416</v>
      </c>
      <c r="E89" s="27" t="s">
        <v>335</v>
      </c>
      <c r="F89" s="2">
        <v>15</v>
      </c>
      <c r="G89" s="27">
        <v>72.799155</v>
      </c>
      <c r="H89" s="56">
        <v>206</v>
      </c>
      <c r="I89" s="27">
        <v>20.6</v>
      </c>
      <c r="J89" s="27"/>
      <c r="K89" s="51"/>
      <c r="L89" s="3"/>
      <c r="M89" s="26"/>
      <c r="N89" s="47"/>
      <c r="O89" s="26"/>
      <c r="P89" s="3"/>
      <c r="Q89" s="26"/>
      <c r="R89" s="3"/>
      <c r="T89" s="26">
        <f>G89+I89+J89+M89+O89+Q89+R89+S89</f>
        <v>93.39915500000001</v>
      </c>
    </row>
    <row r="90" spans="1:20" ht="12.75" outlineLevel="2">
      <c r="A90" s="19" t="s">
        <v>363</v>
      </c>
      <c r="B90" s="19" t="s">
        <v>760</v>
      </c>
      <c r="C90" s="40" t="s">
        <v>415</v>
      </c>
      <c r="D90" s="23" t="s">
        <v>416</v>
      </c>
      <c r="E90" s="27" t="s">
        <v>335</v>
      </c>
      <c r="F90" s="2" t="s">
        <v>338</v>
      </c>
      <c r="G90" s="27">
        <v>7.823789999999999</v>
      </c>
      <c r="H90" s="56">
        <v>4</v>
      </c>
      <c r="I90" s="27">
        <v>0.24</v>
      </c>
      <c r="J90" s="27"/>
      <c r="O90" s="27"/>
      <c r="P90" s="23"/>
      <c r="R90" s="23"/>
      <c r="T90" s="26">
        <f>G90+I90+J90+M90+O90+Q90+R90+S90</f>
        <v>8.06379</v>
      </c>
    </row>
    <row r="91" spans="1:20" ht="12.75" outlineLevel="2">
      <c r="A91" s="19" t="s">
        <v>363</v>
      </c>
      <c r="B91" s="19" t="s">
        <v>760</v>
      </c>
      <c r="C91" s="40" t="s">
        <v>415</v>
      </c>
      <c r="D91" s="23" t="s">
        <v>416</v>
      </c>
      <c r="E91" s="27" t="s">
        <v>335</v>
      </c>
      <c r="F91" s="2" t="s">
        <v>339</v>
      </c>
      <c r="G91" s="27">
        <v>9.087390000000001</v>
      </c>
      <c r="H91" s="56">
        <v>18</v>
      </c>
      <c r="I91" s="27">
        <v>1.08</v>
      </c>
      <c r="J91" s="27"/>
      <c r="O91" s="27"/>
      <c r="P91" s="23"/>
      <c r="R91" s="23"/>
      <c r="T91" s="26">
        <f>G91+I91+J91+M91+O91+Q91+R91+S91</f>
        <v>10.167390000000001</v>
      </c>
    </row>
    <row r="92" spans="1:20" ht="12.75" outlineLevel="2">
      <c r="A92" s="19" t="s">
        <v>363</v>
      </c>
      <c r="B92" s="19" t="s">
        <v>760</v>
      </c>
      <c r="C92" s="1" t="s">
        <v>415</v>
      </c>
      <c r="D92" s="23" t="s">
        <v>416</v>
      </c>
      <c r="E92" s="27" t="s">
        <v>335</v>
      </c>
      <c r="F92" s="2" t="s">
        <v>340</v>
      </c>
      <c r="G92" s="27">
        <v>2.3166</v>
      </c>
      <c r="H92" s="56">
        <v>4</v>
      </c>
      <c r="I92" s="27">
        <v>1.92</v>
      </c>
      <c r="J92" s="27"/>
      <c r="O92" s="27"/>
      <c r="P92" s="23"/>
      <c r="R92" s="23"/>
      <c r="T92" s="26">
        <f>G92+I92+J92+M92+O92+Q92+R92+S92</f>
        <v>4.2366</v>
      </c>
    </row>
    <row r="93" spans="1:20" ht="12.75" outlineLevel="2">
      <c r="A93" s="19" t="s">
        <v>363</v>
      </c>
      <c r="B93" s="19" t="s">
        <v>760</v>
      </c>
      <c r="C93" s="1" t="s">
        <v>415</v>
      </c>
      <c r="D93" s="23" t="s">
        <v>416</v>
      </c>
      <c r="E93" s="27" t="s">
        <v>335</v>
      </c>
      <c r="F93" s="2" t="s">
        <v>356</v>
      </c>
      <c r="G93" s="27"/>
      <c r="H93" s="56"/>
      <c r="I93" s="27"/>
      <c r="J93" s="27">
        <v>165</v>
      </c>
      <c r="O93" s="27"/>
      <c r="P93" s="23"/>
      <c r="R93" s="23"/>
      <c r="T93" s="26">
        <f>G93+I93+J93+M93+O93+Q93+R93+S93</f>
        <v>165</v>
      </c>
    </row>
    <row r="94" spans="1:20" s="3" customFormat="1" ht="12.75" outlineLevel="1">
      <c r="A94" s="222"/>
      <c r="B94" s="222"/>
      <c r="C94" s="224"/>
      <c r="D94" s="222" t="s">
        <v>44</v>
      </c>
      <c r="E94" s="26"/>
      <c r="F94" s="225"/>
      <c r="G94" s="26">
        <f aca="true" t="shared" si="19" ref="G94:T94">SUBTOTAL(9,G89:G93)</f>
        <v>92.026935</v>
      </c>
      <c r="H94" s="226">
        <f t="shared" si="19"/>
        <v>232</v>
      </c>
      <c r="I94" s="26">
        <f t="shared" si="19"/>
        <v>23.840000000000003</v>
      </c>
      <c r="J94" s="26">
        <f t="shared" si="19"/>
        <v>165</v>
      </c>
      <c r="K94" s="51">
        <f t="shared" si="19"/>
        <v>0</v>
      </c>
      <c r="L94" s="3">
        <f t="shared" si="19"/>
        <v>0</v>
      </c>
      <c r="M94" s="26">
        <f t="shared" si="19"/>
        <v>0</v>
      </c>
      <c r="N94" s="47">
        <f t="shared" si="19"/>
        <v>0</v>
      </c>
      <c r="O94" s="26">
        <f t="shared" si="19"/>
        <v>0</v>
      </c>
      <c r="P94" s="3">
        <f t="shared" si="19"/>
        <v>0</v>
      </c>
      <c r="Q94" s="26">
        <f t="shared" si="19"/>
        <v>0</v>
      </c>
      <c r="R94" s="3">
        <f t="shared" si="19"/>
        <v>0</v>
      </c>
      <c r="S94" s="26">
        <f t="shared" si="19"/>
        <v>0</v>
      </c>
      <c r="T94" s="26">
        <f t="shared" si="19"/>
        <v>280.866935</v>
      </c>
    </row>
    <row r="95" spans="1:20" ht="12.75" outlineLevel="2">
      <c r="A95" s="19" t="s">
        <v>363</v>
      </c>
      <c r="B95" s="19" t="s">
        <v>785</v>
      </c>
      <c r="C95" s="1" t="s">
        <v>417</v>
      </c>
      <c r="D95" s="23" t="s">
        <v>418</v>
      </c>
      <c r="E95" s="27" t="s">
        <v>861</v>
      </c>
      <c r="F95" s="2" t="s">
        <v>861</v>
      </c>
      <c r="G95" s="27"/>
      <c r="H95" s="56"/>
      <c r="I95" s="27"/>
      <c r="J95" s="27"/>
      <c r="N95" s="58">
        <f>O95/$O$2</f>
        <v>2.75</v>
      </c>
      <c r="O95" s="27">
        <v>198</v>
      </c>
      <c r="P95" s="23"/>
      <c r="R95" s="23"/>
      <c r="T95" s="26">
        <f aca="true" t="shared" si="20" ref="T95:T106">G95+I95+J95+M95+O95+Q95+R95+S95</f>
        <v>198</v>
      </c>
    </row>
    <row r="96" spans="1:20" ht="12.75" outlineLevel="2">
      <c r="A96" s="19" t="s">
        <v>363</v>
      </c>
      <c r="B96" s="19" t="s">
        <v>785</v>
      </c>
      <c r="C96" s="1" t="s">
        <v>417</v>
      </c>
      <c r="D96" s="23" t="s">
        <v>418</v>
      </c>
      <c r="E96" s="27" t="s">
        <v>335</v>
      </c>
      <c r="F96" s="2">
        <v>15</v>
      </c>
      <c r="G96" s="27">
        <v>556.0682400000001</v>
      </c>
      <c r="H96" s="56">
        <v>1559</v>
      </c>
      <c r="I96" s="27">
        <v>155.9</v>
      </c>
      <c r="J96" s="27"/>
      <c r="O96" s="27"/>
      <c r="P96" s="23"/>
      <c r="R96" s="23"/>
      <c r="T96" s="26">
        <f t="shared" si="20"/>
        <v>711.96824</v>
      </c>
    </row>
    <row r="97" spans="1:20" ht="12.75" outlineLevel="2">
      <c r="A97" s="19" t="s">
        <v>363</v>
      </c>
      <c r="B97" s="19" t="s">
        <v>785</v>
      </c>
      <c r="C97" s="1" t="s">
        <v>417</v>
      </c>
      <c r="D97" s="23" t="s">
        <v>418</v>
      </c>
      <c r="E97" s="27" t="s">
        <v>335</v>
      </c>
      <c r="F97" s="2" t="s">
        <v>337</v>
      </c>
      <c r="G97" s="27">
        <v>589.4588699999999</v>
      </c>
      <c r="H97" s="56">
        <v>144</v>
      </c>
      <c r="I97" s="27">
        <v>8.64</v>
      </c>
      <c r="J97" s="27"/>
      <c r="O97" s="27"/>
      <c r="P97" s="23"/>
      <c r="R97" s="23"/>
      <c r="T97" s="26">
        <f t="shared" si="20"/>
        <v>598.0988699999999</v>
      </c>
    </row>
    <row r="98" spans="1:20" ht="12.75" outlineLevel="2">
      <c r="A98" s="19" t="s">
        <v>363</v>
      </c>
      <c r="B98" s="19" t="s">
        <v>785</v>
      </c>
      <c r="C98" s="1" t="s">
        <v>417</v>
      </c>
      <c r="D98" s="23" t="s">
        <v>418</v>
      </c>
      <c r="E98" s="27" t="s">
        <v>335</v>
      </c>
      <c r="F98" s="2" t="s">
        <v>338</v>
      </c>
      <c r="G98" s="27">
        <v>783.55836</v>
      </c>
      <c r="H98" s="56">
        <v>376</v>
      </c>
      <c r="I98" s="27">
        <v>22.56</v>
      </c>
      <c r="J98" s="27"/>
      <c r="O98" s="27"/>
      <c r="P98" s="23"/>
      <c r="R98" s="23"/>
      <c r="T98" s="26">
        <f t="shared" si="20"/>
        <v>806.1183599999999</v>
      </c>
    </row>
    <row r="99" spans="1:20" ht="12.75" outlineLevel="2">
      <c r="A99" s="19" t="s">
        <v>363</v>
      </c>
      <c r="B99" s="19" t="s">
        <v>785</v>
      </c>
      <c r="C99" s="1" t="s">
        <v>417</v>
      </c>
      <c r="D99" s="23" t="s">
        <v>418</v>
      </c>
      <c r="E99" s="27" t="s">
        <v>335</v>
      </c>
      <c r="F99" s="2" t="s">
        <v>341</v>
      </c>
      <c r="G99" s="27">
        <v>5.51772</v>
      </c>
      <c r="H99" s="56">
        <v>1</v>
      </c>
      <c r="I99" s="27">
        <v>0.06</v>
      </c>
      <c r="J99" s="27"/>
      <c r="K99" s="51"/>
      <c r="L99" s="3"/>
      <c r="M99" s="26"/>
      <c r="N99" s="47"/>
      <c r="O99" s="26"/>
      <c r="P99" s="3"/>
      <c r="Q99" s="26"/>
      <c r="R99" s="3"/>
      <c r="T99" s="26">
        <f t="shared" si="20"/>
        <v>5.577719999999999</v>
      </c>
    </row>
    <row r="100" spans="1:20" ht="12.75" outlineLevel="2">
      <c r="A100" s="19" t="s">
        <v>363</v>
      </c>
      <c r="B100" s="19" t="s">
        <v>785</v>
      </c>
      <c r="C100" s="1" t="s">
        <v>417</v>
      </c>
      <c r="D100" s="23" t="s">
        <v>418</v>
      </c>
      <c r="E100" s="27" t="s">
        <v>335</v>
      </c>
      <c r="F100" s="2" t="s">
        <v>339</v>
      </c>
      <c r="G100" s="27">
        <v>212.54278499999998</v>
      </c>
      <c r="H100" s="56">
        <v>420</v>
      </c>
      <c r="I100" s="27">
        <v>25.2</v>
      </c>
      <c r="J100" s="27"/>
      <c r="O100" s="27"/>
      <c r="P100" s="23"/>
      <c r="R100" s="23"/>
      <c r="T100" s="26">
        <f t="shared" si="20"/>
        <v>237.74278499999997</v>
      </c>
    </row>
    <row r="101" spans="1:20" ht="12.75" outlineLevel="2">
      <c r="A101" s="19" t="s">
        <v>363</v>
      </c>
      <c r="B101" s="19" t="s">
        <v>785</v>
      </c>
      <c r="C101" s="1" t="s">
        <v>417</v>
      </c>
      <c r="D101" s="23" t="s">
        <v>418</v>
      </c>
      <c r="E101" s="27" t="s">
        <v>335</v>
      </c>
      <c r="F101" s="2" t="s">
        <v>340</v>
      </c>
      <c r="G101" s="27">
        <v>561.22794</v>
      </c>
      <c r="H101" s="56">
        <v>481</v>
      </c>
      <c r="I101" s="27">
        <v>230.88</v>
      </c>
      <c r="J101" s="27"/>
      <c r="O101" s="27"/>
      <c r="P101" s="23"/>
      <c r="R101" s="23"/>
      <c r="T101" s="26">
        <f t="shared" si="20"/>
        <v>792.10794</v>
      </c>
    </row>
    <row r="102" spans="1:20" ht="12.75" outlineLevel="2">
      <c r="A102" s="19" t="s">
        <v>363</v>
      </c>
      <c r="B102" s="19" t="s">
        <v>785</v>
      </c>
      <c r="C102" s="1" t="s">
        <v>417</v>
      </c>
      <c r="D102" s="23" t="s">
        <v>418</v>
      </c>
      <c r="E102" s="27" t="s">
        <v>335</v>
      </c>
      <c r="F102" s="2" t="s">
        <v>356</v>
      </c>
      <c r="G102" s="27"/>
      <c r="H102" s="56"/>
      <c r="I102" s="27"/>
      <c r="J102" s="27">
        <v>180</v>
      </c>
      <c r="O102" s="27"/>
      <c r="P102" s="23"/>
      <c r="R102" s="23"/>
      <c r="T102" s="26">
        <f t="shared" si="20"/>
        <v>180</v>
      </c>
    </row>
    <row r="103" spans="1:20" ht="12.75" outlineLevel="2">
      <c r="A103" s="19" t="s">
        <v>363</v>
      </c>
      <c r="B103" s="19" t="s">
        <v>785</v>
      </c>
      <c r="C103" s="1" t="s">
        <v>417</v>
      </c>
      <c r="D103" s="23" t="s">
        <v>418</v>
      </c>
      <c r="E103" s="27" t="s">
        <v>335</v>
      </c>
      <c r="F103" s="2" t="s">
        <v>853</v>
      </c>
      <c r="G103" s="27">
        <v>41.71</v>
      </c>
      <c r="H103" s="56"/>
      <c r="I103" s="27"/>
      <c r="J103" s="27"/>
      <c r="O103" s="27"/>
      <c r="P103" s="23"/>
      <c r="R103" s="23"/>
      <c r="T103" s="26">
        <f t="shared" si="20"/>
        <v>41.71</v>
      </c>
    </row>
    <row r="104" spans="1:20" ht="12.75" outlineLevel="2">
      <c r="A104" s="19" t="s">
        <v>363</v>
      </c>
      <c r="B104" s="19" t="s">
        <v>785</v>
      </c>
      <c r="C104" s="1" t="s">
        <v>417</v>
      </c>
      <c r="D104" s="23" t="s">
        <v>418</v>
      </c>
      <c r="E104" s="27" t="s">
        <v>335</v>
      </c>
      <c r="F104" s="2" t="s">
        <v>905</v>
      </c>
      <c r="G104" s="27">
        <v>120.8</v>
      </c>
      <c r="H104" s="56"/>
      <c r="I104" s="27"/>
      <c r="J104" s="27"/>
      <c r="O104" s="27"/>
      <c r="P104" s="23"/>
      <c r="R104" s="23"/>
      <c r="T104" s="26">
        <f t="shared" si="20"/>
        <v>120.8</v>
      </c>
    </row>
    <row r="105" spans="1:20" ht="12.75" outlineLevel="2">
      <c r="A105" s="19" t="s">
        <v>363</v>
      </c>
      <c r="B105" s="19" t="s">
        <v>785</v>
      </c>
      <c r="C105" s="1" t="s">
        <v>417</v>
      </c>
      <c r="D105" s="59" t="s">
        <v>418</v>
      </c>
      <c r="E105" s="60" t="s">
        <v>713</v>
      </c>
      <c r="F105" s="23" t="s">
        <v>713</v>
      </c>
      <c r="K105" s="52">
        <v>2</v>
      </c>
      <c r="L105" s="53">
        <v>0.25</v>
      </c>
      <c r="M105" s="27">
        <f>K105*L105*$M$2</f>
        <v>1567.5</v>
      </c>
      <c r="T105" s="26">
        <f t="shared" si="20"/>
        <v>1567.5</v>
      </c>
    </row>
    <row r="106" spans="1:20" ht="12.75" outlineLevel="2">
      <c r="A106" s="19" t="s">
        <v>363</v>
      </c>
      <c r="B106" s="19" t="s">
        <v>785</v>
      </c>
      <c r="C106" s="1" t="s">
        <v>417</v>
      </c>
      <c r="D106" s="23" t="s">
        <v>418</v>
      </c>
      <c r="E106" s="27" t="s">
        <v>903</v>
      </c>
      <c r="F106" s="2" t="s">
        <v>903</v>
      </c>
      <c r="G106" s="27"/>
      <c r="H106" s="56"/>
      <c r="I106" s="27"/>
      <c r="J106" s="27"/>
      <c r="O106" s="27"/>
      <c r="P106" s="61">
        <f>R106/$R$2</f>
        <v>1048</v>
      </c>
      <c r="Q106" s="27">
        <v>1804.01</v>
      </c>
      <c r="R106" s="27">
        <v>10.48</v>
      </c>
      <c r="T106" s="26">
        <f t="shared" si="20"/>
        <v>1814.49</v>
      </c>
    </row>
    <row r="107" spans="1:20" s="3" customFormat="1" ht="12.75" outlineLevel="1">
      <c r="A107" s="222"/>
      <c r="B107" s="222"/>
      <c r="C107" s="224"/>
      <c r="D107" s="222" t="s">
        <v>45</v>
      </c>
      <c r="E107" s="26"/>
      <c r="F107" s="225"/>
      <c r="G107" s="26">
        <f aca="true" t="shared" si="21" ref="G107:T107">SUBTOTAL(9,G95:G106)</f>
        <v>2870.8839150000003</v>
      </c>
      <c r="H107" s="226">
        <f t="shared" si="21"/>
        <v>2981</v>
      </c>
      <c r="I107" s="26">
        <f t="shared" si="21"/>
        <v>443.24</v>
      </c>
      <c r="J107" s="26">
        <f t="shared" si="21"/>
        <v>180</v>
      </c>
      <c r="K107" s="51">
        <f t="shared" si="21"/>
        <v>2</v>
      </c>
      <c r="L107" s="3">
        <f t="shared" si="21"/>
        <v>0.25</v>
      </c>
      <c r="M107" s="26">
        <f t="shared" si="21"/>
        <v>1567.5</v>
      </c>
      <c r="N107" s="47">
        <f t="shared" si="21"/>
        <v>2.75</v>
      </c>
      <c r="O107" s="26">
        <f t="shared" si="21"/>
        <v>198</v>
      </c>
      <c r="P107" s="3">
        <f t="shared" si="21"/>
        <v>1048</v>
      </c>
      <c r="Q107" s="26">
        <f t="shared" si="21"/>
        <v>1804.01</v>
      </c>
      <c r="R107" s="3">
        <f t="shared" si="21"/>
        <v>10.48</v>
      </c>
      <c r="S107" s="26">
        <f t="shared" si="21"/>
        <v>0</v>
      </c>
      <c r="T107" s="26">
        <f t="shared" si="21"/>
        <v>7074.113915</v>
      </c>
    </row>
    <row r="108" spans="1:20" ht="12.75" outlineLevel="2">
      <c r="A108" s="19" t="s">
        <v>363</v>
      </c>
      <c r="B108" s="19" t="s">
        <v>786</v>
      </c>
      <c r="C108" s="1" t="s">
        <v>419</v>
      </c>
      <c r="D108" s="23" t="s">
        <v>420</v>
      </c>
      <c r="E108" s="27" t="s">
        <v>861</v>
      </c>
      <c r="F108" s="2" t="s">
        <v>861</v>
      </c>
      <c r="G108" s="27"/>
      <c r="H108" s="56"/>
      <c r="I108" s="27"/>
      <c r="J108" s="27"/>
      <c r="N108" s="58">
        <f>O108/$O$2</f>
        <v>0.5</v>
      </c>
      <c r="O108" s="27">
        <v>36</v>
      </c>
      <c r="P108" s="23"/>
      <c r="R108" s="23"/>
      <c r="T108" s="26">
        <f aca="true" t="shared" si="22" ref="T108:T116">G108+I108+J108+M108+O108+Q108+R108+S108</f>
        <v>36</v>
      </c>
    </row>
    <row r="109" spans="1:20" ht="12.75" outlineLevel="2">
      <c r="A109" s="19" t="s">
        <v>363</v>
      </c>
      <c r="B109" s="19" t="s">
        <v>786</v>
      </c>
      <c r="C109" s="1" t="s">
        <v>419</v>
      </c>
      <c r="D109" s="23" t="s">
        <v>420</v>
      </c>
      <c r="E109" s="27" t="s">
        <v>335</v>
      </c>
      <c r="F109" s="2">
        <v>15</v>
      </c>
      <c r="G109" s="27">
        <v>157.71833999999998</v>
      </c>
      <c r="H109" s="56">
        <v>443</v>
      </c>
      <c r="I109" s="27">
        <v>44.3</v>
      </c>
      <c r="J109" s="27"/>
      <c r="O109" s="27"/>
      <c r="P109" s="23"/>
      <c r="R109" s="23"/>
      <c r="T109" s="26">
        <f t="shared" si="22"/>
        <v>202.01833999999997</v>
      </c>
    </row>
    <row r="110" spans="1:20" ht="12.75" outlineLevel="2">
      <c r="A110" s="19" t="s">
        <v>363</v>
      </c>
      <c r="B110" s="19" t="s">
        <v>786</v>
      </c>
      <c r="C110" s="1" t="s">
        <v>419</v>
      </c>
      <c r="D110" s="23" t="s">
        <v>420</v>
      </c>
      <c r="E110" s="27" t="s">
        <v>335</v>
      </c>
      <c r="F110" s="2" t="s">
        <v>337</v>
      </c>
      <c r="G110" s="27">
        <v>18.85923</v>
      </c>
      <c r="H110" s="56">
        <v>4</v>
      </c>
      <c r="I110" s="27">
        <v>0.24</v>
      </c>
      <c r="J110" s="27"/>
      <c r="K110" s="51"/>
      <c r="L110" s="3"/>
      <c r="M110" s="26"/>
      <c r="N110" s="47"/>
      <c r="O110" s="26"/>
      <c r="P110" s="3"/>
      <c r="Q110" s="26"/>
      <c r="R110" s="3"/>
      <c r="T110" s="26">
        <f t="shared" si="22"/>
        <v>19.09923</v>
      </c>
    </row>
    <row r="111" spans="1:20" ht="12.75" outlineLevel="2">
      <c r="A111" s="19" t="s">
        <v>363</v>
      </c>
      <c r="B111" s="19" t="s">
        <v>786</v>
      </c>
      <c r="C111" s="1" t="s">
        <v>419</v>
      </c>
      <c r="D111" s="23" t="s">
        <v>420</v>
      </c>
      <c r="E111" s="27" t="s">
        <v>335</v>
      </c>
      <c r="F111" s="2" t="s">
        <v>338</v>
      </c>
      <c r="G111" s="27">
        <v>25.651079999999997</v>
      </c>
      <c r="H111" s="56">
        <v>13</v>
      </c>
      <c r="I111" s="27">
        <v>0.78</v>
      </c>
      <c r="J111" s="27"/>
      <c r="O111" s="27"/>
      <c r="P111" s="23"/>
      <c r="R111" s="23"/>
      <c r="T111" s="26">
        <f t="shared" si="22"/>
        <v>26.431079999999998</v>
      </c>
    </row>
    <row r="112" spans="1:20" ht="12.75" outlineLevel="2">
      <c r="A112" s="19" t="s">
        <v>363</v>
      </c>
      <c r="B112" s="19" t="s">
        <v>786</v>
      </c>
      <c r="C112" s="1" t="s">
        <v>419</v>
      </c>
      <c r="D112" s="23" t="s">
        <v>420</v>
      </c>
      <c r="E112" s="27" t="s">
        <v>335</v>
      </c>
      <c r="F112" s="2" t="s">
        <v>341</v>
      </c>
      <c r="G112" s="27">
        <v>5.054399999999999</v>
      </c>
      <c r="H112" s="56">
        <v>1</v>
      </c>
      <c r="I112" s="27">
        <v>0.06</v>
      </c>
      <c r="J112" s="27"/>
      <c r="K112" s="51"/>
      <c r="L112" s="3"/>
      <c r="M112" s="26"/>
      <c r="N112" s="47"/>
      <c r="O112" s="26"/>
      <c r="P112" s="3"/>
      <c r="Q112" s="26"/>
      <c r="R112" s="3"/>
      <c r="T112" s="26">
        <f t="shared" si="22"/>
        <v>5.114399999999999</v>
      </c>
    </row>
    <row r="113" spans="1:20" ht="12.75" outlineLevel="2">
      <c r="A113" s="19" t="s">
        <v>363</v>
      </c>
      <c r="B113" s="19" t="s">
        <v>786</v>
      </c>
      <c r="C113" s="1" t="s">
        <v>419</v>
      </c>
      <c r="D113" s="23" t="s">
        <v>420</v>
      </c>
      <c r="E113" s="27" t="s">
        <v>335</v>
      </c>
      <c r="F113" s="2" t="s">
        <v>339</v>
      </c>
      <c r="G113" s="27">
        <v>37.112984999999995</v>
      </c>
      <c r="H113" s="56">
        <v>39</v>
      </c>
      <c r="I113" s="27">
        <v>2.34</v>
      </c>
      <c r="J113" s="27"/>
      <c r="O113" s="27"/>
      <c r="P113" s="23"/>
      <c r="R113" s="23"/>
      <c r="T113" s="26">
        <f t="shared" si="22"/>
        <v>39.452985</v>
      </c>
    </row>
    <row r="114" spans="1:20" ht="12.75" outlineLevel="2">
      <c r="A114" s="19" t="s">
        <v>363</v>
      </c>
      <c r="B114" s="19" t="s">
        <v>786</v>
      </c>
      <c r="C114" s="1" t="s">
        <v>419</v>
      </c>
      <c r="D114" s="23" t="s">
        <v>420</v>
      </c>
      <c r="E114" s="27" t="s">
        <v>335</v>
      </c>
      <c r="F114" s="2" t="s">
        <v>340</v>
      </c>
      <c r="G114" s="27">
        <v>12.183209999999999</v>
      </c>
      <c r="H114" s="56">
        <v>13</v>
      </c>
      <c r="I114" s="27">
        <v>6.24</v>
      </c>
      <c r="J114" s="27"/>
      <c r="O114" s="27"/>
      <c r="P114" s="23"/>
      <c r="R114" s="23"/>
      <c r="T114" s="26">
        <f t="shared" si="22"/>
        <v>18.423209999999997</v>
      </c>
    </row>
    <row r="115" spans="1:20" ht="12.75" outlineLevel="2">
      <c r="A115" s="19" t="s">
        <v>363</v>
      </c>
      <c r="B115" s="19" t="s">
        <v>786</v>
      </c>
      <c r="C115" s="1" t="s">
        <v>419</v>
      </c>
      <c r="D115" s="23" t="s">
        <v>420</v>
      </c>
      <c r="E115" s="27" t="s">
        <v>335</v>
      </c>
      <c r="F115" s="2" t="s">
        <v>356</v>
      </c>
      <c r="G115" s="27"/>
      <c r="H115" s="56"/>
      <c r="I115" s="27"/>
      <c r="J115" s="27">
        <v>180</v>
      </c>
      <c r="O115" s="27"/>
      <c r="P115" s="23"/>
      <c r="R115" s="23"/>
      <c r="T115" s="26">
        <f t="shared" si="22"/>
        <v>180</v>
      </c>
    </row>
    <row r="116" spans="1:20" ht="12.75" outlineLevel="2">
      <c r="A116" s="19" t="s">
        <v>363</v>
      </c>
      <c r="B116" s="19" t="s">
        <v>786</v>
      </c>
      <c r="C116" s="1" t="s">
        <v>419</v>
      </c>
      <c r="D116" s="76" t="s">
        <v>420</v>
      </c>
      <c r="E116" s="60" t="s">
        <v>713</v>
      </c>
      <c r="F116" s="23" t="s">
        <v>713</v>
      </c>
      <c r="K116" s="52">
        <v>1</v>
      </c>
      <c r="L116" s="53">
        <v>0.5</v>
      </c>
      <c r="M116" s="27">
        <f>K116*L116*$M$2</f>
        <v>1567.5</v>
      </c>
      <c r="T116" s="26">
        <f t="shared" si="22"/>
        <v>1567.5</v>
      </c>
    </row>
    <row r="117" spans="1:20" s="3" customFormat="1" ht="12.75" outlineLevel="1">
      <c r="A117" s="222"/>
      <c r="B117" s="222"/>
      <c r="C117" s="224"/>
      <c r="D117" s="222" t="s">
        <v>46</v>
      </c>
      <c r="E117" s="26"/>
      <c r="F117" s="225"/>
      <c r="G117" s="26">
        <f aca="true" t="shared" si="23" ref="G117:T117">SUBTOTAL(9,G108:G116)</f>
        <v>256.57924499999996</v>
      </c>
      <c r="H117" s="226">
        <f t="shared" si="23"/>
        <v>513</v>
      </c>
      <c r="I117" s="26">
        <f t="shared" si="23"/>
        <v>53.96</v>
      </c>
      <c r="J117" s="26">
        <f t="shared" si="23"/>
        <v>180</v>
      </c>
      <c r="K117" s="51">
        <f t="shared" si="23"/>
        <v>1</v>
      </c>
      <c r="L117" s="3">
        <f t="shared" si="23"/>
        <v>0.5</v>
      </c>
      <c r="M117" s="26">
        <f t="shared" si="23"/>
        <v>1567.5</v>
      </c>
      <c r="N117" s="47">
        <f t="shared" si="23"/>
        <v>0.5</v>
      </c>
      <c r="O117" s="26">
        <f t="shared" si="23"/>
        <v>36</v>
      </c>
      <c r="P117" s="3">
        <f t="shared" si="23"/>
        <v>0</v>
      </c>
      <c r="Q117" s="26">
        <f t="shared" si="23"/>
        <v>0</v>
      </c>
      <c r="R117" s="3">
        <f t="shared" si="23"/>
        <v>0</v>
      </c>
      <c r="S117" s="26">
        <f t="shared" si="23"/>
        <v>0</v>
      </c>
      <c r="T117" s="26">
        <f t="shared" si="23"/>
        <v>2094.039245</v>
      </c>
    </row>
    <row r="118" spans="1:20" ht="12.75" outlineLevel="2">
      <c r="A118" s="19" t="s">
        <v>363</v>
      </c>
      <c r="B118" s="19" t="s">
        <v>787</v>
      </c>
      <c r="C118" s="1" t="s">
        <v>421</v>
      </c>
      <c r="D118" s="23" t="s">
        <v>422</v>
      </c>
      <c r="E118" s="27" t="s">
        <v>861</v>
      </c>
      <c r="F118" s="2" t="s">
        <v>861</v>
      </c>
      <c r="G118" s="27"/>
      <c r="H118" s="56"/>
      <c r="I118" s="27"/>
      <c r="J118" s="27"/>
      <c r="K118" s="51"/>
      <c r="L118" s="3"/>
      <c r="M118" s="26"/>
      <c r="N118" s="58">
        <f>O118/$O$2</f>
        <v>6.5</v>
      </c>
      <c r="O118" s="27">
        <f>54+54+360</f>
        <v>468</v>
      </c>
      <c r="P118" s="3"/>
      <c r="Q118" s="26"/>
      <c r="R118" s="3"/>
      <c r="T118" s="26">
        <f aca="true" t="shared" si="24" ref="T118:T127">G118+I118+J118+M118+O118+Q118+R118+S118</f>
        <v>468</v>
      </c>
    </row>
    <row r="119" spans="1:20" ht="12.75" outlineLevel="2">
      <c r="A119" s="19" t="s">
        <v>363</v>
      </c>
      <c r="B119" s="19" t="s">
        <v>787</v>
      </c>
      <c r="C119" s="1" t="s">
        <v>421</v>
      </c>
      <c r="D119" s="23" t="s">
        <v>422</v>
      </c>
      <c r="E119" s="27" t="s">
        <v>335</v>
      </c>
      <c r="F119" s="2">
        <v>15</v>
      </c>
      <c r="G119" s="27">
        <v>5396.598674999999</v>
      </c>
      <c r="H119" s="56">
        <v>14926</v>
      </c>
      <c r="I119" s="27">
        <v>1492.6</v>
      </c>
      <c r="J119" s="27"/>
      <c r="O119" s="27"/>
      <c r="P119" s="23"/>
      <c r="R119" s="23"/>
      <c r="T119" s="26">
        <f t="shared" si="24"/>
        <v>6889.198675</v>
      </c>
    </row>
    <row r="120" spans="1:20" ht="12.75" outlineLevel="2">
      <c r="A120" s="19" t="s">
        <v>363</v>
      </c>
      <c r="B120" s="19" t="s">
        <v>787</v>
      </c>
      <c r="C120" s="1" t="s">
        <v>421</v>
      </c>
      <c r="D120" s="23" t="s">
        <v>422</v>
      </c>
      <c r="E120" s="27" t="s">
        <v>335</v>
      </c>
      <c r="F120" s="2" t="s">
        <v>337</v>
      </c>
      <c r="G120" s="27">
        <v>747.83007</v>
      </c>
      <c r="H120" s="56">
        <v>144</v>
      </c>
      <c r="I120" s="27">
        <v>8.64</v>
      </c>
      <c r="J120" s="27"/>
      <c r="O120" s="27"/>
      <c r="P120" s="23"/>
      <c r="R120" s="23"/>
      <c r="T120" s="26">
        <f t="shared" si="24"/>
        <v>756.47007</v>
      </c>
    </row>
    <row r="121" spans="1:20" ht="12.75" outlineLevel="2">
      <c r="A121" s="19" t="s">
        <v>363</v>
      </c>
      <c r="B121" s="19" t="s">
        <v>787</v>
      </c>
      <c r="C121" s="1" t="s">
        <v>421</v>
      </c>
      <c r="D121" s="72" t="s">
        <v>422</v>
      </c>
      <c r="E121" s="27" t="s">
        <v>335</v>
      </c>
      <c r="F121" s="2" t="s">
        <v>338</v>
      </c>
      <c r="G121" s="27">
        <v>1602.0342</v>
      </c>
      <c r="H121" s="56">
        <v>1268</v>
      </c>
      <c r="I121" s="27">
        <v>76.08</v>
      </c>
      <c r="J121" s="27"/>
      <c r="O121" s="27"/>
      <c r="P121" s="23"/>
      <c r="R121" s="23"/>
      <c r="T121" s="26">
        <f t="shared" si="24"/>
        <v>1678.1142</v>
      </c>
    </row>
    <row r="122" spans="1:20" ht="12.75" outlineLevel="2">
      <c r="A122" s="19" t="s">
        <v>363</v>
      </c>
      <c r="B122" s="19" t="s">
        <v>787</v>
      </c>
      <c r="C122" s="1" t="s">
        <v>421</v>
      </c>
      <c r="D122" s="23" t="s">
        <v>422</v>
      </c>
      <c r="E122" s="27" t="s">
        <v>335</v>
      </c>
      <c r="F122" s="2" t="s">
        <v>341</v>
      </c>
      <c r="G122" s="27">
        <v>25.124579999999998</v>
      </c>
      <c r="H122" s="56">
        <v>5</v>
      </c>
      <c r="I122" s="27">
        <v>0.3</v>
      </c>
      <c r="J122" s="27"/>
      <c r="O122" s="27"/>
      <c r="P122" s="23"/>
      <c r="R122" s="23"/>
      <c r="T122" s="26">
        <f t="shared" si="24"/>
        <v>25.42458</v>
      </c>
    </row>
    <row r="123" spans="1:20" ht="12.75" outlineLevel="2">
      <c r="A123" s="19" t="s">
        <v>363</v>
      </c>
      <c r="B123" s="19" t="s">
        <v>787</v>
      </c>
      <c r="C123" s="1" t="s">
        <v>421</v>
      </c>
      <c r="D123" s="23" t="s">
        <v>422</v>
      </c>
      <c r="E123" s="27" t="s">
        <v>335</v>
      </c>
      <c r="F123" s="2" t="s">
        <v>339</v>
      </c>
      <c r="G123" s="27">
        <v>325.108485</v>
      </c>
      <c r="H123" s="56">
        <v>541</v>
      </c>
      <c r="I123" s="27">
        <v>32.46</v>
      </c>
      <c r="J123" s="27"/>
      <c r="O123" s="27"/>
      <c r="P123" s="23"/>
      <c r="R123" s="23"/>
      <c r="T123" s="26">
        <f t="shared" si="24"/>
        <v>357.56848499999995</v>
      </c>
    </row>
    <row r="124" spans="1:20" ht="12.75" outlineLevel="2">
      <c r="A124" s="19" t="s">
        <v>363</v>
      </c>
      <c r="B124" s="19" t="s">
        <v>787</v>
      </c>
      <c r="C124" s="1" t="s">
        <v>421</v>
      </c>
      <c r="D124" s="23" t="s">
        <v>422</v>
      </c>
      <c r="E124" s="27" t="s">
        <v>335</v>
      </c>
      <c r="F124" s="2" t="s">
        <v>340</v>
      </c>
      <c r="G124" s="27">
        <v>3194.4650399999996</v>
      </c>
      <c r="H124" s="56">
        <v>4232</v>
      </c>
      <c r="I124" s="27">
        <v>2031.36</v>
      </c>
      <c r="J124" s="27"/>
      <c r="K124" s="51"/>
      <c r="L124" s="3"/>
      <c r="M124" s="26"/>
      <c r="N124" s="47"/>
      <c r="O124" s="26"/>
      <c r="P124" s="3"/>
      <c r="Q124" s="26"/>
      <c r="R124" s="3"/>
      <c r="T124" s="26">
        <f t="shared" si="24"/>
        <v>5225.82504</v>
      </c>
    </row>
    <row r="125" spans="1:20" ht="12.75" outlineLevel="2">
      <c r="A125" s="19" t="s">
        <v>363</v>
      </c>
      <c r="B125" s="19" t="s">
        <v>787</v>
      </c>
      <c r="C125" s="1" t="s">
        <v>421</v>
      </c>
      <c r="D125" s="23" t="s">
        <v>422</v>
      </c>
      <c r="E125" s="27" t="s">
        <v>335</v>
      </c>
      <c r="F125" s="2" t="s">
        <v>356</v>
      </c>
      <c r="G125" s="27"/>
      <c r="H125" s="56"/>
      <c r="I125" s="27"/>
      <c r="J125" s="27">
        <v>180</v>
      </c>
      <c r="K125" s="51"/>
      <c r="L125" s="3"/>
      <c r="M125" s="26"/>
      <c r="N125" s="47"/>
      <c r="O125" s="26"/>
      <c r="P125" s="3"/>
      <c r="Q125" s="26"/>
      <c r="R125" s="3"/>
      <c r="T125" s="26">
        <f t="shared" si="24"/>
        <v>180</v>
      </c>
    </row>
    <row r="126" spans="1:20" ht="12.75" outlineLevel="2">
      <c r="A126" s="19" t="s">
        <v>363</v>
      </c>
      <c r="B126" s="19" t="s">
        <v>787</v>
      </c>
      <c r="C126" s="1" t="s">
        <v>421</v>
      </c>
      <c r="D126" s="76" t="s">
        <v>422</v>
      </c>
      <c r="E126" s="60" t="s">
        <v>713</v>
      </c>
      <c r="F126" s="23" t="s">
        <v>713</v>
      </c>
      <c r="K126" s="52">
        <v>2</v>
      </c>
      <c r="L126" s="53">
        <v>1</v>
      </c>
      <c r="M126" s="27">
        <f>K126*L126*$M$2</f>
        <v>6270</v>
      </c>
      <c r="T126" s="26">
        <f t="shared" si="24"/>
        <v>6270</v>
      </c>
    </row>
    <row r="127" spans="1:20" ht="12.75" outlineLevel="2">
      <c r="A127" s="19" t="s">
        <v>363</v>
      </c>
      <c r="B127" s="19" t="s">
        <v>787</v>
      </c>
      <c r="C127" s="1" t="s">
        <v>421</v>
      </c>
      <c r="D127" s="23" t="s">
        <v>422</v>
      </c>
      <c r="E127" s="27" t="s">
        <v>710</v>
      </c>
      <c r="F127" s="2" t="s">
        <v>710</v>
      </c>
      <c r="G127" s="27"/>
      <c r="H127" s="56"/>
      <c r="I127" s="27"/>
      <c r="J127" s="27"/>
      <c r="K127" s="51"/>
      <c r="L127" s="3"/>
      <c r="M127" s="26"/>
      <c r="N127" s="47"/>
      <c r="O127" s="27"/>
      <c r="P127" s="3"/>
      <c r="Q127" s="26"/>
      <c r="R127" s="3"/>
      <c r="S127" s="27">
        <v>35.06</v>
      </c>
      <c r="T127" s="26">
        <f t="shared" si="24"/>
        <v>35.06</v>
      </c>
    </row>
    <row r="128" spans="1:20" s="3" customFormat="1" ht="12.75" outlineLevel="1">
      <c r="A128" s="222"/>
      <c r="B128" s="222"/>
      <c r="C128" s="224"/>
      <c r="D128" s="222" t="s">
        <v>47</v>
      </c>
      <c r="E128" s="26"/>
      <c r="F128" s="225"/>
      <c r="G128" s="26">
        <f aca="true" t="shared" si="25" ref="G128:T128">SUBTOTAL(9,G118:G127)</f>
        <v>11291.161049999999</v>
      </c>
      <c r="H128" s="226">
        <f t="shared" si="25"/>
        <v>21116</v>
      </c>
      <c r="I128" s="26">
        <f t="shared" si="25"/>
        <v>3641.4399999999996</v>
      </c>
      <c r="J128" s="26">
        <f t="shared" si="25"/>
        <v>180</v>
      </c>
      <c r="K128" s="51">
        <f t="shared" si="25"/>
        <v>2</v>
      </c>
      <c r="L128" s="3">
        <f t="shared" si="25"/>
        <v>1</v>
      </c>
      <c r="M128" s="26">
        <f t="shared" si="25"/>
        <v>6270</v>
      </c>
      <c r="N128" s="47">
        <f t="shared" si="25"/>
        <v>6.5</v>
      </c>
      <c r="O128" s="26">
        <f t="shared" si="25"/>
        <v>468</v>
      </c>
      <c r="P128" s="3">
        <f t="shared" si="25"/>
        <v>0</v>
      </c>
      <c r="Q128" s="26">
        <f t="shared" si="25"/>
        <v>0</v>
      </c>
      <c r="R128" s="3">
        <f t="shared" si="25"/>
        <v>0</v>
      </c>
      <c r="S128" s="26">
        <f t="shared" si="25"/>
        <v>35.06</v>
      </c>
      <c r="T128" s="26">
        <f t="shared" si="25"/>
        <v>21885.66105</v>
      </c>
    </row>
    <row r="129" spans="1:20" ht="12.75" outlineLevel="2">
      <c r="A129" s="19" t="s">
        <v>363</v>
      </c>
      <c r="B129" s="19" t="s">
        <v>787</v>
      </c>
      <c r="C129" s="1" t="s">
        <v>423</v>
      </c>
      <c r="D129" s="23" t="s">
        <v>424</v>
      </c>
      <c r="E129" s="27" t="s">
        <v>861</v>
      </c>
      <c r="F129" s="2" t="s">
        <v>861</v>
      </c>
      <c r="G129" s="27"/>
      <c r="H129" s="56"/>
      <c r="I129" s="27"/>
      <c r="J129" s="27"/>
      <c r="K129" s="51"/>
      <c r="L129" s="3"/>
      <c r="M129" s="26"/>
      <c r="N129" s="58">
        <f>O129/$O$2</f>
        <v>0.75</v>
      </c>
      <c r="O129" s="27">
        <v>54</v>
      </c>
      <c r="P129" s="3"/>
      <c r="Q129" s="26"/>
      <c r="R129" s="3"/>
      <c r="T129" s="26">
        <f aca="true" t="shared" si="26" ref="T129:T138">G129+I129+J129+M129+O129+Q129+R129+S129</f>
        <v>54</v>
      </c>
    </row>
    <row r="130" spans="1:20" ht="12.75" outlineLevel="2">
      <c r="A130" s="19" t="s">
        <v>363</v>
      </c>
      <c r="B130" s="19" t="s">
        <v>787</v>
      </c>
      <c r="C130" s="1" t="s">
        <v>423</v>
      </c>
      <c r="D130" s="23" t="s">
        <v>424</v>
      </c>
      <c r="E130" s="27" t="s">
        <v>335</v>
      </c>
      <c r="F130" s="2">
        <v>15</v>
      </c>
      <c r="G130" s="27">
        <v>2572.126245</v>
      </c>
      <c r="H130" s="56">
        <v>7073</v>
      </c>
      <c r="I130" s="27">
        <v>707.3</v>
      </c>
      <c r="J130" s="27"/>
      <c r="O130" s="27"/>
      <c r="P130" s="23"/>
      <c r="R130" s="23"/>
      <c r="T130" s="26">
        <f t="shared" si="26"/>
        <v>3279.4262449999997</v>
      </c>
    </row>
    <row r="131" spans="1:20" ht="12.75" outlineLevel="2">
      <c r="A131" s="19" t="s">
        <v>363</v>
      </c>
      <c r="B131" s="19" t="s">
        <v>787</v>
      </c>
      <c r="C131" s="1" t="s">
        <v>423</v>
      </c>
      <c r="D131" s="23" t="s">
        <v>424</v>
      </c>
      <c r="E131" s="27" t="s">
        <v>335</v>
      </c>
      <c r="F131" s="2" t="s">
        <v>337</v>
      </c>
      <c r="G131" s="27">
        <v>839.2409999999993</v>
      </c>
      <c r="H131" s="56">
        <v>164</v>
      </c>
      <c r="I131" s="27">
        <v>9.84</v>
      </c>
      <c r="J131" s="27"/>
      <c r="O131" s="27"/>
      <c r="P131" s="23"/>
      <c r="R131" s="23"/>
      <c r="T131" s="26">
        <f t="shared" si="26"/>
        <v>849.0809999999993</v>
      </c>
    </row>
    <row r="132" spans="1:20" ht="12.75" outlineLevel="2">
      <c r="A132" s="19" t="s">
        <v>363</v>
      </c>
      <c r="B132" s="19" t="s">
        <v>787</v>
      </c>
      <c r="C132" s="1" t="s">
        <v>423</v>
      </c>
      <c r="D132" s="72" t="s">
        <v>424</v>
      </c>
      <c r="E132" s="27" t="s">
        <v>335</v>
      </c>
      <c r="F132" s="2" t="s">
        <v>338</v>
      </c>
      <c r="G132" s="27">
        <v>686.17692</v>
      </c>
      <c r="H132" s="56">
        <v>497</v>
      </c>
      <c r="I132" s="27">
        <v>29.82</v>
      </c>
      <c r="J132" s="27"/>
      <c r="O132" s="27"/>
      <c r="P132" s="23"/>
      <c r="R132" s="23"/>
      <c r="T132" s="26">
        <f t="shared" si="26"/>
        <v>715.99692</v>
      </c>
    </row>
    <row r="133" spans="1:20" ht="12.75" outlineLevel="2">
      <c r="A133" s="19" t="s">
        <v>363</v>
      </c>
      <c r="B133" s="19" t="s">
        <v>787</v>
      </c>
      <c r="C133" s="1" t="s">
        <v>423</v>
      </c>
      <c r="D133" s="23" t="s">
        <v>424</v>
      </c>
      <c r="E133" s="27" t="s">
        <v>335</v>
      </c>
      <c r="F133" s="2" t="s">
        <v>341</v>
      </c>
      <c r="G133" s="27">
        <v>100.035</v>
      </c>
      <c r="H133" s="56">
        <v>18</v>
      </c>
      <c r="I133" s="27">
        <v>1.08</v>
      </c>
      <c r="J133" s="27"/>
      <c r="O133" s="27"/>
      <c r="P133" s="23"/>
      <c r="R133" s="23"/>
      <c r="T133" s="26">
        <f t="shared" si="26"/>
        <v>101.115</v>
      </c>
    </row>
    <row r="134" spans="1:20" ht="12.75" outlineLevel="2">
      <c r="A134" s="19" t="s">
        <v>363</v>
      </c>
      <c r="B134" s="19" t="s">
        <v>787</v>
      </c>
      <c r="C134" s="1" t="s">
        <v>423</v>
      </c>
      <c r="D134" s="23" t="s">
        <v>424</v>
      </c>
      <c r="E134" s="27" t="s">
        <v>335</v>
      </c>
      <c r="F134" s="2" t="s">
        <v>339</v>
      </c>
      <c r="G134" s="27">
        <v>656.792955</v>
      </c>
      <c r="H134" s="56">
        <v>716</v>
      </c>
      <c r="I134" s="27">
        <v>42.96</v>
      </c>
      <c r="J134" s="27"/>
      <c r="O134" s="27"/>
      <c r="P134" s="23"/>
      <c r="R134" s="23"/>
      <c r="T134" s="26">
        <f t="shared" si="26"/>
        <v>699.752955</v>
      </c>
    </row>
    <row r="135" spans="1:20" ht="12.75" outlineLevel="2">
      <c r="A135" s="19" t="s">
        <v>363</v>
      </c>
      <c r="B135" s="19" t="s">
        <v>787</v>
      </c>
      <c r="C135" s="1" t="s">
        <v>423</v>
      </c>
      <c r="D135" s="23" t="s">
        <v>424</v>
      </c>
      <c r="E135" s="27" t="s">
        <v>335</v>
      </c>
      <c r="F135" s="2" t="s">
        <v>340</v>
      </c>
      <c r="G135" s="27">
        <v>422.068725</v>
      </c>
      <c r="H135" s="56">
        <v>512</v>
      </c>
      <c r="I135" s="27">
        <v>245.76</v>
      </c>
      <c r="J135" s="27"/>
      <c r="O135" s="27"/>
      <c r="P135" s="23"/>
      <c r="R135" s="23"/>
      <c r="T135" s="26">
        <f t="shared" si="26"/>
        <v>667.828725</v>
      </c>
    </row>
    <row r="136" spans="1:20" ht="12.75" outlineLevel="2">
      <c r="A136" s="19" t="s">
        <v>363</v>
      </c>
      <c r="B136" s="19" t="s">
        <v>787</v>
      </c>
      <c r="C136" s="1" t="s">
        <v>423</v>
      </c>
      <c r="D136" s="23" t="s">
        <v>424</v>
      </c>
      <c r="E136" s="27" t="s">
        <v>335</v>
      </c>
      <c r="F136" s="2" t="s">
        <v>356</v>
      </c>
      <c r="G136" s="27"/>
      <c r="H136" s="56"/>
      <c r="I136" s="27"/>
      <c r="J136" s="27">
        <v>180</v>
      </c>
      <c r="K136" s="51"/>
      <c r="L136" s="3"/>
      <c r="M136" s="26"/>
      <c r="N136" s="47"/>
      <c r="O136" s="26"/>
      <c r="P136" s="3"/>
      <c r="Q136" s="26"/>
      <c r="R136" s="3"/>
      <c r="T136" s="26">
        <f t="shared" si="26"/>
        <v>180</v>
      </c>
    </row>
    <row r="137" spans="1:20" ht="12.75" outlineLevel="2">
      <c r="A137" s="19" t="s">
        <v>363</v>
      </c>
      <c r="B137" s="19" t="s">
        <v>787</v>
      </c>
      <c r="C137" s="1" t="s">
        <v>423</v>
      </c>
      <c r="D137" s="23" t="s">
        <v>424</v>
      </c>
      <c r="E137" s="27" t="s">
        <v>335</v>
      </c>
      <c r="F137" s="2" t="s">
        <v>342</v>
      </c>
      <c r="G137" s="27">
        <v>0.58968</v>
      </c>
      <c r="H137" s="56">
        <v>2</v>
      </c>
      <c r="I137" s="27">
        <v>0.12</v>
      </c>
      <c r="J137" s="27"/>
      <c r="K137" s="51"/>
      <c r="L137" s="3"/>
      <c r="M137" s="26"/>
      <c r="N137" s="47"/>
      <c r="O137" s="26"/>
      <c r="P137" s="3"/>
      <c r="Q137" s="26"/>
      <c r="R137" s="3"/>
      <c r="T137" s="26">
        <f t="shared" si="26"/>
        <v>0.70968</v>
      </c>
    </row>
    <row r="138" spans="1:20" ht="12.75" outlineLevel="2">
      <c r="A138" s="19" t="s">
        <v>363</v>
      </c>
      <c r="B138" s="19" t="s">
        <v>787</v>
      </c>
      <c r="C138" s="1" t="s">
        <v>423</v>
      </c>
      <c r="D138" s="23" t="s">
        <v>424</v>
      </c>
      <c r="E138" s="27" t="s">
        <v>710</v>
      </c>
      <c r="F138" s="2" t="s">
        <v>710</v>
      </c>
      <c r="G138" s="27"/>
      <c r="H138" s="56"/>
      <c r="I138" s="27"/>
      <c r="J138" s="27"/>
      <c r="K138" s="51"/>
      <c r="L138" s="3"/>
      <c r="M138" s="26"/>
      <c r="N138" s="47"/>
      <c r="O138" s="27"/>
      <c r="P138" s="3"/>
      <c r="Q138" s="26"/>
      <c r="R138" s="3"/>
      <c r="S138" s="27">
        <v>136.74</v>
      </c>
      <c r="T138" s="26">
        <f t="shared" si="26"/>
        <v>136.74</v>
      </c>
    </row>
    <row r="139" spans="1:20" s="3" customFormat="1" ht="12.75" outlineLevel="1">
      <c r="A139" s="222"/>
      <c r="B139" s="222"/>
      <c r="C139" s="224"/>
      <c r="D139" s="222" t="s">
        <v>48</v>
      </c>
      <c r="E139" s="26"/>
      <c r="F139" s="225"/>
      <c r="G139" s="26">
        <f aca="true" t="shared" si="27" ref="G139:T139">SUBTOTAL(9,G129:G138)</f>
        <v>5277.030524999999</v>
      </c>
      <c r="H139" s="226">
        <f t="shared" si="27"/>
        <v>8982</v>
      </c>
      <c r="I139" s="26">
        <f t="shared" si="27"/>
        <v>1036.88</v>
      </c>
      <c r="J139" s="26">
        <f t="shared" si="27"/>
        <v>180</v>
      </c>
      <c r="K139" s="51">
        <f t="shared" si="27"/>
        <v>0</v>
      </c>
      <c r="L139" s="3">
        <f t="shared" si="27"/>
        <v>0</v>
      </c>
      <c r="M139" s="26">
        <f t="shared" si="27"/>
        <v>0</v>
      </c>
      <c r="N139" s="47">
        <f t="shared" si="27"/>
        <v>0.75</v>
      </c>
      <c r="O139" s="26">
        <f t="shared" si="27"/>
        <v>54</v>
      </c>
      <c r="P139" s="3">
        <f t="shared" si="27"/>
        <v>0</v>
      </c>
      <c r="Q139" s="26">
        <f t="shared" si="27"/>
        <v>0</v>
      </c>
      <c r="R139" s="3">
        <f t="shared" si="27"/>
        <v>0</v>
      </c>
      <c r="S139" s="26">
        <f t="shared" si="27"/>
        <v>136.74</v>
      </c>
      <c r="T139" s="26">
        <f t="shared" si="27"/>
        <v>6684.650524999998</v>
      </c>
    </row>
    <row r="140" spans="1:20" ht="12.75" outlineLevel="2">
      <c r="A140" s="19" t="s">
        <v>363</v>
      </c>
      <c r="B140" s="19" t="s">
        <v>787</v>
      </c>
      <c r="C140" s="1" t="s">
        <v>430</v>
      </c>
      <c r="D140" s="19" t="s">
        <v>425</v>
      </c>
      <c r="E140" s="27" t="s">
        <v>861</v>
      </c>
      <c r="F140" s="2" t="s">
        <v>861</v>
      </c>
      <c r="G140" s="27"/>
      <c r="H140" s="56"/>
      <c r="I140" s="27"/>
      <c r="J140" s="27"/>
      <c r="K140" s="51"/>
      <c r="L140" s="3"/>
      <c r="M140" s="26"/>
      <c r="N140" s="58">
        <f>O140/$O$2</f>
        <v>0.5</v>
      </c>
      <c r="O140" s="27">
        <v>36</v>
      </c>
      <c r="P140" s="3"/>
      <c r="Q140" s="26"/>
      <c r="R140" s="3"/>
      <c r="T140" s="26">
        <f aca="true" t="shared" si="28" ref="T140:T152">G140+I140+J140+M140+O140+Q140+R140+S140</f>
        <v>36</v>
      </c>
    </row>
    <row r="141" spans="1:20" ht="12.75" outlineLevel="2">
      <c r="A141" s="19" t="s">
        <v>363</v>
      </c>
      <c r="B141" s="19" t="s">
        <v>787</v>
      </c>
      <c r="C141" s="1" t="s">
        <v>430</v>
      </c>
      <c r="D141" s="19" t="s">
        <v>425</v>
      </c>
      <c r="E141" s="27" t="s">
        <v>710</v>
      </c>
      <c r="F141" s="2" t="s">
        <v>710</v>
      </c>
      <c r="G141" s="27"/>
      <c r="H141" s="56"/>
      <c r="I141" s="27"/>
      <c r="J141" s="27"/>
      <c r="K141" s="51"/>
      <c r="L141" s="3"/>
      <c r="M141" s="26"/>
      <c r="N141" s="47"/>
      <c r="O141" s="27"/>
      <c r="P141" s="3"/>
      <c r="Q141" s="26"/>
      <c r="R141" s="3"/>
      <c r="S141" s="27">
        <v>69.12</v>
      </c>
      <c r="T141" s="26">
        <f t="shared" si="28"/>
        <v>69.12</v>
      </c>
    </row>
    <row r="142" spans="1:20" ht="12.75" outlineLevel="2">
      <c r="A142" s="19" t="s">
        <v>363</v>
      </c>
      <c r="B142" s="19" t="s">
        <v>787</v>
      </c>
      <c r="C142" s="1" t="s">
        <v>778</v>
      </c>
      <c r="D142" s="23" t="s">
        <v>425</v>
      </c>
      <c r="E142" s="27" t="s">
        <v>861</v>
      </c>
      <c r="F142" s="2" t="s">
        <v>861</v>
      </c>
      <c r="G142" s="27"/>
      <c r="H142" s="56"/>
      <c r="I142" s="27"/>
      <c r="J142" s="27"/>
      <c r="K142" s="51"/>
      <c r="L142" s="3"/>
      <c r="M142" s="26"/>
      <c r="N142" s="58">
        <f>O142/$O$2</f>
        <v>1.25</v>
      </c>
      <c r="O142" s="27">
        <v>90</v>
      </c>
      <c r="P142" s="3"/>
      <c r="Q142" s="26"/>
      <c r="R142" s="3"/>
      <c r="T142" s="26">
        <f t="shared" si="28"/>
        <v>90</v>
      </c>
    </row>
    <row r="143" spans="1:20" ht="12.75" outlineLevel="2">
      <c r="A143" s="19" t="s">
        <v>363</v>
      </c>
      <c r="B143" s="19" t="s">
        <v>787</v>
      </c>
      <c r="C143" s="1" t="s">
        <v>778</v>
      </c>
      <c r="D143" s="23" t="s">
        <v>425</v>
      </c>
      <c r="E143" s="27" t="s">
        <v>335</v>
      </c>
      <c r="F143" s="2">
        <v>15</v>
      </c>
      <c r="G143" s="27">
        <v>3894.8890499999998</v>
      </c>
      <c r="H143" s="56">
        <v>10897</v>
      </c>
      <c r="I143" s="27">
        <v>1089.7</v>
      </c>
      <c r="J143" s="27"/>
      <c r="O143" s="27"/>
      <c r="P143" s="23"/>
      <c r="R143" s="23"/>
      <c r="T143" s="26">
        <f t="shared" si="28"/>
        <v>4984.58905</v>
      </c>
    </row>
    <row r="144" spans="1:20" ht="12.75" outlineLevel="2">
      <c r="A144" s="19" t="s">
        <v>363</v>
      </c>
      <c r="B144" s="19" t="s">
        <v>787</v>
      </c>
      <c r="C144" s="1" t="s">
        <v>778</v>
      </c>
      <c r="D144" s="23" t="s">
        <v>425</v>
      </c>
      <c r="E144" s="27" t="s">
        <v>335</v>
      </c>
      <c r="F144" s="2" t="s">
        <v>337</v>
      </c>
      <c r="G144" s="27">
        <v>900.06228</v>
      </c>
      <c r="H144" s="56">
        <v>172</v>
      </c>
      <c r="I144" s="27">
        <v>10.32</v>
      </c>
      <c r="J144" s="27"/>
      <c r="O144" s="27"/>
      <c r="P144" s="23"/>
      <c r="R144" s="23"/>
      <c r="T144" s="26">
        <f t="shared" si="28"/>
        <v>910.38228</v>
      </c>
    </row>
    <row r="145" spans="1:20" ht="12.75" outlineLevel="2">
      <c r="A145" s="19" t="s">
        <v>363</v>
      </c>
      <c r="B145" s="19" t="s">
        <v>787</v>
      </c>
      <c r="C145" s="1" t="s">
        <v>778</v>
      </c>
      <c r="D145" s="23" t="s">
        <v>425</v>
      </c>
      <c r="E145" s="27" t="s">
        <v>335</v>
      </c>
      <c r="F145" s="2" t="s">
        <v>338</v>
      </c>
      <c r="G145" s="27">
        <v>938.30724</v>
      </c>
      <c r="H145" s="56">
        <v>654</v>
      </c>
      <c r="I145" s="27">
        <v>39.24</v>
      </c>
      <c r="J145" s="27"/>
      <c r="O145" s="27"/>
      <c r="P145" s="23"/>
      <c r="R145" s="23"/>
      <c r="T145" s="26">
        <f t="shared" si="28"/>
        <v>977.54724</v>
      </c>
    </row>
    <row r="146" spans="1:20" ht="12.75" outlineLevel="2">
      <c r="A146" s="19" t="s">
        <v>363</v>
      </c>
      <c r="B146" s="19" t="s">
        <v>787</v>
      </c>
      <c r="C146" s="1" t="s">
        <v>778</v>
      </c>
      <c r="D146" s="23" t="s">
        <v>425</v>
      </c>
      <c r="E146" s="27" t="s">
        <v>335</v>
      </c>
      <c r="F146" s="2" t="s">
        <v>341</v>
      </c>
      <c r="G146" s="27">
        <v>104.1417</v>
      </c>
      <c r="H146" s="56">
        <v>20</v>
      </c>
      <c r="I146" s="27">
        <v>1.2</v>
      </c>
      <c r="J146" s="27"/>
      <c r="O146" s="27"/>
      <c r="P146" s="23"/>
      <c r="R146" s="23"/>
      <c r="T146" s="26">
        <f t="shared" si="28"/>
        <v>105.3417</v>
      </c>
    </row>
    <row r="147" spans="1:20" ht="12.75" outlineLevel="2">
      <c r="A147" s="19" t="s">
        <v>363</v>
      </c>
      <c r="B147" s="19" t="s">
        <v>787</v>
      </c>
      <c r="C147" s="1" t="s">
        <v>778</v>
      </c>
      <c r="D147" s="23" t="s">
        <v>425</v>
      </c>
      <c r="E147" s="27" t="s">
        <v>335</v>
      </c>
      <c r="F147" s="2" t="s">
        <v>339</v>
      </c>
      <c r="G147" s="27">
        <v>499.748535</v>
      </c>
      <c r="H147" s="56">
        <v>386</v>
      </c>
      <c r="I147" s="27">
        <v>23.16</v>
      </c>
      <c r="J147" s="27"/>
      <c r="O147" s="27"/>
      <c r="P147" s="23"/>
      <c r="R147" s="23"/>
      <c r="T147" s="26">
        <f t="shared" si="28"/>
        <v>522.908535</v>
      </c>
    </row>
    <row r="148" spans="1:20" ht="12.75" outlineLevel="2">
      <c r="A148" s="19" t="s">
        <v>363</v>
      </c>
      <c r="B148" s="19" t="s">
        <v>787</v>
      </c>
      <c r="C148" s="1" t="s">
        <v>778</v>
      </c>
      <c r="D148" s="23" t="s">
        <v>425</v>
      </c>
      <c r="E148" s="27" t="s">
        <v>335</v>
      </c>
      <c r="F148" s="2" t="s">
        <v>340</v>
      </c>
      <c r="G148" s="27">
        <v>1328.0488649999998</v>
      </c>
      <c r="H148" s="56">
        <v>1509</v>
      </c>
      <c r="I148" s="27">
        <v>724.32</v>
      </c>
      <c r="J148" s="27"/>
      <c r="K148" s="51"/>
      <c r="L148" s="3"/>
      <c r="M148" s="26"/>
      <c r="N148" s="47"/>
      <c r="O148" s="26"/>
      <c r="P148" s="3"/>
      <c r="Q148" s="26"/>
      <c r="R148" s="3"/>
      <c r="T148" s="26">
        <f t="shared" si="28"/>
        <v>2052.368865</v>
      </c>
    </row>
    <row r="149" spans="1:20" ht="12.75" outlineLevel="2">
      <c r="A149" s="19" t="s">
        <v>363</v>
      </c>
      <c r="B149" s="19" t="s">
        <v>787</v>
      </c>
      <c r="C149" s="1" t="s">
        <v>778</v>
      </c>
      <c r="D149" s="23" t="s">
        <v>425</v>
      </c>
      <c r="E149" s="27" t="s">
        <v>335</v>
      </c>
      <c r="F149" s="2" t="s">
        <v>345</v>
      </c>
      <c r="G149" s="27">
        <v>6.318</v>
      </c>
      <c r="H149" s="56">
        <v>2</v>
      </c>
      <c r="I149" s="27">
        <v>0.12</v>
      </c>
      <c r="J149" s="27"/>
      <c r="O149" s="27"/>
      <c r="P149" s="23"/>
      <c r="R149" s="23"/>
      <c r="T149" s="26">
        <f t="shared" si="28"/>
        <v>6.438</v>
      </c>
    </row>
    <row r="150" spans="1:20" ht="12.75" outlineLevel="2">
      <c r="A150" s="19" t="s">
        <v>363</v>
      </c>
      <c r="B150" s="19" t="s">
        <v>787</v>
      </c>
      <c r="C150" s="1" t="s">
        <v>778</v>
      </c>
      <c r="D150" s="23" t="s">
        <v>425</v>
      </c>
      <c r="E150" s="27" t="s">
        <v>335</v>
      </c>
      <c r="F150" s="2" t="s">
        <v>356</v>
      </c>
      <c r="G150" s="27"/>
      <c r="H150" s="56"/>
      <c r="I150" s="27"/>
      <c r="J150" s="27">
        <v>180</v>
      </c>
      <c r="K150" s="51"/>
      <c r="L150" s="3"/>
      <c r="M150" s="26"/>
      <c r="N150" s="47"/>
      <c r="O150" s="26"/>
      <c r="P150" s="3"/>
      <c r="Q150" s="26"/>
      <c r="R150" s="3"/>
      <c r="T150" s="26">
        <f t="shared" si="28"/>
        <v>180</v>
      </c>
    </row>
    <row r="151" spans="1:20" ht="12.75" outlineLevel="2">
      <c r="A151" s="19" t="s">
        <v>363</v>
      </c>
      <c r="B151" s="19" t="s">
        <v>787</v>
      </c>
      <c r="C151" s="1" t="s">
        <v>778</v>
      </c>
      <c r="D151" s="23" t="s">
        <v>425</v>
      </c>
      <c r="E151" s="27" t="s">
        <v>335</v>
      </c>
      <c r="F151" s="2" t="s">
        <v>342</v>
      </c>
      <c r="G151" s="27">
        <v>30.073679999999996</v>
      </c>
      <c r="H151" s="56">
        <v>103</v>
      </c>
      <c r="I151" s="27">
        <v>6.18</v>
      </c>
      <c r="J151" s="27"/>
      <c r="K151" s="51"/>
      <c r="L151" s="3"/>
      <c r="M151" s="26"/>
      <c r="N151" s="47"/>
      <c r="O151" s="26"/>
      <c r="P151" s="3"/>
      <c r="Q151" s="26"/>
      <c r="R151" s="3"/>
      <c r="T151" s="26">
        <f t="shared" si="28"/>
        <v>36.253679999999996</v>
      </c>
    </row>
    <row r="152" spans="1:20" ht="12.75" outlineLevel="2">
      <c r="A152" s="19" t="s">
        <v>363</v>
      </c>
      <c r="B152" s="19" t="s">
        <v>787</v>
      </c>
      <c r="C152" s="1" t="s">
        <v>778</v>
      </c>
      <c r="D152" s="76" t="s">
        <v>425</v>
      </c>
      <c r="E152" s="60" t="s">
        <v>713</v>
      </c>
      <c r="F152" s="23" t="s">
        <v>713</v>
      </c>
      <c r="K152" s="52">
        <v>1</v>
      </c>
      <c r="L152" s="53">
        <v>1</v>
      </c>
      <c r="M152" s="27">
        <f>K152*L152*$M$2</f>
        <v>3135</v>
      </c>
      <c r="T152" s="26">
        <f t="shared" si="28"/>
        <v>3135</v>
      </c>
    </row>
    <row r="153" spans="1:20" s="3" customFormat="1" ht="12.75" outlineLevel="1">
      <c r="A153" s="222"/>
      <c r="B153" s="222"/>
      <c r="C153" s="224"/>
      <c r="D153" s="222" t="s">
        <v>49</v>
      </c>
      <c r="E153" s="26"/>
      <c r="F153" s="225"/>
      <c r="G153" s="26">
        <f aca="true" t="shared" si="29" ref="G153:T153">SUBTOTAL(9,G140:G152)</f>
        <v>7701.58935</v>
      </c>
      <c r="H153" s="226">
        <f t="shared" si="29"/>
        <v>13743</v>
      </c>
      <c r="I153" s="26">
        <f t="shared" si="29"/>
        <v>1894.24</v>
      </c>
      <c r="J153" s="26">
        <f t="shared" si="29"/>
        <v>180</v>
      </c>
      <c r="K153" s="51">
        <f t="shared" si="29"/>
        <v>1</v>
      </c>
      <c r="L153" s="3">
        <f t="shared" si="29"/>
        <v>1</v>
      </c>
      <c r="M153" s="26">
        <f t="shared" si="29"/>
        <v>3135</v>
      </c>
      <c r="N153" s="47">
        <f t="shared" si="29"/>
        <v>1.75</v>
      </c>
      <c r="O153" s="26">
        <f t="shared" si="29"/>
        <v>126</v>
      </c>
      <c r="P153" s="3">
        <f t="shared" si="29"/>
        <v>0</v>
      </c>
      <c r="Q153" s="26">
        <f t="shared" si="29"/>
        <v>0</v>
      </c>
      <c r="R153" s="3">
        <f t="shared" si="29"/>
        <v>0</v>
      </c>
      <c r="S153" s="26">
        <f t="shared" si="29"/>
        <v>69.12</v>
      </c>
      <c r="T153" s="26">
        <f t="shared" si="29"/>
        <v>13105.949349999999</v>
      </c>
    </row>
    <row r="154" spans="1:20" ht="12.75" outlineLevel="2">
      <c r="A154" s="19" t="s">
        <v>363</v>
      </c>
      <c r="B154" s="19" t="s">
        <v>787</v>
      </c>
      <c r="C154" s="1" t="s">
        <v>419</v>
      </c>
      <c r="D154" s="23" t="s">
        <v>427</v>
      </c>
      <c r="E154" s="27" t="s">
        <v>861</v>
      </c>
      <c r="F154" s="2" t="s">
        <v>861</v>
      </c>
      <c r="G154" s="27"/>
      <c r="H154" s="56"/>
      <c r="I154" s="27"/>
      <c r="J154" s="27"/>
      <c r="K154" s="51"/>
      <c r="L154" s="3"/>
      <c r="M154" s="26"/>
      <c r="N154" s="58">
        <f>O154/$O$2</f>
        <v>0.25</v>
      </c>
      <c r="O154" s="27">
        <v>18</v>
      </c>
      <c r="P154" s="3"/>
      <c r="Q154" s="26"/>
      <c r="R154" s="3"/>
      <c r="T154" s="26">
        <f aca="true" t="shared" si="30" ref="T154:T167">G154+I154+J154+M154+O154+Q154+R154+S154</f>
        <v>18</v>
      </c>
    </row>
    <row r="155" spans="1:20" ht="12.75" outlineLevel="2">
      <c r="A155" s="19" t="s">
        <v>363</v>
      </c>
      <c r="B155" s="19" t="s">
        <v>787</v>
      </c>
      <c r="C155" s="1" t="s">
        <v>421</v>
      </c>
      <c r="D155" s="72" t="s">
        <v>427</v>
      </c>
      <c r="E155" s="27" t="s">
        <v>861</v>
      </c>
      <c r="F155" s="2" t="s">
        <v>861</v>
      </c>
      <c r="G155" s="27"/>
      <c r="H155" s="56"/>
      <c r="I155" s="27"/>
      <c r="J155" s="27"/>
      <c r="K155" s="51"/>
      <c r="L155" s="3"/>
      <c r="M155" s="26"/>
      <c r="N155" s="58">
        <f>O155/$O$2</f>
        <v>0.5</v>
      </c>
      <c r="O155" s="27">
        <v>36</v>
      </c>
      <c r="P155" s="3"/>
      <c r="Q155" s="26"/>
      <c r="R155" s="3"/>
      <c r="T155" s="26">
        <f t="shared" si="30"/>
        <v>36</v>
      </c>
    </row>
    <row r="156" spans="1:20" ht="12.75" outlineLevel="2">
      <c r="A156" s="19" t="s">
        <v>363</v>
      </c>
      <c r="B156" s="19" t="s">
        <v>787</v>
      </c>
      <c r="C156" s="1" t="s">
        <v>426</v>
      </c>
      <c r="D156" s="23" t="s">
        <v>427</v>
      </c>
      <c r="E156" s="27" t="s">
        <v>861</v>
      </c>
      <c r="F156" s="2" t="s">
        <v>861</v>
      </c>
      <c r="G156" s="27"/>
      <c r="H156" s="56"/>
      <c r="I156" s="27"/>
      <c r="J156" s="27"/>
      <c r="K156" s="51"/>
      <c r="L156" s="3"/>
      <c r="M156" s="26"/>
      <c r="N156" s="58">
        <f>O156/$O$2</f>
        <v>3.25</v>
      </c>
      <c r="O156" s="27">
        <v>234</v>
      </c>
      <c r="P156" s="3"/>
      <c r="Q156" s="26"/>
      <c r="R156" s="3"/>
      <c r="T156" s="26">
        <f t="shared" si="30"/>
        <v>234</v>
      </c>
    </row>
    <row r="157" spans="1:20" ht="12.75" outlineLevel="2">
      <c r="A157" s="19" t="s">
        <v>363</v>
      </c>
      <c r="B157" s="19" t="s">
        <v>787</v>
      </c>
      <c r="C157" s="1" t="s">
        <v>426</v>
      </c>
      <c r="D157" s="23" t="s">
        <v>427</v>
      </c>
      <c r="E157" s="27" t="s">
        <v>335</v>
      </c>
      <c r="F157" s="2">
        <v>15</v>
      </c>
      <c r="G157" s="27">
        <v>2630.04651</v>
      </c>
      <c r="H157" s="56">
        <v>7150</v>
      </c>
      <c r="I157" s="27">
        <v>715</v>
      </c>
      <c r="J157" s="27"/>
      <c r="O157" s="27"/>
      <c r="P157" s="23"/>
      <c r="R157" s="23"/>
      <c r="T157" s="26">
        <f t="shared" si="30"/>
        <v>3345.04651</v>
      </c>
    </row>
    <row r="158" spans="1:20" ht="12.75" outlineLevel="2">
      <c r="A158" s="19" t="s">
        <v>363</v>
      </c>
      <c r="B158" s="19" t="s">
        <v>787</v>
      </c>
      <c r="C158" s="1" t="s">
        <v>426</v>
      </c>
      <c r="D158" s="23" t="s">
        <v>427</v>
      </c>
      <c r="E158" s="27" t="s">
        <v>335</v>
      </c>
      <c r="F158" s="2" t="s">
        <v>337</v>
      </c>
      <c r="G158" s="27">
        <v>783.96903</v>
      </c>
      <c r="H158" s="56">
        <v>167</v>
      </c>
      <c r="I158" s="27">
        <v>10.02</v>
      </c>
      <c r="J158" s="27"/>
      <c r="K158" s="51"/>
      <c r="L158" s="3"/>
      <c r="M158" s="26"/>
      <c r="N158" s="47"/>
      <c r="O158" s="26"/>
      <c r="P158" s="3"/>
      <c r="Q158" s="26"/>
      <c r="R158" s="3"/>
      <c r="T158" s="26">
        <f t="shared" si="30"/>
        <v>793.98903</v>
      </c>
    </row>
    <row r="159" spans="1:20" ht="12.75" outlineLevel="2">
      <c r="A159" s="19" t="s">
        <v>363</v>
      </c>
      <c r="B159" s="19" t="s">
        <v>787</v>
      </c>
      <c r="C159" s="1" t="s">
        <v>426</v>
      </c>
      <c r="D159" s="23" t="s">
        <v>427</v>
      </c>
      <c r="E159" s="27" t="s">
        <v>335</v>
      </c>
      <c r="F159" s="2" t="s">
        <v>338</v>
      </c>
      <c r="G159" s="27">
        <v>3128.3682299999996</v>
      </c>
      <c r="H159" s="56">
        <v>2210</v>
      </c>
      <c r="I159" s="27">
        <v>132.6</v>
      </c>
      <c r="J159" s="27"/>
      <c r="O159" s="27"/>
      <c r="P159" s="23"/>
      <c r="R159" s="23"/>
      <c r="T159" s="26">
        <f t="shared" si="30"/>
        <v>3260.9682299999995</v>
      </c>
    </row>
    <row r="160" spans="1:20" ht="12.75" outlineLevel="2">
      <c r="A160" s="19" t="s">
        <v>363</v>
      </c>
      <c r="B160" s="19" t="s">
        <v>787</v>
      </c>
      <c r="C160" s="1" t="s">
        <v>426</v>
      </c>
      <c r="D160" s="23" t="s">
        <v>427</v>
      </c>
      <c r="E160" s="27" t="s">
        <v>335</v>
      </c>
      <c r="F160" s="2" t="s">
        <v>341</v>
      </c>
      <c r="G160" s="27">
        <v>103.35195</v>
      </c>
      <c r="H160" s="56">
        <v>19</v>
      </c>
      <c r="I160" s="27">
        <v>1.14</v>
      </c>
      <c r="J160" s="27"/>
      <c r="O160" s="27"/>
      <c r="P160" s="23"/>
      <c r="R160" s="23"/>
      <c r="T160" s="26">
        <f t="shared" si="30"/>
        <v>104.49195</v>
      </c>
    </row>
    <row r="161" spans="1:20" ht="12.75" outlineLevel="2">
      <c r="A161" s="19" t="s">
        <v>363</v>
      </c>
      <c r="B161" s="19" t="s">
        <v>787</v>
      </c>
      <c r="C161" s="1" t="s">
        <v>426</v>
      </c>
      <c r="D161" s="72" t="s">
        <v>427</v>
      </c>
      <c r="E161" s="27" t="s">
        <v>335</v>
      </c>
      <c r="F161" s="2" t="s">
        <v>339</v>
      </c>
      <c r="G161" s="27">
        <v>1038.85821</v>
      </c>
      <c r="H161" s="56">
        <v>1409</v>
      </c>
      <c r="I161" s="27">
        <v>84.54</v>
      </c>
      <c r="J161" s="27"/>
      <c r="O161" s="27"/>
      <c r="P161" s="23"/>
      <c r="R161" s="23"/>
      <c r="T161" s="26">
        <f t="shared" si="30"/>
        <v>1123.39821</v>
      </c>
    </row>
    <row r="162" spans="1:20" ht="12.75" outlineLevel="2">
      <c r="A162" s="19" t="s">
        <v>363</v>
      </c>
      <c r="B162" s="19" t="s">
        <v>787</v>
      </c>
      <c r="C162" s="1" t="s">
        <v>426</v>
      </c>
      <c r="D162" s="23" t="s">
        <v>427</v>
      </c>
      <c r="E162" s="27" t="s">
        <v>335</v>
      </c>
      <c r="F162" s="2" t="s">
        <v>340</v>
      </c>
      <c r="G162" s="27">
        <v>1313.64909</v>
      </c>
      <c r="H162" s="56">
        <v>1562</v>
      </c>
      <c r="I162" s="27">
        <v>749.76</v>
      </c>
      <c r="J162" s="27"/>
      <c r="O162" s="27"/>
      <c r="P162" s="23"/>
      <c r="R162" s="23"/>
      <c r="T162" s="26">
        <f t="shared" si="30"/>
        <v>2063.40909</v>
      </c>
    </row>
    <row r="163" spans="1:20" ht="12.75" outlineLevel="2">
      <c r="A163" s="19" t="s">
        <v>363</v>
      </c>
      <c r="B163" s="19" t="s">
        <v>787</v>
      </c>
      <c r="C163" s="1" t="s">
        <v>426</v>
      </c>
      <c r="D163" s="23" t="s">
        <v>427</v>
      </c>
      <c r="E163" s="27" t="s">
        <v>335</v>
      </c>
      <c r="F163" s="2" t="s">
        <v>356</v>
      </c>
      <c r="G163" s="27"/>
      <c r="H163" s="56"/>
      <c r="I163" s="27"/>
      <c r="J163" s="27">
        <v>180</v>
      </c>
      <c r="K163" s="51"/>
      <c r="L163" s="3"/>
      <c r="M163" s="26"/>
      <c r="N163" s="47"/>
      <c r="O163" s="26"/>
      <c r="P163" s="3"/>
      <c r="Q163" s="26"/>
      <c r="R163" s="3"/>
      <c r="T163" s="26">
        <f t="shared" si="30"/>
        <v>180</v>
      </c>
    </row>
    <row r="164" spans="1:20" ht="12.75" outlineLevel="2">
      <c r="A164" s="19" t="s">
        <v>363</v>
      </c>
      <c r="B164" s="19" t="s">
        <v>787</v>
      </c>
      <c r="C164" s="1" t="s">
        <v>426</v>
      </c>
      <c r="D164" s="23" t="s">
        <v>427</v>
      </c>
      <c r="E164" s="27" t="s">
        <v>335</v>
      </c>
      <c r="F164" s="2" t="s">
        <v>853</v>
      </c>
      <c r="G164" s="27">
        <v>72.57</v>
      </c>
      <c r="H164" s="56"/>
      <c r="I164" s="27"/>
      <c r="J164" s="27"/>
      <c r="K164" s="51"/>
      <c r="L164" s="3"/>
      <c r="M164" s="26"/>
      <c r="N164" s="47"/>
      <c r="O164" s="26"/>
      <c r="P164" s="3"/>
      <c r="Q164" s="26"/>
      <c r="R164" s="3"/>
      <c r="T164" s="26">
        <f t="shared" si="30"/>
        <v>72.57</v>
      </c>
    </row>
    <row r="165" spans="1:20" ht="12.75" outlineLevel="2">
      <c r="A165" s="19" t="s">
        <v>363</v>
      </c>
      <c r="B165" s="19" t="s">
        <v>787</v>
      </c>
      <c r="C165" s="1" t="s">
        <v>426</v>
      </c>
      <c r="D165" s="23" t="s">
        <v>427</v>
      </c>
      <c r="E165" s="27" t="s">
        <v>335</v>
      </c>
      <c r="F165" s="2" t="s">
        <v>342</v>
      </c>
      <c r="G165" s="27">
        <v>5.896799999999999</v>
      </c>
      <c r="H165" s="56">
        <v>20</v>
      </c>
      <c r="I165" s="27">
        <v>1.2</v>
      </c>
      <c r="J165" s="27"/>
      <c r="K165" s="51"/>
      <c r="L165" s="3"/>
      <c r="M165" s="26"/>
      <c r="N165" s="47"/>
      <c r="O165" s="26"/>
      <c r="P165" s="3"/>
      <c r="Q165" s="26"/>
      <c r="R165" s="3"/>
      <c r="T165" s="26">
        <f t="shared" si="30"/>
        <v>7.096799999999999</v>
      </c>
    </row>
    <row r="166" spans="1:20" ht="12.75" outlineLevel="2">
      <c r="A166" s="19" t="s">
        <v>363</v>
      </c>
      <c r="B166" s="19" t="s">
        <v>787</v>
      </c>
      <c r="C166" s="1" t="s">
        <v>426</v>
      </c>
      <c r="D166" s="76" t="s">
        <v>427</v>
      </c>
      <c r="E166" s="60" t="s">
        <v>713</v>
      </c>
      <c r="F166" s="23" t="s">
        <v>713</v>
      </c>
      <c r="K166" s="52">
        <v>1</v>
      </c>
      <c r="L166" s="53">
        <v>0.5</v>
      </c>
      <c r="M166" s="27">
        <f>K166*L166*$M$2</f>
        <v>1567.5</v>
      </c>
      <c r="T166" s="26">
        <f t="shared" si="30"/>
        <v>1567.5</v>
      </c>
    </row>
    <row r="167" spans="1:20" ht="12.75" outlineLevel="2">
      <c r="A167" s="19" t="s">
        <v>363</v>
      </c>
      <c r="B167" s="19" t="s">
        <v>787</v>
      </c>
      <c r="C167" s="1" t="s">
        <v>426</v>
      </c>
      <c r="D167" s="23" t="s">
        <v>427</v>
      </c>
      <c r="E167" s="27" t="s">
        <v>710</v>
      </c>
      <c r="F167" s="2" t="s">
        <v>710</v>
      </c>
      <c r="G167" s="27"/>
      <c r="H167" s="56"/>
      <c r="I167" s="27"/>
      <c r="J167" s="27"/>
      <c r="K167" s="51"/>
      <c r="L167" s="3"/>
      <c r="M167" s="26"/>
      <c r="N167" s="47"/>
      <c r="O167" s="27"/>
      <c r="P167" s="3"/>
      <c r="Q167" s="26"/>
      <c r="R167" s="3"/>
      <c r="S167" s="27">
        <v>13.98</v>
      </c>
      <c r="T167" s="26">
        <f t="shared" si="30"/>
        <v>13.98</v>
      </c>
    </row>
    <row r="168" spans="1:20" s="3" customFormat="1" ht="12.75" outlineLevel="1">
      <c r="A168" s="222"/>
      <c r="B168" s="222"/>
      <c r="C168" s="224"/>
      <c r="D168" s="222" t="s">
        <v>50</v>
      </c>
      <c r="E168" s="26"/>
      <c r="F168" s="225"/>
      <c r="G168" s="26">
        <f aca="true" t="shared" si="31" ref="G168:T168">SUBTOTAL(9,G154:G167)</f>
        <v>9076.709820000002</v>
      </c>
      <c r="H168" s="226">
        <f t="shared" si="31"/>
        <v>12537</v>
      </c>
      <c r="I168" s="26">
        <f t="shared" si="31"/>
        <v>1694.26</v>
      </c>
      <c r="J168" s="26">
        <f t="shared" si="31"/>
        <v>180</v>
      </c>
      <c r="K168" s="51">
        <f t="shared" si="31"/>
        <v>1</v>
      </c>
      <c r="L168" s="3">
        <f t="shared" si="31"/>
        <v>0.5</v>
      </c>
      <c r="M168" s="26">
        <f t="shared" si="31"/>
        <v>1567.5</v>
      </c>
      <c r="N168" s="47">
        <f t="shared" si="31"/>
        <v>4</v>
      </c>
      <c r="O168" s="26">
        <f t="shared" si="31"/>
        <v>288</v>
      </c>
      <c r="P168" s="3">
        <f t="shared" si="31"/>
        <v>0</v>
      </c>
      <c r="Q168" s="26">
        <f t="shared" si="31"/>
        <v>0</v>
      </c>
      <c r="R168" s="3">
        <f t="shared" si="31"/>
        <v>0</v>
      </c>
      <c r="S168" s="26">
        <f t="shared" si="31"/>
        <v>13.98</v>
      </c>
      <c r="T168" s="26">
        <f t="shared" si="31"/>
        <v>12820.449819999998</v>
      </c>
    </row>
    <row r="169" spans="1:20" ht="12.75" outlineLevel="2">
      <c r="A169" s="19" t="s">
        <v>363</v>
      </c>
      <c r="B169" s="19" t="s">
        <v>788</v>
      </c>
      <c r="C169" s="1" t="s">
        <v>428</v>
      </c>
      <c r="D169" s="23" t="s">
        <v>429</v>
      </c>
      <c r="E169" s="27" t="s">
        <v>861</v>
      </c>
      <c r="F169" s="2" t="s">
        <v>861</v>
      </c>
      <c r="G169" s="27"/>
      <c r="H169" s="56"/>
      <c r="I169" s="27"/>
      <c r="J169" s="27"/>
      <c r="N169" s="58">
        <f>O169/$O$2</f>
        <v>0.75</v>
      </c>
      <c r="O169" s="27">
        <v>54</v>
      </c>
      <c r="P169" s="23"/>
      <c r="R169" s="23"/>
      <c r="T169" s="26">
        <f aca="true" t="shared" si="32" ref="T169:T176">G169+I169+J169+M169+O169+Q169+R169+S169</f>
        <v>54</v>
      </c>
    </row>
    <row r="170" spans="1:20" ht="12.75" outlineLevel="2">
      <c r="A170" s="19" t="s">
        <v>363</v>
      </c>
      <c r="B170" s="19" t="s">
        <v>788</v>
      </c>
      <c r="C170" s="1" t="s">
        <v>428</v>
      </c>
      <c r="D170" s="23" t="s">
        <v>429</v>
      </c>
      <c r="E170" s="27" t="s">
        <v>335</v>
      </c>
      <c r="F170" s="2">
        <v>15</v>
      </c>
      <c r="G170" s="27">
        <v>461.35615499999994</v>
      </c>
      <c r="H170" s="56">
        <v>1246</v>
      </c>
      <c r="I170" s="27">
        <v>124.6</v>
      </c>
      <c r="J170" s="27"/>
      <c r="O170" s="27"/>
      <c r="P170" s="23"/>
      <c r="R170" s="23"/>
      <c r="T170" s="26">
        <f t="shared" si="32"/>
        <v>585.956155</v>
      </c>
    </row>
    <row r="171" spans="1:20" ht="12.75" outlineLevel="2">
      <c r="A171" s="19" t="s">
        <v>363</v>
      </c>
      <c r="B171" s="19" t="s">
        <v>788</v>
      </c>
      <c r="C171" s="1" t="s">
        <v>428</v>
      </c>
      <c r="D171" s="23" t="s">
        <v>429</v>
      </c>
      <c r="E171" s="27" t="s">
        <v>335</v>
      </c>
      <c r="F171" s="2" t="s">
        <v>337</v>
      </c>
      <c r="G171" s="27">
        <v>29.49453</v>
      </c>
      <c r="H171" s="56">
        <v>8</v>
      </c>
      <c r="I171" s="27">
        <v>0.48</v>
      </c>
      <c r="J171" s="27"/>
      <c r="O171" s="27"/>
      <c r="P171" s="23"/>
      <c r="R171" s="23"/>
      <c r="T171" s="26">
        <f t="shared" si="32"/>
        <v>29.97453</v>
      </c>
    </row>
    <row r="172" spans="1:20" ht="12.75" outlineLevel="2">
      <c r="A172" s="19" t="s">
        <v>363</v>
      </c>
      <c r="B172" s="19" t="s">
        <v>788</v>
      </c>
      <c r="C172" s="1" t="s">
        <v>428</v>
      </c>
      <c r="D172" s="72" t="s">
        <v>429</v>
      </c>
      <c r="E172" s="27" t="s">
        <v>335</v>
      </c>
      <c r="F172" s="2" t="s">
        <v>338</v>
      </c>
      <c r="G172" s="27">
        <v>63.62226</v>
      </c>
      <c r="H172" s="56">
        <v>42</v>
      </c>
      <c r="I172" s="27">
        <v>2.52</v>
      </c>
      <c r="J172" s="27"/>
      <c r="O172" s="27"/>
      <c r="P172" s="23"/>
      <c r="R172" s="23"/>
      <c r="T172" s="26">
        <f t="shared" si="32"/>
        <v>66.14226</v>
      </c>
    </row>
    <row r="173" spans="1:20" ht="12.75" outlineLevel="2">
      <c r="A173" s="19" t="s">
        <v>363</v>
      </c>
      <c r="B173" s="19" t="s">
        <v>788</v>
      </c>
      <c r="C173" s="1" t="s">
        <v>428</v>
      </c>
      <c r="D173" s="23" t="s">
        <v>429</v>
      </c>
      <c r="E173" s="27" t="s">
        <v>335</v>
      </c>
      <c r="F173" s="2" t="s">
        <v>341</v>
      </c>
      <c r="G173" s="27">
        <v>10.003499999999999</v>
      </c>
      <c r="H173" s="56">
        <v>2</v>
      </c>
      <c r="I173" s="27">
        <v>0.12</v>
      </c>
      <c r="J173" s="27"/>
      <c r="O173" s="27"/>
      <c r="P173" s="23"/>
      <c r="R173" s="23"/>
      <c r="T173" s="26">
        <f t="shared" si="32"/>
        <v>10.123499999999998</v>
      </c>
    </row>
    <row r="174" spans="1:20" ht="12.75" outlineLevel="2">
      <c r="A174" s="19" t="s">
        <v>363</v>
      </c>
      <c r="B174" s="19" t="s">
        <v>788</v>
      </c>
      <c r="C174" s="1" t="s">
        <v>428</v>
      </c>
      <c r="D174" s="23" t="s">
        <v>429</v>
      </c>
      <c r="E174" s="27" t="s">
        <v>335</v>
      </c>
      <c r="F174" s="2" t="s">
        <v>339</v>
      </c>
      <c r="G174" s="27">
        <v>37.660545</v>
      </c>
      <c r="H174" s="56">
        <v>66</v>
      </c>
      <c r="I174" s="27">
        <v>3.96</v>
      </c>
      <c r="J174" s="27"/>
      <c r="O174" s="27"/>
      <c r="P174" s="23"/>
      <c r="R174" s="23"/>
      <c r="T174" s="26">
        <f t="shared" si="32"/>
        <v>41.620545</v>
      </c>
    </row>
    <row r="175" spans="1:20" ht="12.75" outlineLevel="2">
      <c r="A175" s="19" t="s">
        <v>363</v>
      </c>
      <c r="B175" s="19" t="s">
        <v>788</v>
      </c>
      <c r="C175" s="1" t="s">
        <v>428</v>
      </c>
      <c r="D175" s="23" t="s">
        <v>429</v>
      </c>
      <c r="E175" s="27" t="s">
        <v>335</v>
      </c>
      <c r="F175" s="2" t="s">
        <v>340</v>
      </c>
      <c r="G175" s="27">
        <v>72.39375</v>
      </c>
      <c r="H175" s="56">
        <v>74</v>
      </c>
      <c r="I175" s="27">
        <v>35.52</v>
      </c>
      <c r="J175" s="27"/>
      <c r="O175" s="27"/>
      <c r="P175" s="23"/>
      <c r="R175" s="23"/>
      <c r="T175" s="26">
        <f t="shared" si="32"/>
        <v>107.91375</v>
      </c>
    </row>
    <row r="176" spans="1:20" ht="12.75" outlineLevel="2">
      <c r="A176" s="19" t="s">
        <v>363</v>
      </c>
      <c r="B176" s="19" t="s">
        <v>788</v>
      </c>
      <c r="C176" s="1" t="s">
        <v>428</v>
      </c>
      <c r="D176" s="23" t="s">
        <v>429</v>
      </c>
      <c r="E176" s="27" t="s">
        <v>335</v>
      </c>
      <c r="F176" s="2" t="s">
        <v>356</v>
      </c>
      <c r="G176" s="27"/>
      <c r="H176" s="56"/>
      <c r="I176" s="27"/>
      <c r="J176" s="27">
        <v>180</v>
      </c>
      <c r="O176" s="27"/>
      <c r="P176" s="23"/>
      <c r="R176" s="23"/>
      <c r="T176" s="26">
        <f t="shared" si="32"/>
        <v>180</v>
      </c>
    </row>
    <row r="177" spans="1:20" s="3" customFormat="1" ht="12.75" outlineLevel="1">
      <c r="A177" s="222"/>
      <c r="B177" s="222"/>
      <c r="C177" s="224"/>
      <c r="D177" s="222" t="s">
        <v>51</v>
      </c>
      <c r="E177" s="26"/>
      <c r="F177" s="225"/>
      <c r="G177" s="26">
        <f aca="true" t="shared" si="33" ref="G177:T177">SUBTOTAL(9,G169:G176)</f>
        <v>674.5307399999999</v>
      </c>
      <c r="H177" s="226">
        <f t="shared" si="33"/>
        <v>1438</v>
      </c>
      <c r="I177" s="26">
        <f t="shared" si="33"/>
        <v>167.20000000000002</v>
      </c>
      <c r="J177" s="26">
        <f t="shared" si="33"/>
        <v>180</v>
      </c>
      <c r="K177" s="51">
        <f t="shared" si="33"/>
        <v>0</v>
      </c>
      <c r="L177" s="3">
        <f t="shared" si="33"/>
        <v>0</v>
      </c>
      <c r="M177" s="26">
        <f t="shared" si="33"/>
        <v>0</v>
      </c>
      <c r="N177" s="47">
        <f t="shared" si="33"/>
        <v>0.75</v>
      </c>
      <c r="O177" s="26">
        <f t="shared" si="33"/>
        <v>54</v>
      </c>
      <c r="P177" s="3">
        <f t="shared" si="33"/>
        <v>0</v>
      </c>
      <c r="Q177" s="26">
        <f t="shared" si="33"/>
        <v>0</v>
      </c>
      <c r="R177" s="3">
        <f t="shared" si="33"/>
        <v>0</v>
      </c>
      <c r="S177" s="26">
        <f t="shared" si="33"/>
        <v>0</v>
      </c>
      <c r="T177" s="26">
        <f t="shared" si="33"/>
        <v>1075.73074</v>
      </c>
    </row>
    <row r="178" spans="1:20" ht="12.75" outlineLevel="2">
      <c r="A178" s="19" t="s">
        <v>363</v>
      </c>
      <c r="B178" s="19" t="s">
        <v>789</v>
      </c>
      <c r="C178" s="1" t="s">
        <v>430</v>
      </c>
      <c r="D178" s="23" t="s">
        <v>431</v>
      </c>
      <c r="E178" s="27" t="s">
        <v>861</v>
      </c>
      <c r="F178" s="2" t="s">
        <v>861</v>
      </c>
      <c r="G178" s="27"/>
      <c r="H178" s="56"/>
      <c r="I178" s="27"/>
      <c r="J178" s="27"/>
      <c r="N178" s="58">
        <f>O178/$O$2</f>
        <v>1.25</v>
      </c>
      <c r="O178" s="27">
        <v>90</v>
      </c>
      <c r="P178" s="23"/>
      <c r="R178" s="23"/>
      <c r="T178" s="26">
        <f aca="true" t="shared" si="34" ref="T178:T185">G178+I178+J178+M178+O178+Q178+R178+S178</f>
        <v>90</v>
      </c>
    </row>
    <row r="179" spans="1:20" ht="12.75" outlineLevel="2">
      <c r="A179" s="19" t="s">
        <v>363</v>
      </c>
      <c r="B179" s="19" t="s">
        <v>789</v>
      </c>
      <c r="C179" s="1" t="s">
        <v>430</v>
      </c>
      <c r="D179" s="23" t="s">
        <v>431</v>
      </c>
      <c r="E179" s="27" t="s">
        <v>335</v>
      </c>
      <c r="F179" s="2">
        <v>15</v>
      </c>
      <c r="G179" s="27">
        <v>3379.0138199999997</v>
      </c>
      <c r="H179" s="56">
        <v>9468</v>
      </c>
      <c r="I179" s="27">
        <v>946.8</v>
      </c>
      <c r="J179" s="27"/>
      <c r="K179" s="51"/>
      <c r="L179" s="3"/>
      <c r="M179" s="26"/>
      <c r="N179" s="47"/>
      <c r="O179" s="26"/>
      <c r="P179" s="3"/>
      <c r="Q179" s="26"/>
      <c r="R179" s="3"/>
      <c r="T179" s="26">
        <f t="shared" si="34"/>
        <v>4325.813819999999</v>
      </c>
    </row>
    <row r="180" spans="1:20" ht="12.75" outlineLevel="2">
      <c r="A180" s="19" t="s">
        <v>363</v>
      </c>
      <c r="B180" s="19" t="s">
        <v>789</v>
      </c>
      <c r="C180" s="1" t="s">
        <v>430</v>
      </c>
      <c r="D180" s="23" t="s">
        <v>431</v>
      </c>
      <c r="E180" s="27" t="s">
        <v>335</v>
      </c>
      <c r="F180" s="2" t="s">
        <v>337</v>
      </c>
      <c r="G180" s="27">
        <v>81.62856</v>
      </c>
      <c r="H180" s="56">
        <v>18</v>
      </c>
      <c r="I180" s="27">
        <v>1.08</v>
      </c>
      <c r="J180" s="27"/>
      <c r="O180" s="27"/>
      <c r="P180" s="23"/>
      <c r="R180" s="23"/>
      <c r="T180" s="26">
        <f t="shared" si="34"/>
        <v>82.70855999999999</v>
      </c>
    </row>
    <row r="181" spans="1:20" ht="12.75" outlineLevel="2">
      <c r="A181" s="19" t="s">
        <v>363</v>
      </c>
      <c r="B181" s="19" t="s">
        <v>789</v>
      </c>
      <c r="C181" s="1" t="s">
        <v>430</v>
      </c>
      <c r="D181" s="23" t="s">
        <v>431</v>
      </c>
      <c r="E181" s="27" t="s">
        <v>335</v>
      </c>
      <c r="F181" s="2" t="s">
        <v>338</v>
      </c>
      <c r="G181" s="27">
        <v>541.70532</v>
      </c>
      <c r="H181" s="56">
        <v>403</v>
      </c>
      <c r="I181" s="27">
        <v>24.18</v>
      </c>
      <c r="J181" s="27"/>
      <c r="O181" s="27"/>
      <c r="P181" s="23"/>
      <c r="R181" s="23"/>
      <c r="T181" s="26">
        <f t="shared" si="34"/>
        <v>565.88532</v>
      </c>
    </row>
    <row r="182" spans="1:20" ht="12.75" outlineLevel="2">
      <c r="A182" s="19" t="s">
        <v>363</v>
      </c>
      <c r="B182" s="19" t="s">
        <v>789</v>
      </c>
      <c r="C182" s="1" t="s">
        <v>430</v>
      </c>
      <c r="D182" s="23" t="s">
        <v>431</v>
      </c>
      <c r="E182" s="27" t="s">
        <v>335</v>
      </c>
      <c r="F182" s="2" t="s">
        <v>341</v>
      </c>
      <c r="G182" s="27">
        <v>10.70901</v>
      </c>
      <c r="H182" s="56">
        <v>2</v>
      </c>
      <c r="I182" s="27">
        <v>0.12</v>
      </c>
      <c r="J182" s="27"/>
      <c r="O182" s="27"/>
      <c r="P182" s="23"/>
      <c r="R182" s="23"/>
      <c r="T182" s="26">
        <f t="shared" si="34"/>
        <v>10.829009999999998</v>
      </c>
    </row>
    <row r="183" spans="1:20" ht="12.75" outlineLevel="2">
      <c r="A183" s="19" t="s">
        <v>363</v>
      </c>
      <c r="B183" s="19" t="s">
        <v>789</v>
      </c>
      <c r="C183" s="1" t="s">
        <v>430</v>
      </c>
      <c r="D183" s="23" t="s">
        <v>431</v>
      </c>
      <c r="E183" s="27" t="s">
        <v>335</v>
      </c>
      <c r="F183" s="2" t="s">
        <v>339</v>
      </c>
      <c r="G183" s="27">
        <v>606.2068350000001</v>
      </c>
      <c r="H183" s="56">
        <v>365</v>
      </c>
      <c r="I183" s="27">
        <v>21.9</v>
      </c>
      <c r="J183" s="27"/>
      <c r="O183" s="27"/>
      <c r="P183" s="23"/>
      <c r="R183" s="23"/>
      <c r="T183" s="26">
        <f t="shared" si="34"/>
        <v>628.106835</v>
      </c>
    </row>
    <row r="184" spans="1:20" ht="12.75" outlineLevel="2">
      <c r="A184" s="19" t="s">
        <v>363</v>
      </c>
      <c r="B184" s="19" t="s">
        <v>789</v>
      </c>
      <c r="C184" s="1" t="s">
        <v>430</v>
      </c>
      <c r="D184" s="23" t="s">
        <v>431</v>
      </c>
      <c r="E184" s="27" t="s">
        <v>335</v>
      </c>
      <c r="F184" s="2" t="s">
        <v>356</v>
      </c>
      <c r="G184" s="27"/>
      <c r="H184" s="56"/>
      <c r="I184" s="27"/>
      <c r="J184" s="27">
        <v>180</v>
      </c>
      <c r="O184" s="27"/>
      <c r="P184" s="23"/>
      <c r="R184" s="23"/>
      <c r="T184" s="26">
        <f t="shared" si="34"/>
        <v>180</v>
      </c>
    </row>
    <row r="185" spans="1:20" ht="12.75" outlineLevel="2">
      <c r="A185" s="19" t="s">
        <v>363</v>
      </c>
      <c r="B185" s="19" t="s">
        <v>789</v>
      </c>
      <c r="C185" s="1" t="s">
        <v>430</v>
      </c>
      <c r="D185" s="59" t="s">
        <v>431</v>
      </c>
      <c r="E185" s="60" t="s">
        <v>713</v>
      </c>
      <c r="F185" s="23" t="s">
        <v>713</v>
      </c>
      <c r="K185" s="52">
        <v>0.1</v>
      </c>
      <c r="L185" s="53">
        <v>0.33</v>
      </c>
      <c r="M185" s="27">
        <f>K185*L185*$M$2</f>
        <v>103.455</v>
      </c>
      <c r="T185" s="26">
        <f t="shared" si="34"/>
        <v>103.455</v>
      </c>
    </row>
    <row r="186" spans="1:20" s="3" customFormat="1" ht="12.75" outlineLevel="1">
      <c r="A186" s="222"/>
      <c r="B186" s="222"/>
      <c r="C186" s="224"/>
      <c r="D186" s="222" t="s">
        <v>52</v>
      </c>
      <c r="E186" s="26"/>
      <c r="F186" s="225"/>
      <c r="G186" s="26">
        <f aca="true" t="shared" si="35" ref="G186:T186">SUBTOTAL(9,G178:G185)</f>
        <v>4619.263545</v>
      </c>
      <c r="H186" s="226">
        <f t="shared" si="35"/>
        <v>10256</v>
      </c>
      <c r="I186" s="26">
        <f t="shared" si="35"/>
        <v>994.0799999999999</v>
      </c>
      <c r="J186" s="26">
        <f t="shared" si="35"/>
        <v>180</v>
      </c>
      <c r="K186" s="51">
        <f t="shared" si="35"/>
        <v>0.1</v>
      </c>
      <c r="L186" s="3">
        <f t="shared" si="35"/>
        <v>0.33</v>
      </c>
      <c r="M186" s="26">
        <f t="shared" si="35"/>
        <v>103.455</v>
      </c>
      <c r="N186" s="47">
        <f t="shared" si="35"/>
        <v>1.25</v>
      </c>
      <c r="O186" s="26">
        <f t="shared" si="35"/>
        <v>90</v>
      </c>
      <c r="P186" s="3">
        <f t="shared" si="35"/>
        <v>0</v>
      </c>
      <c r="Q186" s="26">
        <f t="shared" si="35"/>
        <v>0</v>
      </c>
      <c r="R186" s="3">
        <f t="shared" si="35"/>
        <v>0</v>
      </c>
      <c r="S186" s="26">
        <f t="shared" si="35"/>
        <v>0</v>
      </c>
      <c r="T186" s="26">
        <f t="shared" si="35"/>
        <v>5986.798545</v>
      </c>
    </row>
    <row r="187" spans="1:20" ht="12.75" outlineLevel="2">
      <c r="A187" s="19" t="s">
        <v>363</v>
      </c>
      <c r="B187" s="19" t="s">
        <v>784</v>
      </c>
      <c r="C187" s="1" t="s">
        <v>410</v>
      </c>
      <c r="D187" s="23" t="s">
        <v>432</v>
      </c>
      <c r="E187" s="27" t="s">
        <v>335</v>
      </c>
      <c r="F187" s="2" t="s">
        <v>340</v>
      </c>
      <c r="G187" s="27">
        <v>1405.37592</v>
      </c>
      <c r="H187" s="56">
        <v>1950</v>
      </c>
      <c r="I187" s="27">
        <v>936</v>
      </c>
      <c r="J187" s="27"/>
      <c r="O187" s="27"/>
      <c r="P187" s="23"/>
      <c r="R187" s="23"/>
      <c r="T187" s="26">
        <f>G187+I187+J187+M187+O187+Q187+R187+S187</f>
        <v>2341.37592</v>
      </c>
    </row>
    <row r="188" spans="1:20" ht="12.75" outlineLevel="2">
      <c r="A188" s="19" t="s">
        <v>363</v>
      </c>
      <c r="B188" s="19" t="s">
        <v>784</v>
      </c>
      <c r="C188" s="1" t="s">
        <v>410</v>
      </c>
      <c r="D188" s="23" t="s">
        <v>432</v>
      </c>
      <c r="E188" s="27" t="s">
        <v>335</v>
      </c>
      <c r="F188" s="2" t="s">
        <v>356</v>
      </c>
      <c r="G188" s="27"/>
      <c r="H188" s="56"/>
      <c r="I188" s="27"/>
      <c r="J188" s="27">
        <v>15</v>
      </c>
      <c r="O188" s="27"/>
      <c r="P188" s="23"/>
      <c r="R188" s="23"/>
      <c r="T188" s="26">
        <f>G188+I188+J188+M188+O188+Q188+R188+S188</f>
        <v>15</v>
      </c>
    </row>
    <row r="189" spans="1:20" s="3" customFormat="1" ht="12.75" outlineLevel="1">
      <c r="A189" s="222"/>
      <c r="B189" s="222"/>
      <c r="C189" s="224"/>
      <c r="D189" s="222" t="s">
        <v>53</v>
      </c>
      <c r="E189" s="26"/>
      <c r="F189" s="225"/>
      <c r="G189" s="26">
        <f aca="true" t="shared" si="36" ref="G189:T189">SUBTOTAL(9,G187:G188)</f>
        <v>1405.37592</v>
      </c>
      <c r="H189" s="226">
        <f t="shared" si="36"/>
        <v>1950</v>
      </c>
      <c r="I189" s="26">
        <f t="shared" si="36"/>
        <v>936</v>
      </c>
      <c r="J189" s="26">
        <f t="shared" si="36"/>
        <v>15</v>
      </c>
      <c r="K189" s="51">
        <f t="shared" si="36"/>
        <v>0</v>
      </c>
      <c r="L189" s="3">
        <f t="shared" si="36"/>
        <v>0</v>
      </c>
      <c r="M189" s="26">
        <f t="shared" si="36"/>
        <v>0</v>
      </c>
      <c r="N189" s="47">
        <f t="shared" si="36"/>
        <v>0</v>
      </c>
      <c r="O189" s="26">
        <f t="shared" si="36"/>
        <v>0</v>
      </c>
      <c r="P189" s="3">
        <f t="shared" si="36"/>
        <v>0</v>
      </c>
      <c r="Q189" s="26">
        <f t="shared" si="36"/>
        <v>0</v>
      </c>
      <c r="R189" s="3">
        <f t="shared" si="36"/>
        <v>0</v>
      </c>
      <c r="S189" s="26">
        <f t="shared" si="36"/>
        <v>0</v>
      </c>
      <c r="T189" s="26">
        <f t="shared" si="36"/>
        <v>2356.37592</v>
      </c>
    </row>
    <row r="190" spans="1:20" ht="12.75" outlineLevel="2">
      <c r="A190" s="19" t="s">
        <v>363</v>
      </c>
      <c r="B190" s="19" t="s">
        <v>762</v>
      </c>
      <c r="C190" s="2" t="s">
        <v>783</v>
      </c>
      <c r="D190" s="59" t="s">
        <v>919</v>
      </c>
      <c r="E190" s="60" t="s">
        <v>713</v>
      </c>
      <c r="F190" s="23" t="s">
        <v>713</v>
      </c>
      <c r="K190" s="52">
        <v>2</v>
      </c>
      <c r="L190" s="53">
        <v>0.35</v>
      </c>
      <c r="M190" s="27">
        <f>K190*L190*$M$2</f>
        <v>2194.5</v>
      </c>
      <c r="T190" s="26">
        <f>G190+I190+J190+M190+O190+Q190+R190+S190</f>
        <v>2194.5</v>
      </c>
    </row>
    <row r="191" spans="1:20" s="3" customFormat="1" ht="12.75" outlineLevel="1">
      <c r="A191" s="222"/>
      <c r="B191" s="222"/>
      <c r="C191" s="224"/>
      <c r="D191" s="222" t="s">
        <v>81</v>
      </c>
      <c r="E191" s="26"/>
      <c r="F191" s="225"/>
      <c r="G191" s="26">
        <f aca="true" t="shared" si="37" ref="G191:T191">SUBTOTAL(9,G190:G190)</f>
        <v>0</v>
      </c>
      <c r="H191" s="226">
        <f t="shared" si="37"/>
        <v>0</v>
      </c>
      <c r="I191" s="26">
        <f t="shared" si="37"/>
        <v>0</v>
      </c>
      <c r="J191" s="26">
        <f t="shared" si="37"/>
        <v>0</v>
      </c>
      <c r="K191" s="51">
        <f t="shared" si="37"/>
        <v>2</v>
      </c>
      <c r="L191" s="3">
        <f t="shared" si="37"/>
        <v>0.35</v>
      </c>
      <c r="M191" s="26">
        <f t="shared" si="37"/>
        <v>2194.5</v>
      </c>
      <c r="N191" s="47">
        <f t="shared" si="37"/>
        <v>0</v>
      </c>
      <c r="O191" s="26">
        <f t="shared" si="37"/>
        <v>0</v>
      </c>
      <c r="P191" s="3">
        <f t="shared" si="37"/>
        <v>0</v>
      </c>
      <c r="Q191" s="26">
        <f t="shared" si="37"/>
        <v>0</v>
      </c>
      <c r="R191" s="3">
        <f t="shared" si="37"/>
        <v>0</v>
      </c>
      <c r="S191" s="26">
        <f t="shared" si="37"/>
        <v>0</v>
      </c>
      <c r="T191" s="26">
        <f t="shared" si="37"/>
        <v>2194.5</v>
      </c>
    </row>
    <row r="192" spans="1:20" ht="12.75" outlineLevel="2">
      <c r="A192" s="19" t="s">
        <v>363</v>
      </c>
      <c r="B192" s="19" t="s">
        <v>822</v>
      </c>
      <c r="C192" s="1" t="s">
        <v>562</v>
      </c>
      <c r="D192" s="23" t="s">
        <v>563</v>
      </c>
      <c r="E192" s="27" t="s">
        <v>335</v>
      </c>
      <c r="F192" s="2">
        <v>15</v>
      </c>
      <c r="G192" s="27">
        <v>26.103869999999997</v>
      </c>
      <c r="H192" s="56">
        <v>74</v>
      </c>
      <c r="I192" s="27">
        <v>7.4</v>
      </c>
      <c r="J192" s="27"/>
      <c r="O192" s="27"/>
      <c r="P192" s="23"/>
      <c r="R192" s="23"/>
      <c r="T192" s="26">
        <f aca="true" t="shared" si="38" ref="T192:T198">G192+I192+J192+M192+O192+Q192+R192+S192</f>
        <v>33.50387</v>
      </c>
    </row>
    <row r="193" spans="1:20" ht="12.75" outlineLevel="2">
      <c r="A193" s="19" t="s">
        <v>363</v>
      </c>
      <c r="B193" s="19" t="s">
        <v>822</v>
      </c>
      <c r="C193" s="1" t="s">
        <v>562</v>
      </c>
      <c r="D193" s="23" t="s">
        <v>563</v>
      </c>
      <c r="E193" s="27" t="s">
        <v>335</v>
      </c>
      <c r="F193" s="2" t="s">
        <v>337</v>
      </c>
      <c r="G193" s="27">
        <v>10.4247</v>
      </c>
      <c r="H193" s="56">
        <v>2</v>
      </c>
      <c r="I193" s="27">
        <v>0.12</v>
      </c>
      <c r="J193" s="27"/>
      <c r="O193" s="27"/>
      <c r="P193" s="23"/>
      <c r="R193" s="23"/>
      <c r="T193" s="26">
        <f t="shared" si="38"/>
        <v>10.544699999999999</v>
      </c>
    </row>
    <row r="194" spans="1:20" ht="12.75" outlineLevel="2">
      <c r="A194" s="19" t="s">
        <v>363</v>
      </c>
      <c r="B194" s="19" t="s">
        <v>822</v>
      </c>
      <c r="C194" s="1" t="s">
        <v>562</v>
      </c>
      <c r="D194" s="23" t="s">
        <v>563</v>
      </c>
      <c r="E194" s="27" t="s">
        <v>335</v>
      </c>
      <c r="F194" s="2" t="s">
        <v>338</v>
      </c>
      <c r="G194" s="27">
        <v>8.424</v>
      </c>
      <c r="H194" s="56">
        <v>6</v>
      </c>
      <c r="I194" s="27">
        <v>0.36</v>
      </c>
      <c r="J194" s="27"/>
      <c r="O194" s="27"/>
      <c r="P194" s="23"/>
      <c r="R194" s="23"/>
      <c r="T194" s="26">
        <f t="shared" si="38"/>
        <v>8.783999999999999</v>
      </c>
    </row>
    <row r="195" spans="1:20" ht="12.75" outlineLevel="2">
      <c r="A195" s="19" t="s">
        <v>363</v>
      </c>
      <c r="B195" s="19" t="s">
        <v>822</v>
      </c>
      <c r="C195" s="1" t="s">
        <v>562</v>
      </c>
      <c r="D195" s="23" t="s">
        <v>563</v>
      </c>
      <c r="E195" s="27" t="s">
        <v>335</v>
      </c>
      <c r="F195" s="2" t="s">
        <v>341</v>
      </c>
      <c r="G195" s="27">
        <v>5.054399999999999</v>
      </c>
      <c r="H195" s="56">
        <v>1</v>
      </c>
      <c r="I195" s="27">
        <v>0.06</v>
      </c>
      <c r="J195" s="27"/>
      <c r="O195" s="27"/>
      <c r="P195" s="23"/>
      <c r="R195" s="23"/>
      <c r="T195" s="26">
        <f t="shared" si="38"/>
        <v>5.114399999999999</v>
      </c>
    </row>
    <row r="196" spans="1:20" ht="12.75" outlineLevel="2">
      <c r="A196" s="19" t="s">
        <v>363</v>
      </c>
      <c r="B196" s="19" t="s">
        <v>822</v>
      </c>
      <c r="C196" s="1" t="s">
        <v>562</v>
      </c>
      <c r="D196" s="23" t="s">
        <v>563</v>
      </c>
      <c r="E196" s="27" t="s">
        <v>335</v>
      </c>
      <c r="F196" s="2" t="s">
        <v>339</v>
      </c>
      <c r="G196" s="27">
        <v>3.1695299999999995</v>
      </c>
      <c r="H196" s="56">
        <v>6</v>
      </c>
      <c r="I196" s="27">
        <v>0.36</v>
      </c>
      <c r="J196" s="27"/>
      <c r="K196" s="51"/>
      <c r="L196" s="3"/>
      <c r="M196" s="26"/>
      <c r="N196" s="47"/>
      <c r="O196" s="26"/>
      <c r="P196" s="3"/>
      <c r="Q196" s="26"/>
      <c r="R196" s="3"/>
      <c r="T196" s="26">
        <f t="shared" si="38"/>
        <v>3.5295299999999994</v>
      </c>
    </row>
    <row r="197" spans="1:20" ht="12.75" outlineLevel="2">
      <c r="A197" s="19" t="s">
        <v>363</v>
      </c>
      <c r="B197" s="19" t="s">
        <v>822</v>
      </c>
      <c r="C197" s="1" t="s">
        <v>562</v>
      </c>
      <c r="D197" s="23" t="s">
        <v>563</v>
      </c>
      <c r="E197" s="27" t="s">
        <v>335</v>
      </c>
      <c r="F197" s="2" t="s">
        <v>340</v>
      </c>
      <c r="G197" s="27">
        <v>26.01963</v>
      </c>
      <c r="H197" s="56">
        <v>44</v>
      </c>
      <c r="I197" s="27">
        <v>21.12</v>
      </c>
      <c r="J197" s="27"/>
      <c r="O197" s="27"/>
      <c r="P197" s="23"/>
      <c r="R197" s="23"/>
      <c r="T197" s="26">
        <f t="shared" si="38"/>
        <v>47.13963</v>
      </c>
    </row>
    <row r="198" spans="1:20" ht="12.75" outlineLevel="2">
      <c r="A198" s="19" t="s">
        <v>363</v>
      </c>
      <c r="B198" s="19" t="s">
        <v>822</v>
      </c>
      <c r="C198" s="1" t="s">
        <v>562</v>
      </c>
      <c r="D198" s="23" t="s">
        <v>563</v>
      </c>
      <c r="E198" s="27" t="s">
        <v>335</v>
      </c>
      <c r="F198" s="2" t="s">
        <v>356</v>
      </c>
      <c r="G198" s="27"/>
      <c r="H198" s="56"/>
      <c r="I198" s="27"/>
      <c r="J198" s="27">
        <v>180</v>
      </c>
      <c r="O198" s="27"/>
      <c r="P198" s="23"/>
      <c r="R198" s="23"/>
      <c r="T198" s="26">
        <f t="shared" si="38"/>
        <v>180</v>
      </c>
    </row>
    <row r="199" spans="1:20" s="3" customFormat="1" ht="12.75" outlineLevel="1">
      <c r="A199" s="222"/>
      <c r="B199" s="222"/>
      <c r="C199" s="224"/>
      <c r="D199" s="222" t="s">
        <v>136</v>
      </c>
      <c r="E199" s="26"/>
      <c r="F199" s="225"/>
      <c r="G199" s="26">
        <f aca="true" t="shared" si="39" ref="G199:T199">SUBTOTAL(9,G192:G198)</f>
        <v>79.19613</v>
      </c>
      <c r="H199" s="226">
        <f t="shared" si="39"/>
        <v>133</v>
      </c>
      <c r="I199" s="26">
        <f t="shared" si="39"/>
        <v>29.42</v>
      </c>
      <c r="J199" s="26">
        <f t="shared" si="39"/>
        <v>180</v>
      </c>
      <c r="K199" s="51">
        <f t="shared" si="39"/>
        <v>0</v>
      </c>
      <c r="L199" s="3">
        <f t="shared" si="39"/>
        <v>0</v>
      </c>
      <c r="M199" s="26">
        <f t="shared" si="39"/>
        <v>0</v>
      </c>
      <c r="N199" s="47">
        <f t="shared" si="39"/>
        <v>0</v>
      </c>
      <c r="O199" s="26">
        <f t="shared" si="39"/>
        <v>0</v>
      </c>
      <c r="P199" s="3">
        <f t="shared" si="39"/>
        <v>0</v>
      </c>
      <c r="Q199" s="26">
        <f t="shared" si="39"/>
        <v>0</v>
      </c>
      <c r="R199" s="3">
        <f t="shared" si="39"/>
        <v>0</v>
      </c>
      <c r="S199" s="26">
        <f t="shared" si="39"/>
        <v>0</v>
      </c>
      <c r="T199" s="26">
        <f t="shared" si="39"/>
        <v>288.61613</v>
      </c>
    </row>
    <row r="200" spans="1:20" ht="12.75" outlineLevel="2">
      <c r="A200" s="19" t="s">
        <v>363</v>
      </c>
      <c r="B200" s="19" t="s">
        <v>822</v>
      </c>
      <c r="C200" s="1" t="s">
        <v>562</v>
      </c>
      <c r="D200" s="23" t="s">
        <v>564</v>
      </c>
      <c r="E200" s="27" t="s">
        <v>335</v>
      </c>
      <c r="F200" s="2">
        <v>15</v>
      </c>
      <c r="G200" s="27">
        <v>1.41102</v>
      </c>
      <c r="H200" s="56">
        <v>4</v>
      </c>
      <c r="I200" s="27">
        <v>0.4</v>
      </c>
      <c r="J200" s="27"/>
      <c r="O200" s="27"/>
      <c r="P200" s="23"/>
      <c r="R200" s="23"/>
      <c r="T200" s="26">
        <f>G200+I200+J200+M200+O200+Q200+R200+S200</f>
        <v>1.81102</v>
      </c>
    </row>
    <row r="201" spans="1:20" ht="12.75" outlineLevel="2">
      <c r="A201" s="19" t="s">
        <v>363</v>
      </c>
      <c r="B201" s="19" t="s">
        <v>822</v>
      </c>
      <c r="C201" s="1" t="s">
        <v>562</v>
      </c>
      <c r="D201" s="23" t="s">
        <v>564</v>
      </c>
      <c r="E201" s="27" t="s">
        <v>335</v>
      </c>
      <c r="F201" s="2" t="s">
        <v>338</v>
      </c>
      <c r="G201" s="27">
        <v>1.4636699999999998</v>
      </c>
      <c r="H201" s="56">
        <v>1</v>
      </c>
      <c r="I201" s="27">
        <v>0.06</v>
      </c>
      <c r="J201" s="27"/>
      <c r="O201" s="27"/>
      <c r="P201" s="23"/>
      <c r="R201" s="23"/>
      <c r="T201" s="26">
        <f>G201+I201+J201+M201+O201+Q201+R201+S201</f>
        <v>1.5236699999999999</v>
      </c>
    </row>
    <row r="202" spans="1:20" ht="12.75" outlineLevel="2">
      <c r="A202" s="19" t="s">
        <v>363</v>
      </c>
      <c r="B202" s="19" t="s">
        <v>822</v>
      </c>
      <c r="C202" s="1" t="s">
        <v>562</v>
      </c>
      <c r="D202" s="23" t="s">
        <v>564</v>
      </c>
      <c r="E202" s="27" t="s">
        <v>335</v>
      </c>
      <c r="F202" s="2" t="s">
        <v>339</v>
      </c>
      <c r="G202" s="27">
        <v>24.55596</v>
      </c>
      <c r="H202" s="56">
        <v>53</v>
      </c>
      <c r="I202" s="27">
        <v>3.18</v>
      </c>
      <c r="J202" s="27"/>
      <c r="K202" s="51"/>
      <c r="L202" s="3"/>
      <c r="M202" s="26"/>
      <c r="N202" s="47"/>
      <c r="O202" s="26"/>
      <c r="P202" s="3"/>
      <c r="Q202" s="26"/>
      <c r="R202" s="3"/>
      <c r="T202" s="26">
        <f>G202+I202+J202+M202+O202+Q202+R202+S202</f>
        <v>27.73596</v>
      </c>
    </row>
    <row r="203" spans="1:20" ht="12.75" outlineLevel="2">
      <c r="A203" s="19" t="s">
        <v>363</v>
      </c>
      <c r="B203" s="19" t="s">
        <v>822</v>
      </c>
      <c r="C203" s="1" t="s">
        <v>562</v>
      </c>
      <c r="D203" s="23" t="s">
        <v>564</v>
      </c>
      <c r="E203" s="27" t="s">
        <v>335</v>
      </c>
      <c r="F203" s="2" t="s">
        <v>340</v>
      </c>
      <c r="G203" s="27">
        <v>0.75816</v>
      </c>
      <c r="H203" s="56">
        <v>1</v>
      </c>
      <c r="I203" s="27">
        <v>0.48</v>
      </c>
      <c r="J203" s="27"/>
      <c r="O203" s="27"/>
      <c r="P203" s="23"/>
      <c r="R203" s="23"/>
      <c r="T203" s="26">
        <f>G203+I203+J203+M203+O203+Q203+R203+S203</f>
        <v>1.23816</v>
      </c>
    </row>
    <row r="204" spans="1:20" ht="12.75" outlineLevel="2">
      <c r="A204" s="19" t="s">
        <v>363</v>
      </c>
      <c r="B204" s="19" t="s">
        <v>822</v>
      </c>
      <c r="C204" s="1" t="s">
        <v>562</v>
      </c>
      <c r="D204" s="23" t="s">
        <v>564</v>
      </c>
      <c r="E204" s="27" t="s">
        <v>335</v>
      </c>
      <c r="F204" s="2" t="s">
        <v>356</v>
      </c>
      <c r="G204" s="27"/>
      <c r="H204" s="56"/>
      <c r="I204" s="27"/>
      <c r="J204" s="27">
        <v>135</v>
      </c>
      <c r="O204" s="27"/>
      <c r="P204" s="23"/>
      <c r="R204" s="23"/>
      <c r="T204" s="26">
        <f>G204+I204+J204+M204+O204+Q204+R204+S204</f>
        <v>135</v>
      </c>
    </row>
    <row r="205" spans="1:20" s="3" customFormat="1" ht="12.75" outlineLevel="1">
      <c r="A205" s="222"/>
      <c r="B205" s="222"/>
      <c r="C205" s="224"/>
      <c r="D205" s="222" t="s">
        <v>137</v>
      </c>
      <c r="E205" s="26"/>
      <c r="F205" s="225"/>
      <c r="G205" s="26">
        <f aca="true" t="shared" si="40" ref="G205:T205">SUBTOTAL(9,G200:G204)</f>
        <v>28.18881</v>
      </c>
      <c r="H205" s="226">
        <f t="shared" si="40"/>
        <v>59</v>
      </c>
      <c r="I205" s="26">
        <f t="shared" si="40"/>
        <v>4.12</v>
      </c>
      <c r="J205" s="26">
        <f t="shared" si="40"/>
        <v>135</v>
      </c>
      <c r="K205" s="51">
        <f t="shared" si="40"/>
        <v>0</v>
      </c>
      <c r="L205" s="3">
        <f t="shared" si="40"/>
        <v>0</v>
      </c>
      <c r="M205" s="26">
        <f t="shared" si="40"/>
        <v>0</v>
      </c>
      <c r="N205" s="47">
        <f t="shared" si="40"/>
        <v>0</v>
      </c>
      <c r="O205" s="26">
        <f t="shared" si="40"/>
        <v>0</v>
      </c>
      <c r="P205" s="3">
        <f t="shared" si="40"/>
        <v>0</v>
      </c>
      <c r="Q205" s="26">
        <f t="shared" si="40"/>
        <v>0</v>
      </c>
      <c r="R205" s="3">
        <f t="shared" si="40"/>
        <v>0</v>
      </c>
      <c r="S205" s="26">
        <f t="shared" si="40"/>
        <v>0</v>
      </c>
      <c r="T205" s="26">
        <f t="shared" si="40"/>
        <v>167.30881</v>
      </c>
    </row>
    <row r="206" spans="1:20" ht="12.75" outlineLevel="2">
      <c r="A206" s="19" t="s">
        <v>363</v>
      </c>
      <c r="B206" s="19" t="s">
        <v>761</v>
      </c>
      <c r="C206" s="1" t="s">
        <v>569</v>
      </c>
      <c r="D206" s="23" t="s">
        <v>570</v>
      </c>
      <c r="E206" s="27" t="s">
        <v>335</v>
      </c>
      <c r="F206" s="2">
        <v>15</v>
      </c>
      <c r="G206" s="27">
        <v>393.70616999999925</v>
      </c>
      <c r="H206" s="56">
        <v>1109</v>
      </c>
      <c r="I206" s="27">
        <v>110.9</v>
      </c>
      <c r="J206" s="27"/>
      <c r="O206" s="27"/>
      <c r="P206" s="23"/>
      <c r="R206" s="23"/>
      <c r="T206" s="26">
        <f aca="true" t="shared" si="41" ref="T206:T214">G206+I206+J206+M206+O206+Q206+R206+S206</f>
        <v>504.6061699999992</v>
      </c>
    </row>
    <row r="207" spans="1:20" ht="12.75" outlineLevel="2">
      <c r="A207" s="19" t="s">
        <v>363</v>
      </c>
      <c r="B207" s="19" t="s">
        <v>761</v>
      </c>
      <c r="C207" s="1" t="s">
        <v>569</v>
      </c>
      <c r="D207" s="23" t="s">
        <v>570</v>
      </c>
      <c r="E207" s="27" t="s">
        <v>335</v>
      </c>
      <c r="F207" s="2" t="s">
        <v>337</v>
      </c>
      <c r="G207" s="27">
        <v>27.28323</v>
      </c>
      <c r="H207" s="56">
        <v>10</v>
      </c>
      <c r="I207" s="27">
        <v>0.6</v>
      </c>
      <c r="J207" s="27"/>
      <c r="K207" s="51"/>
      <c r="L207" s="3"/>
      <c r="M207" s="26"/>
      <c r="N207" s="47"/>
      <c r="O207" s="26"/>
      <c r="P207" s="3"/>
      <c r="Q207" s="26"/>
      <c r="R207" s="3"/>
      <c r="T207" s="26">
        <f t="shared" si="41"/>
        <v>27.88323</v>
      </c>
    </row>
    <row r="208" spans="1:20" ht="12.75" outlineLevel="2">
      <c r="A208" s="19" t="s">
        <v>363</v>
      </c>
      <c r="B208" s="19" t="s">
        <v>761</v>
      </c>
      <c r="C208" s="1" t="s">
        <v>569</v>
      </c>
      <c r="D208" s="23" t="s">
        <v>570</v>
      </c>
      <c r="E208" s="27" t="s">
        <v>335</v>
      </c>
      <c r="F208" s="2" t="s">
        <v>338</v>
      </c>
      <c r="G208" s="27">
        <v>132.31998</v>
      </c>
      <c r="H208" s="56">
        <v>86</v>
      </c>
      <c r="I208" s="27">
        <v>5.16</v>
      </c>
      <c r="J208" s="27"/>
      <c r="O208" s="27"/>
      <c r="P208" s="23"/>
      <c r="R208" s="23"/>
      <c r="T208" s="26">
        <f t="shared" si="41"/>
        <v>137.47997999999998</v>
      </c>
    </row>
    <row r="209" spans="1:20" ht="12.75" outlineLevel="2">
      <c r="A209" s="19" t="s">
        <v>363</v>
      </c>
      <c r="B209" s="19" t="s">
        <v>761</v>
      </c>
      <c r="C209" s="1" t="s">
        <v>569</v>
      </c>
      <c r="D209" s="23" t="s">
        <v>570</v>
      </c>
      <c r="E209" s="27" t="s">
        <v>335</v>
      </c>
      <c r="F209" s="2" t="s">
        <v>341</v>
      </c>
      <c r="G209" s="27">
        <v>55.01925</v>
      </c>
      <c r="H209" s="56">
        <v>11</v>
      </c>
      <c r="I209" s="27">
        <v>0.66</v>
      </c>
      <c r="J209" s="27"/>
      <c r="O209" s="27"/>
      <c r="P209" s="23"/>
      <c r="R209" s="23"/>
      <c r="T209" s="26">
        <f t="shared" si="41"/>
        <v>55.679249999999996</v>
      </c>
    </row>
    <row r="210" spans="1:20" ht="12.75" outlineLevel="2">
      <c r="A210" s="19" t="s">
        <v>363</v>
      </c>
      <c r="B210" s="19" t="s">
        <v>761</v>
      </c>
      <c r="C210" s="1" t="s">
        <v>569</v>
      </c>
      <c r="D210" s="23" t="s">
        <v>570</v>
      </c>
      <c r="E210" s="27" t="s">
        <v>335</v>
      </c>
      <c r="F210" s="2" t="s">
        <v>339</v>
      </c>
      <c r="G210" s="27">
        <v>151.30557</v>
      </c>
      <c r="H210" s="56">
        <v>317</v>
      </c>
      <c r="I210" s="27">
        <v>19.02</v>
      </c>
      <c r="J210" s="27"/>
      <c r="O210" s="27"/>
      <c r="P210" s="23"/>
      <c r="R210" s="23"/>
      <c r="T210" s="26">
        <f t="shared" si="41"/>
        <v>170.32557</v>
      </c>
    </row>
    <row r="211" spans="1:20" ht="12.75" outlineLevel="2">
      <c r="A211" s="19" t="s">
        <v>363</v>
      </c>
      <c r="B211" s="19" t="s">
        <v>761</v>
      </c>
      <c r="C211" s="1" t="s">
        <v>569</v>
      </c>
      <c r="D211" s="23" t="s">
        <v>570</v>
      </c>
      <c r="E211" s="27" t="s">
        <v>335</v>
      </c>
      <c r="F211" s="2" t="s">
        <v>340</v>
      </c>
      <c r="G211" s="27">
        <v>49.33305</v>
      </c>
      <c r="H211" s="56">
        <v>63</v>
      </c>
      <c r="I211" s="27">
        <v>30.24</v>
      </c>
      <c r="J211" s="27"/>
      <c r="O211" s="27"/>
      <c r="P211" s="23"/>
      <c r="R211" s="23"/>
      <c r="T211" s="26">
        <f t="shared" si="41"/>
        <v>79.57305</v>
      </c>
    </row>
    <row r="212" spans="1:20" ht="12.75" outlineLevel="2">
      <c r="A212" s="19" t="s">
        <v>363</v>
      </c>
      <c r="B212" s="19" t="s">
        <v>761</v>
      </c>
      <c r="C212" s="1" t="s">
        <v>569</v>
      </c>
      <c r="D212" s="23" t="s">
        <v>570</v>
      </c>
      <c r="E212" s="27" t="s">
        <v>335</v>
      </c>
      <c r="F212" s="2" t="s">
        <v>356</v>
      </c>
      <c r="G212" s="27"/>
      <c r="H212" s="56"/>
      <c r="I212" s="27"/>
      <c r="J212" s="27">
        <v>180</v>
      </c>
      <c r="O212" s="27"/>
      <c r="P212" s="23"/>
      <c r="R212" s="23"/>
      <c r="T212" s="26">
        <f t="shared" si="41"/>
        <v>180</v>
      </c>
    </row>
    <row r="213" spans="1:20" ht="12.75" outlineLevel="2">
      <c r="A213" s="19" t="s">
        <v>363</v>
      </c>
      <c r="B213" s="19" t="s">
        <v>761</v>
      </c>
      <c r="C213" s="1" t="s">
        <v>569</v>
      </c>
      <c r="D213" s="59" t="s">
        <v>570</v>
      </c>
      <c r="E213" s="60" t="s">
        <v>713</v>
      </c>
      <c r="F213" s="23" t="s">
        <v>713</v>
      </c>
      <c r="K213" s="52">
        <v>1</v>
      </c>
      <c r="L213" s="53">
        <v>0.85</v>
      </c>
      <c r="M213" s="27">
        <f>K213*L213*$M$2</f>
        <v>2664.75</v>
      </c>
      <c r="T213" s="26">
        <f t="shared" si="41"/>
        <v>2664.75</v>
      </c>
    </row>
    <row r="214" spans="1:20" ht="12.75" outlineLevel="2">
      <c r="A214" s="19" t="s">
        <v>363</v>
      </c>
      <c r="B214" s="19" t="s">
        <v>761</v>
      </c>
      <c r="C214" s="1" t="s">
        <v>569</v>
      </c>
      <c r="D214" s="23" t="s">
        <v>570</v>
      </c>
      <c r="E214" s="27" t="s">
        <v>710</v>
      </c>
      <c r="F214" s="2" t="s">
        <v>710</v>
      </c>
      <c r="G214" s="27"/>
      <c r="H214" s="56"/>
      <c r="I214" s="27"/>
      <c r="J214" s="27"/>
      <c r="O214" s="27"/>
      <c r="P214" s="23"/>
      <c r="R214" s="23"/>
      <c r="S214" s="27">
        <v>7.76</v>
      </c>
      <c r="T214" s="26">
        <f t="shared" si="41"/>
        <v>7.76</v>
      </c>
    </row>
    <row r="215" spans="1:20" s="3" customFormat="1" ht="12.75" outlineLevel="1">
      <c r="A215" s="222"/>
      <c r="B215" s="222"/>
      <c r="C215" s="224"/>
      <c r="D215" s="222" t="s">
        <v>140</v>
      </c>
      <c r="E215" s="26"/>
      <c r="F215" s="225"/>
      <c r="G215" s="26">
        <f aca="true" t="shared" si="42" ref="G215:T215">SUBTOTAL(9,G206:G214)</f>
        <v>808.9672499999992</v>
      </c>
      <c r="H215" s="226">
        <f t="shared" si="42"/>
        <v>1596</v>
      </c>
      <c r="I215" s="26">
        <f t="shared" si="42"/>
        <v>166.58</v>
      </c>
      <c r="J215" s="26">
        <f t="shared" si="42"/>
        <v>180</v>
      </c>
      <c r="K215" s="51">
        <f t="shared" si="42"/>
        <v>1</v>
      </c>
      <c r="L215" s="3">
        <f t="shared" si="42"/>
        <v>0.85</v>
      </c>
      <c r="M215" s="26">
        <f t="shared" si="42"/>
        <v>2664.75</v>
      </c>
      <c r="N215" s="47">
        <f t="shared" si="42"/>
        <v>0</v>
      </c>
      <c r="O215" s="26">
        <f t="shared" si="42"/>
        <v>0</v>
      </c>
      <c r="P215" s="3">
        <f t="shared" si="42"/>
        <v>0</v>
      </c>
      <c r="Q215" s="26">
        <f t="shared" si="42"/>
        <v>0</v>
      </c>
      <c r="R215" s="3">
        <f t="shared" si="42"/>
        <v>0</v>
      </c>
      <c r="S215" s="26">
        <f t="shared" si="42"/>
        <v>7.76</v>
      </c>
      <c r="T215" s="26">
        <f t="shared" si="42"/>
        <v>3828.0572499999994</v>
      </c>
    </row>
    <row r="216" spans="1:20" ht="12.75" outlineLevel="2">
      <c r="A216" s="19" t="s">
        <v>363</v>
      </c>
      <c r="B216" s="19" t="s">
        <v>787</v>
      </c>
      <c r="C216" s="1" t="s">
        <v>613</v>
      </c>
      <c r="D216" s="23" t="s">
        <v>614</v>
      </c>
      <c r="E216" s="27" t="s">
        <v>861</v>
      </c>
      <c r="F216" s="2" t="s">
        <v>861</v>
      </c>
      <c r="G216" s="27"/>
      <c r="H216" s="56"/>
      <c r="I216" s="27"/>
      <c r="J216" s="27"/>
      <c r="N216" s="58">
        <f>O216/$O$2</f>
        <v>6.5</v>
      </c>
      <c r="O216" s="27">
        <f>414+54</f>
        <v>468</v>
      </c>
      <c r="P216" s="23"/>
      <c r="R216" s="23"/>
      <c r="T216" s="26">
        <f aca="true" t="shared" si="43" ref="T216:T225">G216+I216+J216+M216+O216+Q216+R216+S216</f>
        <v>468</v>
      </c>
    </row>
    <row r="217" spans="1:20" ht="12.75" outlineLevel="2">
      <c r="A217" s="19" t="s">
        <v>363</v>
      </c>
      <c r="B217" s="19" t="s">
        <v>787</v>
      </c>
      <c r="C217" s="1" t="s">
        <v>613</v>
      </c>
      <c r="D217" s="72" t="s">
        <v>614</v>
      </c>
      <c r="E217" s="27" t="s">
        <v>335</v>
      </c>
      <c r="F217" s="2">
        <v>15</v>
      </c>
      <c r="G217" s="27">
        <v>4560.52194</v>
      </c>
      <c r="H217" s="56">
        <v>12713</v>
      </c>
      <c r="I217" s="27">
        <v>1271.3</v>
      </c>
      <c r="J217" s="27"/>
      <c r="O217" s="27"/>
      <c r="P217" s="23"/>
      <c r="R217" s="23"/>
      <c r="T217" s="26">
        <f t="shared" si="43"/>
        <v>5831.82194</v>
      </c>
    </row>
    <row r="218" spans="1:20" ht="12.75" outlineLevel="2">
      <c r="A218" s="19" t="s">
        <v>363</v>
      </c>
      <c r="B218" s="19" t="s">
        <v>787</v>
      </c>
      <c r="C218" s="1" t="s">
        <v>613</v>
      </c>
      <c r="D218" s="23" t="s">
        <v>614</v>
      </c>
      <c r="E218" s="27" t="s">
        <v>335</v>
      </c>
      <c r="F218" s="2" t="s">
        <v>337</v>
      </c>
      <c r="G218" s="27">
        <v>464.41512</v>
      </c>
      <c r="H218" s="56">
        <v>97</v>
      </c>
      <c r="I218" s="27">
        <v>5.82</v>
      </c>
      <c r="J218" s="27"/>
      <c r="O218" s="27"/>
      <c r="P218" s="23"/>
      <c r="R218" s="23"/>
      <c r="T218" s="26">
        <f t="shared" si="43"/>
        <v>470.23512</v>
      </c>
    </row>
    <row r="219" spans="1:20" ht="12.75" outlineLevel="2">
      <c r="A219" s="19" t="s">
        <v>363</v>
      </c>
      <c r="B219" s="19" t="s">
        <v>787</v>
      </c>
      <c r="C219" s="1" t="s">
        <v>613</v>
      </c>
      <c r="D219" s="23" t="s">
        <v>614</v>
      </c>
      <c r="E219" s="27" t="s">
        <v>335</v>
      </c>
      <c r="F219" s="2" t="s">
        <v>338</v>
      </c>
      <c r="G219" s="27">
        <v>1141.5573</v>
      </c>
      <c r="H219" s="56">
        <v>782</v>
      </c>
      <c r="I219" s="27">
        <v>46.92</v>
      </c>
      <c r="J219" s="27"/>
      <c r="O219" s="27"/>
      <c r="P219" s="23"/>
      <c r="R219" s="23"/>
      <c r="T219" s="26">
        <f t="shared" si="43"/>
        <v>1188.4773</v>
      </c>
    </row>
    <row r="220" spans="1:20" ht="12.75" outlineLevel="2">
      <c r="A220" s="19" t="s">
        <v>363</v>
      </c>
      <c r="B220" s="19" t="s">
        <v>787</v>
      </c>
      <c r="C220" s="1" t="s">
        <v>613</v>
      </c>
      <c r="D220" s="23" t="s">
        <v>614</v>
      </c>
      <c r="E220" s="27" t="s">
        <v>335</v>
      </c>
      <c r="F220" s="2" t="s">
        <v>341</v>
      </c>
      <c r="G220" s="27">
        <v>54.58752</v>
      </c>
      <c r="H220" s="56">
        <v>10</v>
      </c>
      <c r="I220" s="27">
        <v>0.6</v>
      </c>
      <c r="J220" s="27"/>
      <c r="O220" s="27"/>
      <c r="P220" s="23"/>
      <c r="R220" s="23"/>
      <c r="T220" s="26">
        <f t="shared" si="43"/>
        <v>55.18752</v>
      </c>
    </row>
    <row r="221" spans="1:20" ht="12.75" outlineLevel="2">
      <c r="A221" s="19" t="s">
        <v>363</v>
      </c>
      <c r="B221" s="19" t="s">
        <v>787</v>
      </c>
      <c r="C221" s="1" t="s">
        <v>613</v>
      </c>
      <c r="D221" s="23" t="s">
        <v>614</v>
      </c>
      <c r="E221" s="27" t="s">
        <v>335</v>
      </c>
      <c r="F221" s="2" t="s">
        <v>339</v>
      </c>
      <c r="G221" s="27">
        <v>242.437455</v>
      </c>
      <c r="H221" s="56">
        <v>455</v>
      </c>
      <c r="I221" s="27">
        <v>27.3</v>
      </c>
      <c r="J221" s="27"/>
      <c r="O221" s="27"/>
      <c r="P221" s="23"/>
      <c r="R221" s="23"/>
      <c r="T221" s="26">
        <f t="shared" si="43"/>
        <v>269.737455</v>
      </c>
    </row>
    <row r="222" spans="1:20" ht="12.75" outlineLevel="2">
      <c r="A222" s="19" t="s">
        <v>363</v>
      </c>
      <c r="B222" s="19" t="s">
        <v>787</v>
      </c>
      <c r="C222" s="1" t="s">
        <v>613</v>
      </c>
      <c r="D222" s="23" t="s">
        <v>614</v>
      </c>
      <c r="E222" s="27" t="s">
        <v>335</v>
      </c>
      <c r="F222" s="2" t="s">
        <v>340</v>
      </c>
      <c r="G222" s="27">
        <v>3382.7467049999996</v>
      </c>
      <c r="H222" s="56">
        <v>4316</v>
      </c>
      <c r="I222" s="27">
        <v>2071.68</v>
      </c>
      <c r="J222" s="27"/>
      <c r="O222" s="27"/>
      <c r="P222" s="23"/>
      <c r="R222" s="23"/>
      <c r="T222" s="26">
        <f t="shared" si="43"/>
        <v>5454.426705</v>
      </c>
    </row>
    <row r="223" spans="1:20" ht="12.75" outlineLevel="2">
      <c r="A223" s="19" t="s">
        <v>363</v>
      </c>
      <c r="B223" s="19" t="s">
        <v>787</v>
      </c>
      <c r="C223" s="1" t="s">
        <v>613</v>
      </c>
      <c r="D223" s="23" t="s">
        <v>614</v>
      </c>
      <c r="E223" s="27" t="s">
        <v>335</v>
      </c>
      <c r="F223" s="2" t="s">
        <v>356</v>
      </c>
      <c r="G223" s="27"/>
      <c r="H223" s="56"/>
      <c r="I223" s="27"/>
      <c r="J223" s="27">
        <v>180</v>
      </c>
      <c r="O223" s="27"/>
      <c r="P223" s="23"/>
      <c r="R223" s="23"/>
      <c r="T223" s="26">
        <f t="shared" si="43"/>
        <v>180</v>
      </c>
    </row>
    <row r="224" spans="1:20" ht="12.75" outlineLevel="2">
      <c r="A224" s="19" t="s">
        <v>363</v>
      </c>
      <c r="B224" s="19" t="s">
        <v>787</v>
      </c>
      <c r="C224" s="1" t="s">
        <v>613</v>
      </c>
      <c r="D224" s="76" t="s">
        <v>614</v>
      </c>
      <c r="E224" s="60" t="s">
        <v>713</v>
      </c>
      <c r="F224" s="23" t="s">
        <v>713</v>
      </c>
      <c r="K224" s="52">
        <v>2</v>
      </c>
      <c r="L224" s="53">
        <v>1</v>
      </c>
      <c r="M224" s="27">
        <f>K224*L224*$M$2</f>
        <v>6270</v>
      </c>
      <c r="T224" s="26">
        <f t="shared" si="43"/>
        <v>6270</v>
      </c>
    </row>
    <row r="225" spans="1:20" ht="12.75" outlineLevel="2">
      <c r="A225" s="19" t="s">
        <v>363</v>
      </c>
      <c r="B225" s="19" t="s">
        <v>787</v>
      </c>
      <c r="C225" s="1" t="s">
        <v>613</v>
      </c>
      <c r="D225" s="23" t="s">
        <v>614</v>
      </c>
      <c r="E225" s="27" t="s">
        <v>710</v>
      </c>
      <c r="F225" s="2" t="s">
        <v>710</v>
      </c>
      <c r="G225" s="27"/>
      <c r="H225" s="56"/>
      <c r="I225" s="27"/>
      <c r="J225" s="27"/>
      <c r="O225" s="27"/>
      <c r="P225" s="23"/>
      <c r="R225" s="23"/>
      <c r="S225" s="27">
        <v>34.64</v>
      </c>
      <c r="T225" s="26">
        <f t="shared" si="43"/>
        <v>34.64</v>
      </c>
    </row>
    <row r="226" spans="1:20" s="3" customFormat="1" ht="12.75" outlineLevel="1">
      <c r="A226" s="222"/>
      <c r="B226" s="222"/>
      <c r="C226" s="224"/>
      <c r="D226" s="222" t="s">
        <v>167</v>
      </c>
      <c r="E226" s="26"/>
      <c r="F226" s="225"/>
      <c r="G226" s="26">
        <f aca="true" t="shared" si="44" ref="G226:T226">SUBTOTAL(9,G216:G225)</f>
        <v>9846.266039999999</v>
      </c>
      <c r="H226" s="226">
        <f t="shared" si="44"/>
        <v>18373</v>
      </c>
      <c r="I226" s="26">
        <f t="shared" si="44"/>
        <v>3423.62</v>
      </c>
      <c r="J226" s="26">
        <f t="shared" si="44"/>
        <v>180</v>
      </c>
      <c r="K226" s="51">
        <f t="shared" si="44"/>
        <v>2</v>
      </c>
      <c r="L226" s="3">
        <f t="shared" si="44"/>
        <v>1</v>
      </c>
      <c r="M226" s="26">
        <f t="shared" si="44"/>
        <v>6270</v>
      </c>
      <c r="N226" s="47">
        <f t="shared" si="44"/>
        <v>6.5</v>
      </c>
      <c r="O226" s="26">
        <f t="shared" si="44"/>
        <v>468</v>
      </c>
      <c r="P226" s="3">
        <f t="shared" si="44"/>
        <v>0</v>
      </c>
      <c r="Q226" s="26">
        <f t="shared" si="44"/>
        <v>0</v>
      </c>
      <c r="R226" s="3">
        <f t="shared" si="44"/>
        <v>0</v>
      </c>
      <c r="S226" s="26">
        <f t="shared" si="44"/>
        <v>34.64</v>
      </c>
      <c r="T226" s="26">
        <f t="shared" si="44"/>
        <v>20222.526039999997</v>
      </c>
    </row>
    <row r="227" spans="1:20" ht="12.75" outlineLevel="2">
      <c r="A227" s="19" t="s">
        <v>363</v>
      </c>
      <c r="B227" s="19" t="s">
        <v>844</v>
      </c>
      <c r="C227" s="25">
        <v>902000</v>
      </c>
      <c r="D227" s="55" t="s">
        <v>657</v>
      </c>
      <c r="E227" s="27" t="s">
        <v>710</v>
      </c>
      <c r="F227" s="2" t="s">
        <v>710</v>
      </c>
      <c r="G227" s="27"/>
      <c r="H227" s="56"/>
      <c r="I227" s="27"/>
      <c r="J227" s="27"/>
      <c r="K227" s="51"/>
      <c r="L227" s="3"/>
      <c r="M227" s="26"/>
      <c r="N227" s="47"/>
      <c r="O227" s="27"/>
      <c r="P227" s="3"/>
      <c r="Q227" s="26"/>
      <c r="R227" s="3"/>
      <c r="S227" s="27">
        <v>13.43</v>
      </c>
      <c r="T227" s="26">
        <f>G227+I227+J227+M227+O227+Q227+R227+S227</f>
        <v>13.43</v>
      </c>
    </row>
    <row r="228" spans="1:20" ht="12.75" outlineLevel="2">
      <c r="A228" s="19" t="s">
        <v>363</v>
      </c>
      <c r="B228" s="19" t="s">
        <v>760</v>
      </c>
      <c r="C228" s="25" t="s">
        <v>886</v>
      </c>
      <c r="D228" s="19" t="s">
        <v>657</v>
      </c>
      <c r="E228" s="27" t="s">
        <v>861</v>
      </c>
      <c r="F228" s="2" t="s">
        <v>861</v>
      </c>
      <c r="G228" s="27"/>
      <c r="H228" s="56"/>
      <c r="I228" s="27"/>
      <c r="J228" s="27"/>
      <c r="K228" s="51"/>
      <c r="L228" s="3"/>
      <c r="M228" s="26"/>
      <c r="N228" s="58">
        <f>O228/$O$2</f>
        <v>0.5</v>
      </c>
      <c r="O228" s="27">
        <v>36</v>
      </c>
      <c r="P228" s="3"/>
      <c r="Q228" s="26"/>
      <c r="R228" s="3"/>
      <c r="T228" s="26">
        <f>G228+I228+J228+M228+O228+Q228+R228+S228</f>
        <v>36</v>
      </c>
    </row>
    <row r="229" spans="1:20" ht="12.75" outlineLevel="2">
      <c r="A229" s="19" t="s">
        <v>363</v>
      </c>
      <c r="B229" s="19" t="s">
        <v>762</v>
      </c>
      <c r="C229" s="25" t="s">
        <v>887</v>
      </c>
      <c r="D229" s="19" t="s">
        <v>657</v>
      </c>
      <c r="E229" s="27" t="s">
        <v>861</v>
      </c>
      <c r="F229" s="2" t="s">
        <v>861</v>
      </c>
      <c r="G229" s="27"/>
      <c r="H229" s="56"/>
      <c r="I229" s="27"/>
      <c r="J229" s="27"/>
      <c r="K229" s="51"/>
      <c r="L229" s="3"/>
      <c r="M229" s="26"/>
      <c r="N229" s="58">
        <f>O229/$O$2</f>
        <v>0.75</v>
      </c>
      <c r="O229" s="27">
        <v>54</v>
      </c>
      <c r="P229" s="3"/>
      <c r="Q229" s="26"/>
      <c r="R229" s="3"/>
      <c r="T229" s="26">
        <f>G229+I229+J229+M229+O229+Q229+R229+S229</f>
        <v>54</v>
      </c>
    </row>
    <row r="230" spans="1:20" ht="12.75" outlineLevel="2">
      <c r="A230" s="19" t="s">
        <v>363</v>
      </c>
      <c r="B230" s="19" t="s">
        <v>761</v>
      </c>
      <c r="C230" s="25" t="s">
        <v>888</v>
      </c>
      <c r="D230" s="19" t="s">
        <v>657</v>
      </c>
      <c r="E230" s="27" t="s">
        <v>861</v>
      </c>
      <c r="F230" s="2" t="s">
        <v>861</v>
      </c>
      <c r="G230" s="27"/>
      <c r="H230" s="56"/>
      <c r="I230" s="27"/>
      <c r="J230" s="27"/>
      <c r="K230" s="51"/>
      <c r="L230" s="3"/>
      <c r="M230" s="26"/>
      <c r="N230" s="58">
        <f>O230/$O$2</f>
        <v>0.75</v>
      </c>
      <c r="O230" s="27">
        <v>54</v>
      </c>
      <c r="P230" s="3"/>
      <c r="Q230" s="26"/>
      <c r="R230" s="3"/>
      <c r="T230" s="26">
        <f>G230+I230+J230+M230+O230+Q230+R230+S230</f>
        <v>54</v>
      </c>
    </row>
    <row r="231" spans="1:20" ht="12.75" outlineLevel="2">
      <c r="A231" s="19" t="s">
        <v>363</v>
      </c>
      <c r="B231" s="19" t="s">
        <v>761</v>
      </c>
      <c r="C231" s="25" t="s">
        <v>888</v>
      </c>
      <c r="D231" s="76" t="s">
        <v>657</v>
      </c>
      <c r="E231" s="60" t="s">
        <v>713</v>
      </c>
      <c r="F231" s="23" t="s">
        <v>713</v>
      </c>
      <c r="K231" s="52">
        <v>2</v>
      </c>
      <c r="L231" s="53">
        <v>1</v>
      </c>
      <c r="M231" s="27">
        <f>K231*L231*$M$2</f>
        <v>6270</v>
      </c>
      <c r="T231" s="26">
        <f>G231+I231+J231+M231+O231+Q231+R231+S231</f>
        <v>6270</v>
      </c>
    </row>
    <row r="232" spans="1:20" s="3" customFormat="1" ht="12.75" outlineLevel="1">
      <c r="A232" s="222"/>
      <c r="B232" s="222"/>
      <c r="C232" s="224"/>
      <c r="D232" s="222" t="s">
        <v>193</v>
      </c>
      <c r="E232" s="26"/>
      <c r="F232" s="225"/>
      <c r="G232" s="26">
        <f aca="true" t="shared" si="45" ref="G232:T232">SUBTOTAL(9,G227:G231)</f>
        <v>0</v>
      </c>
      <c r="H232" s="226">
        <f t="shared" si="45"/>
        <v>0</v>
      </c>
      <c r="I232" s="26">
        <f t="shared" si="45"/>
        <v>0</v>
      </c>
      <c r="J232" s="26">
        <f t="shared" si="45"/>
        <v>0</v>
      </c>
      <c r="K232" s="51">
        <f t="shared" si="45"/>
        <v>2</v>
      </c>
      <c r="L232" s="3">
        <f t="shared" si="45"/>
        <v>1</v>
      </c>
      <c r="M232" s="26">
        <f t="shared" si="45"/>
        <v>6270</v>
      </c>
      <c r="N232" s="47">
        <f t="shared" si="45"/>
        <v>2</v>
      </c>
      <c r="O232" s="26">
        <f t="shared" si="45"/>
        <v>144</v>
      </c>
      <c r="P232" s="3">
        <f t="shared" si="45"/>
        <v>0</v>
      </c>
      <c r="Q232" s="26">
        <f t="shared" si="45"/>
        <v>0</v>
      </c>
      <c r="R232" s="3">
        <f t="shared" si="45"/>
        <v>0</v>
      </c>
      <c r="S232" s="26">
        <f t="shared" si="45"/>
        <v>13.43</v>
      </c>
      <c r="T232" s="26">
        <f t="shared" si="45"/>
        <v>6427.43</v>
      </c>
    </row>
    <row r="233" spans="1:20" ht="12.75" outlineLevel="2">
      <c r="A233" s="19" t="s">
        <v>363</v>
      </c>
      <c r="B233" s="19" t="s">
        <v>787</v>
      </c>
      <c r="C233" s="1" t="s">
        <v>679</v>
      </c>
      <c r="D233" s="23" t="s">
        <v>680</v>
      </c>
      <c r="E233" s="27" t="s">
        <v>335</v>
      </c>
      <c r="F233" s="2">
        <v>15</v>
      </c>
      <c r="G233" s="27">
        <v>111.76541999999999</v>
      </c>
      <c r="H233" s="56">
        <v>309</v>
      </c>
      <c r="I233" s="27">
        <v>30.9</v>
      </c>
      <c r="J233" s="27"/>
      <c r="O233" s="27"/>
      <c r="P233" s="23"/>
      <c r="R233" s="23"/>
      <c r="T233" s="26">
        <f>G233+I233+J233+M233+O233+Q233+R233+S233</f>
        <v>142.66541999999998</v>
      </c>
    </row>
    <row r="234" spans="1:20" ht="12.75" outlineLevel="2">
      <c r="A234" s="19" t="s">
        <v>363</v>
      </c>
      <c r="B234" s="19" t="s">
        <v>787</v>
      </c>
      <c r="C234" s="1" t="s">
        <v>679</v>
      </c>
      <c r="D234" s="23" t="s">
        <v>680</v>
      </c>
      <c r="E234" s="27" t="s">
        <v>335</v>
      </c>
      <c r="F234" s="2" t="s">
        <v>338</v>
      </c>
      <c r="G234" s="27">
        <v>7.6763699999999995</v>
      </c>
      <c r="H234" s="56">
        <v>5</v>
      </c>
      <c r="I234" s="27">
        <v>0.3</v>
      </c>
      <c r="J234" s="27"/>
      <c r="O234" s="27"/>
      <c r="P234" s="23"/>
      <c r="R234" s="23"/>
      <c r="T234" s="26">
        <f>G234+I234+J234+M234+O234+Q234+R234+S234</f>
        <v>7.976369999999999</v>
      </c>
    </row>
    <row r="235" spans="1:20" ht="12.75" outlineLevel="2">
      <c r="A235" s="19" t="s">
        <v>363</v>
      </c>
      <c r="B235" s="19" t="s">
        <v>787</v>
      </c>
      <c r="C235" s="1" t="s">
        <v>679</v>
      </c>
      <c r="D235" s="23" t="s">
        <v>680</v>
      </c>
      <c r="E235" s="27" t="s">
        <v>335</v>
      </c>
      <c r="F235" s="2" t="s">
        <v>339</v>
      </c>
      <c r="G235" s="27">
        <v>27.09369</v>
      </c>
      <c r="H235" s="56">
        <v>53</v>
      </c>
      <c r="I235" s="27">
        <v>3.18</v>
      </c>
      <c r="J235" s="27"/>
      <c r="O235" s="27"/>
      <c r="P235" s="23"/>
      <c r="R235" s="23"/>
      <c r="T235" s="26">
        <f>G235+I235+J235+M235+O235+Q235+R235+S235</f>
        <v>30.27369</v>
      </c>
    </row>
    <row r="236" spans="1:20" ht="12.75" outlineLevel="2">
      <c r="A236" s="19" t="s">
        <v>363</v>
      </c>
      <c r="B236" s="19" t="s">
        <v>787</v>
      </c>
      <c r="C236" s="1" t="s">
        <v>679</v>
      </c>
      <c r="D236" s="23" t="s">
        <v>680</v>
      </c>
      <c r="E236" s="27" t="s">
        <v>335</v>
      </c>
      <c r="F236" s="2" t="s">
        <v>340</v>
      </c>
      <c r="G236" s="27">
        <v>7.44471</v>
      </c>
      <c r="H236" s="56">
        <v>10</v>
      </c>
      <c r="I236" s="27">
        <v>4.8</v>
      </c>
      <c r="J236" s="27"/>
      <c r="O236" s="27"/>
      <c r="P236" s="23"/>
      <c r="R236" s="23"/>
      <c r="T236" s="26">
        <f>G236+I236+J236+M236+O236+Q236+R236+S236</f>
        <v>12.24471</v>
      </c>
    </row>
    <row r="237" spans="1:20" ht="12.75" outlineLevel="2">
      <c r="A237" s="19" t="s">
        <v>363</v>
      </c>
      <c r="B237" s="19" t="s">
        <v>787</v>
      </c>
      <c r="C237" s="1" t="s">
        <v>679</v>
      </c>
      <c r="D237" s="19" t="s">
        <v>680</v>
      </c>
      <c r="E237" s="27" t="s">
        <v>335</v>
      </c>
      <c r="F237" s="2" t="s">
        <v>356</v>
      </c>
      <c r="G237" s="27"/>
      <c r="H237" s="56"/>
      <c r="I237" s="27"/>
      <c r="J237" s="27">
        <v>165</v>
      </c>
      <c r="O237" s="27"/>
      <c r="P237" s="23"/>
      <c r="R237" s="23"/>
      <c r="T237" s="26">
        <f>G237+I237+J237+M237+O237+Q237+R237+S237</f>
        <v>165</v>
      </c>
    </row>
    <row r="238" spans="1:20" s="3" customFormat="1" ht="12.75" outlineLevel="1">
      <c r="A238" s="222"/>
      <c r="B238" s="222"/>
      <c r="C238" s="224"/>
      <c r="D238" s="222" t="s">
        <v>211</v>
      </c>
      <c r="E238" s="26"/>
      <c r="F238" s="225"/>
      <c r="G238" s="26">
        <f aca="true" t="shared" si="46" ref="G238:T238">SUBTOTAL(9,G233:G237)</f>
        <v>153.98019</v>
      </c>
      <c r="H238" s="226">
        <f t="shared" si="46"/>
        <v>377</v>
      </c>
      <c r="I238" s="26">
        <f t="shared" si="46"/>
        <v>39.18</v>
      </c>
      <c r="J238" s="26">
        <f t="shared" si="46"/>
        <v>165</v>
      </c>
      <c r="K238" s="51">
        <f t="shared" si="46"/>
        <v>0</v>
      </c>
      <c r="L238" s="3">
        <f t="shared" si="46"/>
        <v>0</v>
      </c>
      <c r="M238" s="26">
        <f t="shared" si="46"/>
        <v>0</v>
      </c>
      <c r="N238" s="47">
        <f t="shared" si="46"/>
        <v>0</v>
      </c>
      <c r="O238" s="26">
        <f t="shared" si="46"/>
        <v>0</v>
      </c>
      <c r="P238" s="3">
        <f t="shared" si="46"/>
        <v>0</v>
      </c>
      <c r="Q238" s="26">
        <f t="shared" si="46"/>
        <v>0</v>
      </c>
      <c r="R238" s="3">
        <f t="shared" si="46"/>
        <v>0</v>
      </c>
      <c r="S238" s="26">
        <f t="shared" si="46"/>
        <v>0</v>
      </c>
      <c r="T238" s="26">
        <f t="shared" si="46"/>
        <v>358.16018999999994</v>
      </c>
    </row>
    <row r="239" spans="1:20" ht="12.75" outlineLevel="2">
      <c r="A239" s="19" t="s">
        <v>363</v>
      </c>
      <c r="B239" s="19" t="s">
        <v>760</v>
      </c>
      <c r="C239" s="25" t="s">
        <v>899</v>
      </c>
      <c r="D239" s="54" t="s">
        <v>883</v>
      </c>
      <c r="E239" s="60" t="s">
        <v>861</v>
      </c>
      <c r="F239" s="23" t="s">
        <v>861</v>
      </c>
      <c r="N239" s="58">
        <f>O239/$O$2</f>
        <v>2.25</v>
      </c>
      <c r="O239" s="27">
        <v>162</v>
      </c>
      <c r="P239" s="23"/>
      <c r="R239" s="23"/>
      <c r="T239" s="26">
        <f>G239+I239+J239+M239+O239+Q239+R239+S239</f>
        <v>162</v>
      </c>
    </row>
    <row r="240" spans="1:20" ht="12.75" outlineLevel="2">
      <c r="A240" s="19" t="s">
        <v>363</v>
      </c>
      <c r="B240" s="19" t="s">
        <v>761</v>
      </c>
      <c r="C240" s="25" t="s">
        <v>902</v>
      </c>
      <c r="D240" s="54" t="s">
        <v>883</v>
      </c>
      <c r="E240" s="60" t="s">
        <v>861</v>
      </c>
      <c r="F240" s="23" t="s">
        <v>861</v>
      </c>
      <c r="N240" s="58">
        <f>O240/$O$2</f>
        <v>0.75</v>
      </c>
      <c r="O240" s="27">
        <v>54</v>
      </c>
      <c r="P240" s="23"/>
      <c r="R240" s="23"/>
      <c r="T240" s="26">
        <f>G240+I240+J240+M240+O240+Q240+R240+S240</f>
        <v>54</v>
      </c>
    </row>
    <row r="241" spans="1:20" s="3" customFormat="1" ht="12.75" outlineLevel="1">
      <c r="A241" s="222"/>
      <c r="B241" s="222"/>
      <c r="C241" s="224"/>
      <c r="D241" s="222" t="s">
        <v>230</v>
      </c>
      <c r="E241" s="26"/>
      <c r="F241" s="225"/>
      <c r="G241" s="26">
        <f aca="true" t="shared" si="47" ref="G241:T241">SUBTOTAL(9,G239:G240)</f>
        <v>0</v>
      </c>
      <c r="H241" s="226">
        <f t="shared" si="47"/>
        <v>0</v>
      </c>
      <c r="I241" s="26">
        <f t="shared" si="47"/>
        <v>0</v>
      </c>
      <c r="J241" s="26">
        <f t="shared" si="47"/>
        <v>0</v>
      </c>
      <c r="K241" s="51">
        <f t="shared" si="47"/>
        <v>0</v>
      </c>
      <c r="L241" s="3">
        <f t="shared" si="47"/>
        <v>0</v>
      </c>
      <c r="M241" s="26">
        <f t="shared" si="47"/>
        <v>0</v>
      </c>
      <c r="N241" s="47">
        <f t="shared" si="47"/>
        <v>3</v>
      </c>
      <c r="O241" s="26">
        <f t="shared" si="47"/>
        <v>216</v>
      </c>
      <c r="P241" s="3">
        <f t="shared" si="47"/>
        <v>0</v>
      </c>
      <c r="Q241" s="26">
        <f t="shared" si="47"/>
        <v>0</v>
      </c>
      <c r="R241" s="3">
        <f t="shared" si="47"/>
        <v>0</v>
      </c>
      <c r="S241" s="26">
        <f t="shared" si="47"/>
        <v>0</v>
      </c>
      <c r="T241" s="26">
        <f t="shared" si="47"/>
        <v>216</v>
      </c>
    </row>
    <row r="242" spans="1:20" s="3" customFormat="1" ht="12.75" outlineLevel="1" collapsed="1">
      <c r="A242" s="222"/>
      <c r="B242" s="222"/>
      <c r="C242" s="224"/>
      <c r="D242" s="222" t="s">
        <v>2</v>
      </c>
      <c r="E242" s="26"/>
      <c r="F242" s="225"/>
      <c r="G242" s="26">
        <f aca="true" t="shared" si="48" ref="G242:T242">SUBTOTAL(9,G5:G240)</f>
        <v>77084.20474499998</v>
      </c>
      <c r="H242" s="226">
        <f t="shared" si="48"/>
        <v>130848</v>
      </c>
      <c r="I242" s="26">
        <f t="shared" si="48"/>
        <v>19454.04</v>
      </c>
      <c r="J242" s="26">
        <f t="shared" si="48"/>
        <v>3855</v>
      </c>
      <c r="K242" s="51">
        <f t="shared" si="48"/>
        <v>17.2</v>
      </c>
      <c r="L242" s="3">
        <f t="shared" si="48"/>
        <v>9.85</v>
      </c>
      <c r="M242" s="26">
        <f t="shared" si="48"/>
        <v>36836.25</v>
      </c>
      <c r="N242" s="47">
        <f t="shared" si="48"/>
        <v>69.5</v>
      </c>
      <c r="O242" s="26">
        <f t="shared" si="48"/>
        <v>5004</v>
      </c>
      <c r="P242" s="3">
        <f t="shared" si="48"/>
        <v>1048</v>
      </c>
      <c r="Q242" s="26">
        <f t="shared" si="48"/>
        <v>1804.01</v>
      </c>
      <c r="R242" s="3">
        <f t="shared" si="48"/>
        <v>10.48</v>
      </c>
      <c r="S242" s="26">
        <f t="shared" si="48"/>
        <v>384.51000000000005</v>
      </c>
      <c r="T242" s="26">
        <f t="shared" si="48"/>
        <v>144432.49474500006</v>
      </c>
    </row>
    <row r="243" ht="12.75">
      <c r="G243" s="26"/>
    </row>
    <row r="244" ht="12.75">
      <c r="G244" s="26"/>
    </row>
    <row r="245" ht="12.75">
      <c r="G245" s="26"/>
    </row>
  </sheetData>
  <autoFilter ref="A4:T240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6"/>
  <sheetViews>
    <sheetView workbookViewId="0" topLeftCell="A1">
      <pane xSplit="4" ySplit="4" topLeftCell="E43" activePane="bottomRight" state="frozen"/>
      <selection pane="topLeft" activeCell="T1339" sqref="T1339"/>
      <selection pane="topRight" activeCell="T1339" sqref="T1339"/>
      <selection pane="bottomLeft" activeCell="T1339" sqref="T1339"/>
      <selection pane="bottomRight" activeCell="T213" sqref="T213"/>
    </sheetView>
  </sheetViews>
  <sheetFormatPr defaultColWidth="9.140625" defaultRowHeight="12.75" outlineLevelRow="2"/>
  <cols>
    <col min="1" max="1" width="9.8515625" style="23" bestFit="1" customWidth="1"/>
    <col min="2" max="2" width="9.421875" style="23" customWidth="1"/>
    <col min="3" max="3" width="28.7109375" style="2" customWidth="1"/>
    <col min="4" max="4" width="10.421875" style="23" customWidth="1"/>
    <col min="5" max="5" width="10.140625" style="23" bestFit="1" customWidth="1"/>
    <col min="6" max="6" width="10.8515625" style="23" bestFit="1" customWidth="1"/>
    <col min="7" max="7" width="12.421875" style="23" bestFit="1" customWidth="1"/>
    <col min="8" max="9" width="11.7109375" style="23" bestFit="1" customWidth="1"/>
    <col min="10" max="10" width="12.421875" style="23" bestFit="1" customWidth="1"/>
    <col min="11" max="11" width="10.421875" style="57" bestFit="1" customWidth="1"/>
    <col min="12" max="12" width="12.00390625" style="23" bestFit="1" customWidth="1"/>
    <col min="13" max="13" width="11.7109375" style="27" bestFit="1" customWidth="1"/>
    <col min="14" max="14" width="12.421875" style="58" bestFit="1" customWidth="1"/>
    <col min="15" max="15" width="12.421875" style="23" bestFit="1" customWidth="1"/>
    <col min="16" max="16" width="11.7109375" style="61" bestFit="1" customWidth="1"/>
    <col min="17" max="17" width="11.140625" style="27" bestFit="1" customWidth="1"/>
    <col min="18" max="18" width="13.00390625" style="27" bestFit="1" customWidth="1"/>
    <col min="19" max="19" width="9.7109375" style="27" bestFit="1" customWidth="1"/>
    <col min="20" max="20" width="13.421875" style="23" bestFit="1" customWidth="1"/>
    <col min="21" max="16384" width="9.140625" style="23" customWidth="1"/>
  </cols>
  <sheetData>
    <row r="1" spans="1:20" ht="12.75">
      <c r="A1" s="6"/>
      <c r="B1" s="6"/>
      <c r="C1" s="18"/>
      <c r="D1" s="7" t="s">
        <v>724</v>
      </c>
      <c r="E1" s="7" t="s">
        <v>335</v>
      </c>
      <c r="F1" s="8" t="s">
        <v>334</v>
      </c>
      <c r="G1" s="9" t="s">
        <v>727</v>
      </c>
      <c r="H1" s="10">
        <v>0.1</v>
      </c>
      <c r="I1" s="11"/>
      <c r="J1" s="10" t="s">
        <v>356</v>
      </c>
      <c r="K1" s="49"/>
      <c r="L1" s="5"/>
      <c r="M1" s="10" t="s">
        <v>713</v>
      </c>
      <c r="N1" s="12"/>
      <c r="O1" s="10" t="s">
        <v>725</v>
      </c>
      <c r="P1" s="45"/>
      <c r="Q1" s="11"/>
      <c r="R1" s="10" t="s">
        <v>726</v>
      </c>
      <c r="S1" s="13"/>
      <c r="T1" s="5"/>
    </row>
    <row r="2" spans="1:20" ht="12.75">
      <c r="A2" s="6"/>
      <c r="B2" s="6"/>
      <c r="C2" s="18"/>
      <c r="D2" s="7" t="s">
        <v>723</v>
      </c>
      <c r="E2" s="7" t="s">
        <v>730</v>
      </c>
      <c r="F2" s="8"/>
      <c r="G2" s="10" t="s">
        <v>728</v>
      </c>
      <c r="H2" s="10">
        <v>0.48</v>
      </c>
      <c r="I2" s="14"/>
      <c r="J2" s="15">
        <v>15</v>
      </c>
      <c r="K2" s="49"/>
      <c r="L2" s="16"/>
      <c r="M2" s="15">
        <v>3135</v>
      </c>
      <c r="N2" s="16"/>
      <c r="O2" s="15">
        <v>72</v>
      </c>
      <c r="P2" s="45"/>
      <c r="Q2" s="10"/>
      <c r="R2" s="10">
        <v>0.01</v>
      </c>
      <c r="S2" s="13"/>
      <c r="T2" s="5"/>
    </row>
    <row r="3" spans="1:20" ht="12.75">
      <c r="A3" s="6"/>
      <c r="B3" s="6"/>
      <c r="C3" s="18"/>
      <c r="D3" s="80"/>
      <c r="E3" s="17">
        <v>0.053</v>
      </c>
      <c r="F3" s="8"/>
      <c r="G3" s="10" t="s">
        <v>729</v>
      </c>
      <c r="H3" s="10">
        <v>0.06</v>
      </c>
      <c r="I3" s="14"/>
      <c r="J3" s="15"/>
      <c r="K3" s="49"/>
      <c r="L3" s="16"/>
      <c r="M3" s="15"/>
      <c r="N3" s="16"/>
      <c r="O3" s="15"/>
      <c r="P3" s="45"/>
      <c r="Q3" s="10"/>
      <c r="R3" s="10"/>
      <c r="S3" s="13"/>
      <c r="T3" s="5"/>
    </row>
    <row r="4" spans="1:20" ht="38.25">
      <c r="A4" s="28" t="s">
        <v>351</v>
      </c>
      <c r="B4" s="28" t="s">
        <v>352</v>
      </c>
      <c r="C4" s="29" t="s">
        <v>353</v>
      </c>
      <c r="D4" s="30" t="s">
        <v>333</v>
      </c>
      <c r="E4" s="30" t="s">
        <v>354</v>
      </c>
      <c r="F4" s="30" t="s">
        <v>334</v>
      </c>
      <c r="G4" s="31" t="s">
        <v>335</v>
      </c>
      <c r="H4" s="32" t="s">
        <v>355</v>
      </c>
      <c r="I4" s="31" t="s">
        <v>336</v>
      </c>
      <c r="J4" s="31" t="s">
        <v>356</v>
      </c>
      <c r="K4" s="50" t="s">
        <v>702</v>
      </c>
      <c r="L4" s="33" t="s">
        <v>703</v>
      </c>
      <c r="M4" s="31" t="s">
        <v>704</v>
      </c>
      <c r="N4" s="33" t="s">
        <v>705</v>
      </c>
      <c r="O4" s="31" t="s">
        <v>706</v>
      </c>
      <c r="P4" s="46" t="s">
        <v>707</v>
      </c>
      <c r="Q4" s="31" t="s">
        <v>708</v>
      </c>
      <c r="R4" s="31" t="s">
        <v>709</v>
      </c>
      <c r="S4" s="34" t="s">
        <v>710</v>
      </c>
      <c r="T4" s="35" t="s">
        <v>722</v>
      </c>
    </row>
    <row r="5" spans="1:20" ht="12.75" outlineLevel="2">
      <c r="A5" s="19" t="s">
        <v>402</v>
      </c>
      <c r="B5" s="19" t="s">
        <v>776</v>
      </c>
      <c r="C5" s="1" t="s">
        <v>403</v>
      </c>
      <c r="D5" s="23" t="s">
        <v>404</v>
      </c>
      <c r="E5" s="27" t="s">
        <v>861</v>
      </c>
      <c r="F5" s="2" t="s">
        <v>861</v>
      </c>
      <c r="G5" s="27"/>
      <c r="H5" s="56"/>
      <c r="I5" s="27"/>
      <c r="J5" s="27"/>
      <c r="N5" s="58">
        <f>O5/$O$2</f>
        <v>8.188055555555556</v>
      </c>
      <c r="O5" s="27">
        <v>589.54</v>
      </c>
      <c r="P5" s="23"/>
      <c r="R5" s="23"/>
      <c r="T5" s="26">
        <f aca="true" t="shared" si="0" ref="T5:T18">G5+I5+J5+M5+O5+Q5+R5+S5</f>
        <v>589.54</v>
      </c>
    </row>
    <row r="6" spans="1:20" ht="12.75" outlineLevel="2">
      <c r="A6" s="19" t="s">
        <v>402</v>
      </c>
      <c r="B6" s="19" t="s">
        <v>776</v>
      </c>
      <c r="C6" s="1" t="s">
        <v>403</v>
      </c>
      <c r="D6" s="23" t="s">
        <v>404</v>
      </c>
      <c r="E6" s="27" t="s">
        <v>335</v>
      </c>
      <c r="F6" s="2">
        <v>15</v>
      </c>
      <c r="G6" s="27">
        <v>9806.357339999944</v>
      </c>
      <c r="H6" s="56">
        <v>27780</v>
      </c>
      <c r="I6" s="27">
        <v>2778</v>
      </c>
      <c r="J6" s="27"/>
      <c r="O6" s="27"/>
      <c r="P6" s="23"/>
      <c r="R6" s="23"/>
      <c r="T6" s="26">
        <f t="shared" si="0"/>
        <v>12584.357339999944</v>
      </c>
    </row>
    <row r="7" spans="1:20" ht="12.75" outlineLevel="2">
      <c r="A7" s="19" t="s">
        <v>402</v>
      </c>
      <c r="B7" s="19" t="s">
        <v>776</v>
      </c>
      <c r="C7" s="1" t="s">
        <v>403</v>
      </c>
      <c r="D7" s="23" t="s">
        <v>404</v>
      </c>
      <c r="E7" s="27" t="s">
        <v>335</v>
      </c>
      <c r="F7" s="2" t="s">
        <v>337</v>
      </c>
      <c r="G7" s="27">
        <v>332.20044</v>
      </c>
      <c r="H7" s="56">
        <v>88</v>
      </c>
      <c r="I7" s="27">
        <v>5.28</v>
      </c>
      <c r="J7" s="27"/>
      <c r="O7" s="27"/>
      <c r="P7" s="23"/>
      <c r="R7" s="23"/>
      <c r="T7" s="26">
        <f t="shared" si="0"/>
        <v>337.48044</v>
      </c>
    </row>
    <row r="8" spans="1:20" ht="12.75" outlineLevel="2">
      <c r="A8" s="19" t="s">
        <v>402</v>
      </c>
      <c r="B8" s="19" t="s">
        <v>776</v>
      </c>
      <c r="C8" s="1" t="s">
        <v>403</v>
      </c>
      <c r="D8" s="23" t="s">
        <v>404</v>
      </c>
      <c r="E8" s="27" t="s">
        <v>335</v>
      </c>
      <c r="F8" s="2" t="s">
        <v>338</v>
      </c>
      <c r="G8" s="27">
        <v>489.28697999999997</v>
      </c>
      <c r="H8" s="56">
        <v>264</v>
      </c>
      <c r="I8" s="27">
        <v>15.84</v>
      </c>
      <c r="J8" s="27"/>
      <c r="O8" s="27"/>
      <c r="P8" s="23"/>
      <c r="R8" s="23"/>
      <c r="T8" s="26">
        <f t="shared" si="0"/>
        <v>505.12697999999995</v>
      </c>
    </row>
    <row r="9" spans="1:20" ht="12.75" outlineLevel="2">
      <c r="A9" s="19" t="s">
        <v>402</v>
      </c>
      <c r="B9" s="19" t="s">
        <v>776</v>
      </c>
      <c r="C9" s="1" t="s">
        <v>403</v>
      </c>
      <c r="D9" s="23" t="s">
        <v>404</v>
      </c>
      <c r="E9" s="27" t="s">
        <v>335</v>
      </c>
      <c r="F9" s="2" t="s">
        <v>341</v>
      </c>
      <c r="G9" s="27">
        <v>5.0017499999999995</v>
      </c>
      <c r="H9" s="56">
        <v>1</v>
      </c>
      <c r="I9" s="27">
        <v>0.06</v>
      </c>
      <c r="J9" s="27"/>
      <c r="O9" s="27"/>
      <c r="P9" s="23"/>
      <c r="R9" s="23"/>
      <c r="T9" s="26">
        <f t="shared" si="0"/>
        <v>5.061749999999999</v>
      </c>
    </row>
    <row r="10" spans="1:20" ht="12.75" outlineLevel="2">
      <c r="A10" s="19" t="s">
        <v>402</v>
      </c>
      <c r="B10" s="19" t="s">
        <v>776</v>
      </c>
      <c r="C10" s="1" t="s">
        <v>403</v>
      </c>
      <c r="D10" s="23" t="s">
        <v>404</v>
      </c>
      <c r="E10" s="27" t="s">
        <v>335</v>
      </c>
      <c r="F10" s="2" t="s">
        <v>339</v>
      </c>
      <c r="G10" s="27">
        <v>254.50483499999999</v>
      </c>
      <c r="H10" s="56">
        <v>394</v>
      </c>
      <c r="I10" s="27">
        <v>23.64</v>
      </c>
      <c r="J10" s="27"/>
      <c r="O10" s="27"/>
      <c r="P10" s="23"/>
      <c r="R10" s="23"/>
      <c r="T10" s="26">
        <f t="shared" si="0"/>
        <v>278.144835</v>
      </c>
    </row>
    <row r="11" spans="1:20" ht="12.75" outlineLevel="2">
      <c r="A11" s="19" t="s">
        <v>402</v>
      </c>
      <c r="B11" s="19" t="s">
        <v>776</v>
      </c>
      <c r="C11" s="1" t="s">
        <v>403</v>
      </c>
      <c r="D11" s="23" t="s">
        <v>404</v>
      </c>
      <c r="E11" s="27" t="s">
        <v>335</v>
      </c>
      <c r="F11" s="2" t="s">
        <v>340</v>
      </c>
      <c r="G11" s="27">
        <v>36.718109999999996</v>
      </c>
      <c r="H11" s="56">
        <v>43</v>
      </c>
      <c r="I11" s="27">
        <v>20.64</v>
      </c>
      <c r="J11" s="27"/>
      <c r="K11" s="51"/>
      <c r="L11" s="3"/>
      <c r="M11" s="26"/>
      <c r="N11" s="47"/>
      <c r="O11" s="26"/>
      <c r="P11" s="3"/>
      <c r="Q11" s="26"/>
      <c r="R11" s="3"/>
      <c r="T11" s="26">
        <f t="shared" si="0"/>
        <v>57.358109999999996</v>
      </c>
    </row>
    <row r="12" spans="1:20" ht="12.75" outlineLevel="2">
      <c r="A12" s="19" t="s">
        <v>402</v>
      </c>
      <c r="B12" s="19" t="s">
        <v>776</v>
      </c>
      <c r="C12" s="1" t="s">
        <v>403</v>
      </c>
      <c r="D12" s="23" t="s">
        <v>404</v>
      </c>
      <c r="E12" s="27" t="s">
        <v>335</v>
      </c>
      <c r="F12" s="2" t="s">
        <v>356</v>
      </c>
      <c r="G12" s="27"/>
      <c r="H12" s="56"/>
      <c r="I12" s="27"/>
      <c r="J12" s="27">
        <v>180</v>
      </c>
      <c r="O12" s="27"/>
      <c r="P12" s="23"/>
      <c r="R12" s="23"/>
      <c r="T12" s="26">
        <f t="shared" si="0"/>
        <v>180</v>
      </c>
    </row>
    <row r="13" spans="1:20" ht="12.75" outlineLevel="2">
      <c r="A13" s="19" t="s">
        <v>402</v>
      </c>
      <c r="B13" s="19" t="s">
        <v>776</v>
      </c>
      <c r="C13" s="1" t="s">
        <v>403</v>
      </c>
      <c r="D13" s="23" t="s">
        <v>404</v>
      </c>
      <c r="E13" s="27" t="s">
        <v>335</v>
      </c>
      <c r="F13" s="2" t="s">
        <v>853</v>
      </c>
      <c r="G13" s="27">
        <f>24.1+0.64</f>
        <v>24.740000000000002</v>
      </c>
      <c r="H13" s="56"/>
      <c r="I13" s="27"/>
      <c r="J13" s="27"/>
      <c r="O13" s="27"/>
      <c r="P13" s="23"/>
      <c r="R13" s="23"/>
      <c r="T13" s="26">
        <f t="shared" si="0"/>
        <v>24.740000000000002</v>
      </c>
    </row>
    <row r="14" spans="1:20" ht="12.75" outlineLevel="2">
      <c r="A14" s="19" t="s">
        <v>402</v>
      </c>
      <c r="B14" s="19" t="s">
        <v>776</v>
      </c>
      <c r="C14" s="1" t="s">
        <v>403</v>
      </c>
      <c r="D14" s="23" t="s">
        <v>404</v>
      </c>
      <c r="E14" s="27" t="s">
        <v>335</v>
      </c>
      <c r="F14" s="2" t="s">
        <v>343</v>
      </c>
      <c r="G14" s="27">
        <v>0.78975</v>
      </c>
      <c r="H14" s="56">
        <v>1</v>
      </c>
      <c r="I14" s="27">
        <v>0.06</v>
      </c>
      <c r="J14" s="27"/>
      <c r="O14" s="27"/>
      <c r="P14" s="23"/>
      <c r="R14" s="23"/>
      <c r="T14" s="26">
        <f t="shared" si="0"/>
        <v>0.84975</v>
      </c>
    </row>
    <row r="15" spans="1:20" ht="12.75" outlineLevel="2">
      <c r="A15" s="19" t="s">
        <v>402</v>
      </c>
      <c r="B15" s="19" t="s">
        <v>776</v>
      </c>
      <c r="C15" s="1" t="s">
        <v>403</v>
      </c>
      <c r="D15" s="23" t="s">
        <v>404</v>
      </c>
      <c r="E15" s="27" t="s">
        <v>335</v>
      </c>
      <c r="F15" s="2" t="s">
        <v>905</v>
      </c>
      <c r="G15" s="27">
        <v>1692.89</v>
      </c>
      <c r="H15" s="56"/>
      <c r="I15" s="27"/>
      <c r="J15" s="27"/>
      <c r="O15" s="27"/>
      <c r="P15" s="23"/>
      <c r="R15" s="23"/>
      <c r="T15" s="26">
        <f t="shared" si="0"/>
        <v>1692.89</v>
      </c>
    </row>
    <row r="16" spans="1:20" ht="12.75" outlineLevel="2">
      <c r="A16" s="19" t="s">
        <v>402</v>
      </c>
      <c r="B16" s="19" t="s">
        <v>776</v>
      </c>
      <c r="C16" s="1" t="s">
        <v>403</v>
      </c>
      <c r="D16" s="59" t="s">
        <v>404</v>
      </c>
      <c r="E16" s="60" t="s">
        <v>713</v>
      </c>
      <c r="F16" s="23" t="s">
        <v>713</v>
      </c>
      <c r="K16" s="52">
        <v>2</v>
      </c>
      <c r="L16" s="53">
        <v>1</v>
      </c>
      <c r="M16" s="27">
        <f>K16*L16*$M$2</f>
        <v>6270</v>
      </c>
      <c r="T16" s="26">
        <f t="shared" si="0"/>
        <v>6270</v>
      </c>
    </row>
    <row r="17" spans="1:20" ht="12.75" outlineLevel="2">
      <c r="A17" s="19" t="s">
        <v>402</v>
      </c>
      <c r="B17" s="19" t="s">
        <v>776</v>
      </c>
      <c r="C17" s="1" t="s">
        <v>403</v>
      </c>
      <c r="D17" s="23" t="s">
        <v>404</v>
      </c>
      <c r="E17" s="27" t="s">
        <v>710</v>
      </c>
      <c r="F17" s="2" t="s">
        <v>710</v>
      </c>
      <c r="G17" s="27"/>
      <c r="H17" s="56"/>
      <c r="I17" s="27"/>
      <c r="J17" s="27"/>
      <c r="O17" s="27"/>
      <c r="P17" s="23"/>
      <c r="R17" s="23"/>
      <c r="S17" s="27">
        <v>14.32</v>
      </c>
      <c r="T17" s="26">
        <f t="shared" si="0"/>
        <v>14.32</v>
      </c>
    </row>
    <row r="18" spans="1:20" ht="12.75" outlineLevel="2">
      <c r="A18" s="19" t="s">
        <v>402</v>
      </c>
      <c r="B18" s="19" t="s">
        <v>776</v>
      </c>
      <c r="C18" s="1" t="s">
        <v>403</v>
      </c>
      <c r="D18" s="23" t="s">
        <v>404</v>
      </c>
      <c r="E18" s="27" t="s">
        <v>903</v>
      </c>
      <c r="F18" s="2" t="s">
        <v>903</v>
      </c>
      <c r="G18" s="27"/>
      <c r="H18" s="56"/>
      <c r="I18" s="27"/>
      <c r="J18" s="27"/>
      <c r="O18" s="27"/>
      <c r="P18" s="61">
        <f>R18/$R$2</f>
        <v>55920</v>
      </c>
      <c r="Q18" s="27">
        <v>15096.04</v>
      </c>
      <c r="R18" s="27">
        <v>559.2</v>
      </c>
      <c r="T18" s="26">
        <f t="shared" si="0"/>
        <v>15655.240000000002</v>
      </c>
    </row>
    <row r="19" spans="1:20" s="3" customFormat="1" ht="12.75" outlineLevel="1">
      <c r="A19" s="222"/>
      <c r="B19" s="222"/>
      <c r="C19" s="224"/>
      <c r="D19" s="222" t="s">
        <v>34</v>
      </c>
      <c r="E19" s="26"/>
      <c r="F19" s="225"/>
      <c r="G19" s="26">
        <f aca="true" t="shared" si="1" ref="G19:T19">SUBTOTAL(9,G5:G18)</f>
        <v>12642.489204999943</v>
      </c>
      <c r="H19" s="226">
        <f t="shared" si="1"/>
        <v>28571</v>
      </c>
      <c r="I19" s="26">
        <f t="shared" si="1"/>
        <v>2843.52</v>
      </c>
      <c r="J19" s="26">
        <f t="shared" si="1"/>
        <v>180</v>
      </c>
      <c r="K19" s="51">
        <f t="shared" si="1"/>
        <v>2</v>
      </c>
      <c r="L19" s="3">
        <f t="shared" si="1"/>
        <v>1</v>
      </c>
      <c r="M19" s="26">
        <f t="shared" si="1"/>
        <v>6270</v>
      </c>
      <c r="N19" s="47">
        <f t="shared" si="1"/>
        <v>8.188055555555556</v>
      </c>
      <c r="O19" s="26">
        <f t="shared" si="1"/>
        <v>589.54</v>
      </c>
      <c r="P19" s="227">
        <f t="shared" si="1"/>
        <v>55920</v>
      </c>
      <c r="Q19" s="26">
        <f t="shared" si="1"/>
        <v>15096.04</v>
      </c>
      <c r="R19" s="26">
        <f t="shared" si="1"/>
        <v>559.2</v>
      </c>
      <c r="S19" s="26">
        <f t="shared" si="1"/>
        <v>14.32</v>
      </c>
      <c r="T19" s="26">
        <f t="shared" si="1"/>
        <v>38195.10920499994</v>
      </c>
    </row>
    <row r="20" spans="1:20" ht="12.75" outlineLevel="2">
      <c r="A20" s="19" t="s">
        <v>402</v>
      </c>
      <c r="B20" s="19" t="s">
        <v>931</v>
      </c>
      <c r="C20" s="2">
        <v>501000</v>
      </c>
      <c r="D20" s="59" t="s">
        <v>916</v>
      </c>
      <c r="E20" s="60" t="s">
        <v>713</v>
      </c>
      <c r="F20" s="23" t="s">
        <v>713</v>
      </c>
      <c r="K20" s="52">
        <v>2</v>
      </c>
      <c r="L20" s="53">
        <v>0.1429</v>
      </c>
      <c r="M20" s="27">
        <f>K20*L20*$M$2</f>
        <v>895.983</v>
      </c>
      <c r="T20" s="26">
        <f>G20+I20+J20+M20+O20+Q20+R20+S20</f>
        <v>895.983</v>
      </c>
    </row>
    <row r="21" spans="1:20" s="3" customFormat="1" ht="12.75" outlineLevel="1">
      <c r="A21" s="222"/>
      <c r="B21" s="222"/>
      <c r="C21" s="224"/>
      <c r="D21" s="222" t="s">
        <v>35</v>
      </c>
      <c r="E21" s="26"/>
      <c r="F21" s="225"/>
      <c r="G21" s="26">
        <f aca="true" t="shared" si="2" ref="G21:T21">SUBTOTAL(9,G20:G20)</f>
        <v>0</v>
      </c>
      <c r="H21" s="226">
        <f t="shared" si="2"/>
        <v>0</v>
      </c>
      <c r="I21" s="26">
        <f t="shared" si="2"/>
        <v>0</v>
      </c>
      <c r="J21" s="26">
        <f t="shared" si="2"/>
        <v>0</v>
      </c>
      <c r="K21" s="51">
        <f t="shared" si="2"/>
        <v>2</v>
      </c>
      <c r="L21" s="3">
        <f t="shared" si="2"/>
        <v>0.1429</v>
      </c>
      <c r="M21" s="26">
        <f t="shared" si="2"/>
        <v>895.983</v>
      </c>
      <c r="N21" s="47">
        <f t="shared" si="2"/>
        <v>0</v>
      </c>
      <c r="O21" s="26">
        <f t="shared" si="2"/>
        <v>0</v>
      </c>
      <c r="P21" s="227">
        <f t="shared" si="2"/>
        <v>0</v>
      </c>
      <c r="Q21" s="26">
        <f t="shared" si="2"/>
        <v>0</v>
      </c>
      <c r="R21" s="26">
        <f t="shared" si="2"/>
        <v>0</v>
      </c>
      <c r="S21" s="26">
        <f t="shared" si="2"/>
        <v>0</v>
      </c>
      <c r="T21" s="26">
        <f t="shared" si="2"/>
        <v>895.983</v>
      </c>
    </row>
    <row r="22" spans="1:20" ht="12.75" outlineLevel="2">
      <c r="A22" s="19" t="s">
        <v>402</v>
      </c>
      <c r="B22" s="19" t="s">
        <v>790</v>
      </c>
      <c r="C22" s="1" t="s">
        <v>433</v>
      </c>
      <c r="D22" s="23" t="s">
        <v>434</v>
      </c>
      <c r="E22" s="27" t="s">
        <v>861</v>
      </c>
      <c r="F22" s="2" t="s">
        <v>861</v>
      </c>
      <c r="G22" s="27"/>
      <c r="H22" s="56"/>
      <c r="I22" s="27"/>
      <c r="J22" s="27"/>
      <c r="N22" s="58">
        <f>O22/$O$2</f>
        <v>16.25</v>
      </c>
      <c r="O22" s="27">
        <v>1170</v>
      </c>
      <c r="P22" s="23"/>
      <c r="R22" s="23"/>
      <c r="T22" s="26">
        <f aca="true" t="shared" si="3" ref="T22:T33">G22+I22+J22+M22+O22+Q22+R22+S22</f>
        <v>1170</v>
      </c>
    </row>
    <row r="23" spans="1:20" ht="12.75" outlineLevel="2">
      <c r="A23" s="19" t="s">
        <v>402</v>
      </c>
      <c r="B23" s="19" t="s">
        <v>790</v>
      </c>
      <c r="C23" s="1" t="s">
        <v>433</v>
      </c>
      <c r="D23" s="23" t="s">
        <v>434</v>
      </c>
      <c r="E23" s="27" t="s">
        <v>335</v>
      </c>
      <c r="F23" s="2">
        <v>15</v>
      </c>
      <c r="G23" s="27">
        <v>927.1980899999999</v>
      </c>
      <c r="H23" s="56">
        <v>2618</v>
      </c>
      <c r="I23" s="27">
        <v>261.8</v>
      </c>
      <c r="J23" s="27"/>
      <c r="O23" s="27"/>
      <c r="P23" s="23"/>
      <c r="R23" s="23"/>
      <c r="T23" s="26">
        <f t="shared" si="3"/>
        <v>1188.9980899999998</v>
      </c>
    </row>
    <row r="24" spans="1:20" ht="12.75" outlineLevel="2">
      <c r="A24" s="19" t="s">
        <v>402</v>
      </c>
      <c r="B24" s="19" t="s">
        <v>790</v>
      </c>
      <c r="C24" s="1" t="s">
        <v>433</v>
      </c>
      <c r="D24" s="23" t="s">
        <v>434</v>
      </c>
      <c r="E24" s="27" t="s">
        <v>335</v>
      </c>
      <c r="F24" s="2" t="s">
        <v>337</v>
      </c>
      <c r="G24" s="27">
        <v>125.04375</v>
      </c>
      <c r="H24" s="56">
        <v>32</v>
      </c>
      <c r="I24" s="27">
        <v>1.92</v>
      </c>
      <c r="J24" s="27"/>
      <c r="K24" s="51"/>
      <c r="L24" s="3"/>
      <c r="M24" s="26"/>
      <c r="N24" s="47"/>
      <c r="O24" s="26"/>
      <c r="P24" s="3"/>
      <c r="Q24" s="26"/>
      <c r="R24" s="3"/>
      <c r="T24" s="26">
        <f t="shared" si="3"/>
        <v>126.96375</v>
      </c>
    </row>
    <row r="25" spans="1:20" ht="12.75" outlineLevel="2">
      <c r="A25" s="19" t="s">
        <v>402</v>
      </c>
      <c r="B25" s="19" t="s">
        <v>790</v>
      </c>
      <c r="C25" s="1" t="s">
        <v>433</v>
      </c>
      <c r="D25" s="23" t="s">
        <v>434</v>
      </c>
      <c r="E25" s="27" t="s">
        <v>335</v>
      </c>
      <c r="F25" s="2" t="s">
        <v>338</v>
      </c>
      <c r="G25" s="27">
        <v>116.26172999999999</v>
      </c>
      <c r="H25" s="56">
        <v>69</v>
      </c>
      <c r="I25" s="27">
        <v>4.14</v>
      </c>
      <c r="J25" s="27"/>
      <c r="O25" s="27"/>
      <c r="P25" s="23"/>
      <c r="R25" s="23"/>
      <c r="T25" s="26">
        <f t="shared" si="3"/>
        <v>120.40172999999999</v>
      </c>
    </row>
    <row r="26" spans="1:20" ht="12.75" outlineLevel="2">
      <c r="A26" s="19" t="s">
        <v>402</v>
      </c>
      <c r="B26" s="19" t="s">
        <v>790</v>
      </c>
      <c r="C26" s="1" t="s">
        <v>433</v>
      </c>
      <c r="D26" s="23" t="s">
        <v>434</v>
      </c>
      <c r="E26" s="27" t="s">
        <v>335</v>
      </c>
      <c r="F26" s="2" t="s">
        <v>341</v>
      </c>
      <c r="G26" s="27">
        <v>5.0017499999999995</v>
      </c>
      <c r="H26" s="56">
        <v>1</v>
      </c>
      <c r="I26" s="27">
        <v>0.06</v>
      </c>
      <c r="J26" s="27"/>
      <c r="O26" s="27"/>
      <c r="P26" s="23"/>
      <c r="R26" s="23"/>
      <c r="T26" s="26">
        <f t="shared" si="3"/>
        <v>5.061749999999999</v>
      </c>
    </row>
    <row r="27" spans="1:20" ht="12.75" outlineLevel="2">
      <c r="A27" s="19" t="s">
        <v>402</v>
      </c>
      <c r="B27" s="19" t="s">
        <v>790</v>
      </c>
      <c r="C27" s="1" t="s">
        <v>433</v>
      </c>
      <c r="D27" s="23" t="s">
        <v>434</v>
      </c>
      <c r="E27" s="27" t="s">
        <v>335</v>
      </c>
      <c r="F27" s="2" t="s">
        <v>339</v>
      </c>
      <c r="G27" s="27">
        <v>974.3619600000014</v>
      </c>
      <c r="H27" s="56">
        <v>2085</v>
      </c>
      <c r="I27" s="27">
        <v>125.1</v>
      </c>
      <c r="J27" s="27"/>
      <c r="O27" s="27"/>
      <c r="P27" s="23"/>
      <c r="R27" s="23"/>
      <c r="T27" s="26">
        <f t="shared" si="3"/>
        <v>1099.4619600000015</v>
      </c>
    </row>
    <row r="28" spans="1:20" ht="12.75" outlineLevel="2">
      <c r="A28" s="19" t="s">
        <v>402</v>
      </c>
      <c r="B28" s="19" t="s">
        <v>790</v>
      </c>
      <c r="C28" s="1" t="s">
        <v>433</v>
      </c>
      <c r="D28" s="23" t="s">
        <v>434</v>
      </c>
      <c r="E28" s="27" t="s">
        <v>335</v>
      </c>
      <c r="F28" s="2" t="s">
        <v>340</v>
      </c>
      <c r="G28" s="27">
        <v>59.72615999999999</v>
      </c>
      <c r="H28" s="56">
        <v>78</v>
      </c>
      <c r="I28" s="27">
        <v>37.44</v>
      </c>
      <c r="J28" s="27"/>
      <c r="O28" s="27"/>
      <c r="P28" s="23"/>
      <c r="R28" s="23"/>
      <c r="T28" s="26">
        <f t="shared" si="3"/>
        <v>97.16615999999999</v>
      </c>
    </row>
    <row r="29" spans="1:20" ht="12.75" outlineLevel="2">
      <c r="A29" s="19" t="s">
        <v>402</v>
      </c>
      <c r="B29" s="19" t="s">
        <v>790</v>
      </c>
      <c r="C29" s="1" t="s">
        <v>433</v>
      </c>
      <c r="D29" s="23" t="s">
        <v>434</v>
      </c>
      <c r="E29" s="27" t="s">
        <v>335</v>
      </c>
      <c r="F29" s="2" t="s">
        <v>356</v>
      </c>
      <c r="G29" s="27"/>
      <c r="H29" s="56"/>
      <c r="I29" s="27"/>
      <c r="J29" s="27">
        <v>180</v>
      </c>
      <c r="O29" s="27"/>
      <c r="P29" s="23"/>
      <c r="R29" s="23"/>
      <c r="T29" s="26">
        <f t="shared" si="3"/>
        <v>180</v>
      </c>
    </row>
    <row r="30" spans="1:20" ht="12.75" outlineLevel="2">
      <c r="A30" s="19" t="s">
        <v>402</v>
      </c>
      <c r="B30" s="19" t="s">
        <v>790</v>
      </c>
      <c r="C30" s="1" t="s">
        <v>433</v>
      </c>
      <c r="D30" s="23" t="s">
        <v>434</v>
      </c>
      <c r="E30" s="27" t="s">
        <v>335</v>
      </c>
      <c r="F30" s="2" t="s">
        <v>853</v>
      </c>
      <c r="G30" s="27">
        <v>0.28</v>
      </c>
      <c r="H30" s="56"/>
      <c r="I30" s="27"/>
      <c r="J30" s="27"/>
      <c r="O30" s="27"/>
      <c r="P30" s="23"/>
      <c r="R30" s="23"/>
      <c r="T30" s="26">
        <f t="shared" si="3"/>
        <v>0.28</v>
      </c>
    </row>
    <row r="31" spans="1:20" ht="12.75" outlineLevel="2">
      <c r="A31" s="19" t="s">
        <v>402</v>
      </c>
      <c r="B31" s="19" t="s">
        <v>790</v>
      </c>
      <c r="C31" s="1" t="s">
        <v>433</v>
      </c>
      <c r="D31" s="23" t="s">
        <v>434</v>
      </c>
      <c r="E31" s="27" t="s">
        <v>335</v>
      </c>
      <c r="F31" s="2" t="s">
        <v>343</v>
      </c>
      <c r="G31" s="27">
        <v>0.44225999999999993</v>
      </c>
      <c r="H31" s="56">
        <v>1</v>
      </c>
      <c r="I31" s="27">
        <v>0.06</v>
      </c>
      <c r="J31" s="27"/>
      <c r="O31" s="27"/>
      <c r="P31" s="23"/>
      <c r="R31" s="23"/>
      <c r="T31" s="26">
        <f t="shared" si="3"/>
        <v>0.5022599999999999</v>
      </c>
    </row>
    <row r="32" spans="1:20" ht="12.75" outlineLevel="2">
      <c r="A32" s="19" t="s">
        <v>402</v>
      </c>
      <c r="B32" s="19" t="s">
        <v>790</v>
      </c>
      <c r="C32" s="1" t="s">
        <v>433</v>
      </c>
      <c r="D32" s="23" t="s">
        <v>434</v>
      </c>
      <c r="E32" s="27" t="s">
        <v>335</v>
      </c>
      <c r="F32" s="2" t="s">
        <v>342</v>
      </c>
      <c r="G32" s="27">
        <v>0.58968</v>
      </c>
      <c r="H32" s="56">
        <v>2</v>
      </c>
      <c r="I32" s="27">
        <v>0.12</v>
      </c>
      <c r="J32" s="27"/>
      <c r="O32" s="27"/>
      <c r="P32" s="23"/>
      <c r="R32" s="23"/>
      <c r="T32" s="26">
        <f t="shared" si="3"/>
        <v>0.70968</v>
      </c>
    </row>
    <row r="33" spans="1:20" ht="12.75" outlineLevel="2">
      <c r="A33" s="19" t="s">
        <v>402</v>
      </c>
      <c r="B33" s="19" t="s">
        <v>790</v>
      </c>
      <c r="C33" s="1" t="s">
        <v>433</v>
      </c>
      <c r="D33" s="59" t="s">
        <v>434</v>
      </c>
      <c r="E33" s="60" t="s">
        <v>713</v>
      </c>
      <c r="F33" s="23" t="s">
        <v>713</v>
      </c>
      <c r="K33" s="52">
        <v>4</v>
      </c>
      <c r="L33" s="53">
        <v>0.1</v>
      </c>
      <c r="M33" s="27">
        <f>K33*L33*$M$2</f>
        <v>1254</v>
      </c>
      <c r="T33" s="26">
        <f t="shared" si="3"/>
        <v>1254</v>
      </c>
    </row>
    <row r="34" spans="1:20" s="3" customFormat="1" ht="12.75" outlineLevel="1">
      <c r="A34" s="222"/>
      <c r="B34" s="222"/>
      <c r="C34" s="224"/>
      <c r="D34" s="222" t="s">
        <v>54</v>
      </c>
      <c r="E34" s="26"/>
      <c r="F34" s="225"/>
      <c r="G34" s="26">
        <f aca="true" t="shared" si="4" ref="G34:T34">SUBTOTAL(9,G22:G33)</f>
        <v>2208.9053800000015</v>
      </c>
      <c r="H34" s="226">
        <f t="shared" si="4"/>
        <v>4886</v>
      </c>
      <c r="I34" s="26">
        <f t="shared" si="4"/>
        <v>430.64</v>
      </c>
      <c r="J34" s="26">
        <f t="shared" si="4"/>
        <v>180</v>
      </c>
      <c r="K34" s="51">
        <f t="shared" si="4"/>
        <v>4</v>
      </c>
      <c r="L34" s="3">
        <f t="shared" si="4"/>
        <v>0.1</v>
      </c>
      <c r="M34" s="26">
        <f t="shared" si="4"/>
        <v>1254</v>
      </c>
      <c r="N34" s="47">
        <f t="shared" si="4"/>
        <v>16.25</v>
      </c>
      <c r="O34" s="26">
        <f t="shared" si="4"/>
        <v>1170</v>
      </c>
      <c r="P34" s="227">
        <f t="shared" si="4"/>
        <v>0</v>
      </c>
      <c r="Q34" s="26">
        <f t="shared" si="4"/>
        <v>0</v>
      </c>
      <c r="R34" s="26">
        <f t="shared" si="4"/>
        <v>0</v>
      </c>
      <c r="S34" s="26">
        <f t="shared" si="4"/>
        <v>0</v>
      </c>
      <c r="T34" s="26">
        <f t="shared" si="4"/>
        <v>5243.545380000001</v>
      </c>
    </row>
    <row r="35" spans="1:20" ht="12.75" outlineLevel="2">
      <c r="A35" s="19" t="s">
        <v>402</v>
      </c>
      <c r="B35" s="19" t="s">
        <v>790</v>
      </c>
      <c r="C35" s="1" t="s">
        <v>435</v>
      </c>
      <c r="D35" s="23" t="s">
        <v>436</v>
      </c>
      <c r="E35" s="27" t="s">
        <v>861</v>
      </c>
      <c r="F35" s="2" t="s">
        <v>861</v>
      </c>
      <c r="G35" s="27"/>
      <c r="H35" s="56"/>
      <c r="I35" s="27"/>
      <c r="J35" s="27"/>
      <c r="N35" s="58">
        <f>O35/$O$2</f>
        <v>2.5</v>
      </c>
      <c r="O35" s="27">
        <v>180</v>
      </c>
      <c r="P35" s="23"/>
      <c r="R35" s="23"/>
      <c r="T35" s="26">
        <f aca="true" t="shared" si="5" ref="T35:T42">G35+I35+J35+M35+O35+Q35+R35+S35</f>
        <v>180</v>
      </c>
    </row>
    <row r="36" spans="1:20" ht="12.75" outlineLevel="2">
      <c r="A36" s="19" t="s">
        <v>402</v>
      </c>
      <c r="B36" s="19" t="s">
        <v>790</v>
      </c>
      <c r="C36" s="1" t="s">
        <v>435</v>
      </c>
      <c r="D36" s="23" t="s">
        <v>436</v>
      </c>
      <c r="E36" s="27" t="s">
        <v>335</v>
      </c>
      <c r="F36" s="2">
        <v>15</v>
      </c>
      <c r="G36" s="27">
        <v>165.642165</v>
      </c>
      <c r="H36" s="56">
        <v>467</v>
      </c>
      <c r="I36" s="27">
        <v>46.7</v>
      </c>
      <c r="J36" s="27"/>
      <c r="K36" s="51"/>
      <c r="L36" s="3"/>
      <c r="M36" s="26"/>
      <c r="N36" s="47"/>
      <c r="O36" s="26"/>
      <c r="P36" s="3"/>
      <c r="Q36" s="26"/>
      <c r="R36" s="3"/>
      <c r="T36" s="26">
        <f t="shared" si="5"/>
        <v>212.34216500000002</v>
      </c>
    </row>
    <row r="37" spans="1:20" ht="12.75" outlineLevel="2">
      <c r="A37" s="19" t="s">
        <v>402</v>
      </c>
      <c r="B37" s="19" t="s">
        <v>790</v>
      </c>
      <c r="C37" s="1" t="s">
        <v>435</v>
      </c>
      <c r="D37" s="23" t="s">
        <v>436</v>
      </c>
      <c r="E37" s="27" t="s">
        <v>335</v>
      </c>
      <c r="F37" s="2" t="s">
        <v>337</v>
      </c>
      <c r="G37" s="27">
        <v>34.54893</v>
      </c>
      <c r="H37" s="56">
        <v>47</v>
      </c>
      <c r="I37" s="27">
        <v>2.82</v>
      </c>
      <c r="J37" s="27"/>
      <c r="O37" s="27"/>
      <c r="P37" s="23"/>
      <c r="R37" s="23"/>
      <c r="T37" s="26">
        <f t="shared" si="5"/>
        <v>37.36893</v>
      </c>
    </row>
    <row r="38" spans="1:20" ht="12.75" outlineLevel="2">
      <c r="A38" s="19" t="s">
        <v>402</v>
      </c>
      <c r="B38" s="19" t="s">
        <v>790</v>
      </c>
      <c r="C38" s="1" t="s">
        <v>435</v>
      </c>
      <c r="D38" s="23" t="s">
        <v>436</v>
      </c>
      <c r="E38" s="27" t="s">
        <v>335</v>
      </c>
      <c r="F38" s="2" t="s">
        <v>338</v>
      </c>
      <c r="G38" s="27">
        <v>17.24814</v>
      </c>
      <c r="H38" s="56">
        <v>17</v>
      </c>
      <c r="I38" s="27">
        <v>1.02</v>
      </c>
      <c r="J38" s="27"/>
      <c r="O38" s="27"/>
      <c r="P38" s="23"/>
      <c r="R38" s="23"/>
      <c r="T38" s="26">
        <f t="shared" si="5"/>
        <v>18.26814</v>
      </c>
    </row>
    <row r="39" spans="1:20" ht="12.75" outlineLevel="2">
      <c r="A39" s="19" t="s">
        <v>402</v>
      </c>
      <c r="B39" s="19" t="s">
        <v>790</v>
      </c>
      <c r="C39" s="1" t="s">
        <v>435</v>
      </c>
      <c r="D39" s="23" t="s">
        <v>436</v>
      </c>
      <c r="E39" s="27" t="s">
        <v>335</v>
      </c>
      <c r="F39" s="2" t="s">
        <v>339</v>
      </c>
      <c r="G39" s="27">
        <v>114.49269</v>
      </c>
      <c r="H39" s="56">
        <v>241</v>
      </c>
      <c r="I39" s="27">
        <v>14.46</v>
      </c>
      <c r="J39" s="27"/>
      <c r="O39" s="27"/>
      <c r="P39" s="23"/>
      <c r="R39" s="23"/>
      <c r="T39" s="26">
        <f t="shared" si="5"/>
        <v>128.95269</v>
      </c>
    </row>
    <row r="40" spans="1:20" ht="12.75" outlineLevel="2">
      <c r="A40" s="19" t="s">
        <v>402</v>
      </c>
      <c r="B40" s="19" t="s">
        <v>790</v>
      </c>
      <c r="C40" s="1" t="s">
        <v>435</v>
      </c>
      <c r="D40" s="23" t="s">
        <v>436</v>
      </c>
      <c r="E40" s="27" t="s">
        <v>335</v>
      </c>
      <c r="F40" s="2" t="s">
        <v>340</v>
      </c>
      <c r="G40" s="27">
        <v>1.1583</v>
      </c>
      <c r="H40" s="56">
        <v>2</v>
      </c>
      <c r="I40" s="27">
        <v>0.96</v>
      </c>
      <c r="J40" s="27"/>
      <c r="O40" s="27"/>
      <c r="P40" s="23"/>
      <c r="R40" s="23"/>
      <c r="T40" s="26">
        <f t="shared" si="5"/>
        <v>2.1183</v>
      </c>
    </row>
    <row r="41" spans="1:20" ht="12.75" outlineLevel="2">
      <c r="A41" s="19" t="s">
        <v>402</v>
      </c>
      <c r="B41" s="19" t="s">
        <v>790</v>
      </c>
      <c r="C41" s="1" t="s">
        <v>435</v>
      </c>
      <c r="D41" s="23" t="s">
        <v>436</v>
      </c>
      <c r="E41" s="27" t="s">
        <v>335</v>
      </c>
      <c r="F41" s="2" t="s">
        <v>356</v>
      </c>
      <c r="G41" s="27"/>
      <c r="H41" s="56"/>
      <c r="I41" s="27"/>
      <c r="J41" s="27">
        <v>180</v>
      </c>
      <c r="O41" s="27"/>
      <c r="P41" s="23"/>
      <c r="R41" s="23"/>
      <c r="T41" s="26">
        <f t="shared" si="5"/>
        <v>180</v>
      </c>
    </row>
    <row r="42" spans="1:20" ht="12.75" outlineLevel="2">
      <c r="A42" s="19" t="s">
        <v>402</v>
      </c>
      <c r="B42" s="19" t="s">
        <v>790</v>
      </c>
      <c r="C42" s="1" t="s">
        <v>435</v>
      </c>
      <c r="D42" s="59" t="s">
        <v>436</v>
      </c>
      <c r="E42" s="60" t="s">
        <v>713</v>
      </c>
      <c r="F42" s="23" t="s">
        <v>713</v>
      </c>
      <c r="K42" s="52">
        <v>2</v>
      </c>
      <c r="L42" s="53">
        <v>1</v>
      </c>
      <c r="M42" s="27">
        <f>K42*L42*$M$2</f>
        <v>6270</v>
      </c>
      <c r="T42" s="26">
        <f t="shared" si="5"/>
        <v>6270</v>
      </c>
    </row>
    <row r="43" spans="1:20" s="3" customFormat="1" ht="12.75" outlineLevel="1">
      <c r="A43" s="222"/>
      <c r="B43" s="222"/>
      <c r="C43" s="224"/>
      <c r="D43" s="222" t="s">
        <v>55</v>
      </c>
      <c r="E43" s="26"/>
      <c r="F43" s="225"/>
      <c r="G43" s="26">
        <f aca="true" t="shared" si="6" ref="G43:T43">SUBTOTAL(9,G35:G42)</f>
        <v>333.09022500000003</v>
      </c>
      <c r="H43" s="226">
        <f t="shared" si="6"/>
        <v>774</v>
      </c>
      <c r="I43" s="26">
        <f t="shared" si="6"/>
        <v>65.96</v>
      </c>
      <c r="J43" s="26">
        <f t="shared" si="6"/>
        <v>180</v>
      </c>
      <c r="K43" s="51">
        <f t="shared" si="6"/>
        <v>2</v>
      </c>
      <c r="L43" s="3">
        <f t="shared" si="6"/>
        <v>1</v>
      </c>
      <c r="M43" s="26">
        <f t="shared" si="6"/>
        <v>6270</v>
      </c>
      <c r="N43" s="47">
        <f t="shared" si="6"/>
        <v>2.5</v>
      </c>
      <c r="O43" s="26">
        <f t="shared" si="6"/>
        <v>180</v>
      </c>
      <c r="P43" s="227">
        <f t="shared" si="6"/>
        <v>0</v>
      </c>
      <c r="Q43" s="26">
        <f t="shared" si="6"/>
        <v>0</v>
      </c>
      <c r="R43" s="26">
        <f t="shared" si="6"/>
        <v>0</v>
      </c>
      <c r="S43" s="26">
        <f t="shared" si="6"/>
        <v>0</v>
      </c>
      <c r="T43" s="26">
        <f t="shared" si="6"/>
        <v>7029.050225</v>
      </c>
    </row>
    <row r="44" spans="1:20" ht="12.75" outlineLevel="2">
      <c r="A44" s="19" t="s">
        <v>402</v>
      </c>
      <c r="B44" s="19" t="s">
        <v>790</v>
      </c>
      <c r="C44" s="1" t="s">
        <v>437</v>
      </c>
      <c r="D44" s="23" t="s">
        <v>438</v>
      </c>
      <c r="E44" s="27" t="s">
        <v>861</v>
      </c>
      <c r="F44" s="2" t="s">
        <v>861</v>
      </c>
      <c r="G44" s="27"/>
      <c r="H44" s="56"/>
      <c r="I44" s="27"/>
      <c r="J44" s="27"/>
      <c r="N44" s="58">
        <f>O44/$O$2</f>
        <v>1.25</v>
      </c>
      <c r="O44" s="27">
        <v>90</v>
      </c>
      <c r="P44" s="23"/>
      <c r="R44" s="23"/>
      <c r="T44" s="26">
        <f aca="true" t="shared" si="7" ref="T44:T53">G44+I44+J44+M44+O44+Q44+R44+S44</f>
        <v>90</v>
      </c>
    </row>
    <row r="45" spans="1:20" ht="12.75" outlineLevel="2">
      <c r="A45" s="19" t="s">
        <v>402</v>
      </c>
      <c r="B45" s="19" t="s">
        <v>790</v>
      </c>
      <c r="C45" s="1" t="s">
        <v>437</v>
      </c>
      <c r="D45" s="23" t="s">
        <v>438</v>
      </c>
      <c r="E45" s="27" t="s">
        <v>335</v>
      </c>
      <c r="F45" s="2">
        <v>15</v>
      </c>
      <c r="G45" s="27">
        <v>147.319965</v>
      </c>
      <c r="H45" s="56">
        <v>414</v>
      </c>
      <c r="I45" s="27">
        <v>41.4</v>
      </c>
      <c r="J45" s="27"/>
      <c r="O45" s="27"/>
      <c r="P45" s="23"/>
      <c r="R45" s="23"/>
      <c r="T45" s="26">
        <f t="shared" si="7"/>
        <v>188.719965</v>
      </c>
    </row>
    <row r="46" spans="1:20" ht="12.75" outlineLevel="2">
      <c r="A46" s="19" t="s">
        <v>402</v>
      </c>
      <c r="B46" s="19" t="s">
        <v>790</v>
      </c>
      <c r="C46" s="1" t="s">
        <v>437</v>
      </c>
      <c r="D46" s="23" t="s">
        <v>438</v>
      </c>
      <c r="E46" s="27" t="s">
        <v>335</v>
      </c>
      <c r="F46" s="2" t="s">
        <v>337</v>
      </c>
      <c r="G46" s="27">
        <v>164.81556</v>
      </c>
      <c r="H46" s="56">
        <v>36</v>
      </c>
      <c r="I46" s="27">
        <v>2.16</v>
      </c>
      <c r="J46" s="27"/>
      <c r="O46" s="27"/>
      <c r="P46" s="23"/>
      <c r="R46" s="23"/>
      <c r="T46" s="26">
        <f t="shared" si="7"/>
        <v>166.97556</v>
      </c>
    </row>
    <row r="47" spans="1:20" ht="12.75" outlineLevel="2">
      <c r="A47" s="19" t="s">
        <v>402</v>
      </c>
      <c r="B47" s="19" t="s">
        <v>790</v>
      </c>
      <c r="C47" s="1" t="s">
        <v>437</v>
      </c>
      <c r="D47" s="23" t="s">
        <v>438</v>
      </c>
      <c r="E47" s="27" t="s">
        <v>335</v>
      </c>
      <c r="F47" s="2" t="s">
        <v>338</v>
      </c>
      <c r="G47" s="27">
        <v>80.19648</v>
      </c>
      <c r="H47" s="56">
        <v>52</v>
      </c>
      <c r="I47" s="27">
        <v>3.12</v>
      </c>
      <c r="J47" s="27"/>
      <c r="O47" s="27"/>
      <c r="P47" s="23"/>
      <c r="R47" s="23"/>
      <c r="T47" s="26">
        <f t="shared" si="7"/>
        <v>83.31648</v>
      </c>
    </row>
    <row r="48" spans="1:20" ht="12.75" outlineLevel="2">
      <c r="A48" s="19" t="s">
        <v>402</v>
      </c>
      <c r="B48" s="19" t="s">
        <v>790</v>
      </c>
      <c r="C48" s="1" t="s">
        <v>437</v>
      </c>
      <c r="D48" s="23" t="s">
        <v>438</v>
      </c>
      <c r="E48" s="27" t="s">
        <v>335</v>
      </c>
      <c r="F48" s="2" t="s">
        <v>341</v>
      </c>
      <c r="G48" s="27">
        <v>15.005249999999998</v>
      </c>
      <c r="H48" s="56">
        <v>3</v>
      </c>
      <c r="I48" s="27">
        <v>0.18</v>
      </c>
      <c r="J48" s="27"/>
      <c r="K48" s="51"/>
      <c r="L48" s="3"/>
      <c r="M48" s="26"/>
      <c r="N48" s="47"/>
      <c r="O48" s="26"/>
      <c r="P48" s="3"/>
      <c r="Q48" s="26"/>
      <c r="R48" s="3"/>
      <c r="T48" s="26">
        <f t="shared" si="7"/>
        <v>15.185249999999998</v>
      </c>
    </row>
    <row r="49" spans="1:20" ht="12.75" outlineLevel="2">
      <c r="A49" s="19" t="s">
        <v>402</v>
      </c>
      <c r="B49" s="19" t="s">
        <v>790</v>
      </c>
      <c r="C49" s="1" t="s">
        <v>437</v>
      </c>
      <c r="D49" s="23" t="s">
        <v>438</v>
      </c>
      <c r="E49" s="27" t="s">
        <v>335</v>
      </c>
      <c r="F49" s="2" t="s">
        <v>339</v>
      </c>
      <c r="G49" s="27">
        <v>312.2460899999999</v>
      </c>
      <c r="H49" s="56">
        <v>644</v>
      </c>
      <c r="I49" s="27">
        <v>38.64</v>
      </c>
      <c r="J49" s="27"/>
      <c r="O49" s="27"/>
      <c r="P49" s="23"/>
      <c r="R49" s="23"/>
      <c r="T49" s="26">
        <f t="shared" si="7"/>
        <v>350.8860899999999</v>
      </c>
    </row>
    <row r="50" spans="1:20" ht="12.75" outlineLevel="2">
      <c r="A50" s="19" t="s">
        <v>402</v>
      </c>
      <c r="B50" s="19" t="s">
        <v>790</v>
      </c>
      <c r="C50" s="1" t="s">
        <v>437</v>
      </c>
      <c r="D50" s="23" t="s">
        <v>438</v>
      </c>
      <c r="E50" s="27" t="s">
        <v>335</v>
      </c>
      <c r="F50" s="2" t="s">
        <v>340</v>
      </c>
      <c r="G50" s="27">
        <v>13.92066</v>
      </c>
      <c r="H50" s="56">
        <v>18</v>
      </c>
      <c r="I50" s="27">
        <v>8.64</v>
      </c>
      <c r="J50" s="27"/>
      <c r="O50" s="27"/>
      <c r="P50" s="23"/>
      <c r="R50" s="23"/>
      <c r="T50" s="26">
        <f t="shared" si="7"/>
        <v>22.56066</v>
      </c>
    </row>
    <row r="51" spans="1:20" ht="12.75" outlineLevel="2">
      <c r="A51" s="19" t="s">
        <v>402</v>
      </c>
      <c r="B51" s="19" t="s">
        <v>790</v>
      </c>
      <c r="C51" s="1" t="s">
        <v>437</v>
      </c>
      <c r="D51" s="23" t="s">
        <v>438</v>
      </c>
      <c r="E51" s="27" t="s">
        <v>335</v>
      </c>
      <c r="F51" s="2" t="s">
        <v>356</v>
      </c>
      <c r="G51" s="27"/>
      <c r="H51" s="56"/>
      <c r="I51" s="27"/>
      <c r="J51" s="27">
        <v>180</v>
      </c>
      <c r="O51" s="27"/>
      <c r="P51" s="23"/>
      <c r="R51" s="23"/>
      <c r="T51" s="26">
        <f t="shared" si="7"/>
        <v>180</v>
      </c>
    </row>
    <row r="52" spans="1:20" ht="12.75" outlineLevel="2">
      <c r="A52" s="19" t="s">
        <v>402</v>
      </c>
      <c r="B52" s="19" t="s">
        <v>790</v>
      </c>
      <c r="C52" s="1" t="s">
        <v>437</v>
      </c>
      <c r="D52" s="59" t="s">
        <v>438</v>
      </c>
      <c r="E52" s="60" t="s">
        <v>713</v>
      </c>
      <c r="F52" s="23" t="s">
        <v>713</v>
      </c>
      <c r="K52" s="52">
        <v>2</v>
      </c>
      <c r="L52" s="53">
        <v>1</v>
      </c>
      <c r="M52" s="27">
        <f>K52*L52*$M$2</f>
        <v>6270</v>
      </c>
      <c r="T52" s="26">
        <f t="shared" si="7"/>
        <v>6270</v>
      </c>
    </row>
    <row r="53" spans="1:20" ht="12.75" outlineLevel="2">
      <c r="A53" s="19" t="s">
        <v>402</v>
      </c>
      <c r="B53" s="19" t="s">
        <v>790</v>
      </c>
      <c r="C53" s="1" t="s">
        <v>437</v>
      </c>
      <c r="D53" s="23" t="s">
        <v>438</v>
      </c>
      <c r="E53" s="27" t="s">
        <v>710</v>
      </c>
      <c r="F53" s="2" t="s">
        <v>710</v>
      </c>
      <c r="G53" s="27"/>
      <c r="H53" s="56"/>
      <c r="I53" s="27"/>
      <c r="J53" s="27"/>
      <c r="O53" s="27"/>
      <c r="P53" s="23"/>
      <c r="R53" s="23"/>
      <c r="S53" s="27">
        <v>4.95</v>
      </c>
      <c r="T53" s="26">
        <f t="shared" si="7"/>
        <v>4.95</v>
      </c>
    </row>
    <row r="54" spans="1:20" s="3" customFormat="1" ht="12.75" outlineLevel="1">
      <c r="A54" s="222"/>
      <c r="B54" s="222"/>
      <c r="C54" s="224"/>
      <c r="D54" s="222" t="s">
        <v>56</v>
      </c>
      <c r="E54" s="26"/>
      <c r="F54" s="225"/>
      <c r="G54" s="26">
        <f aca="true" t="shared" si="8" ref="G54:T54">SUBTOTAL(9,G44:G53)</f>
        <v>733.504005</v>
      </c>
      <c r="H54" s="226">
        <f t="shared" si="8"/>
        <v>1167</v>
      </c>
      <c r="I54" s="26">
        <f t="shared" si="8"/>
        <v>94.14</v>
      </c>
      <c r="J54" s="26">
        <f t="shared" si="8"/>
        <v>180</v>
      </c>
      <c r="K54" s="51">
        <f t="shared" si="8"/>
        <v>2</v>
      </c>
      <c r="L54" s="3">
        <f t="shared" si="8"/>
        <v>1</v>
      </c>
      <c r="M54" s="26">
        <f t="shared" si="8"/>
        <v>6270</v>
      </c>
      <c r="N54" s="47">
        <f t="shared" si="8"/>
        <v>1.25</v>
      </c>
      <c r="O54" s="26">
        <f t="shared" si="8"/>
        <v>90</v>
      </c>
      <c r="P54" s="227">
        <f t="shared" si="8"/>
        <v>0</v>
      </c>
      <c r="Q54" s="26">
        <f t="shared" si="8"/>
        <v>0</v>
      </c>
      <c r="R54" s="26">
        <f t="shared" si="8"/>
        <v>0</v>
      </c>
      <c r="S54" s="26">
        <f t="shared" si="8"/>
        <v>4.95</v>
      </c>
      <c r="T54" s="26">
        <f t="shared" si="8"/>
        <v>7372.594005</v>
      </c>
    </row>
    <row r="55" spans="1:20" ht="12.75" outlineLevel="2">
      <c r="A55" s="19" t="s">
        <v>402</v>
      </c>
      <c r="B55" s="19" t="s">
        <v>791</v>
      </c>
      <c r="C55" s="1" t="s">
        <v>711</v>
      </c>
      <c r="D55" s="23" t="s">
        <v>714</v>
      </c>
      <c r="E55" s="27" t="s">
        <v>335</v>
      </c>
      <c r="F55" s="2">
        <v>15</v>
      </c>
      <c r="G55" s="27">
        <v>32.100705</v>
      </c>
      <c r="H55" s="56">
        <v>92</v>
      </c>
      <c r="I55" s="27">
        <v>9.2</v>
      </c>
      <c r="J55" s="27"/>
      <c r="O55" s="27"/>
      <c r="P55" s="23"/>
      <c r="R55" s="23"/>
      <c r="T55" s="26">
        <f>G55+I55+J55+M55+O55+Q55+R55+S55</f>
        <v>41.300704999999994</v>
      </c>
    </row>
    <row r="56" spans="1:20" ht="12.75" outlineLevel="2">
      <c r="A56" s="19" t="s">
        <v>402</v>
      </c>
      <c r="B56" s="19" t="s">
        <v>791</v>
      </c>
      <c r="C56" s="1" t="s">
        <v>711</v>
      </c>
      <c r="D56" s="23" t="s">
        <v>714</v>
      </c>
      <c r="E56" s="27" t="s">
        <v>335</v>
      </c>
      <c r="F56" s="2" t="s">
        <v>337</v>
      </c>
      <c r="G56" s="27">
        <v>3.6433799999999996</v>
      </c>
      <c r="H56" s="56">
        <v>2</v>
      </c>
      <c r="I56" s="27">
        <v>0.12</v>
      </c>
      <c r="J56" s="27"/>
      <c r="O56" s="27"/>
      <c r="P56" s="23"/>
      <c r="R56" s="23"/>
      <c r="T56" s="26">
        <f>G56+I56+J56+M56+O56+Q56+R56+S56</f>
        <v>3.7633799999999997</v>
      </c>
    </row>
    <row r="57" spans="1:20" ht="12.75" outlineLevel="2">
      <c r="A57" s="19" t="s">
        <v>402</v>
      </c>
      <c r="B57" s="19" t="s">
        <v>791</v>
      </c>
      <c r="C57" s="1" t="s">
        <v>711</v>
      </c>
      <c r="D57" s="23" t="s">
        <v>714</v>
      </c>
      <c r="E57" s="27" t="s">
        <v>335</v>
      </c>
      <c r="F57" s="2" t="s">
        <v>339</v>
      </c>
      <c r="G57" s="27">
        <v>11.76201</v>
      </c>
      <c r="H57" s="56">
        <v>25</v>
      </c>
      <c r="I57" s="27">
        <v>1.5</v>
      </c>
      <c r="J57" s="27"/>
      <c r="O57" s="27"/>
      <c r="P57" s="23"/>
      <c r="R57" s="23"/>
      <c r="T57" s="26">
        <f>G57+I57+J57+M57+O57+Q57+R57+S57</f>
        <v>13.26201</v>
      </c>
    </row>
    <row r="58" spans="1:20" ht="12.75" outlineLevel="2">
      <c r="A58" s="19" t="s">
        <v>402</v>
      </c>
      <c r="B58" s="19" t="s">
        <v>791</v>
      </c>
      <c r="C58" s="1" t="s">
        <v>711</v>
      </c>
      <c r="D58" s="23" t="s">
        <v>714</v>
      </c>
      <c r="E58" s="27" t="s">
        <v>335</v>
      </c>
      <c r="F58" s="2" t="s">
        <v>356</v>
      </c>
      <c r="G58" s="27"/>
      <c r="H58" s="56"/>
      <c r="I58" s="27"/>
      <c r="J58" s="27">
        <v>90</v>
      </c>
      <c r="O58" s="27"/>
      <c r="P58" s="23"/>
      <c r="R58" s="23"/>
      <c r="T58" s="26">
        <f>G58+I58+J58+M58+O58+Q58+R58+S58</f>
        <v>90</v>
      </c>
    </row>
    <row r="59" spans="1:20" ht="12.75" outlineLevel="2">
      <c r="A59" s="19" t="s">
        <v>402</v>
      </c>
      <c r="B59" s="19" t="s">
        <v>791</v>
      </c>
      <c r="C59" s="1" t="s">
        <v>711</v>
      </c>
      <c r="D59" s="59" t="s">
        <v>714</v>
      </c>
      <c r="E59" s="60" t="s">
        <v>713</v>
      </c>
      <c r="F59" s="23" t="s">
        <v>713</v>
      </c>
      <c r="K59" s="52">
        <v>2</v>
      </c>
      <c r="L59" s="53">
        <v>0.5</v>
      </c>
      <c r="M59" s="27">
        <f>K59*L59*$M$2</f>
        <v>3135</v>
      </c>
      <c r="T59" s="26">
        <f>G59+I59+J59+M59+O59+Q59+R59+S59</f>
        <v>3135</v>
      </c>
    </row>
    <row r="60" spans="1:20" s="3" customFormat="1" ht="12.75" outlineLevel="1">
      <c r="A60" s="222"/>
      <c r="B60" s="222"/>
      <c r="C60" s="224"/>
      <c r="D60" s="222" t="s">
        <v>57</v>
      </c>
      <c r="E60" s="26"/>
      <c r="F60" s="225"/>
      <c r="G60" s="26">
        <f aca="true" t="shared" si="9" ref="G60:T60">SUBTOTAL(9,G55:G59)</f>
        <v>47.506095</v>
      </c>
      <c r="H60" s="226">
        <f t="shared" si="9"/>
        <v>119</v>
      </c>
      <c r="I60" s="26">
        <f t="shared" si="9"/>
        <v>10.819999999999999</v>
      </c>
      <c r="J60" s="26">
        <f t="shared" si="9"/>
        <v>90</v>
      </c>
      <c r="K60" s="51">
        <f t="shared" si="9"/>
        <v>2</v>
      </c>
      <c r="L60" s="3">
        <f t="shared" si="9"/>
        <v>0.5</v>
      </c>
      <c r="M60" s="26">
        <f t="shared" si="9"/>
        <v>3135</v>
      </c>
      <c r="N60" s="47">
        <f t="shared" si="9"/>
        <v>0</v>
      </c>
      <c r="O60" s="26">
        <f t="shared" si="9"/>
        <v>0</v>
      </c>
      <c r="P60" s="227">
        <f t="shared" si="9"/>
        <v>0</v>
      </c>
      <c r="Q60" s="26">
        <f t="shared" si="9"/>
        <v>0</v>
      </c>
      <c r="R60" s="26">
        <f t="shared" si="9"/>
        <v>0</v>
      </c>
      <c r="S60" s="26">
        <f t="shared" si="9"/>
        <v>0</v>
      </c>
      <c r="T60" s="26">
        <f t="shared" si="9"/>
        <v>3283.326095</v>
      </c>
    </row>
    <row r="61" spans="1:20" ht="12.75" outlineLevel="2">
      <c r="A61" s="19" t="s">
        <v>402</v>
      </c>
      <c r="B61" s="19" t="s">
        <v>790</v>
      </c>
      <c r="C61" s="1" t="s">
        <v>439</v>
      </c>
      <c r="D61" s="23" t="s">
        <v>440</v>
      </c>
      <c r="E61" s="27" t="s">
        <v>335</v>
      </c>
      <c r="F61" s="2">
        <v>15</v>
      </c>
      <c r="G61" s="27">
        <v>611.6434739999996</v>
      </c>
      <c r="H61" s="56">
        <v>1737</v>
      </c>
      <c r="I61" s="27">
        <v>173.7</v>
      </c>
      <c r="J61" s="27"/>
      <c r="O61" s="27"/>
      <c r="P61" s="23"/>
      <c r="R61" s="23"/>
      <c r="T61" s="26">
        <f aca="true" t="shared" si="10" ref="T61:T69">G61+I61+J61+M61+O61+Q61+R61+S61</f>
        <v>785.3434739999996</v>
      </c>
    </row>
    <row r="62" spans="1:20" ht="12.75" outlineLevel="2">
      <c r="A62" s="19" t="s">
        <v>402</v>
      </c>
      <c r="B62" s="19" t="s">
        <v>790</v>
      </c>
      <c r="C62" s="1" t="s">
        <v>439</v>
      </c>
      <c r="D62" s="23" t="s">
        <v>440</v>
      </c>
      <c r="E62" s="27" t="s">
        <v>335</v>
      </c>
      <c r="F62" s="2" t="s">
        <v>337</v>
      </c>
      <c r="G62" s="27">
        <v>218.96081999999998</v>
      </c>
      <c r="H62" s="56">
        <v>43</v>
      </c>
      <c r="I62" s="27">
        <v>2.58</v>
      </c>
      <c r="J62" s="27"/>
      <c r="O62" s="27"/>
      <c r="P62" s="23"/>
      <c r="R62" s="23"/>
      <c r="T62" s="26">
        <f t="shared" si="10"/>
        <v>221.54082</v>
      </c>
    </row>
    <row r="63" spans="1:20" ht="12.75" outlineLevel="2">
      <c r="A63" s="19" t="s">
        <v>402</v>
      </c>
      <c r="B63" s="19" t="s">
        <v>790</v>
      </c>
      <c r="C63" s="1" t="s">
        <v>439</v>
      </c>
      <c r="D63" s="23" t="s">
        <v>440</v>
      </c>
      <c r="E63" s="27" t="s">
        <v>335</v>
      </c>
      <c r="F63" s="2" t="s">
        <v>338</v>
      </c>
      <c r="G63" s="27">
        <v>133.37297999999998</v>
      </c>
      <c r="H63" s="56">
        <v>51</v>
      </c>
      <c r="I63" s="27">
        <v>3.06</v>
      </c>
      <c r="J63" s="27"/>
      <c r="O63" s="27"/>
      <c r="P63" s="23"/>
      <c r="R63" s="23"/>
      <c r="T63" s="26">
        <f t="shared" si="10"/>
        <v>136.43298</v>
      </c>
    </row>
    <row r="64" spans="1:20" ht="12.75" outlineLevel="2">
      <c r="A64" s="19" t="s">
        <v>402</v>
      </c>
      <c r="B64" s="19" t="s">
        <v>790</v>
      </c>
      <c r="C64" s="1" t="s">
        <v>439</v>
      </c>
      <c r="D64" s="23" t="s">
        <v>440</v>
      </c>
      <c r="E64" s="27" t="s">
        <v>335</v>
      </c>
      <c r="F64" s="2" t="s">
        <v>339</v>
      </c>
      <c r="G64" s="27">
        <v>256.33179</v>
      </c>
      <c r="H64" s="56">
        <v>539</v>
      </c>
      <c r="I64" s="27">
        <v>32.34</v>
      </c>
      <c r="J64" s="27"/>
      <c r="K64" s="51"/>
      <c r="L64" s="3"/>
      <c r="M64" s="26"/>
      <c r="N64" s="47"/>
      <c r="O64" s="26"/>
      <c r="P64" s="3"/>
      <c r="Q64" s="26"/>
      <c r="R64" s="3"/>
      <c r="T64" s="26">
        <f t="shared" si="10"/>
        <v>288.67179</v>
      </c>
    </row>
    <row r="65" spans="1:20" ht="12.75" outlineLevel="2">
      <c r="A65" s="19" t="s">
        <v>402</v>
      </c>
      <c r="B65" s="19" t="s">
        <v>790</v>
      </c>
      <c r="C65" s="1" t="s">
        <v>439</v>
      </c>
      <c r="D65" s="23" t="s">
        <v>440</v>
      </c>
      <c r="E65" s="27" t="s">
        <v>335</v>
      </c>
      <c r="F65" s="2" t="s">
        <v>340</v>
      </c>
      <c r="G65" s="27">
        <v>34.33833</v>
      </c>
      <c r="H65" s="56">
        <v>29</v>
      </c>
      <c r="I65" s="27">
        <v>13.92</v>
      </c>
      <c r="J65" s="27"/>
      <c r="O65" s="27"/>
      <c r="P65" s="23"/>
      <c r="R65" s="23"/>
      <c r="T65" s="26">
        <f t="shared" si="10"/>
        <v>48.25833</v>
      </c>
    </row>
    <row r="66" spans="1:20" ht="12.75" outlineLevel="2">
      <c r="A66" s="19" t="s">
        <v>402</v>
      </c>
      <c r="B66" s="19" t="s">
        <v>790</v>
      </c>
      <c r="C66" s="1" t="s">
        <v>439</v>
      </c>
      <c r="D66" s="23" t="s">
        <v>440</v>
      </c>
      <c r="E66" s="27" t="s">
        <v>335</v>
      </c>
      <c r="F66" s="2" t="s">
        <v>356</v>
      </c>
      <c r="G66" s="27"/>
      <c r="H66" s="56"/>
      <c r="I66" s="27"/>
      <c r="J66" s="27">
        <v>180</v>
      </c>
      <c r="O66" s="27"/>
      <c r="P66" s="23"/>
      <c r="R66" s="23"/>
      <c r="T66" s="26">
        <f t="shared" si="10"/>
        <v>180</v>
      </c>
    </row>
    <row r="67" spans="1:20" ht="12.75" outlineLevel="2">
      <c r="A67" s="19" t="s">
        <v>402</v>
      </c>
      <c r="B67" s="19" t="s">
        <v>790</v>
      </c>
      <c r="C67" s="1" t="s">
        <v>439</v>
      </c>
      <c r="D67" s="23" t="s">
        <v>440</v>
      </c>
      <c r="E67" s="27" t="s">
        <v>335</v>
      </c>
      <c r="F67" s="2" t="s">
        <v>853</v>
      </c>
      <c r="G67" s="27">
        <v>0.28</v>
      </c>
      <c r="H67" s="56"/>
      <c r="I67" s="27"/>
      <c r="J67" s="27"/>
      <c r="O67" s="27"/>
      <c r="P67" s="23"/>
      <c r="R67" s="23"/>
      <c r="T67" s="26">
        <f t="shared" si="10"/>
        <v>0.28</v>
      </c>
    </row>
    <row r="68" spans="1:20" ht="12.75" outlineLevel="2">
      <c r="A68" s="19" t="s">
        <v>402</v>
      </c>
      <c r="B68" s="19" t="s">
        <v>790</v>
      </c>
      <c r="C68" s="1" t="s">
        <v>439</v>
      </c>
      <c r="D68" s="59" t="s">
        <v>440</v>
      </c>
      <c r="E68" s="60" t="s">
        <v>713</v>
      </c>
      <c r="F68" s="23" t="s">
        <v>713</v>
      </c>
      <c r="K68" s="52">
        <v>4</v>
      </c>
      <c r="L68" s="53">
        <v>0.1</v>
      </c>
      <c r="M68" s="27">
        <f>K68*L68*$M$2</f>
        <v>1254</v>
      </c>
      <c r="T68" s="26">
        <f t="shared" si="10"/>
        <v>1254</v>
      </c>
    </row>
    <row r="69" spans="1:20" ht="12.75" outlineLevel="2">
      <c r="A69" s="19" t="s">
        <v>402</v>
      </c>
      <c r="B69" s="19" t="s">
        <v>790</v>
      </c>
      <c r="C69" s="1" t="s">
        <v>439</v>
      </c>
      <c r="D69" s="23" t="s">
        <v>440</v>
      </c>
      <c r="E69" s="27" t="s">
        <v>710</v>
      </c>
      <c r="F69" s="2" t="s">
        <v>710</v>
      </c>
      <c r="G69" s="27"/>
      <c r="H69" s="56"/>
      <c r="I69" s="27"/>
      <c r="J69" s="27"/>
      <c r="O69" s="27"/>
      <c r="P69" s="23"/>
      <c r="R69" s="23"/>
      <c r="S69" s="27">
        <v>7.86</v>
      </c>
      <c r="T69" s="26">
        <f t="shared" si="10"/>
        <v>7.86</v>
      </c>
    </row>
    <row r="70" spans="1:20" s="3" customFormat="1" ht="12.75" outlineLevel="1">
      <c r="A70" s="222"/>
      <c r="B70" s="222"/>
      <c r="C70" s="224"/>
      <c r="D70" s="222" t="s">
        <v>58</v>
      </c>
      <c r="E70" s="26"/>
      <c r="F70" s="225"/>
      <c r="G70" s="26">
        <f aca="true" t="shared" si="11" ref="G70:T70">SUBTOTAL(9,G61:G69)</f>
        <v>1254.9273939999996</v>
      </c>
      <c r="H70" s="226">
        <f t="shared" si="11"/>
        <v>2399</v>
      </c>
      <c r="I70" s="26">
        <f t="shared" si="11"/>
        <v>225.6</v>
      </c>
      <c r="J70" s="26">
        <f t="shared" si="11"/>
        <v>180</v>
      </c>
      <c r="K70" s="51">
        <f t="shared" si="11"/>
        <v>4</v>
      </c>
      <c r="L70" s="3">
        <f t="shared" si="11"/>
        <v>0.1</v>
      </c>
      <c r="M70" s="26">
        <f t="shared" si="11"/>
        <v>1254</v>
      </c>
      <c r="N70" s="47">
        <f t="shared" si="11"/>
        <v>0</v>
      </c>
      <c r="O70" s="26">
        <f t="shared" si="11"/>
        <v>0</v>
      </c>
      <c r="P70" s="227">
        <f t="shared" si="11"/>
        <v>0</v>
      </c>
      <c r="Q70" s="26">
        <f t="shared" si="11"/>
        <v>0</v>
      </c>
      <c r="R70" s="26">
        <f t="shared" si="11"/>
        <v>0</v>
      </c>
      <c r="S70" s="26">
        <f t="shared" si="11"/>
        <v>7.86</v>
      </c>
      <c r="T70" s="26">
        <f t="shared" si="11"/>
        <v>2922.387394</v>
      </c>
    </row>
    <row r="71" spans="1:20" ht="12.75" outlineLevel="2">
      <c r="A71" s="19" t="s">
        <v>402</v>
      </c>
      <c r="B71" s="19" t="s">
        <v>790</v>
      </c>
      <c r="C71" s="1" t="s">
        <v>441</v>
      </c>
      <c r="D71" s="23" t="s">
        <v>442</v>
      </c>
      <c r="E71" s="27" t="s">
        <v>335</v>
      </c>
      <c r="F71" s="2">
        <v>15</v>
      </c>
      <c r="G71" s="27">
        <v>33.86447999999999</v>
      </c>
      <c r="H71" s="56">
        <v>96</v>
      </c>
      <c r="I71" s="27">
        <v>9.6</v>
      </c>
      <c r="J71" s="27"/>
      <c r="O71" s="27"/>
      <c r="P71" s="23"/>
      <c r="R71" s="23"/>
      <c r="T71" s="26">
        <f aca="true" t="shared" si="12" ref="T71:T77">G71+I71+J71+M71+O71+Q71+R71+S71</f>
        <v>43.464479999999995</v>
      </c>
    </row>
    <row r="72" spans="1:20" ht="12.75" outlineLevel="2">
      <c r="A72" s="19" t="s">
        <v>402</v>
      </c>
      <c r="B72" s="19" t="s">
        <v>790</v>
      </c>
      <c r="C72" s="1" t="s">
        <v>441</v>
      </c>
      <c r="D72" s="23" t="s">
        <v>442</v>
      </c>
      <c r="E72" s="27" t="s">
        <v>335</v>
      </c>
      <c r="F72" s="2" t="s">
        <v>337</v>
      </c>
      <c r="G72" s="27">
        <v>48.84867</v>
      </c>
      <c r="H72" s="56">
        <v>8</v>
      </c>
      <c r="I72" s="27">
        <v>0.48</v>
      </c>
      <c r="J72" s="27"/>
      <c r="O72" s="27"/>
      <c r="P72" s="23"/>
      <c r="R72" s="23"/>
      <c r="T72" s="26">
        <f t="shared" si="12"/>
        <v>49.328669999999995</v>
      </c>
    </row>
    <row r="73" spans="1:20" ht="12.75" outlineLevel="2">
      <c r="A73" s="19" t="s">
        <v>402</v>
      </c>
      <c r="B73" s="19" t="s">
        <v>790</v>
      </c>
      <c r="C73" s="1" t="s">
        <v>441</v>
      </c>
      <c r="D73" s="23" t="s">
        <v>442</v>
      </c>
      <c r="E73" s="27" t="s">
        <v>335</v>
      </c>
      <c r="F73" s="2" t="s">
        <v>338</v>
      </c>
      <c r="G73" s="27">
        <v>4.60161</v>
      </c>
      <c r="H73" s="56">
        <v>4</v>
      </c>
      <c r="I73" s="27">
        <v>0.24</v>
      </c>
      <c r="J73" s="27"/>
      <c r="O73" s="27"/>
      <c r="P73" s="23"/>
      <c r="R73" s="23"/>
      <c r="T73" s="26">
        <f t="shared" si="12"/>
        <v>4.84161</v>
      </c>
    </row>
    <row r="74" spans="1:20" ht="12.75" outlineLevel="2">
      <c r="A74" s="19" t="s">
        <v>402</v>
      </c>
      <c r="B74" s="19" t="s">
        <v>790</v>
      </c>
      <c r="C74" s="1" t="s">
        <v>441</v>
      </c>
      <c r="D74" s="23" t="s">
        <v>442</v>
      </c>
      <c r="E74" s="27" t="s">
        <v>335</v>
      </c>
      <c r="F74" s="2" t="s">
        <v>341</v>
      </c>
      <c r="G74" s="27">
        <v>10.003499999999999</v>
      </c>
      <c r="H74" s="56">
        <v>2</v>
      </c>
      <c r="I74" s="27">
        <v>0.12</v>
      </c>
      <c r="J74" s="27"/>
      <c r="O74" s="27"/>
      <c r="P74" s="23"/>
      <c r="R74" s="23"/>
      <c r="T74" s="26">
        <f t="shared" si="12"/>
        <v>10.123499999999998</v>
      </c>
    </row>
    <row r="75" spans="1:20" ht="12.75" outlineLevel="2">
      <c r="A75" s="19" t="s">
        <v>402</v>
      </c>
      <c r="B75" s="19" t="s">
        <v>790</v>
      </c>
      <c r="C75" s="1" t="s">
        <v>441</v>
      </c>
      <c r="D75" s="23" t="s">
        <v>442</v>
      </c>
      <c r="E75" s="27" t="s">
        <v>335</v>
      </c>
      <c r="F75" s="2" t="s">
        <v>339</v>
      </c>
      <c r="G75" s="27">
        <v>49.96485</v>
      </c>
      <c r="H75" s="56">
        <v>107</v>
      </c>
      <c r="I75" s="27">
        <v>6.42</v>
      </c>
      <c r="J75" s="27"/>
      <c r="O75" s="27"/>
      <c r="P75" s="23"/>
      <c r="R75" s="23"/>
      <c r="T75" s="26">
        <f t="shared" si="12"/>
        <v>56.38485</v>
      </c>
    </row>
    <row r="76" spans="1:20" ht="12.75" outlineLevel="2">
      <c r="A76" s="19" t="s">
        <v>402</v>
      </c>
      <c r="B76" s="19" t="s">
        <v>790</v>
      </c>
      <c r="C76" s="1" t="s">
        <v>441</v>
      </c>
      <c r="D76" s="23" t="s">
        <v>442</v>
      </c>
      <c r="E76" s="27" t="s">
        <v>335</v>
      </c>
      <c r="F76" s="2" t="s">
        <v>340</v>
      </c>
      <c r="G76" s="27">
        <v>1.7374499999999997</v>
      </c>
      <c r="H76" s="56">
        <v>3</v>
      </c>
      <c r="I76" s="27">
        <v>1.44</v>
      </c>
      <c r="J76" s="27"/>
      <c r="O76" s="27"/>
      <c r="P76" s="23"/>
      <c r="R76" s="23"/>
      <c r="T76" s="26">
        <f t="shared" si="12"/>
        <v>3.1774499999999994</v>
      </c>
    </row>
    <row r="77" spans="1:20" ht="12.75" outlineLevel="2">
      <c r="A77" s="19" t="s">
        <v>402</v>
      </c>
      <c r="B77" s="19" t="s">
        <v>790</v>
      </c>
      <c r="C77" s="1" t="s">
        <v>441</v>
      </c>
      <c r="D77" s="23" t="s">
        <v>442</v>
      </c>
      <c r="E77" s="27" t="s">
        <v>335</v>
      </c>
      <c r="F77" s="2" t="s">
        <v>356</v>
      </c>
      <c r="G77" s="27"/>
      <c r="H77" s="56"/>
      <c r="I77" s="27"/>
      <c r="J77" s="27">
        <v>180</v>
      </c>
      <c r="O77" s="27"/>
      <c r="P77" s="23"/>
      <c r="R77" s="23"/>
      <c r="T77" s="26">
        <f t="shared" si="12"/>
        <v>180</v>
      </c>
    </row>
    <row r="78" spans="1:20" s="3" customFormat="1" ht="12.75" outlineLevel="1">
      <c r="A78" s="222"/>
      <c r="B78" s="222"/>
      <c r="C78" s="224"/>
      <c r="D78" s="222" t="s">
        <v>59</v>
      </c>
      <c r="E78" s="26"/>
      <c r="F78" s="225"/>
      <c r="G78" s="26">
        <f aca="true" t="shared" si="13" ref="G78:T78">SUBTOTAL(9,G71:G77)</f>
        <v>149.02055999999996</v>
      </c>
      <c r="H78" s="226">
        <f t="shared" si="13"/>
        <v>220</v>
      </c>
      <c r="I78" s="26">
        <f t="shared" si="13"/>
        <v>18.3</v>
      </c>
      <c r="J78" s="26">
        <f t="shared" si="13"/>
        <v>180</v>
      </c>
      <c r="K78" s="51">
        <f t="shared" si="13"/>
        <v>0</v>
      </c>
      <c r="L78" s="3">
        <f t="shared" si="13"/>
        <v>0</v>
      </c>
      <c r="M78" s="26">
        <f t="shared" si="13"/>
        <v>0</v>
      </c>
      <c r="N78" s="47">
        <f t="shared" si="13"/>
        <v>0</v>
      </c>
      <c r="O78" s="26">
        <f t="shared" si="13"/>
        <v>0</v>
      </c>
      <c r="P78" s="227">
        <f t="shared" si="13"/>
        <v>0</v>
      </c>
      <c r="Q78" s="26">
        <f t="shared" si="13"/>
        <v>0</v>
      </c>
      <c r="R78" s="26">
        <f t="shared" si="13"/>
        <v>0</v>
      </c>
      <c r="S78" s="26">
        <f t="shared" si="13"/>
        <v>0</v>
      </c>
      <c r="T78" s="26">
        <f t="shared" si="13"/>
        <v>347.32056</v>
      </c>
    </row>
    <row r="79" spans="1:20" ht="12.75" outlineLevel="2">
      <c r="A79" s="19" t="s">
        <v>402</v>
      </c>
      <c r="B79" s="19" t="s">
        <v>792</v>
      </c>
      <c r="C79" s="1" t="s">
        <v>443</v>
      </c>
      <c r="D79" s="23" t="s">
        <v>444</v>
      </c>
      <c r="E79" s="27" t="s">
        <v>335</v>
      </c>
      <c r="F79" s="2" t="s">
        <v>338</v>
      </c>
      <c r="G79" s="27">
        <v>2.8957499999999996</v>
      </c>
      <c r="H79" s="56">
        <v>1</v>
      </c>
      <c r="I79" s="27">
        <v>0.06</v>
      </c>
      <c r="J79" s="27"/>
      <c r="K79" s="51"/>
      <c r="L79" s="3"/>
      <c r="M79" s="26"/>
      <c r="N79" s="47"/>
      <c r="O79" s="26"/>
      <c r="P79" s="3"/>
      <c r="Q79" s="26"/>
      <c r="R79" s="3"/>
      <c r="T79" s="26">
        <f>G79+I79+J79+M79+O79+Q79+R79+S79</f>
        <v>2.9557499999999997</v>
      </c>
    </row>
    <row r="80" spans="1:20" ht="12.75" outlineLevel="2">
      <c r="A80" s="19" t="s">
        <v>402</v>
      </c>
      <c r="B80" s="19" t="s">
        <v>792</v>
      </c>
      <c r="C80" s="1" t="s">
        <v>443</v>
      </c>
      <c r="D80" s="23" t="s">
        <v>444</v>
      </c>
      <c r="E80" s="27" t="s">
        <v>335</v>
      </c>
      <c r="F80" s="2" t="s">
        <v>356</v>
      </c>
      <c r="G80" s="27"/>
      <c r="H80" s="56"/>
      <c r="I80" s="27"/>
      <c r="J80" s="27">
        <v>15</v>
      </c>
      <c r="K80" s="51"/>
      <c r="L80" s="3"/>
      <c r="M80" s="26"/>
      <c r="N80" s="47"/>
      <c r="O80" s="26"/>
      <c r="P80" s="3"/>
      <c r="Q80" s="26"/>
      <c r="R80" s="3"/>
      <c r="T80" s="26">
        <f>G80+I80+J80+M80+O80+Q80+R80+S80</f>
        <v>15</v>
      </c>
    </row>
    <row r="81" spans="1:20" ht="12.75" outlineLevel="2">
      <c r="A81" s="19" t="s">
        <v>402</v>
      </c>
      <c r="B81" s="19" t="s">
        <v>792</v>
      </c>
      <c r="C81" s="1" t="s">
        <v>443</v>
      </c>
      <c r="D81" s="59" t="s">
        <v>444</v>
      </c>
      <c r="E81" s="60" t="s">
        <v>713</v>
      </c>
      <c r="F81" s="23" t="s">
        <v>713</v>
      </c>
      <c r="K81" s="52">
        <v>4</v>
      </c>
      <c r="L81" s="53">
        <v>0.1</v>
      </c>
      <c r="M81" s="27">
        <f>K81*L81*$M$2</f>
        <v>1254</v>
      </c>
      <c r="T81" s="26">
        <f>G81+I81+J81+M81+O81+Q81+R81+S81</f>
        <v>1254</v>
      </c>
    </row>
    <row r="82" spans="1:20" s="3" customFormat="1" ht="12.75" outlineLevel="1">
      <c r="A82" s="222"/>
      <c r="B82" s="222"/>
      <c r="C82" s="224"/>
      <c r="D82" s="222" t="s">
        <v>60</v>
      </c>
      <c r="E82" s="26"/>
      <c r="F82" s="225"/>
      <c r="G82" s="26">
        <f aca="true" t="shared" si="14" ref="G82:T82">SUBTOTAL(9,G79:G81)</f>
        <v>2.8957499999999996</v>
      </c>
      <c r="H82" s="226">
        <f t="shared" si="14"/>
        <v>1</v>
      </c>
      <c r="I82" s="26">
        <f t="shared" si="14"/>
        <v>0.06</v>
      </c>
      <c r="J82" s="26">
        <f t="shared" si="14"/>
        <v>15</v>
      </c>
      <c r="K82" s="51">
        <f t="shared" si="14"/>
        <v>4</v>
      </c>
      <c r="L82" s="3">
        <f t="shared" si="14"/>
        <v>0.1</v>
      </c>
      <c r="M82" s="26">
        <f t="shared" si="14"/>
        <v>1254</v>
      </c>
      <c r="N82" s="47">
        <f t="shared" si="14"/>
        <v>0</v>
      </c>
      <c r="O82" s="26">
        <f t="shared" si="14"/>
        <v>0</v>
      </c>
      <c r="P82" s="227">
        <f t="shared" si="14"/>
        <v>0</v>
      </c>
      <c r="Q82" s="26">
        <f t="shared" si="14"/>
        <v>0</v>
      </c>
      <c r="R82" s="26">
        <f t="shared" si="14"/>
        <v>0</v>
      </c>
      <c r="S82" s="26">
        <f t="shared" si="14"/>
        <v>0</v>
      </c>
      <c r="T82" s="26">
        <f t="shared" si="14"/>
        <v>1271.95575</v>
      </c>
    </row>
    <row r="83" spans="1:20" ht="12.75" outlineLevel="2">
      <c r="A83" s="19" t="s">
        <v>402</v>
      </c>
      <c r="B83" s="19" t="s">
        <v>790</v>
      </c>
      <c r="C83" s="1" t="s">
        <v>441</v>
      </c>
      <c r="D83" s="23" t="s">
        <v>445</v>
      </c>
      <c r="E83" s="27" t="s">
        <v>335</v>
      </c>
      <c r="F83" s="2">
        <v>15</v>
      </c>
      <c r="G83" s="27">
        <v>48.853935</v>
      </c>
      <c r="H83" s="56">
        <v>137</v>
      </c>
      <c r="I83" s="27">
        <v>13.7</v>
      </c>
      <c r="J83" s="27"/>
      <c r="O83" s="27"/>
      <c r="P83" s="23"/>
      <c r="R83" s="23"/>
      <c r="T83" s="26">
        <f aca="true" t="shared" si="15" ref="T83:T93">G83+I83+J83+M83+O83+Q83+R83+S83</f>
        <v>62.553934999999996</v>
      </c>
    </row>
    <row r="84" spans="1:20" ht="12.75" outlineLevel="2">
      <c r="A84" s="19" t="s">
        <v>402</v>
      </c>
      <c r="B84" s="19" t="s">
        <v>790</v>
      </c>
      <c r="C84" s="1" t="s">
        <v>441</v>
      </c>
      <c r="D84" s="23" t="s">
        <v>445</v>
      </c>
      <c r="E84" s="27" t="s">
        <v>335</v>
      </c>
      <c r="F84" s="2" t="s">
        <v>337</v>
      </c>
      <c r="G84" s="27">
        <v>47.64825</v>
      </c>
      <c r="H84" s="56">
        <v>7</v>
      </c>
      <c r="I84" s="27">
        <v>0.42</v>
      </c>
      <c r="J84" s="27"/>
      <c r="O84" s="27"/>
      <c r="P84" s="23"/>
      <c r="R84" s="23"/>
      <c r="T84" s="26">
        <f t="shared" si="15"/>
        <v>48.06825</v>
      </c>
    </row>
    <row r="85" spans="1:20" ht="12.75" outlineLevel="2">
      <c r="A85" s="19" t="s">
        <v>402</v>
      </c>
      <c r="B85" s="19" t="s">
        <v>790</v>
      </c>
      <c r="C85" s="1" t="s">
        <v>441</v>
      </c>
      <c r="D85" s="23" t="s">
        <v>445</v>
      </c>
      <c r="E85" s="27" t="s">
        <v>335</v>
      </c>
      <c r="F85" s="2" t="s">
        <v>338</v>
      </c>
      <c r="G85" s="27">
        <v>86.52501</v>
      </c>
      <c r="H85" s="56">
        <v>62</v>
      </c>
      <c r="I85" s="27">
        <v>3.72</v>
      </c>
      <c r="J85" s="27"/>
      <c r="O85" s="27"/>
      <c r="P85" s="23"/>
      <c r="R85" s="23"/>
      <c r="T85" s="26">
        <f t="shared" si="15"/>
        <v>90.24501</v>
      </c>
    </row>
    <row r="86" spans="1:20" ht="12.75" outlineLevel="2">
      <c r="A86" s="19" t="s">
        <v>402</v>
      </c>
      <c r="B86" s="19" t="s">
        <v>790</v>
      </c>
      <c r="C86" s="40" t="s">
        <v>441</v>
      </c>
      <c r="D86" s="23" t="s">
        <v>445</v>
      </c>
      <c r="E86" s="27" t="s">
        <v>335</v>
      </c>
      <c r="F86" s="2" t="s">
        <v>341</v>
      </c>
      <c r="G86" s="27">
        <v>5.0017499999999995</v>
      </c>
      <c r="H86" s="56">
        <v>1</v>
      </c>
      <c r="I86" s="27">
        <v>0.06</v>
      </c>
      <c r="J86" s="27"/>
      <c r="O86" s="27"/>
      <c r="P86" s="23"/>
      <c r="R86" s="23"/>
      <c r="T86" s="26">
        <f t="shared" si="15"/>
        <v>5.061749999999999</v>
      </c>
    </row>
    <row r="87" spans="1:20" ht="12.75" outlineLevel="2">
      <c r="A87" s="19" t="s">
        <v>402</v>
      </c>
      <c r="B87" s="19" t="s">
        <v>790</v>
      </c>
      <c r="C87" s="40" t="s">
        <v>441</v>
      </c>
      <c r="D87" s="23" t="s">
        <v>445</v>
      </c>
      <c r="E87" s="27" t="s">
        <v>335</v>
      </c>
      <c r="F87" s="2" t="s">
        <v>339</v>
      </c>
      <c r="G87" s="27">
        <v>39.998205</v>
      </c>
      <c r="H87" s="56">
        <v>85</v>
      </c>
      <c r="I87" s="27">
        <v>5.1</v>
      </c>
      <c r="J87" s="27"/>
      <c r="O87" s="27"/>
      <c r="P87" s="23"/>
      <c r="R87" s="23"/>
      <c r="T87" s="26">
        <f t="shared" si="15"/>
        <v>45.098205</v>
      </c>
    </row>
    <row r="88" spans="1:20" ht="12.75" outlineLevel="2">
      <c r="A88" s="19" t="s">
        <v>402</v>
      </c>
      <c r="B88" s="19" t="s">
        <v>790</v>
      </c>
      <c r="C88" s="40" t="s">
        <v>441</v>
      </c>
      <c r="D88" s="23" t="s">
        <v>445</v>
      </c>
      <c r="E88" s="27" t="s">
        <v>335</v>
      </c>
      <c r="F88" s="2" t="s">
        <v>340</v>
      </c>
      <c r="G88" s="27">
        <v>50.91781499999999</v>
      </c>
      <c r="H88" s="56">
        <v>88</v>
      </c>
      <c r="I88" s="27">
        <v>42.24</v>
      </c>
      <c r="J88" s="27"/>
      <c r="O88" s="27"/>
      <c r="P88" s="23"/>
      <c r="R88" s="23"/>
      <c r="T88" s="26">
        <f t="shared" si="15"/>
        <v>93.157815</v>
      </c>
    </row>
    <row r="89" spans="1:20" ht="12.75" outlineLevel="2">
      <c r="A89" s="19" t="s">
        <v>402</v>
      </c>
      <c r="B89" s="19" t="s">
        <v>790</v>
      </c>
      <c r="C89" s="40" t="s">
        <v>441</v>
      </c>
      <c r="D89" s="23" t="s">
        <v>445</v>
      </c>
      <c r="E89" s="27" t="s">
        <v>335</v>
      </c>
      <c r="F89" s="2" t="s">
        <v>356</v>
      </c>
      <c r="G89" s="27"/>
      <c r="H89" s="56"/>
      <c r="I89" s="27"/>
      <c r="J89" s="27">
        <v>180</v>
      </c>
      <c r="O89" s="27"/>
      <c r="P89" s="23"/>
      <c r="R89" s="23"/>
      <c r="T89" s="26">
        <f t="shared" si="15"/>
        <v>180</v>
      </c>
    </row>
    <row r="90" spans="1:20" ht="12.75" outlineLevel="2">
      <c r="A90" s="19" t="s">
        <v>402</v>
      </c>
      <c r="B90" s="19" t="s">
        <v>790</v>
      </c>
      <c r="C90" s="40" t="s">
        <v>441</v>
      </c>
      <c r="D90" s="23" t="s">
        <v>445</v>
      </c>
      <c r="E90" s="27" t="s">
        <v>335</v>
      </c>
      <c r="F90" s="2" t="s">
        <v>853</v>
      </c>
      <c r="G90" s="27">
        <v>0.29</v>
      </c>
      <c r="H90" s="56"/>
      <c r="I90" s="27"/>
      <c r="J90" s="27"/>
      <c r="O90" s="27"/>
      <c r="P90" s="23"/>
      <c r="R90" s="23"/>
      <c r="T90" s="26">
        <f t="shared" si="15"/>
        <v>0.29</v>
      </c>
    </row>
    <row r="91" spans="1:20" ht="12.75" outlineLevel="2">
      <c r="A91" s="19" t="s">
        <v>402</v>
      </c>
      <c r="B91" s="19" t="s">
        <v>790</v>
      </c>
      <c r="C91" s="1" t="s">
        <v>870</v>
      </c>
      <c r="D91" s="19" t="s">
        <v>445</v>
      </c>
      <c r="E91" s="27" t="s">
        <v>861</v>
      </c>
      <c r="F91" s="2" t="s">
        <v>861</v>
      </c>
      <c r="G91" s="27"/>
      <c r="H91" s="56"/>
      <c r="I91" s="27"/>
      <c r="J91" s="27"/>
      <c r="N91" s="58">
        <f>O91/$O$2</f>
        <v>1</v>
      </c>
      <c r="O91" s="27">
        <v>72</v>
      </c>
      <c r="P91" s="23"/>
      <c r="R91" s="23"/>
      <c r="T91" s="26">
        <f t="shared" si="15"/>
        <v>72</v>
      </c>
    </row>
    <row r="92" spans="1:20" ht="12.75" outlineLevel="2">
      <c r="A92" s="19" t="s">
        <v>402</v>
      </c>
      <c r="B92" s="19" t="s">
        <v>790</v>
      </c>
      <c r="C92" s="1" t="s">
        <v>870</v>
      </c>
      <c r="D92" s="59" t="s">
        <v>445</v>
      </c>
      <c r="E92" s="60" t="s">
        <v>713</v>
      </c>
      <c r="F92" s="23" t="s">
        <v>713</v>
      </c>
      <c r="K92" s="52">
        <v>4</v>
      </c>
      <c r="L92" s="53">
        <v>0.1</v>
      </c>
      <c r="M92" s="27">
        <f>K92*L92*$M$2</f>
        <v>1254</v>
      </c>
      <c r="T92" s="26">
        <f t="shared" si="15"/>
        <v>1254</v>
      </c>
    </row>
    <row r="93" spans="1:20" ht="12.75" outlineLevel="2">
      <c r="A93" s="19" t="s">
        <v>402</v>
      </c>
      <c r="B93" s="19" t="s">
        <v>790</v>
      </c>
      <c r="C93" s="1" t="s">
        <v>870</v>
      </c>
      <c r="D93" s="19" t="s">
        <v>445</v>
      </c>
      <c r="E93" s="27" t="s">
        <v>710</v>
      </c>
      <c r="F93" s="2" t="s">
        <v>710</v>
      </c>
      <c r="G93" s="27"/>
      <c r="H93" s="56"/>
      <c r="I93" s="27"/>
      <c r="J93" s="27"/>
      <c r="O93" s="27"/>
      <c r="P93" s="23"/>
      <c r="R93" s="23"/>
      <c r="S93" s="27">
        <v>5.35</v>
      </c>
      <c r="T93" s="26">
        <f t="shared" si="15"/>
        <v>5.35</v>
      </c>
    </row>
    <row r="94" spans="1:20" s="3" customFormat="1" ht="12.75" outlineLevel="1">
      <c r="A94" s="222"/>
      <c r="B94" s="222"/>
      <c r="C94" s="224"/>
      <c r="D94" s="222" t="s">
        <v>61</v>
      </c>
      <c r="E94" s="26"/>
      <c r="F94" s="225"/>
      <c r="G94" s="26">
        <f aca="true" t="shared" si="16" ref="G94:T94">SUBTOTAL(9,G83:G93)</f>
        <v>279.23496500000005</v>
      </c>
      <c r="H94" s="226">
        <f t="shared" si="16"/>
        <v>380</v>
      </c>
      <c r="I94" s="26">
        <f t="shared" si="16"/>
        <v>65.24000000000001</v>
      </c>
      <c r="J94" s="26">
        <f t="shared" si="16"/>
        <v>180</v>
      </c>
      <c r="K94" s="51">
        <f t="shared" si="16"/>
        <v>4</v>
      </c>
      <c r="L94" s="3">
        <f t="shared" si="16"/>
        <v>0.1</v>
      </c>
      <c r="M94" s="26">
        <f t="shared" si="16"/>
        <v>1254</v>
      </c>
      <c r="N94" s="47">
        <f t="shared" si="16"/>
        <v>1</v>
      </c>
      <c r="O94" s="26">
        <f t="shared" si="16"/>
        <v>72</v>
      </c>
      <c r="P94" s="227">
        <f t="shared" si="16"/>
        <v>0</v>
      </c>
      <c r="Q94" s="26">
        <f t="shared" si="16"/>
        <v>0</v>
      </c>
      <c r="R94" s="26">
        <f t="shared" si="16"/>
        <v>0</v>
      </c>
      <c r="S94" s="26">
        <f t="shared" si="16"/>
        <v>5.35</v>
      </c>
      <c r="T94" s="26">
        <f t="shared" si="16"/>
        <v>1855.8249649999998</v>
      </c>
    </row>
    <row r="95" spans="1:20" ht="12.75" outlineLevel="2">
      <c r="A95" s="20" t="s">
        <v>402</v>
      </c>
      <c r="B95" s="20" t="s">
        <v>793</v>
      </c>
      <c r="C95" s="41" t="s">
        <v>447</v>
      </c>
      <c r="D95" s="23" t="s">
        <v>446</v>
      </c>
      <c r="E95" s="27" t="s">
        <v>335</v>
      </c>
      <c r="F95" s="2">
        <v>15</v>
      </c>
      <c r="G95" s="27">
        <v>124.301385</v>
      </c>
      <c r="H95" s="56">
        <v>352</v>
      </c>
      <c r="I95" s="27">
        <v>35.2</v>
      </c>
      <c r="J95" s="27"/>
      <c r="K95" s="51"/>
      <c r="L95" s="3"/>
      <c r="M95" s="26"/>
      <c r="N95" s="47"/>
      <c r="O95" s="26"/>
      <c r="P95" s="3"/>
      <c r="Q95" s="26"/>
      <c r="R95" s="3"/>
      <c r="T95" s="26">
        <f aca="true" t="shared" si="17" ref="T95:T101">G95+I95+J95+M95+O95+Q95+R95+S95</f>
        <v>159.501385</v>
      </c>
    </row>
    <row r="96" spans="1:20" ht="12.75" outlineLevel="2">
      <c r="A96" s="20" t="s">
        <v>402</v>
      </c>
      <c r="B96" s="20" t="s">
        <v>793</v>
      </c>
      <c r="C96" s="41" t="s">
        <v>447</v>
      </c>
      <c r="D96" s="23" t="s">
        <v>446</v>
      </c>
      <c r="E96" s="27" t="s">
        <v>335</v>
      </c>
      <c r="F96" s="2" t="s">
        <v>337</v>
      </c>
      <c r="G96" s="27">
        <v>56.946239999999996</v>
      </c>
      <c r="H96" s="56">
        <v>11</v>
      </c>
      <c r="I96" s="27">
        <v>0.66</v>
      </c>
      <c r="J96" s="27"/>
      <c r="O96" s="27"/>
      <c r="P96" s="23"/>
      <c r="R96" s="23"/>
      <c r="T96" s="26">
        <f t="shared" si="17"/>
        <v>57.60623999999999</v>
      </c>
    </row>
    <row r="97" spans="1:20" ht="12.75" outlineLevel="2">
      <c r="A97" s="20" t="s">
        <v>402</v>
      </c>
      <c r="B97" s="20" t="s">
        <v>793</v>
      </c>
      <c r="C97" s="41" t="s">
        <v>447</v>
      </c>
      <c r="D97" s="23" t="s">
        <v>446</v>
      </c>
      <c r="E97" s="27" t="s">
        <v>335</v>
      </c>
      <c r="F97" s="2" t="s">
        <v>338</v>
      </c>
      <c r="G97" s="27">
        <v>6.06528</v>
      </c>
      <c r="H97" s="56">
        <v>5</v>
      </c>
      <c r="I97" s="27">
        <v>0.3</v>
      </c>
      <c r="J97" s="27"/>
      <c r="O97" s="27"/>
      <c r="P97" s="23"/>
      <c r="R97" s="23"/>
      <c r="T97" s="26">
        <f t="shared" si="17"/>
        <v>6.365279999999999</v>
      </c>
    </row>
    <row r="98" spans="1:20" ht="12.75" outlineLevel="2">
      <c r="A98" s="20" t="s">
        <v>402</v>
      </c>
      <c r="B98" s="20" t="s">
        <v>793</v>
      </c>
      <c r="C98" s="41" t="s">
        <v>447</v>
      </c>
      <c r="D98" s="23" t="s">
        <v>446</v>
      </c>
      <c r="E98" s="27" t="s">
        <v>335</v>
      </c>
      <c r="F98" s="2" t="s">
        <v>339</v>
      </c>
      <c r="G98" s="27">
        <v>103.25717999999999</v>
      </c>
      <c r="H98" s="56">
        <v>219</v>
      </c>
      <c r="I98" s="27">
        <v>13.14</v>
      </c>
      <c r="J98" s="27"/>
      <c r="O98" s="27"/>
      <c r="P98" s="23"/>
      <c r="R98" s="23"/>
      <c r="T98" s="26">
        <f t="shared" si="17"/>
        <v>116.39717999999999</v>
      </c>
    </row>
    <row r="99" spans="1:20" ht="12.75" outlineLevel="2">
      <c r="A99" s="20" t="s">
        <v>402</v>
      </c>
      <c r="B99" s="20" t="s">
        <v>793</v>
      </c>
      <c r="C99" s="41" t="s">
        <v>447</v>
      </c>
      <c r="D99" s="23" t="s">
        <v>446</v>
      </c>
      <c r="E99" s="27" t="s">
        <v>335</v>
      </c>
      <c r="F99" s="2" t="s">
        <v>340</v>
      </c>
      <c r="G99" s="27">
        <v>0.57915</v>
      </c>
      <c r="H99" s="56">
        <v>1</v>
      </c>
      <c r="I99" s="27">
        <v>0.48</v>
      </c>
      <c r="J99" s="27"/>
      <c r="O99" s="27"/>
      <c r="P99" s="23"/>
      <c r="R99" s="23"/>
      <c r="T99" s="26">
        <f t="shared" si="17"/>
        <v>1.05915</v>
      </c>
    </row>
    <row r="100" spans="1:20" ht="12.75" outlineLevel="2">
      <c r="A100" s="20" t="s">
        <v>402</v>
      </c>
      <c r="B100" s="20" t="s">
        <v>793</v>
      </c>
      <c r="C100" s="41" t="s">
        <v>447</v>
      </c>
      <c r="D100" s="23" t="s">
        <v>446</v>
      </c>
      <c r="E100" s="27" t="s">
        <v>335</v>
      </c>
      <c r="F100" s="2" t="s">
        <v>356</v>
      </c>
      <c r="G100" s="27"/>
      <c r="H100" s="56"/>
      <c r="I100" s="27"/>
      <c r="J100" s="27">
        <v>75</v>
      </c>
      <c r="O100" s="27"/>
      <c r="P100" s="23"/>
      <c r="R100" s="23"/>
      <c r="T100" s="26">
        <f t="shared" si="17"/>
        <v>75</v>
      </c>
    </row>
    <row r="101" spans="1:20" ht="12.75" outlineLevel="2">
      <c r="A101" s="20" t="s">
        <v>402</v>
      </c>
      <c r="B101" s="20" t="s">
        <v>793</v>
      </c>
      <c r="C101" s="41" t="s">
        <v>871</v>
      </c>
      <c r="D101" s="72" t="s">
        <v>446</v>
      </c>
      <c r="E101" s="27" t="s">
        <v>861</v>
      </c>
      <c r="F101" s="2" t="s">
        <v>861</v>
      </c>
      <c r="G101" s="27"/>
      <c r="H101" s="56"/>
      <c r="I101" s="27"/>
      <c r="J101" s="27"/>
      <c r="N101" s="58">
        <f>O101/$O$2</f>
        <v>1.25</v>
      </c>
      <c r="O101" s="27">
        <v>90</v>
      </c>
      <c r="P101" s="23"/>
      <c r="R101" s="23"/>
      <c r="T101" s="26">
        <f t="shared" si="17"/>
        <v>90</v>
      </c>
    </row>
    <row r="102" spans="1:20" s="3" customFormat="1" ht="12.75" outlineLevel="1">
      <c r="A102" s="222"/>
      <c r="B102" s="222"/>
      <c r="C102" s="224"/>
      <c r="D102" s="222" t="s">
        <v>62</v>
      </c>
      <c r="E102" s="26"/>
      <c r="F102" s="225"/>
      <c r="G102" s="26">
        <f aca="true" t="shared" si="18" ref="G102:T102">SUBTOTAL(9,G95:G101)</f>
        <v>291.14923500000003</v>
      </c>
      <c r="H102" s="226">
        <f t="shared" si="18"/>
        <v>588</v>
      </c>
      <c r="I102" s="26">
        <f t="shared" si="18"/>
        <v>49.779999999999994</v>
      </c>
      <c r="J102" s="26">
        <f t="shared" si="18"/>
        <v>75</v>
      </c>
      <c r="K102" s="51">
        <f t="shared" si="18"/>
        <v>0</v>
      </c>
      <c r="L102" s="3">
        <f t="shared" si="18"/>
        <v>0</v>
      </c>
      <c r="M102" s="26">
        <f t="shared" si="18"/>
        <v>0</v>
      </c>
      <c r="N102" s="47">
        <f t="shared" si="18"/>
        <v>1.25</v>
      </c>
      <c r="O102" s="26">
        <f t="shared" si="18"/>
        <v>90</v>
      </c>
      <c r="P102" s="227">
        <f t="shared" si="18"/>
        <v>0</v>
      </c>
      <c r="Q102" s="26">
        <f t="shared" si="18"/>
        <v>0</v>
      </c>
      <c r="R102" s="26">
        <f t="shared" si="18"/>
        <v>0</v>
      </c>
      <c r="S102" s="26">
        <f t="shared" si="18"/>
        <v>0</v>
      </c>
      <c r="T102" s="26">
        <f t="shared" si="18"/>
        <v>505.929235</v>
      </c>
    </row>
    <row r="103" spans="1:20" ht="12.75" outlineLevel="2">
      <c r="A103" s="19" t="s">
        <v>402</v>
      </c>
      <c r="B103" s="19" t="s">
        <v>793</v>
      </c>
      <c r="C103" s="1" t="s">
        <v>447</v>
      </c>
      <c r="D103" s="23" t="s">
        <v>448</v>
      </c>
      <c r="E103" s="27" t="s">
        <v>861</v>
      </c>
      <c r="F103" s="2" t="s">
        <v>861</v>
      </c>
      <c r="G103" s="27"/>
      <c r="H103" s="56"/>
      <c r="I103" s="27"/>
      <c r="J103" s="27"/>
      <c r="N103" s="58">
        <f>O103/$O$2</f>
        <v>0.5</v>
      </c>
      <c r="O103" s="27">
        <v>36</v>
      </c>
      <c r="P103" s="23"/>
      <c r="R103" s="23"/>
      <c r="T103" s="26">
        <f aca="true" t="shared" si="19" ref="T103:T111">G103+I103+J103+M103+O103+Q103+R103+S103</f>
        <v>36</v>
      </c>
    </row>
    <row r="104" spans="1:20" ht="12.75" outlineLevel="2">
      <c r="A104" s="19" t="s">
        <v>402</v>
      </c>
      <c r="B104" s="19" t="s">
        <v>793</v>
      </c>
      <c r="C104" s="1" t="s">
        <v>447</v>
      </c>
      <c r="D104" s="23" t="s">
        <v>448</v>
      </c>
      <c r="E104" s="27" t="s">
        <v>335</v>
      </c>
      <c r="F104" s="2">
        <v>15</v>
      </c>
      <c r="G104" s="27">
        <v>572.5582199999993</v>
      </c>
      <c r="H104" s="56">
        <v>1617</v>
      </c>
      <c r="I104" s="27">
        <v>161.7</v>
      </c>
      <c r="J104" s="27"/>
      <c r="O104" s="27"/>
      <c r="P104" s="23"/>
      <c r="R104" s="23"/>
      <c r="T104" s="26">
        <f t="shared" si="19"/>
        <v>734.2582199999993</v>
      </c>
    </row>
    <row r="105" spans="1:20" ht="12.75" outlineLevel="2">
      <c r="A105" s="19" t="s">
        <v>402</v>
      </c>
      <c r="B105" s="19" t="s">
        <v>793</v>
      </c>
      <c r="C105" s="1" t="s">
        <v>447</v>
      </c>
      <c r="D105" s="23" t="s">
        <v>448</v>
      </c>
      <c r="E105" s="27" t="s">
        <v>335</v>
      </c>
      <c r="F105" s="2" t="s">
        <v>337</v>
      </c>
      <c r="G105" s="27">
        <v>50.807249999999996</v>
      </c>
      <c r="H105" s="56">
        <v>11</v>
      </c>
      <c r="I105" s="27">
        <v>0.66</v>
      </c>
      <c r="J105" s="27"/>
      <c r="K105" s="51"/>
      <c r="L105" s="3"/>
      <c r="M105" s="26"/>
      <c r="N105" s="47"/>
      <c r="O105" s="26"/>
      <c r="P105" s="3"/>
      <c r="Q105" s="26"/>
      <c r="R105" s="3"/>
      <c r="T105" s="26">
        <f t="shared" si="19"/>
        <v>51.46724999999999</v>
      </c>
    </row>
    <row r="106" spans="1:20" ht="12.75" outlineLevel="2">
      <c r="A106" s="19" t="s">
        <v>402</v>
      </c>
      <c r="B106" s="19" t="s">
        <v>793</v>
      </c>
      <c r="C106" s="1" t="s">
        <v>447</v>
      </c>
      <c r="D106" s="23" t="s">
        <v>448</v>
      </c>
      <c r="E106" s="27" t="s">
        <v>335</v>
      </c>
      <c r="F106" s="2" t="s">
        <v>338</v>
      </c>
      <c r="G106" s="27">
        <v>51.71283</v>
      </c>
      <c r="H106" s="56">
        <v>30</v>
      </c>
      <c r="I106" s="27">
        <v>1.8</v>
      </c>
      <c r="J106" s="27"/>
      <c r="O106" s="27"/>
      <c r="P106" s="23"/>
      <c r="R106" s="23"/>
      <c r="T106" s="26">
        <f t="shared" si="19"/>
        <v>53.512829999999994</v>
      </c>
    </row>
    <row r="107" spans="1:20" ht="12.75" outlineLevel="2">
      <c r="A107" s="19" t="s">
        <v>402</v>
      </c>
      <c r="B107" s="19" t="s">
        <v>793</v>
      </c>
      <c r="C107" s="1" t="s">
        <v>447</v>
      </c>
      <c r="D107" s="23" t="s">
        <v>448</v>
      </c>
      <c r="E107" s="27" t="s">
        <v>335</v>
      </c>
      <c r="F107" s="2" t="s">
        <v>339</v>
      </c>
      <c r="G107" s="27">
        <v>128.91879</v>
      </c>
      <c r="H107" s="56">
        <v>268</v>
      </c>
      <c r="I107" s="27">
        <v>16.08</v>
      </c>
      <c r="J107" s="27"/>
      <c r="K107" s="51"/>
      <c r="L107" s="3"/>
      <c r="M107" s="26"/>
      <c r="N107" s="47"/>
      <c r="O107" s="26"/>
      <c r="P107" s="3"/>
      <c r="Q107" s="26"/>
      <c r="R107" s="3"/>
      <c r="T107" s="26">
        <f t="shared" si="19"/>
        <v>144.99878999999999</v>
      </c>
    </row>
    <row r="108" spans="1:20" ht="12.75" outlineLevel="2">
      <c r="A108" s="19" t="s">
        <v>402</v>
      </c>
      <c r="B108" s="19" t="s">
        <v>793</v>
      </c>
      <c r="C108" s="1" t="s">
        <v>447</v>
      </c>
      <c r="D108" s="23" t="s">
        <v>448</v>
      </c>
      <c r="E108" s="27" t="s">
        <v>335</v>
      </c>
      <c r="F108" s="2" t="s">
        <v>340</v>
      </c>
      <c r="G108" s="27">
        <v>1.2951899999999998</v>
      </c>
      <c r="H108" s="56">
        <v>1</v>
      </c>
      <c r="I108" s="27">
        <v>0.48</v>
      </c>
      <c r="J108" s="27"/>
      <c r="O108" s="27"/>
      <c r="P108" s="23"/>
      <c r="R108" s="23"/>
      <c r="T108" s="26">
        <f t="shared" si="19"/>
        <v>1.7751899999999998</v>
      </c>
    </row>
    <row r="109" spans="1:20" ht="12.75" outlineLevel="2">
      <c r="A109" s="19" t="s">
        <v>402</v>
      </c>
      <c r="B109" s="19" t="s">
        <v>793</v>
      </c>
      <c r="C109" s="1" t="s">
        <v>447</v>
      </c>
      <c r="D109" s="23" t="s">
        <v>448</v>
      </c>
      <c r="E109" s="27" t="s">
        <v>335</v>
      </c>
      <c r="F109" s="2" t="s">
        <v>356</v>
      </c>
      <c r="G109" s="27"/>
      <c r="H109" s="56"/>
      <c r="I109" s="27"/>
      <c r="J109" s="27">
        <v>180</v>
      </c>
      <c r="O109" s="27"/>
      <c r="P109" s="23"/>
      <c r="R109" s="23"/>
      <c r="T109" s="26">
        <f t="shared" si="19"/>
        <v>180</v>
      </c>
    </row>
    <row r="110" spans="1:20" ht="12.75" outlineLevel="2">
      <c r="A110" s="19" t="s">
        <v>402</v>
      </c>
      <c r="B110" s="19" t="s">
        <v>793</v>
      </c>
      <c r="C110" s="1" t="s">
        <v>447</v>
      </c>
      <c r="D110" s="23" t="s">
        <v>448</v>
      </c>
      <c r="E110" s="27" t="s">
        <v>335</v>
      </c>
      <c r="F110" s="2" t="s">
        <v>853</v>
      </c>
      <c r="G110" s="27">
        <v>0.28</v>
      </c>
      <c r="H110" s="56"/>
      <c r="I110" s="27"/>
      <c r="J110" s="27"/>
      <c r="O110" s="27"/>
      <c r="P110" s="23"/>
      <c r="R110" s="23"/>
      <c r="T110" s="26">
        <f t="shared" si="19"/>
        <v>0.28</v>
      </c>
    </row>
    <row r="111" spans="1:20" ht="12.75" outlineLevel="2">
      <c r="A111" s="19" t="s">
        <v>402</v>
      </c>
      <c r="B111" s="19" t="s">
        <v>793</v>
      </c>
      <c r="C111" s="1" t="s">
        <v>447</v>
      </c>
      <c r="D111" s="59" t="s">
        <v>448</v>
      </c>
      <c r="E111" s="60" t="s">
        <v>713</v>
      </c>
      <c r="F111" s="23" t="s">
        <v>713</v>
      </c>
      <c r="K111" s="52">
        <v>1</v>
      </c>
      <c r="L111" s="53">
        <v>1</v>
      </c>
      <c r="M111" s="27">
        <f>K111*L111*$M$2</f>
        <v>3135</v>
      </c>
      <c r="T111" s="26">
        <f t="shared" si="19"/>
        <v>3135</v>
      </c>
    </row>
    <row r="112" spans="1:20" s="3" customFormat="1" ht="12.75" outlineLevel="1">
      <c r="A112" s="222"/>
      <c r="B112" s="222"/>
      <c r="C112" s="224"/>
      <c r="D112" s="222" t="s">
        <v>63</v>
      </c>
      <c r="E112" s="26"/>
      <c r="F112" s="225"/>
      <c r="G112" s="26">
        <f aca="true" t="shared" si="20" ref="G112:T112">SUBTOTAL(9,G103:G111)</f>
        <v>805.5722799999992</v>
      </c>
      <c r="H112" s="226">
        <f t="shared" si="20"/>
        <v>1927</v>
      </c>
      <c r="I112" s="26">
        <f t="shared" si="20"/>
        <v>180.72</v>
      </c>
      <c r="J112" s="26">
        <f t="shared" si="20"/>
        <v>180</v>
      </c>
      <c r="K112" s="51">
        <f t="shared" si="20"/>
        <v>1</v>
      </c>
      <c r="L112" s="3">
        <f t="shared" si="20"/>
        <v>1</v>
      </c>
      <c r="M112" s="26">
        <f t="shared" si="20"/>
        <v>3135</v>
      </c>
      <c r="N112" s="47">
        <f t="shared" si="20"/>
        <v>0.5</v>
      </c>
      <c r="O112" s="26">
        <f t="shared" si="20"/>
        <v>36</v>
      </c>
      <c r="P112" s="227">
        <f t="shared" si="20"/>
        <v>0</v>
      </c>
      <c r="Q112" s="26">
        <f t="shared" si="20"/>
        <v>0</v>
      </c>
      <c r="R112" s="26">
        <f t="shared" si="20"/>
        <v>0</v>
      </c>
      <c r="S112" s="26">
        <f t="shared" si="20"/>
        <v>0</v>
      </c>
      <c r="T112" s="26">
        <f t="shared" si="20"/>
        <v>4337.29228</v>
      </c>
    </row>
    <row r="113" spans="1:20" ht="12.75" outlineLevel="2">
      <c r="A113" s="19" t="s">
        <v>402</v>
      </c>
      <c r="B113" s="19" t="s">
        <v>794</v>
      </c>
      <c r="C113" s="1" t="s">
        <v>449</v>
      </c>
      <c r="D113" s="23" t="s">
        <v>450</v>
      </c>
      <c r="E113" s="27" t="s">
        <v>335</v>
      </c>
      <c r="F113" s="2">
        <v>15</v>
      </c>
      <c r="G113" s="27">
        <v>2.1165299999999996</v>
      </c>
      <c r="H113" s="56">
        <v>6</v>
      </c>
      <c r="I113" s="27">
        <v>0.6</v>
      </c>
      <c r="J113" s="27"/>
      <c r="O113" s="27"/>
      <c r="P113" s="23"/>
      <c r="R113" s="23"/>
      <c r="T113" s="26">
        <f aca="true" t="shared" si="21" ref="T113:T119">G113+I113+J113+M113+O113+Q113+R113+S113</f>
        <v>2.7165299999999997</v>
      </c>
    </row>
    <row r="114" spans="1:20" ht="12.75" outlineLevel="2">
      <c r="A114" s="19" t="s">
        <v>402</v>
      </c>
      <c r="B114" s="19" t="s">
        <v>794</v>
      </c>
      <c r="C114" s="1" t="s">
        <v>449</v>
      </c>
      <c r="D114" s="23" t="s">
        <v>450</v>
      </c>
      <c r="E114" s="27" t="s">
        <v>335</v>
      </c>
      <c r="F114" s="2" t="s">
        <v>337</v>
      </c>
      <c r="G114" s="27">
        <v>8.424</v>
      </c>
      <c r="H114" s="56">
        <v>2</v>
      </c>
      <c r="I114" s="27">
        <v>0.12</v>
      </c>
      <c r="J114" s="27"/>
      <c r="O114" s="27"/>
      <c r="P114" s="23"/>
      <c r="R114" s="23"/>
      <c r="T114" s="26">
        <f t="shared" si="21"/>
        <v>8.543999999999999</v>
      </c>
    </row>
    <row r="115" spans="1:20" ht="12.75" outlineLevel="2">
      <c r="A115" s="19" t="s">
        <v>402</v>
      </c>
      <c r="B115" s="19" t="s">
        <v>794</v>
      </c>
      <c r="C115" s="1" t="s">
        <v>449</v>
      </c>
      <c r="D115" s="23" t="s">
        <v>450</v>
      </c>
      <c r="E115" s="27" t="s">
        <v>335</v>
      </c>
      <c r="F115" s="2" t="s">
        <v>338</v>
      </c>
      <c r="G115" s="27">
        <v>3.4959599999999997</v>
      </c>
      <c r="H115" s="56">
        <v>3</v>
      </c>
      <c r="I115" s="27">
        <v>0.18</v>
      </c>
      <c r="J115" s="27"/>
      <c r="O115" s="27"/>
      <c r="P115" s="23"/>
      <c r="R115" s="23"/>
      <c r="T115" s="26">
        <f t="shared" si="21"/>
        <v>3.67596</v>
      </c>
    </row>
    <row r="116" spans="1:20" ht="12.75" outlineLevel="2">
      <c r="A116" s="19" t="s">
        <v>402</v>
      </c>
      <c r="B116" s="19" t="s">
        <v>794</v>
      </c>
      <c r="C116" s="1" t="s">
        <v>449</v>
      </c>
      <c r="D116" s="23" t="s">
        <v>450</v>
      </c>
      <c r="E116" s="27" t="s">
        <v>335</v>
      </c>
      <c r="F116" s="2" t="s">
        <v>339</v>
      </c>
      <c r="G116" s="27">
        <v>12.225329999999998</v>
      </c>
      <c r="H116" s="56">
        <v>26</v>
      </c>
      <c r="I116" s="27">
        <v>1.56</v>
      </c>
      <c r="J116" s="27"/>
      <c r="O116" s="27"/>
      <c r="P116" s="23"/>
      <c r="R116" s="23"/>
      <c r="T116" s="26">
        <f t="shared" si="21"/>
        <v>13.785329999999998</v>
      </c>
    </row>
    <row r="117" spans="1:20" ht="12.75" outlineLevel="2">
      <c r="A117" s="19" t="s">
        <v>402</v>
      </c>
      <c r="B117" s="19" t="s">
        <v>794</v>
      </c>
      <c r="C117" s="1" t="s">
        <v>449</v>
      </c>
      <c r="D117" s="23" t="s">
        <v>450</v>
      </c>
      <c r="E117" s="27" t="s">
        <v>335</v>
      </c>
      <c r="F117" s="2" t="s">
        <v>340</v>
      </c>
      <c r="G117" s="27">
        <v>0.75816</v>
      </c>
      <c r="H117" s="56">
        <v>1</v>
      </c>
      <c r="I117" s="27">
        <v>0.48</v>
      </c>
      <c r="J117" s="27"/>
      <c r="O117" s="27"/>
      <c r="P117" s="23"/>
      <c r="R117" s="23"/>
      <c r="T117" s="26">
        <f t="shared" si="21"/>
        <v>1.23816</v>
      </c>
    </row>
    <row r="118" spans="1:20" ht="12.75" outlineLevel="2">
      <c r="A118" s="19" t="s">
        <v>402</v>
      </c>
      <c r="B118" s="19" t="s">
        <v>794</v>
      </c>
      <c r="C118" s="1" t="s">
        <v>449</v>
      </c>
      <c r="D118" s="23" t="s">
        <v>450</v>
      </c>
      <c r="E118" s="27" t="s">
        <v>335</v>
      </c>
      <c r="F118" s="2" t="s">
        <v>356</v>
      </c>
      <c r="G118" s="27"/>
      <c r="H118" s="56"/>
      <c r="I118" s="27"/>
      <c r="J118" s="27">
        <v>135</v>
      </c>
      <c r="O118" s="27"/>
      <c r="P118" s="23"/>
      <c r="R118" s="23"/>
      <c r="T118" s="26">
        <f t="shared" si="21"/>
        <v>135</v>
      </c>
    </row>
    <row r="119" spans="1:20" ht="12.75" outlineLevel="2">
      <c r="A119" s="19" t="s">
        <v>402</v>
      </c>
      <c r="B119" s="19" t="s">
        <v>794</v>
      </c>
      <c r="C119" s="1" t="s">
        <v>449</v>
      </c>
      <c r="D119" s="59" t="s">
        <v>450</v>
      </c>
      <c r="E119" s="60" t="s">
        <v>713</v>
      </c>
      <c r="F119" s="23" t="s">
        <v>713</v>
      </c>
      <c r="K119" s="52">
        <v>4</v>
      </c>
      <c r="L119" s="53">
        <v>0.1</v>
      </c>
      <c r="M119" s="27">
        <f>K119*L119*$M$2</f>
        <v>1254</v>
      </c>
      <c r="T119" s="26">
        <f t="shared" si="21"/>
        <v>1254</v>
      </c>
    </row>
    <row r="120" spans="1:20" s="3" customFormat="1" ht="12.75" outlineLevel="1">
      <c r="A120" s="222"/>
      <c r="B120" s="222"/>
      <c r="C120" s="224"/>
      <c r="D120" s="222" t="s">
        <v>64</v>
      </c>
      <c r="E120" s="26"/>
      <c r="F120" s="225"/>
      <c r="G120" s="26">
        <f aca="true" t="shared" si="22" ref="G120:T120">SUBTOTAL(9,G113:G119)</f>
        <v>27.019979999999997</v>
      </c>
      <c r="H120" s="226">
        <f t="shared" si="22"/>
        <v>38</v>
      </c>
      <c r="I120" s="26">
        <f t="shared" si="22"/>
        <v>2.94</v>
      </c>
      <c r="J120" s="26">
        <f t="shared" si="22"/>
        <v>135</v>
      </c>
      <c r="K120" s="51">
        <f t="shared" si="22"/>
        <v>4</v>
      </c>
      <c r="L120" s="3">
        <f t="shared" si="22"/>
        <v>0.1</v>
      </c>
      <c r="M120" s="26">
        <f t="shared" si="22"/>
        <v>1254</v>
      </c>
      <c r="N120" s="47">
        <f t="shared" si="22"/>
        <v>0</v>
      </c>
      <c r="O120" s="26">
        <f t="shared" si="22"/>
        <v>0</v>
      </c>
      <c r="P120" s="227">
        <f t="shared" si="22"/>
        <v>0</v>
      </c>
      <c r="Q120" s="26">
        <f t="shared" si="22"/>
        <v>0</v>
      </c>
      <c r="R120" s="26">
        <f t="shared" si="22"/>
        <v>0</v>
      </c>
      <c r="S120" s="26">
        <f t="shared" si="22"/>
        <v>0</v>
      </c>
      <c r="T120" s="26">
        <f t="shared" si="22"/>
        <v>1418.95998</v>
      </c>
    </row>
    <row r="121" spans="1:20" ht="12.75" outlineLevel="2">
      <c r="A121" s="19" t="s">
        <v>402</v>
      </c>
      <c r="B121" s="19" t="s">
        <v>794</v>
      </c>
      <c r="C121" s="1" t="s">
        <v>796</v>
      </c>
      <c r="D121" s="23" t="s">
        <v>455</v>
      </c>
      <c r="E121" s="27" t="s">
        <v>335</v>
      </c>
      <c r="F121" s="2">
        <v>15</v>
      </c>
      <c r="G121" s="27">
        <v>310.24539</v>
      </c>
      <c r="H121" s="56">
        <v>876</v>
      </c>
      <c r="I121" s="27">
        <v>87.6</v>
      </c>
      <c r="J121" s="27"/>
      <c r="O121" s="27"/>
      <c r="P121" s="23"/>
      <c r="R121" s="23"/>
      <c r="T121" s="26">
        <f aca="true" t="shared" si="23" ref="T121:T127">G121+I121+J121+M121+O121+Q121+R121+S121</f>
        <v>397.84538999999995</v>
      </c>
    </row>
    <row r="122" spans="1:20" ht="12.75" outlineLevel="2">
      <c r="A122" s="19" t="s">
        <v>402</v>
      </c>
      <c r="B122" s="19" t="s">
        <v>794</v>
      </c>
      <c r="C122" s="1" t="s">
        <v>796</v>
      </c>
      <c r="D122" s="23" t="s">
        <v>455</v>
      </c>
      <c r="E122" s="27" t="s">
        <v>335</v>
      </c>
      <c r="F122" s="2" t="s">
        <v>338</v>
      </c>
      <c r="G122" s="27">
        <v>2.56932</v>
      </c>
      <c r="H122" s="56">
        <v>2</v>
      </c>
      <c r="I122" s="27">
        <v>0.12</v>
      </c>
      <c r="J122" s="27"/>
      <c r="O122" s="27"/>
      <c r="P122" s="23"/>
      <c r="R122" s="23"/>
      <c r="T122" s="26">
        <f t="shared" si="23"/>
        <v>2.68932</v>
      </c>
    </row>
    <row r="123" spans="1:20" ht="12.75" outlineLevel="2">
      <c r="A123" s="19" t="s">
        <v>402</v>
      </c>
      <c r="B123" s="19" t="s">
        <v>794</v>
      </c>
      <c r="C123" s="1" t="s">
        <v>796</v>
      </c>
      <c r="D123" s="23" t="s">
        <v>455</v>
      </c>
      <c r="E123" s="27" t="s">
        <v>335</v>
      </c>
      <c r="F123" s="2" t="s">
        <v>339</v>
      </c>
      <c r="G123" s="27">
        <v>976.5627300000014</v>
      </c>
      <c r="H123" s="56">
        <v>2061</v>
      </c>
      <c r="I123" s="27">
        <v>123.66</v>
      </c>
      <c r="J123" s="27"/>
      <c r="O123" s="27"/>
      <c r="P123" s="23"/>
      <c r="R123" s="23"/>
      <c r="T123" s="26">
        <f t="shared" si="23"/>
        <v>1100.2227300000013</v>
      </c>
    </row>
    <row r="124" spans="1:20" ht="12.75" outlineLevel="2">
      <c r="A124" s="19" t="s">
        <v>402</v>
      </c>
      <c r="B124" s="19" t="s">
        <v>794</v>
      </c>
      <c r="C124" s="1" t="s">
        <v>796</v>
      </c>
      <c r="D124" s="23" t="s">
        <v>455</v>
      </c>
      <c r="E124" s="27" t="s">
        <v>335</v>
      </c>
      <c r="F124" s="2" t="s">
        <v>356</v>
      </c>
      <c r="G124" s="27"/>
      <c r="H124" s="56"/>
      <c r="I124" s="27"/>
      <c r="J124" s="27">
        <v>180</v>
      </c>
      <c r="O124" s="27"/>
      <c r="P124" s="23"/>
      <c r="R124" s="23"/>
      <c r="T124" s="26">
        <f t="shared" si="23"/>
        <v>180</v>
      </c>
    </row>
    <row r="125" spans="1:20" ht="12.75" outlineLevel="2">
      <c r="A125" s="19" t="s">
        <v>402</v>
      </c>
      <c r="B125" s="19" t="s">
        <v>794</v>
      </c>
      <c r="C125" s="1" t="s">
        <v>796</v>
      </c>
      <c r="D125" s="23" t="s">
        <v>455</v>
      </c>
      <c r="E125" s="27" t="s">
        <v>335</v>
      </c>
      <c r="F125" s="2" t="s">
        <v>853</v>
      </c>
      <c r="G125" s="27">
        <v>0.28</v>
      </c>
      <c r="H125" s="56"/>
      <c r="I125" s="27"/>
      <c r="J125" s="27"/>
      <c r="O125" s="27"/>
      <c r="P125" s="23"/>
      <c r="R125" s="23"/>
      <c r="T125" s="26">
        <f t="shared" si="23"/>
        <v>0.28</v>
      </c>
    </row>
    <row r="126" spans="1:20" ht="12.75" outlineLevel="2">
      <c r="A126" s="19" t="s">
        <v>402</v>
      </c>
      <c r="B126" s="19" t="s">
        <v>794</v>
      </c>
      <c r="C126" s="1" t="s">
        <v>872</v>
      </c>
      <c r="D126" s="23" t="s">
        <v>455</v>
      </c>
      <c r="E126" s="27" t="s">
        <v>861</v>
      </c>
      <c r="F126" s="2" t="s">
        <v>861</v>
      </c>
      <c r="G126" s="27"/>
      <c r="H126" s="56"/>
      <c r="I126" s="27"/>
      <c r="J126" s="27"/>
      <c r="N126" s="58">
        <f>O126/$O$2</f>
        <v>2.75</v>
      </c>
      <c r="O126" s="27">
        <v>198</v>
      </c>
      <c r="P126" s="23"/>
      <c r="R126" s="23"/>
      <c r="T126" s="26">
        <f t="shared" si="23"/>
        <v>198</v>
      </c>
    </row>
    <row r="127" spans="1:20" ht="12.75" outlineLevel="2">
      <c r="A127" s="19" t="s">
        <v>402</v>
      </c>
      <c r="B127" s="19" t="s">
        <v>794</v>
      </c>
      <c r="C127" s="1" t="s">
        <v>872</v>
      </c>
      <c r="D127" s="76" t="s">
        <v>455</v>
      </c>
      <c r="E127" s="60" t="s">
        <v>713</v>
      </c>
      <c r="F127" s="23" t="s">
        <v>713</v>
      </c>
      <c r="K127" s="52">
        <v>4</v>
      </c>
      <c r="L127" s="53">
        <v>0.1</v>
      </c>
      <c r="M127" s="27">
        <f>K127*L127*$M$2</f>
        <v>1254</v>
      </c>
      <c r="T127" s="26">
        <f t="shared" si="23"/>
        <v>1254</v>
      </c>
    </row>
    <row r="128" spans="1:20" s="3" customFormat="1" ht="12.75" outlineLevel="1">
      <c r="A128" s="222"/>
      <c r="B128" s="222"/>
      <c r="C128" s="224"/>
      <c r="D128" s="222" t="s">
        <v>68</v>
      </c>
      <c r="E128" s="26"/>
      <c r="F128" s="225"/>
      <c r="G128" s="26">
        <f aca="true" t="shared" si="24" ref="G128:T128">SUBTOTAL(9,G121:G127)</f>
        <v>1289.6574400000013</v>
      </c>
      <c r="H128" s="226">
        <f t="shared" si="24"/>
        <v>2939</v>
      </c>
      <c r="I128" s="26">
        <f t="shared" si="24"/>
        <v>211.38</v>
      </c>
      <c r="J128" s="26">
        <f t="shared" si="24"/>
        <v>180</v>
      </c>
      <c r="K128" s="51">
        <f t="shared" si="24"/>
        <v>4</v>
      </c>
      <c r="L128" s="3">
        <f t="shared" si="24"/>
        <v>0.1</v>
      </c>
      <c r="M128" s="26">
        <f t="shared" si="24"/>
        <v>1254</v>
      </c>
      <c r="N128" s="47">
        <f t="shared" si="24"/>
        <v>2.75</v>
      </c>
      <c r="O128" s="26">
        <f t="shared" si="24"/>
        <v>198</v>
      </c>
      <c r="P128" s="227">
        <f t="shared" si="24"/>
        <v>0</v>
      </c>
      <c r="Q128" s="26">
        <f t="shared" si="24"/>
        <v>0</v>
      </c>
      <c r="R128" s="26">
        <f t="shared" si="24"/>
        <v>0</v>
      </c>
      <c r="S128" s="26">
        <f t="shared" si="24"/>
        <v>0</v>
      </c>
      <c r="T128" s="26">
        <f t="shared" si="24"/>
        <v>3133.037440000001</v>
      </c>
    </row>
    <row r="129" spans="1:20" ht="12.75" outlineLevel="2">
      <c r="A129" s="19" t="s">
        <v>402</v>
      </c>
      <c r="B129" s="19" t="s">
        <v>800</v>
      </c>
      <c r="C129" s="1" t="s">
        <v>464</v>
      </c>
      <c r="D129" s="23" t="s">
        <v>465</v>
      </c>
      <c r="E129" s="27" t="s">
        <v>861</v>
      </c>
      <c r="F129" s="2" t="s">
        <v>861</v>
      </c>
      <c r="G129" s="27"/>
      <c r="H129" s="56"/>
      <c r="I129" s="27"/>
      <c r="J129" s="27"/>
      <c r="N129" s="58">
        <f>O129/$O$2</f>
        <v>14.5</v>
      </c>
      <c r="O129" s="27">
        <v>1044</v>
      </c>
      <c r="P129" s="23"/>
      <c r="R129" s="23"/>
      <c r="T129" s="26">
        <f aca="true" t="shared" si="25" ref="T129:T137">G129+I129+J129+M129+O129+Q129+R129+S129</f>
        <v>1044</v>
      </c>
    </row>
    <row r="130" spans="1:20" ht="12.75" outlineLevel="2">
      <c r="A130" s="19" t="s">
        <v>402</v>
      </c>
      <c r="B130" s="19" t="s">
        <v>800</v>
      </c>
      <c r="C130" s="1" t="s">
        <v>464</v>
      </c>
      <c r="D130" s="23" t="s">
        <v>465</v>
      </c>
      <c r="E130" s="27" t="s">
        <v>335</v>
      </c>
      <c r="F130" s="2">
        <v>15</v>
      </c>
      <c r="G130" s="27">
        <v>2056.229955</v>
      </c>
      <c r="H130" s="56">
        <v>5583</v>
      </c>
      <c r="I130" s="27">
        <v>558.3</v>
      </c>
      <c r="J130" s="27"/>
      <c r="O130" s="27"/>
      <c r="P130" s="23"/>
      <c r="R130" s="23"/>
      <c r="T130" s="26">
        <f t="shared" si="25"/>
        <v>2614.529955</v>
      </c>
    </row>
    <row r="131" spans="1:20" ht="12.75" outlineLevel="2">
      <c r="A131" s="19" t="s">
        <v>402</v>
      </c>
      <c r="B131" s="19" t="s">
        <v>800</v>
      </c>
      <c r="C131" s="1" t="s">
        <v>464</v>
      </c>
      <c r="D131" s="23" t="s">
        <v>465</v>
      </c>
      <c r="E131" s="27" t="s">
        <v>335</v>
      </c>
      <c r="F131" s="2" t="s">
        <v>337</v>
      </c>
      <c r="G131" s="27">
        <v>220.08753</v>
      </c>
      <c r="H131" s="56">
        <v>65</v>
      </c>
      <c r="I131" s="27">
        <v>3.9</v>
      </c>
      <c r="J131" s="27"/>
      <c r="K131" s="51"/>
      <c r="L131" s="3"/>
      <c r="M131" s="26"/>
      <c r="N131" s="47"/>
      <c r="O131" s="26"/>
      <c r="P131" s="3"/>
      <c r="Q131" s="26"/>
      <c r="R131" s="3"/>
      <c r="T131" s="26">
        <f t="shared" si="25"/>
        <v>223.98753</v>
      </c>
    </row>
    <row r="132" spans="1:20" ht="12.75" outlineLevel="2">
      <c r="A132" s="19" t="s">
        <v>402</v>
      </c>
      <c r="B132" s="19" t="s">
        <v>800</v>
      </c>
      <c r="C132" s="1" t="s">
        <v>464</v>
      </c>
      <c r="D132" s="23" t="s">
        <v>465</v>
      </c>
      <c r="E132" s="27" t="s">
        <v>335</v>
      </c>
      <c r="F132" s="2" t="s">
        <v>338</v>
      </c>
      <c r="G132" s="27">
        <v>547.3336050000006</v>
      </c>
      <c r="H132" s="56">
        <v>319</v>
      </c>
      <c r="I132" s="27">
        <v>19.14</v>
      </c>
      <c r="J132" s="27"/>
      <c r="O132" s="27"/>
      <c r="P132" s="23"/>
      <c r="R132" s="23"/>
      <c r="T132" s="26">
        <f t="shared" si="25"/>
        <v>566.4736050000006</v>
      </c>
    </row>
    <row r="133" spans="1:20" ht="12.75" outlineLevel="2">
      <c r="A133" s="19" t="s">
        <v>402</v>
      </c>
      <c r="B133" s="19" t="s">
        <v>800</v>
      </c>
      <c r="C133" s="1" t="s">
        <v>464</v>
      </c>
      <c r="D133" s="23" t="s">
        <v>465</v>
      </c>
      <c r="E133" s="27" t="s">
        <v>335</v>
      </c>
      <c r="F133" s="2" t="s">
        <v>341</v>
      </c>
      <c r="G133" s="27">
        <v>8.381879999999999</v>
      </c>
      <c r="H133" s="56">
        <v>1</v>
      </c>
      <c r="I133" s="27">
        <v>0.06</v>
      </c>
      <c r="J133" s="27"/>
      <c r="O133" s="27"/>
      <c r="P133" s="23"/>
      <c r="R133" s="23"/>
      <c r="T133" s="26">
        <f t="shared" si="25"/>
        <v>8.44188</v>
      </c>
    </row>
    <row r="134" spans="1:20" ht="12.75" outlineLevel="2">
      <c r="A134" s="19" t="s">
        <v>402</v>
      </c>
      <c r="B134" s="19" t="s">
        <v>800</v>
      </c>
      <c r="C134" s="1" t="s">
        <v>464</v>
      </c>
      <c r="D134" s="23" t="s">
        <v>465</v>
      </c>
      <c r="E134" s="27" t="s">
        <v>335</v>
      </c>
      <c r="F134" s="2" t="s">
        <v>339</v>
      </c>
      <c r="G134" s="27">
        <v>2421.420885</v>
      </c>
      <c r="H134" s="56">
        <v>5023</v>
      </c>
      <c r="I134" s="27">
        <v>301.38</v>
      </c>
      <c r="J134" s="27"/>
      <c r="O134" s="27"/>
      <c r="P134" s="23"/>
      <c r="R134" s="23"/>
      <c r="T134" s="26">
        <f t="shared" si="25"/>
        <v>2722.800885</v>
      </c>
    </row>
    <row r="135" spans="1:20" ht="12.75" outlineLevel="2">
      <c r="A135" s="19" t="s">
        <v>402</v>
      </c>
      <c r="B135" s="19" t="s">
        <v>800</v>
      </c>
      <c r="C135" s="1" t="s">
        <v>464</v>
      </c>
      <c r="D135" s="23" t="s">
        <v>465</v>
      </c>
      <c r="E135" s="27" t="s">
        <v>335</v>
      </c>
      <c r="F135" s="2" t="s">
        <v>356</v>
      </c>
      <c r="G135" s="27"/>
      <c r="H135" s="56"/>
      <c r="I135" s="27"/>
      <c r="J135" s="27">
        <v>180</v>
      </c>
      <c r="O135" s="27"/>
      <c r="P135" s="23"/>
      <c r="R135" s="23"/>
      <c r="T135" s="26">
        <f t="shared" si="25"/>
        <v>180</v>
      </c>
    </row>
    <row r="136" spans="1:20" ht="12.75" outlineLevel="2">
      <c r="A136" s="19" t="s">
        <v>402</v>
      </c>
      <c r="B136" s="19" t="s">
        <v>800</v>
      </c>
      <c r="C136" s="1" t="s">
        <v>464</v>
      </c>
      <c r="D136" s="59" t="s">
        <v>465</v>
      </c>
      <c r="E136" s="60" t="s">
        <v>713</v>
      </c>
      <c r="F136" s="23" t="s">
        <v>713</v>
      </c>
      <c r="K136" s="52">
        <v>4</v>
      </c>
      <c r="L136" s="53">
        <v>1</v>
      </c>
      <c r="M136" s="27">
        <f>K136*L136*$M$2</f>
        <v>12540</v>
      </c>
      <c r="T136" s="26">
        <f t="shared" si="25"/>
        <v>12540</v>
      </c>
    </row>
    <row r="137" spans="1:20" ht="12.75" outlineLevel="2">
      <c r="A137" s="19" t="s">
        <v>402</v>
      </c>
      <c r="B137" s="19" t="s">
        <v>800</v>
      </c>
      <c r="C137" s="1" t="s">
        <v>464</v>
      </c>
      <c r="D137" s="23" t="s">
        <v>465</v>
      </c>
      <c r="E137" s="27" t="s">
        <v>710</v>
      </c>
      <c r="F137" s="2" t="s">
        <v>710</v>
      </c>
      <c r="G137" s="27"/>
      <c r="H137" s="56"/>
      <c r="I137" s="27"/>
      <c r="J137" s="27"/>
      <c r="O137" s="27"/>
      <c r="P137" s="23"/>
      <c r="R137" s="23"/>
      <c r="S137" s="27">
        <v>18.3</v>
      </c>
      <c r="T137" s="26">
        <f t="shared" si="25"/>
        <v>18.3</v>
      </c>
    </row>
    <row r="138" spans="1:20" s="3" customFormat="1" ht="12.75" outlineLevel="1">
      <c r="A138" s="222"/>
      <c r="B138" s="222"/>
      <c r="C138" s="224"/>
      <c r="D138" s="222" t="s">
        <v>79</v>
      </c>
      <c r="E138" s="26"/>
      <c r="F138" s="225"/>
      <c r="G138" s="26">
        <f aca="true" t="shared" si="26" ref="G138:T138">SUBTOTAL(9,G129:G137)</f>
        <v>5253.453855</v>
      </c>
      <c r="H138" s="226">
        <f t="shared" si="26"/>
        <v>10991</v>
      </c>
      <c r="I138" s="26">
        <f t="shared" si="26"/>
        <v>882.7799999999999</v>
      </c>
      <c r="J138" s="26">
        <f t="shared" si="26"/>
        <v>180</v>
      </c>
      <c r="K138" s="51">
        <f t="shared" si="26"/>
        <v>4</v>
      </c>
      <c r="L138" s="3">
        <f t="shared" si="26"/>
        <v>1</v>
      </c>
      <c r="M138" s="26">
        <f t="shared" si="26"/>
        <v>12540</v>
      </c>
      <c r="N138" s="47">
        <f t="shared" si="26"/>
        <v>14.5</v>
      </c>
      <c r="O138" s="26">
        <f t="shared" si="26"/>
        <v>1044</v>
      </c>
      <c r="P138" s="227">
        <f t="shared" si="26"/>
        <v>0</v>
      </c>
      <c r="Q138" s="26">
        <f t="shared" si="26"/>
        <v>0</v>
      </c>
      <c r="R138" s="26">
        <f t="shared" si="26"/>
        <v>0</v>
      </c>
      <c r="S138" s="26">
        <f t="shared" si="26"/>
        <v>18.3</v>
      </c>
      <c r="T138" s="26">
        <f t="shared" si="26"/>
        <v>19918.533854999998</v>
      </c>
    </row>
    <row r="139" spans="1:20" ht="12.75" outlineLevel="2">
      <c r="A139" s="19" t="s">
        <v>402</v>
      </c>
      <c r="B139" s="19" t="s">
        <v>801</v>
      </c>
      <c r="C139" s="1" t="s">
        <v>747</v>
      </c>
      <c r="D139" s="23" t="s">
        <v>716</v>
      </c>
      <c r="E139" s="27" t="s">
        <v>335</v>
      </c>
      <c r="F139" s="2" t="s">
        <v>340</v>
      </c>
      <c r="G139" s="27">
        <v>23.418719999999997</v>
      </c>
      <c r="H139" s="56">
        <v>29</v>
      </c>
      <c r="I139" s="27">
        <v>13.92</v>
      </c>
      <c r="J139" s="27"/>
      <c r="O139" s="27"/>
      <c r="P139" s="23"/>
      <c r="R139" s="23"/>
      <c r="T139" s="26">
        <f>G139+I139+J139+M139+O139+Q139+R139+S139</f>
        <v>37.338719999999995</v>
      </c>
    </row>
    <row r="140" spans="1:20" ht="12.75" outlineLevel="2">
      <c r="A140" s="19" t="s">
        <v>402</v>
      </c>
      <c r="B140" s="19" t="s">
        <v>801</v>
      </c>
      <c r="C140" s="1" t="s">
        <v>747</v>
      </c>
      <c r="D140" s="23" t="s">
        <v>716</v>
      </c>
      <c r="E140" s="27" t="s">
        <v>335</v>
      </c>
      <c r="F140" s="2" t="s">
        <v>356</v>
      </c>
      <c r="G140" s="27"/>
      <c r="H140" s="56"/>
      <c r="I140" s="27"/>
      <c r="J140" s="27">
        <v>15</v>
      </c>
      <c r="O140" s="27"/>
      <c r="P140" s="23"/>
      <c r="R140" s="23"/>
      <c r="T140" s="26">
        <f>G140+I140+J140+M140+O140+Q140+R140+S140</f>
        <v>15</v>
      </c>
    </row>
    <row r="141" spans="1:20" ht="12.75" outlineLevel="2">
      <c r="A141" s="19" t="s">
        <v>402</v>
      </c>
      <c r="B141" s="19" t="s">
        <v>801</v>
      </c>
      <c r="C141" s="1" t="s">
        <v>747</v>
      </c>
      <c r="D141" s="59" t="s">
        <v>716</v>
      </c>
      <c r="E141" s="60" t="s">
        <v>713</v>
      </c>
      <c r="F141" s="23" t="s">
        <v>713</v>
      </c>
      <c r="K141" s="52">
        <v>1</v>
      </c>
      <c r="L141" s="53">
        <v>1</v>
      </c>
      <c r="M141" s="27">
        <f>K141*L141*$M$2</f>
        <v>3135</v>
      </c>
      <c r="T141" s="26">
        <f>G141+I141+J141+M141+O141+Q141+R141+S141</f>
        <v>3135</v>
      </c>
    </row>
    <row r="142" spans="1:20" s="3" customFormat="1" ht="12.75" outlineLevel="1">
      <c r="A142" s="222"/>
      <c r="B142" s="222"/>
      <c r="C142" s="224"/>
      <c r="D142" s="222" t="s">
        <v>80</v>
      </c>
      <c r="E142" s="26"/>
      <c r="F142" s="225"/>
      <c r="G142" s="26">
        <f aca="true" t="shared" si="27" ref="G142:T142">SUBTOTAL(9,G139:G141)</f>
        <v>23.418719999999997</v>
      </c>
      <c r="H142" s="226">
        <f t="shared" si="27"/>
        <v>29</v>
      </c>
      <c r="I142" s="26">
        <f t="shared" si="27"/>
        <v>13.92</v>
      </c>
      <c r="J142" s="26">
        <f t="shared" si="27"/>
        <v>15</v>
      </c>
      <c r="K142" s="51">
        <f t="shared" si="27"/>
        <v>1</v>
      </c>
      <c r="L142" s="3">
        <f t="shared" si="27"/>
        <v>1</v>
      </c>
      <c r="M142" s="26">
        <f t="shared" si="27"/>
        <v>3135</v>
      </c>
      <c r="N142" s="47">
        <f t="shared" si="27"/>
        <v>0</v>
      </c>
      <c r="O142" s="26">
        <f t="shared" si="27"/>
        <v>0</v>
      </c>
      <c r="P142" s="227">
        <f t="shared" si="27"/>
        <v>0</v>
      </c>
      <c r="Q142" s="26">
        <f t="shared" si="27"/>
        <v>0</v>
      </c>
      <c r="R142" s="26">
        <f t="shared" si="27"/>
        <v>0</v>
      </c>
      <c r="S142" s="26">
        <f t="shared" si="27"/>
        <v>0</v>
      </c>
      <c r="T142" s="26">
        <f t="shared" si="27"/>
        <v>3187.33872</v>
      </c>
    </row>
    <row r="143" spans="1:20" ht="12.75" outlineLevel="2">
      <c r="A143" s="19" t="s">
        <v>402</v>
      </c>
      <c r="B143" s="19" t="s">
        <v>801</v>
      </c>
      <c r="C143" s="2">
        <v>508100</v>
      </c>
      <c r="D143" s="59" t="s">
        <v>920</v>
      </c>
      <c r="E143" s="60" t="s">
        <v>713</v>
      </c>
      <c r="F143" s="23" t="s">
        <v>713</v>
      </c>
      <c r="K143" s="52">
        <v>1</v>
      </c>
      <c r="L143" s="53">
        <v>1</v>
      </c>
      <c r="M143" s="27">
        <f>K143*L143*$M$2</f>
        <v>3135</v>
      </c>
      <c r="T143" s="26">
        <f>G143+I143+J143+M143+O143+Q143+R143+S143</f>
        <v>3135</v>
      </c>
    </row>
    <row r="144" spans="1:20" s="3" customFormat="1" ht="12.75" outlineLevel="1">
      <c r="A144" s="222"/>
      <c r="B144" s="222"/>
      <c r="C144" s="224"/>
      <c r="D144" s="222" t="s">
        <v>83</v>
      </c>
      <c r="E144" s="26"/>
      <c r="F144" s="225"/>
      <c r="G144" s="26">
        <f aca="true" t="shared" si="28" ref="G144:T144">SUBTOTAL(9,G143:G143)</f>
        <v>0</v>
      </c>
      <c r="H144" s="226">
        <f t="shared" si="28"/>
        <v>0</v>
      </c>
      <c r="I144" s="26">
        <f t="shared" si="28"/>
        <v>0</v>
      </c>
      <c r="J144" s="26">
        <f t="shared" si="28"/>
        <v>0</v>
      </c>
      <c r="K144" s="51">
        <f t="shared" si="28"/>
        <v>1</v>
      </c>
      <c r="L144" s="3">
        <f t="shared" si="28"/>
        <v>1</v>
      </c>
      <c r="M144" s="26">
        <f t="shared" si="28"/>
        <v>3135</v>
      </c>
      <c r="N144" s="47">
        <f t="shared" si="28"/>
        <v>0</v>
      </c>
      <c r="O144" s="26">
        <f t="shared" si="28"/>
        <v>0</v>
      </c>
      <c r="P144" s="227">
        <f t="shared" si="28"/>
        <v>0</v>
      </c>
      <c r="Q144" s="26">
        <f t="shared" si="28"/>
        <v>0</v>
      </c>
      <c r="R144" s="26">
        <f t="shared" si="28"/>
        <v>0</v>
      </c>
      <c r="S144" s="26">
        <f t="shared" si="28"/>
        <v>0</v>
      </c>
      <c r="T144" s="26">
        <f t="shared" si="28"/>
        <v>3135</v>
      </c>
    </row>
    <row r="145" spans="1:20" ht="12.75" outlineLevel="2">
      <c r="A145" s="19" t="s">
        <v>402</v>
      </c>
      <c r="B145" s="19" t="s">
        <v>802</v>
      </c>
      <c r="C145" s="1" t="s">
        <v>466</v>
      </c>
      <c r="D145" s="23" t="s">
        <v>467</v>
      </c>
      <c r="E145" s="27" t="s">
        <v>335</v>
      </c>
      <c r="F145" s="2">
        <v>15</v>
      </c>
      <c r="G145" s="27">
        <v>550.4346899999999</v>
      </c>
      <c r="H145" s="56">
        <v>1512</v>
      </c>
      <c r="I145" s="27">
        <v>151.2</v>
      </c>
      <c r="J145" s="27"/>
      <c r="O145" s="27"/>
      <c r="P145" s="23"/>
      <c r="R145" s="23"/>
      <c r="T145" s="26">
        <f aca="true" t="shared" si="29" ref="T145:T152">G145+I145+J145+M145+O145+Q145+R145+S145</f>
        <v>701.6346899999999</v>
      </c>
    </row>
    <row r="146" spans="1:20" ht="12.75" outlineLevel="2">
      <c r="A146" s="19" t="s">
        <v>402</v>
      </c>
      <c r="B146" s="19" t="s">
        <v>802</v>
      </c>
      <c r="C146" s="1" t="s">
        <v>466</v>
      </c>
      <c r="D146" s="23" t="s">
        <v>467</v>
      </c>
      <c r="E146" s="27" t="s">
        <v>335</v>
      </c>
      <c r="F146" s="2" t="s">
        <v>337</v>
      </c>
      <c r="G146" s="27">
        <v>36.88659</v>
      </c>
      <c r="H146" s="56">
        <v>10</v>
      </c>
      <c r="I146" s="27">
        <v>0.6</v>
      </c>
      <c r="J146" s="27"/>
      <c r="K146" s="51"/>
      <c r="L146" s="3"/>
      <c r="M146" s="26"/>
      <c r="N146" s="47"/>
      <c r="O146" s="26"/>
      <c r="P146" s="3"/>
      <c r="Q146" s="26"/>
      <c r="R146" s="3"/>
      <c r="T146" s="26">
        <f t="shared" si="29"/>
        <v>37.48659</v>
      </c>
    </row>
    <row r="147" spans="1:20" ht="12.75" outlineLevel="2">
      <c r="A147" s="19" t="s">
        <v>402</v>
      </c>
      <c r="B147" s="19" t="s">
        <v>802</v>
      </c>
      <c r="C147" s="1" t="s">
        <v>466</v>
      </c>
      <c r="D147" s="23" t="s">
        <v>467</v>
      </c>
      <c r="E147" s="27" t="s">
        <v>335</v>
      </c>
      <c r="F147" s="2" t="s">
        <v>338</v>
      </c>
      <c r="G147" s="27">
        <v>85.76684999999999</v>
      </c>
      <c r="H147" s="56">
        <v>63</v>
      </c>
      <c r="I147" s="27">
        <v>3.78</v>
      </c>
      <c r="J147" s="27"/>
      <c r="O147" s="27"/>
      <c r="P147" s="23"/>
      <c r="R147" s="23"/>
      <c r="T147" s="26">
        <f t="shared" si="29"/>
        <v>89.54684999999999</v>
      </c>
    </row>
    <row r="148" spans="1:20" ht="12.75" outlineLevel="2">
      <c r="A148" s="19" t="s">
        <v>402</v>
      </c>
      <c r="B148" s="19" t="s">
        <v>802</v>
      </c>
      <c r="C148" s="1" t="s">
        <v>466</v>
      </c>
      <c r="D148" s="23" t="s">
        <v>467</v>
      </c>
      <c r="E148" s="27" t="s">
        <v>335</v>
      </c>
      <c r="F148" s="2" t="s">
        <v>341</v>
      </c>
      <c r="G148" s="27">
        <v>5.0017499999999995</v>
      </c>
      <c r="H148" s="56">
        <v>1</v>
      </c>
      <c r="I148" s="27">
        <v>0.06</v>
      </c>
      <c r="J148" s="27"/>
      <c r="O148" s="27"/>
      <c r="P148" s="23"/>
      <c r="R148" s="23"/>
      <c r="T148" s="26">
        <f t="shared" si="29"/>
        <v>5.061749999999999</v>
      </c>
    </row>
    <row r="149" spans="1:20" ht="12.75" outlineLevel="2">
      <c r="A149" s="19" t="s">
        <v>402</v>
      </c>
      <c r="B149" s="19" t="s">
        <v>802</v>
      </c>
      <c r="C149" s="1" t="s">
        <v>466</v>
      </c>
      <c r="D149" s="23" t="s">
        <v>467</v>
      </c>
      <c r="E149" s="27" t="s">
        <v>335</v>
      </c>
      <c r="F149" s="2" t="s">
        <v>339</v>
      </c>
      <c r="G149" s="27">
        <v>491.99318999999997</v>
      </c>
      <c r="H149" s="56">
        <v>895</v>
      </c>
      <c r="I149" s="27">
        <v>53.7</v>
      </c>
      <c r="J149" s="27"/>
      <c r="O149" s="27"/>
      <c r="P149" s="23"/>
      <c r="R149" s="23"/>
      <c r="T149" s="26">
        <f t="shared" si="29"/>
        <v>545.69319</v>
      </c>
    </row>
    <row r="150" spans="1:20" ht="12.75" outlineLevel="2">
      <c r="A150" s="19" t="s">
        <v>402</v>
      </c>
      <c r="B150" s="19" t="s">
        <v>802</v>
      </c>
      <c r="C150" s="1" t="s">
        <v>466</v>
      </c>
      <c r="D150" s="23" t="s">
        <v>467</v>
      </c>
      <c r="E150" s="27" t="s">
        <v>335</v>
      </c>
      <c r="F150" s="2" t="s">
        <v>340</v>
      </c>
      <c r="G150" s="27">
        <v>14.13126</v>
      </c>
      <c r="H150" s="56">
        <v>21</v>
      </c>
      <c r="I150" s="27">
        <v>10.08</v>
      </c>
      <c r="J150" s="27"/>
      <c r="O150" s="27"/>
      <c r="P150" s="23"/>
      <c r="R150" s="23"/>
      <c r="T150" s="26">
        <f t="shared" si="29"/>
        <v>24.21126</v>
      </c>
    </row>
    <row r="151" spans="1:20" ht="12.75" outlineLevel="2">
      <c r="A151" s="19" t="s">
        <v>402</v>
      </c>
      <c r="B151" s="19" t="s">
        <v>802</v>
      </c>
      <c r="C151" s="1" t="s">
        <v>466</v>
      </c>
      <c r="D151" s="23" t="s">
        <v>467</v>
      </c>
      <c r="E151" s="27" t="s">
        <v>335</v>
      </c>
      <c r="F151" s="2" t="s">
        <v>356</v>
      </c>
      <c r="G151" s="27"/>
      <c r="H151" s="56"/>
      <c r="I151" s="27"/>
      <c r="J151" s="27">
        <v>180</v>
      </c>
      <c r="O151" s="27"/>
      <c r="P151" s="23"/>
      <c r="R151" s="23"/>
      <c r="T151" s="26">
        <f t="shared" si="29"/>
        <v>180</v>
      </c>
    </row>
    <row r="152" spans="1:20" ht="12.75" outlineLevel="2">
      <c r="A152" s="19" t="s">
        <v>402</v>
      </c>
      <c r="B152" s="19" t="s">
        <v>802</v>
      </c>
      <c r="C152" s="1" t="s">
        <v>466</v>
      </c>
      <c r="D152" s="59" t="s">
        <v>467</v>
      </c>
      <c r="E152" s="60" t="s">
        <v>713</v>
      </c>
      <c r="F152" s="23" t="s">
        <v>713</v>
      </c>
      <c r="K152" s="52">
        <v>1</v>
      </c>
      <c r="L152" s="53">
        <v>1</v>
      </c>
      <c r="M152" s="27">
        <f>K152*L152*$M$2</f>
        <v>3135</v>
      </c>
      <c r="T152" s="26">
        <f t="shared" si="29"/>
        <v>3135</v>
      </c>
    </row>
    <row r="153" spans="1:20" s="3" customFormat="1" ht="12.75" outlineLevel="1">
      <c r="A153" s="222"/>
      <c r="B153" s="222"/>
      <c r="C153" s="224"/>
      <c r="D153" s="222" t="s">
        <v>84</v>
      </c>
      <c r="E153" s="26"/>
      <c r="F153" s="225"/>
      <c r="G153" s="26">
        <f aca="true" t="shared" si="30" ref="G153:T153">SUBTOTAL(9,G145:G152)</f>
        <v>1184.21433</v>
      </c>
      <c r="H153" s="226">
        <f t="shared" si="30"/>
        <v>2502</v>
      </c>
      <c r="I153" s="26">
        <f t="shared" si="30"/>
        <v>219.42</v>
      </c>
      <c r="J153" s="26">
        <f t="shared" si="30"/>
        <v>180</v>
      </c>
      <c r="K153" s="51">
        <f t="shared" si="30"/>
        <v>1</v>
      </c>
      <c r="L153" s="3">
        <f t="shared" si="30"/>
        <v>1</v>
      </c>
      <c r="M153" s="26">
        <f t="shared" si="30"/>
        <v>3135</v>
      </c>
      <c r="N153" s="47">
        <f t="shared" si="30"/>
        <v>0</v>
      </c>
      <c r="O153" s="26">
        <f t="shared" si="30"/>
        <v>0</v>
      </c>
      <c r="P153" s="227">
        <f t="shared" si="30"/>
        <v>0</v>
      </c>
      <c r="Q153" s="26">
        <f t="shared" si="30"/>
        <v>0</v>
      </c>
      <c r="R153" s="26">
        <f t="shared" si="30"/>
        <v>0</v>
      </c>
      <c r="S153" s="26">
        <f t="shared" si="30"/>
        <v>0</v>
      </c>
      <c r="T153" s="26">
        <f t="shared" si="30"/>
        <v>4718.63433</v>
      </c>
    </row>
    <row r="154" spans="1:20" ht="12.75" outlineLevel="2">
      <c r="A154" s="19" t="s">
        <v>402</v>
      </c>
      <c r="B154" s="19" t="s">
        <v>803</v>
      </c>
      <c r="C154" s="1" t="s">
        <v>468</v>
      </c>
      <c r="D154" s="23" t="s">
        <v>469</v>
      </c>
      <c r="E154" s="27" t="s">
        <v>335</v>
      </c>
      <c r="F154" s="2">
        <v>15</v>
      </c>
      <c r="G154" s="27">
        <v>893.01771</v>
      </c>
      <c r="H154" s="56">
        <v>2520</v>
      </c>
      <c r="I154" s="27">
        <v>252</v>
      </c>
      <c r="J154" s="27"/>
      <c r="O154" s="27"/>
      <c r="P154" s="23"/>
      <c r="R154" s="23"/>
      <c r="T154" s="26">
        <f aca="true" t="shared" si="31" ref="T154:T161">G154+I154+J154+M154+O154+Q154+R154+S154</f>
        <v>1145.01771</v>
      </c>
    </row>
    <row r="155" spans="1:20" ht="12.75" outlineLevel="2">
      <c r="A155" s="19" t="s">
        <v>402</v>
      </c>
      <c r="B155" s="19" t="s">
        <v>803</v>
      </c>
      <c r="C155" s="1" t="s">
        <v>468</v>
      </c>
      <c r="D155" s="23" t="s">
        <v>469</v>
      </c>
      <c r="E155" s="27" t="s">
        <v>335</v>
      </c>
      <c r="F155" s="2" t="s">
        <v>337</v>
      </c>
      <c r="G155" s="27">
        <v>29.63142</v>
      </c>
      <c r="H155" s="56">
        <v>6</v>
      </c>
      <c r="I155" s="27">
        <v>0.36</v>
      </c>
      <c r="J155" s="27"/>
      <c r="K155" s="51"/>
      <c r="L155" s="3"/>
      <c r="M155" s="26"/>
      <c r="N155" s="47"/>
      <c r="O155" s="26"/>
      <c r="P155" s="3"/>
      <c r="Q155" s="26"/>
      <c r="R155" s="3"/>
      <c r="T155" s="26">
        <f t="shared" si="31"/>
        <v>29.991419999999998</v>
      </c>
    </row>
    <row r="156" spans="1:20" ht="12.75" outlineLevel="2">
      <c r="A156" s="19" t="s">
        <v>402</v>
      </c>
      <c r="B156" s="19" t="s">
        <v>803</v>
      </c>
      <c r="C156" s="1" t="s">
        <v>468</v>
      </c>
      <c r="D156" s="23" t="s">
        <v>469</v>
      </c>
      <c r="E156" s="27" t="s">
        <v>335</v>
      </c>
      <c r="F156" s="2" t="s">
        <v>338</v>
      </c>
      <c r="G156" s="27">
        <v>30.71601</v>
      </c>
      <c r="H156" s="56">
        <v>12</v>
      </c>
      <c r="I156" s="27">
        <v>0.72</v>
      </c>
      <c r="J156" s="27"/>
      <c r="O156" s="27"/>
      <c r="P156" s="23"/>
      <c r="R156" s="23"/>
      <c r="T156" s="26">
        <f t="shared" si="31"/>
        <v>31.43601</v>
      </c>
    </row>
    <row r="157" spans="1:20" ht="12.75" outlineLevel="2">
      <c r="A157" s="19" t="s">
        <v>402</v>
      </c>
      <c r="B157" s="19" t="s">
        <v>803</v>
      </c>
      <c r="C157" s="1" t="s">
        <v>468</v>
      </c>
      <c r="D157" s="23" t="s">
        <v>469</v>
      </c>
      <c r="E157" s="27" t="s">
        <v>335</v>
      </c>
      <c r="F157" s="2" t="s">
        <v>339</v>
      </c>
      <c r="G157" s="27">
        <v>94.59098999999989</v>
      </c>
      <c r="H157" s="56">
        <v>203</v>
      </c>
      <c r="I157" s="27">
        <v>12.18</v>
      </c>
      <c r="J157" s="27"/>
      <c r="O157" s="27"/>
      <c r="P157" s="23"/>
      <c r="R157" s="23"/>
      <c r="T157" s="26">
        <f t="shared" si="31"/>
        <v>106.7709899999999</v>
      </c>
    </row>
    <row r="158" spans="1:20" ht="12.75" outlineLevel="2">
      <c r="A158" s="19" t="s">
        <v>402</v>
      </c>
      <c r="B158" s="19" t="s">
        <v>803</v>
      </c>
      <c r="C158" s="1" t="s">
        <v>468</v>
      </c>
      <c r="D158" s="23" t="s">
        <v>469</v>
      </c>
      <c r="E158" s="27" t="s">
        <v>335</v>
      </c>
      <c r="F158" s="2" t="s">
        <v>340</v>
      </c>
      <c r="G158" s="27">
        <v>1.7374499999999997</v>
      </c>
      <c r="H158" s="56">
        <v>3</v>
      </c>
      <c r="I158" s="27">
        <v>1.44</v>
      </c>
      <c r="J158" s="27"/>
      <c r="O158" s="27"/>
      <c r="P158" s="23"/>
      <c r="R158" s="23"/>
      <c r="T158" s="26">
        <f t="shared" si="31"/>
        <v>3.1774499999999994</v>
      </c>
    </row>
    <row r="159" spans="1:20" ht="12.75" outlineLevel="2">
      <c r="A159" s="19" t="s">
        <v>402</v>
      </c>
      <c r="B159" s="19" t="s">
        <v>803</v>
      </c>
      <c r="C159" s="1" t="s">
        <v>468</v>
      </c>
      <c r="D159" s="23" t="s">
        <v>469</v>
      </c>
      <c r="E159" s="27" t="s">
        <v>335</v>
      </c>
      <c r="F159" s="2" t="s">
        <v>356</v>
      </c>
      <c r="G159" s="27"/>
      <c r="H159" s="56"/>
      <c r="I159" s="27"/>
      <c r="J159" s="27">
        <v>180</v>
      </c>
      <c r="O159" s="27"/>
      <c r="P159" s="23"/>
      <c r="R159" s="23"/>
      <c r="T159" s="26">
        <f t="shared" si="31"/>
        <v>180</v>
      </c>
    </row>
    <row r="160" spans="1:20" ht="12.75" outlineLevel="2">
      <c r="A160" s="19" t="s">
        <v>402</v>
      </c>
      <c r="B160" s="19" t="s">
        <v>803</v>
      </c>
      <c r="C160" s="1" t="s">
        <v>468</v>
      </c>
      <c r="D160" s="23" t="s">
        <v>469</v>
      </c>
      <c r="E160" s="27" t="s">
        <v>335</v>
      </c>
      <c r="F160" s="2" t="s">
        <v>853</v>
      </c>
      <c r="G160" s="27">
        <v>0.28</v>
      </c>
      <c r="H160" s="56"/>
      <c r="I160" s="27"/>
      <c r="J160" s="27"/>
      <c r="O160" s="27"/>
      <c r="P160" s="23"/>
      <c r="R160" s="23"/>
      <c r="T160" s="26">
        <f t="shared" si="31"/>
        <v>0.28</v>
      </c>
    </row>
    <row r="161" spans="1:20" ht="12.75" outlineLevel="2">
      <c r="A161" s="19" t="s">
        <v>402</v>
      </c>
      <c r="B161" s="19" t="s">
        <v>803</v>
      </c>
      <c r="C161" s="1" t="s">
        <v>468</v>
      </c>
      <c r="D161" s="59" t="s">
        <v>469</v>
      </c>
      <c r="E161" s="60" t="s">
        <v>713</v>
      </c>
      <c r="F161" s="23" t="s">
        <v>713</v>
      </c>
      <c r="K161" s="52">
        <v>4</v>
      </c>
      <c r="L161" s="53">
        <v>0.1</v>
      </c>
      <c r="M161" s="27">
        <f>K161*L161*$M$2</f>
        <v>1254</v>
      </c>
      <c r="T161" s="26">
        <f t="shared" si="31"/>
        <v>1254</v>
      </c>
    </row>
    <row r="162" spans="1:20" s="3" customFormat="1" ht="12.75" outlineLevel="1">
      <c r="A162" s="222"/>
      <c r="B162" s="222"/>
      <c r="C162" s="224"/>
      <c r="D162" s="222" t="s">
        <v>85</v>
      </c>
      <c r="E162" s="26"/>
      <c r="F162" s="225"/>
      <c r="G162" s="26">
        <f aca="true" t="shared" si="32" ref="G162:T162">SUBTOTAL(9,G154:G161)</f>
        <v>1049.9735799999999</v>
      </c>
      <c r="H162" s="226">
        <f t="shared" si="32"/>
        <v>2744</v>
      </c>
      <c r="I162" s="26">
        <f t="shared" si="32"/>
        <v>266.7</v>
      </c>
      <c r="J162" s="26">
        <f t="shared" si="32"/>
        <v>180</v>
      </c>
      <c r="K162" s="51">
        <f t="shared" si="32"/>
        <v>4</v>
      </c>
      <c r="L162" s="3">
        <f t="shared" si="32"/>
        <v>0.1</v>
      </c>
      <c r="M162" s="26">
        <f t="shared" si="32"/>
        <v>1254</v>
      </c>
      <c r="N162" s="47">
        <f t="shared" si="32"/>
        <v>0</v>
      </c>
      <c r="O162" s="26">
        <f t="shared" si="32"/>
        <v>0</v>
      </c>
      <c r="P162" s="227">
        <f t="shared" si="32"/>
        <v>0</v>
      </c>
      <c r="Q162" s="26">
        <f t="shared" si="32"/>
        <v>0</v>
      </c>
      <c r="R162" s="26">
        <f t="shared" si="32"/>
        <v>0</v>
      </c>
      <c r="S162" s="26">
        <f t="shared" si="32"/>
        <v>0</v>
      </c>
      <c r="T162" s="26">
        <f t="shared" si="32"/>
        <v>2750.6735799999997</v>
      </c>
    </row>
    <row r="163" spans="1:20" ht="12.75" outlineLevel="2">
      <c r="A163" s="19" t="s">
        <v>402</v>
      </c>
      <c r="B163" s="19" t="s">
        <v>790</v>
      </c>
      <c r="C163" s="1" t="s">
        <v>470</v>
      </c>
      <c r="D163" s="23" t="s">
        <v>471</v>
      </c>
      <c r="E163" s="27" t="s">
        <v>335</v>
      </c>
      <c r="F163" s="2">
        <v>15</v>
      </c>
      <c r="G163" s="27">
        <v>67.86058499999999</v>
      </c>
      <c r="H163" s="56">
        <v>192</v>
      </c>
      <c r="I163" s="27">
        <v>19.2</v>
      </c>
      <c r="J163" s="27"/>
      <c r="O163" s="27"/>
      <c r="P163" s="23"/>
      <c r="R163" s="23"/>
      <c r="T163" s="26">
        <f aca="true" t="shared" si="33" ref="T163:T170">G163+I163+J163+M163+O163+Q163+R163+S163</f>
        <v>87.06058499999999</v>
      </c>
    </row>
    <row r="164" spans="1:20" ht="12.75" outlineLevel="2">
      <c r="A164" s="19" t="s">
        <v>402</v>
      </c>
      <c r="B164" s="19" t="s">
        <v>790</v>
      </c>
      <c r="C164" s="1" t="s">
        <v>470</v>
      </c>
      <c r="D164" s="23" t="s">
        <v>471</v>
      </c>
      <c r="E164" s="27" t="s">
        <v>335</v>
      </c>
      <c r="F164" s="2" t="s">
        <v>337</v>
      </c>
      <c r="G164" s="27">
        <v>29.12598</v>
      </c>
      <c r="H164" s="56">
        <v>6</v>
      </c>
      <c r="I164" s="27">
        <v>0.36</v>
      </c>
      <c r="J164" s="27"/>
      <c r="O164" s="27"/>
      <c r="P164" s="23"/>
      <c r="R164" s="23"/>
      <c r="T164" s="26">
        <f t="shared" si="33"/>
        <v>29.485979999999998</v>
      </c>
    </row>
    <row r="165" spans="1:20" ht="12.75" outlineLevel="2">
      <c r="A165" s="19" t="s">
        <v>402</v>
      </c>
      <c r="B165" s="19" t="s">
        <v>790</v>
      </c>
      <c r="C165" s="1" t="s">
        <v>470</v>
      </c>
      <c r="D165" s="72" t="s">
        <v>471</v>
      </c>
      <c r="E165" s="27" t="s">
        <v>335</v>
      </c>
      <c r="F165" s="2" t="s">
        <v>338</v>
      </c>
      <c r="G165" s="27">
        <v>18.395909999999997</v>
      </c>
      <c r="H165" s="56">
        <v>10</v>
      </c>
      <c r="I165" s="27">
        <v>0.6</v>
      </c>
      <c r="J165" s="27"/>
      <c r="O165" s="27"/>
      <c r="P165" s="23"/>
      <c r="R165" s="23"/>
      <c r="T165" s="26">
        <f t="shared" si="33"/>
        <v>18.99591</v>
      </c>
    </row>
    <row r="166" spans="1:20" ht="12.75" outlineLevel="2">
      <c r="A166" s="19" t="s">
        <v>402</v>
      </c>
      <c r="B166" s="19" t="s">
        <v>790</v>
      </c>
      <c r="C166" s="1" t="s">
        <v>470</v>
      </c>
      <c r="D166" s="23" t="s">
        <v>471</v>
      </c>
      <c r="E166" s="27" t="s">
        <v>335</v>
      </c>
      <c r="F166" s="2" t="s">
        <v>339</v>
      </c>
      <c r="G166" s="27">
        <v>3.7065599999999996</v>
      </c>
      <c r="H166" s="56">
        <v>8</v>
      </c>
      <c r="I166" s="27">
        <v>0.48</v>
      </c>
      <c r="J166" s="27"/>
      <c r="O166" s="27"/>
      <c r="P166" s="23"/>
      <c r="R166" s="23"/>
      <c r="T166" s="26">
        <f t="shared" si="33"/>
        <v>4.18656</v>
      </c>
    </row>
    <row r="167" spans="1:20" ht="12.75" outlineLevel="2">
      <c r="A167" s="19" t="s">
        <v>402</v>
      </c>
      <c r="B167" s="19" t="s">
        <v>790</v>
      </c>
      <c r="C167" s="1" t="s">
        <v>470</v>
      </c>
      <c r="D167" s="23" t="s">
        <v>471</v>
      </c>
      <c r="E167" s="27" t="s">
        <v>335</v>
      </c>
      <c r="F167" s="2" t="s">
        <v>340</v>
      </c>
      <c r="G167" s="27">
        <v>6.25482</v>
      </c>
      <c r="H167" s="56">
        <v>5</v>
      </c>
      <c r="I167" s="27">
        <v>2.4</v>
      </c>
      <c r="J167" s="27"/>
      <c r="K167" s="51"/>
      <c r="L167" s="3"/>
      <c r="M167" s="26"/>
      <c r="N167" s="47"/>
      <c r="O167" s="26"/>
      <c r="P167" s="3"/>
      <c r="Q167" s="26"/>
      <c r="R167" s="3"/>
      <c r="T167" s="26">
        <f t="shared" si="33"/>
        <v>8.654819999999999</v>
      </c>
    </row>
    <row r="168" spans="1:20" ht="12.75" outlineLevel="2">
      <c r="A168" s="19" t="s">
        <v>402</v>
      </c>
      <c r="B168" s="19" t="s">
        <v>790</v>
      </c>
      <c r="C168" s="1" t="s">
        <v>470</v>
      </c>
      <c r="D168" s="23" t="s">
        <v>471</v>
      </c>
      <c r="E168" s="27" t="s">
        <v>335</v>
      </c>
      <c r="F168" s="2" t="s">
        <v>356</v>
      </c>
      <c r="G168" s="27"/>
      <c r="H168" s="56"/>
      <c r="I168" s="27"/>
      <c r="J168" s="27">
        <v>165</v>
      </c>
      <c r="O168" s="27"/>
      <c r="P168" s="23"/>
      <c r="R168" s="23"/>
      <c r="T168" s="26">
        <f t="shared" si="33"/>
        <v>165</v>
      </c>
    </row>
    <row r="169" spans="1:20" ht="12.75" outlineLevel="2">
      <c r="A169" s="19" t="s">
        <v>402</v>
      </c>
      <c r="B169" s="19" t="s">
        <v>790</v>
      </c>
      <c r="C169" s="1" t="s">
        <v>470</v>
      </c>
      <c r="D169" s="23" t="s">
        <v>471</v>
      </c>
      <c r="E169" s="27" t="s">
        <v>335</v>
      </c>
      <c r="F169" s="2" t="s">
        <v>342</v>
      </c>
      <c r="G169" s="27">
        <v>137.39543999999998</v>
      </c>
      <c r="H169" s="56">
        <v>467</v>
      </c>
      <c r="I169" s="27">
        <v>28.02</v>
      </c>
      <c r="J169" s="27"/>
      <c r="O169" s="27"/>
      <c r="P169" s="23"/>
      <c r="R169" s="23"/>
      <c r="T169" s="26">
        <f t="shared" si="33"/>
        <v>165.41544</v>
      </c>
    </row>
    <row r="170" spans="1:20" ht="12.75" outlineLevel="2">
      <c r="A170" s="19" t="s">
        <v>402</v>
      </c>
      <c r="B170" s="19" t="s">
        <v>790</v>
      </c>
      <c r="C170" s="1" t="s">
        <v>470</v>
      </c>
      <c r="D170" s="76" t="s">
        <v>471</v>
      </c>
      <c r="E170" s="60" t="s">
        <v>713</v>
      </c>
      <c r="F170" s="23" t="s">
        <v>713</v>
      </c>
      <c r="K170" s="52">
        <v>4</v>
      </c>
      <c r="L170" s="53">
        <v>0.1</v>
      </c>
      <c r="M170" s="27">
        <f>K170*L170*$M$2</f>
        <v>1254</v>
      </c>
      <c r="T170" s="26">
        <f t="shared" si="33"/>
        <v>1254</v>
      </c>
    </row>
    <row r="171" spans="1:20" s="3" customFormat="1" ht="12.75" outlineLevel="1">
      <c r="A171" s="222"/>
      <c r="B171" s="222"/>
      <c r="C171" s="224"/>
      <c r="D171" s="222" t="s">
        <v>86</v>
      </c>
      <c r="E171" s="26"/>
      <c r="F171" s="225"/>
      <c r="G171" s="26">
        <f aca="true" t="shared" si="34" ref="G171:T171">SUBTOTAL(9,G163:G170)</f>
        <v>262.73929499999997</v>
      </c>
      <c r="H171" s="226">
        <f t="shared" si="34"/>
        <v>688</v>
      </c>
      <c r="I171" s="26">
        <f t="shared" si="34"/>
        <v>51.06</v>
      </c>
      <c r="J171" s="26">
        <f t="shared" si="34"/>
        <v>165</v>
      </c>
      <c r="K171" s="51">
        <f t="shared" si="34"/>
        <v>4</v>
      </c>
      <c r="L171" s="3">
        <f t="shared" si="34"/>
        <v>0.1</v>
      </c>
      <c r="M171" s="26">
        <f t="shared" si="34"/>
        <v>1254</v>
      </c>
      <c r="N171" s="47">
        <f t="shared" si="34"/>
        <v>0</v>
      </c>
      <c r="O171" s="26">
        <f t="shared" si="34"/>
        <v>0</v>
      </c>
      <c r="P171" s="227">
        <f t="shared" si="34"/>
        <v>0</v>
      </c>
      <c r="Q171" s="26">
        <f t="shared" si="34"/>
        <v>0</v>
      </c>
      <c r="R171" s="26">
        <f t="shared" si="34"/>
        <v>0</v>
      </c>
      <c r="S171" s="26">
        <f t="shared" si="34"/>
        <v>0</v>
      </c>
      <c r="T171" s="26">
        <f t="shared" si="34"/>
        <v>1732.799295</v>
      </c>
    </row>
    <row r="172" spans="1:20" ht="12.75" outlineLevel="2">
      <c r="A172" s="19" t="s">
        <v>402</v>
      </c>
      <c r="B172" s="19" t="s">
        <v>792</v>
      </c>
      <c r="C172" s="1" t="s">
        <v>443</v>
      </c>
      <c r="D172" s="23" t="s">
        <v>472</v>
      </c>
      <c r="E172" s="27" t="s">
        <v>335</v>
      </c>
      <c r="F172" s="2">
        <v>15</v>
      </c>
      <c r="G172" s="27">
        <v>158.52388499999998</v>
      </c>
      <c r="H172" s="56">
        <v>445</v>
      </c>
      <c r="I172" s="27">
        <v>44.5</v>
      </c>
      <c r="J172" s="27"/>
      <c r="O172" s="27"/>
      <c r="P172" s="23"/>
      <c r="R172" s="23"/>
      <c r="T172" s="26">
        <f>G172+I172+J172+M172+O172+Q172+R172+S172</f>
        <v>203.02388499999998</v>
      </c>
    </row>
    <row r="173" spans="1:20" ht="12.75" outlineLevel="2">
      <c r="A173" s="19" t="s">
        <v>402</v>
      </c>
      <c r="B173" s="19" t="s">
        <v>792</v>
      </c>
      <c r="C173" s="1" t="s">
        <v>443</v>
      </c>
      <c r="D173" s="23" t="s">
        <v>472</v>
      </c>
      <c r="E173" s="27" t="s">
        <v>335</v>
      </c>
      <c r="F173" s="2" t="s">
        <v>337</v>
      </c>
      <c r="G173" s="27">
        <v>22.081409999999998</v>
      </c>
      <c r="H173" s="56">
        <v>4</v>
      </c>
      <c r="I173" s="27">
        <v>0.24</v>
      </c>
      <c r="J173" s="27"/>
      <c r="O173" s="27"/>
      <c r="P173" s="23"/>
      <c r="R173" s="23"/>
      <c r="T173" s="26">
        <f>G173+I173+J173+M173+O173+Q173+R173+S173</f>
        <v>22.321409999999997</v>
      </c>
    </row>
    <row r="174" spans="1:20" ht="12.75" outlineLevel="2">
      <c r="A174" s="19" t="s">
        <v>402</v>
      </c>
      <c r="B174" s="19" t="s">
        <v>792</v>
      </c>
      <c r="C174" s="1" t="s">
        <v>443</v>
      </c>
      <c r="D174" s="23" t="s">
        <v>472</v>
      </c>
      <c r="E174" s="27" t="s">
        <v>335</v>
      </c>
      <c r="F174" s="2" t="s">
        <v>338</v>
      </c>
      <c r="G174" s="27">
        <v>1.8216899999999998</v>
      </c>
      <c r="H174" s="56">
        <v>1</v>
      </c>
      <c r="I174" s="27">
        <v>0.06</v>
      </c>
      <c r="J174" s="27"/>
      <c r="O174" s="27"/>
      <c r="P174" s="23"/>
      <c r="R174" s="23"/>
      <c r="T174" s="26">
        <f>G174+I174+J174+M174+O174+Q174+R174+S174</f>
        <v>1.8816899999999999</v>
      </c>
    </row>
    <row r="175" spans="1:20" ht="12.75" outlineLevel="2">
      <c r="A175" s="19" t="s">
        <v>402</v>
      </c>
      <c r="B175" s="19" t="s">
        <v>792</v>
      </c>
      <c r="C175" s="1" t="s">
        <v>443</v>
      </c>
      <c r="D175" s="23" t="s">
        <v>472</v>
      </c>
      <c r="E175" s="27" t="s">
        <v>335</v>
      </c>
      <c r="F175" s="2" t="s">
        <v>339</v>
      </c>
      <c r="G175" s="27">
        <v>105.21575999999983</v>
      </c>
      <c r="H175" s="56">
        <v>221</v>
      </c>
      <c r="I175" s="27">
        <v>13.26</v>
      </c>
      <c r="J175" s="27"/>
      <c r="K175" s="51"/>
      <c r="L175" s="3"/>
      <c r="M175" s="26"/>
      <c r="N175" s="47"/>
      <c r="O175" s="26"/>
      <c r="P175" s="3"/>
      <c r="Q175" s="26"/>
      <c r="R175" s="3"/>
      <c r="T175" s="26">
        <f>G175+I175+J175+M175+O175+Q175+R175+S175</f>
        <v>118.47575999999984</v>
      </c>
    </row>
    <row r="176" spans="1:20" ht="12.75" outlineLevel="2">
      <c r="A176" s="19" t="s">
        <v>402</v>
      </c>
      <c r="B176" s="19" t="s">
        <v>792</v>
      </c>
      <c r="C176" s="1" t="s">
        <v>443</v>
      </c>
      <c r="D176" s="23" t="s">
        <v>472</v>
      </c>
      <c r="E176" s="27" t="s">
        <v>335</v>
      </c>
      <c r="F176" s="2" t="s">
        <v>356</v>
      </c>
      <c r="G176" s="27"/>
      <c r="H176" s="56"/>
      <c r="I176" s="27"/>
      <c r="J176" s="27">
        <v>180</v>
      </c>
      <c r="K176" s="51"/>
      <c r="L176" s="3"/>
      <c r="M176" s="26"/>
      <c r="N176" s="47"/>
      <c r="O176" s="26"/>
      <c r="P176" s="3"/>
      <c r="Q176" s="26"/>
      <c r="R176" s="3"/>
      <c r="T176" s="26">
        <f>G176+I176+J176+M176+O176+Q176+R176+S176</f>
        <v>180</v>
      </c>
    </row>
    <row r="177" spans="1:20" s="3" customFormat="1" ht="12.75" outlineLevel="1">
      <c r="A177" s="222"/>
      <c r="B177" s="222"/>
      <c r="C177" s="224"/>
      <c r="D177" s="222" t="s">
        <v>87</v>
      </c>
      <c r="E177" s="26"/>
      <c r="F177" s="225"/>
      <c r="G177" s="26">
        <f aca="true" t="shared" si="35" ref="G177:T177">SUBTOTAL(9,G172:G176)</f>
        <v>287.6427449999998</v>
      </c>
      <c r="H177" s="226">
        <f t="shared" si="35"/>
        <v>671</v>
      </c>
      <c r="I177" s="26">
        <f t="shared" si="35"/>
        <v>58.06</v>
      </c>
      <c r="J177" s="26">
        <f t="shared" si="35"/>
        <v>180</v>
      </c>
      <c r="K177" s="51">
        <f t="shared" si="35"/>
        <v>0</v>
      </c>
      <c r="L177" s="3">
        <f t="shared" si="35"/>
        <v>0</v>
      </c>
      <c r="M177" s="26">
        <f t="shared" si="35"/>
        <v>0</v>
      </c>
      <c r="N177" s="47">
        <f t="shared" si="35"/>
        <v>0</v>
      </c>
      <c r="O177" s="26">
        <f t="shared" si="35"/>
        <v>0</v>
      </c>
      <c r="P177" s="227">
        <f t="shared" si="35"/>
        <v>0</v>
      </c>
      <c r="Q177" s="26">
        <f t="shared" si="35"/>
        <v>0</v>
      </c>
      <c r="R177" s="26">
        <f t="shared" si="35"/>
        <v>0</v>
      </c>
      <c r="S177" s="26">
        <f t="shared" si="35"/>
        <v>0</v>
      </c>
      <c r="T177" s="26">
        <f t="shared" si="35"/>
        <v>525.7027449999998</v>
      </c>
    </row>
    <row r="178" spans="1:20" ht="12.75" outlineLevel="2">
      <c r="A178" s="19" t="s">
        <v>402</v>
      </c>
      <c r="B178" s="19" t="s">
        <v>790</v>
      </c>
      <c r="C178" s="1" t="s">
        <v>473</v>
      </c>
      <c r="D178" s="23" t="s">
        <v>474</v>
      </c>
      <c r="E178" s="27" t="s">
        <v>861</v>
      </c>
      <c r="F178" s="2" t="s">
        <v>861</v>
      </c>
      <c r="G178" s="27"/>
      <c r="H178" s="56"/>
      <c r="I178" s="27"/>
      <c r="J178" s="27"/>
      <c r="N178" s="58">
        <f>O178/$O$2</f>
        <v>4</v>
      </c>
      <c r="O178" s="27">
        <v>288</v>
      </c>
      <c r="P178" s="23"/>
      <c r="R178" s="23"/>
      <c r="T178" s="26">
        <f aca="true" t="shared" si="36" ref="T178:T185">G178+I178+J178+M178+O178+Q178+R178+S178</f>
        <v>288</v>
      </c>
    </row>
    <row r="179" spans="1:20" ht="12.75" outlineLevel="2">
      <c r="A179" s="19" t="s">
        <v>402</v>
      </c>
      <c r="B179" s="19" t="s">
        <v>790</v>
      </c>
      <c r="C179" s="1" t="s">
        <v>473</v>
      </c>
      <c r="D179" s="23" t="s">
        <v>474</v>
      </c>
      <c r="E179" s="27" t="s">
        <v>335</v>
      </c>
      <c r="F179" s="2">
        <v>15</v>
      </c>
      <c r="G179" s="27">
        <v>6958.21873500001</v>
      </c>
      <c r="H179" s="56">
        <v>19729</v>
      </c>
      <c r="I179" s="27">
        <v>1972.9</v>
      </c>
      <c r="J179" s="27"/>
      <c r="O179" s="27"/>
      <c r="P179" s="23"/>
      <c r="R179" s="23"/>
      <c r="T179" s="26">
        <f t="shared" si="36"/>
        <v>8931.118735000011</v>
      </c>
    </row>
    <row r="180" spans="1:20" ht="12.75" outlineLevel="2">
      <c r="A180" s="19" t="s">
        <v>402</v>
      </c>
      <c r="B180" s="19" t="s">
        <v>790</v>
      </c>
      <c r="C180" s="1" t="s">
        <v>473</v>
      </c>
      <c r="D180" s="23" t="s">
        <v>474</v>
      </c>
      <c r="E180" s="27" t="s">
        <v>335</v>
      </c>
      <c r="F180" s="2" t="s">
        <v>338</v>
      </c>
      <c r="G180" s="27">
        <v>2.39031</v>
      </c>
      <c r="H180" s="56">
        <v>2</v>
      </c>
      <c r="I180" s="27">
        <v>0.12</v>
      </c>
      <c r="J180" s="27"/>
      <c r="O180" s="27"/>
      <c r="P180" s="23"/>
      <c r="R180" s="23"/>
      <c r="T180" s="26">
        <f t="shared" si="36"/>
        <v>2.51031</v>
      </c>
    </row>
    <row r="181" spans="1:20" ht="12.75" outlineLevel="2">
      <c r="A181" s="19" t="s">
        <v>402</v>
      </c>
      <c r="B181" s="19" t="s">
        <v>790</v>
      </c>
      <c r="C181" s="1" t="s">
        <v>473</v>
      </c>
      <c r="D181" s="23" t="s">
        <v>474</v>
      </c>
      <c r="E181" s="27" t="s">
        <v>335</v>
      </c>
      <c r="F181" s="2" t="s">
        <v>339</v>
      </c>
      <c r="G181" s="27">
        <v>11.20392</v>
      </c>
      <c r="H181" s="56">
        <v>23</v>
      </c>
      <c r="I181" s="27">
        <v>1.38</v>
      </c>
      <c r="J181" s="27"/>
      <c r="O181" s="27"/>
      <c r="P181" s="23"/>
      <c r="R181" s="23"/>
      <c r="T181" s="26">
        <f t="shared" si="36"/>
        <v>12.583919999999999</v>
      </c>
    </row>
    <row r="182" spans="1:20" ht="12.75" outlineLevel="2">
      <c r="A182" s="19" t="s">
        <v>402</v>
      </c>
      <c r="B182" s="19" t="s">
        <v>790</v>
      </c>
      <c r="C182" s="1" t="s">
        <v>473</v>
      </c>
      <c r="D182" s="23" t="s">
        <v>474</v>
      </c>
      <c r="E182" s="27" t="s">
        <v>335</v>
      </c>
      <c r="F182" s="2" t="s">
        <v>356</v>
      </c>
      <c r="G182" s="27"/>
      <c r="H182" s="56"/>
      <c r="I182" s="27"/>
      <c r="J182" s="27">
        <v>180</v>
      </c>
      <c r="O182" s="27"/>
      <c r="P182" s="23"/>
      <c r="R182" s="23"/>
      <c r="T182" s="26">
        <f t="shared" si="36"/>
        <v>180</v>
      </c>
    </row>
    <row r="183" spans="1:20" ht="12.75" outlineLevel="2">
      <c r="A183" s="19" t="s">
        <v>402</v>
      </c>
      <c r="B183" s="19" t="s">
        <v>790</v>
      </c>
      <c r="C183" s="1" t="s">
        <v>473</v>
      </c>
      <c r="D183" s="23" t="s">
        <v>474</v>
      </c>
      <c r="E183" s="27" t="s">
        <v>335</v>
      </c>
      <c r="F183" s="2" t="s">
        <v>905</v>
      </c>
      <c r="G183" s="27">
        <v>1252.6</v>
      </c>
      <c r="H183" s="56"/>
      <c r="I183" s="27"/>
      <c r="J183" s="27"/>
      <c r="O183" s="27"/>
      <c r="P183" s="23"/>
      <c r="R183" s="23"/>
      <c r="T183" s="26">
        <f t="shared" si="36"/>
        <v>1252.6</v>
      </c>
    </row>
    <row r="184" spans="1:20" ht="12.75" outlineLevel="2">
      <c r="A184" s="19" t="s">
        <v>402</v>
      </c>
      <c r="B184" s="19" t="s">
        <v>790</v>
      </c>
      <c r="C184" s="1" t="s">
        <v>473</v>
      </c>
      <c r="D184" s="59" t="s">
        <v>474</v>
      </c>
      <c r="E184" s="60" t="s">
        <v>713</v>
      </c>
      <c r="F184" s="23" t="s">
        <v>713</v>
      </c>
      <c r="K184" s="52">
        <v>4</v>
      </c>
      <c r="L184" s="53">
        <v>0.1</v>
      </c>
      <c r="M184" s="27">
        <f>K184*L184*$M$2</f>
        <v>1254</v>
      </c>
      <c r="T184" s="26">
        <f t="shared" si="36"/>
        <v>1254</v>
      </c>
    </row>
    <row r="185" spans="1:20" ht="12.75" outlineLevel="2">
      <c r="A185" s="19" t="s">
        <v>402</v>
      </c>
      <c r="B185" s="19" t="s">
        <v>790</v>
      </c>
      <c r="C185" s="1" t="s">
        <v>473</v>
      </c>
      <c r="D185" s="23" t="s">
        <v>474</v>
      </c>
      <c r="E185" s="27" t="s">
        <v>903</v>
      </c>
      <c r="F185" s="2" t="s">
        <v>903</v>
      </c>
      <c r="G185" s="27"/>
      <c r="H185" s="56"/>
      <c r="I185" s="27"/>
      <c r="J185" s="27"/>
      <c r="O185" s="27"/>
      <c r="P185" s="61">
        <f>R185/$R$2</f>
        <v>21058</v>
      </c>
      <c r="Q185" s="27">
        <v>1738.9</v>
      </c>
      <c r="R185" s="27">
        <v>210.58</v>
      </c>
      <c r="T185" s="26">
        <f t="shared" si="36"/>
        <v>1949.48</v>
      </c>
    </row>
    <row r="186" spans="1:20" s="3" customFormat="1" ht="12.75" outlineLevel="1">
      <c r="A186" s="222"/>
      <c r="B186" s="222"/>
      <c r="C186" s="224"/>
      <c r="D186" s="222" t="s">
        <v>88</v>
      </c>
      <c r="E186" s="26"/>
      <c r="F186" s="225"/>
      <c r="G186" s="26">
        <f aca="true" t="shared" si="37" ref="G186:T186">SUBTOTAL(9,G178:G185)</f>
        <v>8224.41296500001</v>
      </c>
      <c r="H186" s="226">
        <f t="shared" si="37"/>
        <v>19754</v>
      </c>
      <c r="I186" s="26">
        <f t="shared" si="37"/>
        <v>1974.4</v>
      </c>
      <c r="J186" s="26">
        <f t="shared" si="37"/>
        <v>180</v>
      </c>
      <c r="K186" s="51">
        <f t="shared" si="37"/>
        <v>4</v>
      </c>
      <c r="L186" s="3">
        <f t="shared" si="37"/>
        <v>0.1</v>
      </c>
      <c r="M186" s="26">
        <f t="shared" si="37"/>
        <v>1254</v>
      </c>
      <c r="N186" s="47">
        <f t="shared" si="37"/>
        <v>4</v>
      </c>
      <c r="O186" s="26">
        <f t="shared" si="37"/>
        <v>288</v>
      </c>
      <c r="P186" s="227">
        <f t="shared" si="37"/>
        <v>21058</v>
      </c>
      <c r="Q186" s="26">
        <f t="shared" si="37"/>
        <v>1738.9</v>
      </c>
      <c r="R186" s="26">
        <f t="shared" si="37"/>
        <v>210.58</v>
      </c>
      <c r="S186" s="26">
        <f t="shared" si="37"/>
        <v>0</v>
      </c>
      <c r="T186" s="26">
        <f t="shared" si="37"/>
        <v>13870.29296500001</v>
      </c>
    </row>
    <row r="187" spans="1:20" ht="12.75" outlineLevel="2">
      <c r="A187" s="19" t="s">
        <v>402</v>
      </c>
      <c r="B187" s="19" t="s">
        <v>792</v>
      </c>
      <c r="C187" s="2">
        <v>502700</v>
      </c>
      <c r="D187" s="59" t="s">
        <v>942</v>
      </c>
      <c r="E187" s="60" t="s">
        <v>713</v>
      </c>
      <c r="F187" s="23" t="s">
        <v>713</v>
      </c>
      <c r="K187" s="52">
        <v>1</v>
      </c>
      <c r="L187" s="53">
        <v>0.5</v>
      </c>
      <c r="M187" s="27">
        <f>K187*L187*$M$2</f>
        <v>1567.5</v>
      </c>
      <c r="T187" s="26">
        <f>G187+I187+J187+M187+O187+Q187+R187+S187</f>
        <v>1567.5</v>
      </c>
    </row>
    <row r="188" spans="1:20" ht="12.75" outlineLevel="2">
      <c r="A188" s="19" t="s">
        <v>402</v>
      </c>
      <c r="B188" s="19" t="s">
        <v>933</v>
      </c>
      <c r="C188" s="2">
        <v>507750</v>
      </c>
      <c r="D188" s="59" t="s">
        <v>942</v>
      </c>
      <c r="E188" s="60" t="s">
        <v>713</v>
      </c>
      <c r="F188" s="23" t="s">
        <v>713</v>
      </c>
      <c r="K188" s="52">
        <v>1</v>
      </c>
      <c r="L188" s="53">
        <v>0.5</v>
      </c>
      <c r="M188" s="27">
        <f>K188*L188*$M$2</f>
        <v>1567.5</v>
      </c>
      <c r="T188" s="26">
        <f>G188+I188+J188+M188+O188+Q188+R188+S188</f>
        <v>1567.5</v>
      </c>
    </row>
    <row r="189" spans="1:20" s="3" customFormat="1" ht="12.75" outlineLevel="1">
      <c r="A189" s="222"/>
      <c r="B189" s="222"/>
      <c r="C189" s="224"/>
      <c r="D189" s="222" t="s">
        <v>323</v>
      </c>
      <c r="E189" s="26"/>
      <c r="F189" s="225"/>
      <c r="G189" s="26">
        <f aca="true" t="shared" si="38" ref="G189:T189">SUBTOTAL(9,G187:G188)</f>
        <v>0</v>
      </c>
      <c r="H189" s="226">
        <f t="shared" si="38"/>
        <v>0</v>
      </c>
      <c r="I189" s="26">
        <f t="shared" si="38"/>
        <v>0</v>
      </c>
      <c r="J189" s="26">
        <f t="shared" si="38"/>
        <v>0</v>
      </c>
      <c r="K189" s="51">
        <f t="shared" si="38"/>
        <v>2</v>
      </c>
      <c r="L189" s="3">
        <f t="shared" si="38"/>
        <v>1</v>
      </c>
      <c r="M189" s="26">
        <f t="shared" si="38"/>
        <v>3135</v>
      </c>
      <c r="N189" s="47">
        <f t="shared" si="38"/>
        <v>0</v>
      </c>
      <c r="O189" s="26">
        <f t="shared" si="38"/>
        <v>0</v>
      </c>
      <c r="P189" s="227">
        <f t="shared" si="38"/>
        <v>0</v>
      </c>
      <c r="Q189" s="26">
        <f t="shared" si="38"/>
        <v>0</v>
      </c>
      <c r="R189" s="26">
        <f t="shared" si="38"/>
        <v>0</v>
      </c>
      <c r="S189" s="26">
        <f t="shared" si="38"/>
        <v>0</v>
      </c>
      <c r="T189" s="26">
        <f t="shared" si="38"/>
        <v>3135</v>
      </c>
    </row>
    <row r="190" spans="1:20" ht="12.75" outlineLevel="2">
      <c r="A190" s="19" t="s">
        <v>402</v>
      </c>
      <c r="B190" s="23" t="s">
        <v>790</v>
      </c>
      <c r="C190" s="2" t="s">
        <v>433</v>
      </c>
      <c r="D190" s="59" t="s">
        <v>922</v>
      </c>
      <c r="E190" s="60" t="s">
        <v>713</v>
      </c>
      <c r="F190" s="23" t="s">
        <v>713</v>
      </c>
      <c r="K190" s="52">
        <v>2</v>
      </c>
      <c r="L190" s="53">
        <v>0</v>
      </c>
      <c r="M190" s="27">
        <f>K190*L190*$M$2</f>
        <v>0</v>
      </c>
      <c r="T190" s="26">
        <f>G190+I190+J190+M190+O190+Q190+R190+S190</f>
        <v>0</v>
      </c>
    </row>
    <row r="191" spans="1:20" s="3" customFormat="1" ht="12.75" outlineLevel="1">
      <c r="A191" s="222"/>
      <c r="B191" s="222"/>
      <c r="C191" s="224"/>
      <c r="D191" s="222" t="s">
        <v>103</v>
      </c>
      <c r="E191" s="26"/>
      <c r="F191" s="225"/>
      <c r="G191" s="26">
        <f aca="true" t="shared" si="39" ref="G191:T191">SUBTOTAL(9,G190:G190)</f>
        <v>0</v>
      </c>
      <c r="H191" s="226">
        <f t="shared" si="39"/>
        <v>0</v>
      </c>
      <c r="I191" s="26">
        <f t="shared" si="39"/>
        <v>0</v>
      </c>
      <c r="J191" s="26">
        <f t="shared" si="39"/>
        <v>0</v>
      </c>
      <c r="K191" s="51">
        <f t="shared" si="39"/>
        <v>2</v>
      </c>
      <c r="L191" s="3">
        <f t="shared" si="39"/>
        <v>0</v>
      </c>
      <c r="M191" s="26">
        <f t="shared" si="39"/>
        <v>0</v>
      </c>
      <c r="N191" s="47">
        <f t="shared" si="39"/>
        <v>0</v>
      </c>
      <c r="O191" s="26">
        <f t="shared" si="39"/>
        <v>0</v>
      </c>
      <c r="P191" s="227">
        <f t="shared" si="39"/>
        <v>0</v>
      </c>
      <c r="Q191" s="26">
        <f t="shared" si="39"/>
        <v>0</v>
      </c>
      <c r="R191" s="26">
        <f t="shared" si="39"/>
        <v>0</v>
      </c>
      <c r="S191" s="26">
        <f t="shared" si="39"/>
        <v>0</v>
      </c>
      <c r="T191" s="26">
        <f t="shared" si="39"/>
        <v>0</v>
      </c>
    </row>
    <row r="192" spans="1:20" ht="12.75" outlineLevel="2">
      <c r="A192" s="19" t="s">
        <v>402</v>
      </c>
      <c r="B192" s="19" t="s">
        <v>790</v>
      </c>
      <c r="C192" s="1" t="s">
        <v>660</v>
      </c>
      <c r="D192" s="19" t="s">
        <v>661</v>
      </c>
      <c r="E192" s="27" t="s">
        <v>861</v>
      </c>
      <c r="F192" s="2" t="s">
        <v>861</v>
      </c>
      <c r="G192" s="27"/>
      <c r="H192" s="56"/>
      <c r="I192" s="27"/>
      <c r="J192" s="27"/>
      <c r="N192" s="58">
        <f>O192/$O$2</f>
        <v>1.5</v>
      </c>
      <c r="O192" s="27">
        <v>108</v>
      </c>
      <c r="P192" s="23"/>
      <c r="R192" s="23"/>
      <c r="T192" s="26">
        <f aca="true" t="shared" si="40" ref="T192:T200">G192+I192+J192+M192+O192+Q192+R192+S192</f>
        <v>108</v>
      </c>
    </row>
    <row r="193" spans="1:20" ht="12.75" outlineLevel="2">
      <c r="A193" s="19" t="s">
        <v>402</v>
      </c>
      <c r="B193" s="19" t="s">
        <v>790</v>
      </c>
      <c r="C193" s="1" t="s">
        <v>660</v>
      </c>
      <c r="D193" s="23" t="s">
        <v>661</v>
      </c>
      <c r="E193" s="27" t="s">
        <v>335</v>
      </c>
      <c r="F193" s="2">
        <v>15</v>
      </c>
      <c r="G193" s="27">
        <v>29.984175</v>
      </c>
      <c r="H193" s="56">
        <v>85</v>
      </c>
      <c r="I193" s="27">
        <v>8.5</v>
      </c>
      <c r="J193" s="27"/>
      <c r="O193" s="27"/>
      <c r="P193" s="23"/>
      <c r="R193" s="23"/>
      <c r="T193" s="26">
        <f t="shared" si="40"/>
        <v>38.484175</v>
      </c>
    </row>
    <row r="194" spans="1:20" ht="12.75" outlineLevel="2">
      <c r="A194" s="19" t="s">
        <v>402</v>
      </c>
      <c r="B194" s="19" t="s">
        <v>790</v>
      </c>
      <c r="C194" s="1" t="s">
        <v>660</v>
      </c>
      <c r="D194" s="23" t="s">
        <v>661</v>
      </c>
      <c r="E194" s="27" t="s">
        <v>335</v>
      </c>
      <c r="F194" s="2" t="s">
        <v>337</v>
      </c>
      <c r="G194" s="27">
        <v>1.64268</v>
      </c>
      <c r="H194" s="56">
        <v>1</v>
      </c>
      <c r="I194" s="27">
        <v>0.06</v>
      </c>
      <c r="J194" s="27"/>
      <c r="O194" s="27"/>
      <c r="P194" s="23"/>
      <c r="R194" s="23"/>
      <c r="T194" s="26">
        <f t="shared" si="40"/>
        <v>1.70268</v>
      </c>
    </row>
    <row r="195" spans="1:20" ht="12.75" outlineLevel="2">
      <c r="A195" s="19" t="s">
        <v>402</v>
      </c>
      <c r="B195" s="19" t="s">
        <v>790</v>
      </c>
      <c r="C195" s="1" t="s">
        <v>660</v>
      </c>
      <c r="D195" s="23" t="s">
        <v>661</v>
      </c>
      <c r="E195" s="27" t="s">
        <v>335</v>
      </c>
      <c r="F195" s="2" t="s">
        <v>338</v>
      </c>
      <c r="G195" s="27">
        <v>28.46259</v>
      </c>
      <c r="H195" s="56">
        <v>22</v>
      </c>
      <c r="I195" s="27">
        <v>1.32</v>
      </c>
      <c r="J195" s="27"/>
      <c r="O195" s="27"/>
      <c r="P195" s="23"/>
      <c r="R195" s="23"/>
      <c r="T195" s="26">
        <f t="shared" si="40"/>
        <v>29.78259</v>
      </c>
    </row>
    <row r="196" spans="1:20" ht="12.75" outlineLevel="2">
      <c r="A196" s="19" t="s">
        <v>402</v>
      </c>
      <c r="B196" s="19" t="s">
        <v>790</v>
      </c>
      <c r="C196" s="1" t="s">
        <v>660</v>
      </c>
      <c r="D196" s="23" t="s">
        <v>661</v>
      </c>
      <c r="E196" s="27" t="s">
        <v>335</v>
      </c>
      <c r="F196" s="2" t="s">
        <v>339</v>
      </c>
      <c r="G196" s="27">
        <v>70.10874</v>
      </c>
      <c r="H196" s="56">
        <v>149</v>
      </c>
      <c r="I196" s="27">
        <v>8.94</v>
      </c>
      <c r="J196" s="27"/>
      <c r="O196" s="27"/>
      <c r="P196" s="23"/>
      <c r="R196" s="23"/>
      <c r="T196" s="26">
        <f t="shared" si="40"/>
        <v>79.04874</v>
      </c>
    </row>
    <row r="197" spans="1:20" ht="12.75" outlineLevel="2">
      <c r="A197" s="19" t="s">
        <v>402</v>
      </c>
      <c r="B197" s="19" t="s">
        <v>790</v>
      </c>
      <c r="C197" s="1" t="s">
        <v>660</v>
      </c>
      <c r="D197" s="23" t="s">
        <v>661</v>
      </c>
      <c r="E197" s="27" t="s">
        <v>335</v>
      </c>
      <c r="F197" s="2" t="s">
        <v>340</v>
      </c>
      <c r="G197" s="27">
        <v>9.140039999999999</v>
      </c>
      <c r="H197" s="56">
        <v>13</v>
      </c>
      <c r="I197" s="27">
        <v>6.24</v>
      </c>
      <c r="J197" s="27"/>
      <c r="O197" s="27"/>
      <c r="P197" s="23"/>
      <c r="R197" s="23"/>
      <c r="T197" s="26">
        <f t="shared" si="40"/>
        <v>15.38004</v>
      </c>
    </row>
    <row r="198" spans="1:20" ht="12.75" outlineLevel="2">
      <c r="A198" s="19" t="s">
        <v>402</v>
      </c>
      <c r="B198" s="19" t="s">
        <v>790</v>
      </c>
      <c r="C198" s="1" t="s">
        <v>660</v>
      </c>
      <c r="D198" s="19" t="s">
        <v>661</v>
      </c>
      <c r="E198" s="27" t="s">
        <v>335</v>
      </c>
      <c r="F198" s="2" t="s">
        <v>356</v>
      </c>
      <c r="G198" s="27"/>
      <c r="H198" s="56"/>
      <c r="I198" s="27"/>
      <c r="J198" s="27">
        <v>180</v>
      </c>
      <c r="O198" s="27"/>
      <c r="P198" s="23"/>
      <c r="R198" s="23"/>
      <c r="T198" s="26">
        <f t="shared" si="40"/>
        <v>180</v>
      </c>
    </row>
    <row r="199" spans="1:20" ht="12.75" outlineLevel="2">
      <c r="A199" s="19" t="s">
        <v>402</v>
      </c>
      <c r="B199" s="19" t="s">
        <v>790</v>
      </c>
      <c r="C199" s="1" t="s">
        <v>660</v>
      </c>
      <c r="D199" s="19" t="s">
        <v>661</v>
      </c>
      <c r="E199" s="27" t="s">
        <v>335</v>
      </c>
      <c r="F199" s="2" t="s">
        <v>853</v>
      </c>
      <c r="G199" s="27">
        <v>0.3</v>
      </c>
      <c r="H199" s="56"/>
      <c r="I199" s="27"/>
      <c r="J199" s="27"/>
      <c r="O199" s="27"/>
      <c r="P199" s="23"/>
      <c r="R199" s="23"/>
      <c r="T199" s="26">
        <f t="shared" si="40"/>
        <v>0.3</v>
      </c>
    </row>
    <row r="200" spans="1:20" ht="12.75" outlineLevel="2">
      <c r="A200" s="19" t="s">
        <v>402</v>
      </c>
      <c r="B200" s="19" t="s">
        <v>790</v>
      </c>
      <c r="C200" s="1" t="s">
        <v>660</v>
      </c>
      <c r="D200" s="59" t="s">
        <v>661</v>
      </c>
      <c r="E200" s="60" t="s">
        <v>713</v>
      </c>
      <c r="F200" s="23" t="s">
        <v>713</v>
      </c>
      <c r="K200" s="52">
        <v>4</v>
      </c>
      <c r="L200" s="53">
        <v>0.1</v>
      </c>
      <c r="M200" s="27">
        <f>K200*L200*$M$2</f>
        <v>1254</v>
      </c>
      <c r="T200" s="26">
        <f t="shared" si="40"/>
        <v>1254</v>
      </c>
    </row>
    <row r="201" spans="1:20" s="3" customFormat="1" ht="12.75" outlineLevel="1">
      <c r="A201" s="222"/>
      <c r="B201" s="222"/>
      <c r="C201" s="224"/>
      <c r="D201" s="222" t="s">
        <v>196</v>
      </c>
      <c r="E201" s="26"/>
      <c r="F201" s="225"/>
      <c r="G201" s="26">
        <f aca="true" t="shared" si="41" ref="G201:T201">SUBTOTAL(9,G192:G200)</f>
        <v>139.638225</v>
      </c>
      <c r="H201" s="226">
        <f t="shared" si="41"/>
        <v>270</v>
      </c>
      <c r="I201" s="26">
        <f t="shared" si="41"/>
        <v>25.060000000000002</v>
      </c>
      <c r="J201" s="26">
        <f t="shared" si="41"/>
        <v>180</v>
      </c>
      <c r="K201" s="51">
        <f t="shared" si="41"/>
        <v>4</v>
      </c>
      <c r="L201" s="3">
        <f t="shared" si="41"/>
        <v>0.1</v>
      </c>
      <c r="M201" s="26">
        <f t="shared" si="41"/>
        <v>1254</v>
      </c>
      <c r="N201" s="47">
        <f t="shared" si="41"/>
        <v>1.5</v>
      </c>
      <c r="O201" s="26">
        <f t="shared" si="41"/>
        <v>108</v>
      </c>
      <c r="P201" s="227">
        <f t="shared" si="41"/>
        <v>0</v>
      </c>
      <c r="Q201" s="26">
        <f t="shared" si="41"/>
        <v>0</v>
      </c>
      <c r="R201" s="26">
        <f t="shared" si="41"/>
        <v>0</v>
      </c>
      <c r="S201" s="26">
        <f t="shared" si="41"/>
        <v>0</v>
      </c>
      <c r="T201" s="26">
        <f t="shared" si="41"/>
        <v>1706.698225</v>
      </c>
    </row>
    <row r="202" spans="1:20" ht="12.75" outlineLevel="2">
      <c r="A202" s="19" t="s">
        <v>402</v>
      </c>
      <c r="B202" s="19" t="s">
        <v>790</v>
      </c>
      <c r="C202" s="1" t="s">
        <v>753</v>
      </c>
      <c r="D202" s="19" t="s">
        <v>672</v>
      </c>
      <c r="E202" s="27" t="s">
        <v>861</v>
      </c>
      <c r="F202" s="2" t="s">
        <v>861</v>
      </c>
      <c r="G202" s="27"/>
      <c r="H202" s="56"/>
      <c r="I202" s="27"/>
      <c r="J202" s="27"/>
      <c r="N202" s="58">
        <f>O202/$O$2</f>
        <v>0.5</v>
      </c>
      <c r="O202" s="27">
        <v>36</v>
      </c>
      <c r="P202" s="23"/>
      <c r="R202" s="23"/>
      <c r="T202" s="26">
        <f aca="true" t="shared" si="42" ref="T202:T209">G202+I202+J202+M202+O202+Q202+R202+S202</f>
        <v>36</v>
      </c>
    </row>
    <row r="203" spans="1:20" ht="12.75" outlineLevel="2">
      <c r="A203" s="19" t="s">
        <v>402</v>
      </c>
      <c r="B203" s="19" t="s">
        <v>790</v>
      </c>
      <c r="C203" s="1" t="s">
        <v>753</v>
      </c>
      <c r="D203" s="23" t="s">
        <v>672</v>
      </c>
      <c r="E203" s="27" t="s">
        <v>335</v>
      </c>
      <c r="F203" s="2">
        <v>15</v>
      </c>
      <c r="G203" s="27">
        <v>189.60317999999998</v>
      </c>
      <c r="H203" s="56">
        <v>536</v>
      </c>
      <c r="I203" s="27">
        <v>53.6</v>
      </c>
      <c r="J203" s="27"/>
      <c r="O203" s="27"/>
      <c r="P203" s="23"/>
      <c r="R203" s="23"/>
      <c r="T203" s="26">
        <f t="shared" si="42"/>
        <v>243.20317999999997</v>
      </c>
    </row>
    <row r="204" spans="1:20" ht="12.75" outlineLevel="2">
      <c r="A204" s="19" t="s">
        <v>402</v>
      </c>
      <c r="B204" s="19" t="s">
        <v>790</v>
      </c>
      <c r="C204" s="1" t="s">
        <v>753</v>
      </c>
      <c r="D204" s="23" t="s">
        <v>672</v>
      </c>
      <c r="E204" s="27" t="s">
        <v>335</v>
      </c>
      <c r="F204" s="2" t="s">
        <v>337</v>
      </c>
      <c r="G204" s="27">
        <v>38.22389999999999</v>
      </c>
      <c r="H204" s="56">
        <v>8</v>
      </c>
      <c r="I204" s="27">
        <v>0.48</v>
      </c>
      <c r="J204" s="27"/>
      <c r="O204" s="27"/>
      <c r="P204" s="23"/>
      <c r="R204" s="23"/>
      <c r="T204" s="26">
        <f t="shared" si="42"/>
        <v>38.70389999999999</v>
      </c>
    </row>
    <row r="205" spans="1:20" ht="12.75" outlineLevel="2">
      <c r="A205" s="19" t="s">
        <v>402</v>
      </c>
      <c r="B205" s="19" t="s">
        <v>790</v>
      </c>
      <c r="C205" s="1" t="s">
        <v>753</v>
      </c>
      <c r="D205" s="23" t="s">
        <v>672</v>
      </c>
      <c r="E205" s="27" t="s">
        <v>335</v>
      </c>
      <c r="F205" s="2" t="s">
        <v>338</v>
      </c>
      <c r="G205" s="27">
        <v>129.75065999999998</v>
      </c>
      <c r="H205" s="56">
        <v>72</v>
      </c>
      <c r="I205" s="27">
        <v>4.32</v>
      </c>
      <c r="J205" s="27"/>
      <c r="K205" s="51"/>
      <c r="L205" s="3"/>
      <c r="M205" s="26"/>
      <c r="N205" s="47"/>
      <c r="O205" s="26"/>
      <c r="P205" s="3"/>
      <c r="Q205" s="26"/>
      <c r="R205" s="3"/>
      <c r="T205" s="26">
        <f t="shared" si="42"/>
        <v>134.07065999999998</v>
      </c>
    </row>
    <row r="206" spans="1:20" ht="12.75" outlineLevel="2">
      <c r="A206" s="19" t="s">
        <v>402</v>
      </c>
      <c r="B206" s="19" t="s">
        <v>790</v>
      </c>
      <c r="C206" s="1" t="s">
        <v>753</v>
      </c>
      <c r="D206" s="23" t="s">
        <v>672</v>
      </c>
      <c r="E206" s="27" t="s">
        <v>335</v>
      </c>
      <c r="F206" s="2" t="s">
        <v>341</v>
      </c>
      <c r="G206" s="27">
        <v>15.23691</v>
      </c>
      <c r="H206" s="56">
        <v>3</v>
      </c>
      <c r="I206" s="27">
        <v>0.18</v>
      </c>
      <c r="J206" s="27"/>
      <c r="O206" s="27"/>
      <c r="P206" s="23"/>
      <c r="R206" s="23"/>
      <c r="T206" s="26">
        <f t="shared" si="42"/>
        <v>15.41691</v>
      </c>
    </row>
    <row r="207" spans="1:20" ht="12.75" outlineLevel="2">
      <c r="A207" s="19" t="s">
        <v>402</v>
      </c>
      <c r="B207" s="19" t="s">
        <v>790</v>
      </c>
      <c r="C207" s="1" t="s">
        <v>753</v>
      </c>
      <c r="D207" s="72" t="s">
        <v>672</v>
      </c>
      <c r="E207" s="27" t="s">
        <v>335</v>
      </c>
      <c r="F207" s="2" t="s">
        <v>339</v>
      </c>
      <c r="G207" s="27">
        <v>97.09712999999994</v>
      </c>
      <c r="H207" s="56">
        <v>205</v>
      </c>
      <c r="I207" s="27">
        <v>12.3</v>
      </c>
      <c r="J207" s="27"/>
      <c r="O207" s="27"/>
      <c r="P207" s="23"/>
      <c r="R207" s="23"/>
      <c r="T207" s="26">
        <f t="shared" si="42"/>
        <v>109.39712999999993</v>
      </c>
    </row>
    <row r="208" spans="1:20" ht="12.75" outlineLevel="2">
      <c r="A208" s="19" t="s">
        <v>402</v>
      </c>
      <c r="B208" s="19" t="s">
        <v>790</v>
      </c>
      <c r="C208" s="1" t="s">
        <v>753</v>
      </c>
      <c r="D208" s="55" t="s">
        <v>672</v>
      </c>
      <c r="E208" s="27" t="s">
        <v>335</v>
      </c>
      <c r="F208" s="2" t="s">
        <v>356</v>
      </c>
      <c r="G208" s="27"/>
      <c r="H208" s="56"/>
      <c r="I208" s="27"/>
      <c r="J208" s="27">
        <v>180</v>
      </c>
      <c r="O208" s="27"/>
      <c r="P208" s="23"/>
      <c r="R208" s="23"/>
      <c r="T208" s="26">
        <f t="shared" si="42"/>
        <v>180</v>
      </c>
    </row>
    <row r="209" spans="1:20" ht="12.75" outlineLevel="2">
      <c r="A209" s="19" t="s">
        <v>402</v>
      </c>
      <c r="B209" s="19" t="s">
        <v>790</v>
      </c>
      <c r="C209" s="1" t="s">
        <v>753</v>
      </c>
      <c r="D209" s="59" t="s">
        <v>672</v>
      </c>
      <c r="E209" s="60" t="s">
        <v>713</v>
      </c>
      <c r="F209" s="23" t="s">
        <v>713</v>
      </c>
      <c r="K209" s="52">
        <v>1</v>
      </c>
      <c r="L209" s="53">
        <v>1</v>
      </c>
      <c r="M209" s="27">
        <f>K209*L209*$M$2</f>
        <v>3135</v>
      </c>
      <c r="T209" s="26">
        <f t="shared" si="42"/>
        <v>3135</v>
      </c>
    </row>
    <row r="210" spans="1:20" s="3" customFormat="1" ht="12.75" outlineLevel="1">
      <c r="A210" s="222"/>
      <c r="B210" s="222"/>
      <c r="C210" s="224"/>
      <c r="D210" s="222" t="s">
        <v>204</v>
      </c>
      <c r="E210" s="26"/>
      <c r="F210" s="225"/>
      <c r="G210" s="26">
        <f aca="true" t="shared" si="43" ref="G210:T210">SUBTOTAL(9,G202:G209)</f>
        <v>469.9117799999999</v>
      </c>
      <c r="H210" s="226">
        <f t="shared" si="43"/>
        <v>824</v>
      </c>
      <c r="I210" s="26">
        <f t="shared" si="43"/>
        <v>70.88</v>
      </c>
      <c r="J210" s="26">
        <f t="shared" si="43"/>
        <v>180</v>
      </c>
      <c r="K210" s="51">
        <f t="shared" si="43"/>
        <v>1</v>
      </c>
      <c r="L210" s="3">
        <f t="shared" si="43"/>
        <v>1</v>
      </c>
      <c r="M210" s="26">
        <f t="shared" si="43"/>
        <v>3135</v>
      </c>
      <c r="N210" s="47">
        <f t="shared" si="43"/>
        <v>0.5</v>
      </c>
      <c r="O210" s="26">
        <f t="shared" si="43"/>
        <v>36</v>
      </c>
      <c r="P210" s="227">
        <f t="shared" si="43"/>
        <v>0</v>
      </c>
      <c r="Q210" s="26">
        <f t="shared" si="43"/>
        <v>0</v>
      </c>
      <c r="R210" s="26">
        <f t="shared" si="43"/>
        <v>0</v>
      </c>
      <c r="S210" s="26">
        <f t="shared" si="43"/>
        <v>0</v>
      </c>
      <c r="T210" s="26">
        <f t="shared" si="43"/>
        <v>3891.7917799999996</v>
      </c>
    </row>
    <row r="211" spans="1:20" ht="12.75" outlineLevel="2">
      <c r="A211" s="19" t="s">
        <v>402</v>
      </c>
      <c r="B211" s="19" t="s">
        <v>793</v>
      </c>
      <c r="C211" s="25">
        <v>504401</v>
      </c>
      <c r="D211" s="54" t="s">
        <v>883</v>
      </c>
      <c r="E211" s="60" t="s">
        <v>861</v>
      </c>
      <c r="F211" s="23" t="s">
        <v>861</v>
      </c>
      <c r="N211" s="58">
        <f>O211/$O$2</f>
        <v>1.75</v>
      </c>
      <c r="O211" s="27">
        <v>126</v>
      </c>
      <c r="P211" s="23"/>
      <c r="R211" s="23"/>
      <c r="T211" s="26">
        <f>G211+I211+J211+M211+O211+Q211+R211+S211</f>
        <v>126</v>
      </c>
    </row>
    <row r="212" spans="1:20" s="3" customFormat="1" ht="12.75" outlineLevel="1">
      <c r="A212" s="222"/>
      <c r="B212" s="222"/>
      <c r="C212" s="224"/>
      <c r="D212" s="222" t="s">
        <v>230</v>
      </c>
      <c r="E212" s="26"/>
      <c r="F212" s="225"/>
      <c r="G212" s="26">
        <f aca="true" t="shared" si="44" ref="G212:T212">SUBTOTAL(9,G211:G211)</f>
        <v>0</v>
      </c>
      <c r="H212" s="226">
        <f t="shared" si="44"/>
        <v>0</v>
      </c>
      <c r="I212" s="26">
        <f t="shared" si="44"/>
        <v>0</v>
      </c>
      <c r="J212" s="26">
        <f t="shared" si="44"/>
        <v>0</v>
      </c>
      <c r="K212" s="51">
        <f t="shared" si="44"/>
        <v>0</v>
      </c>
      <c r="L212" s="3">
        <f t="shared" si="44"/>
        <v>0</v>
      </c>
      <c r="M212" s="26">
        <f t="shared" si="44"/>
        <v>0</v>
      </c>
      <c r="N212" s="47">
        <f t="shared" si="44"/>
        <v>1.75</v>
      </c>
      <c r="O212" s="26">
        <f t="shared" si="44"/>
        <v>126</v>
      </c>
      <c r="P212" s="227">
        <f t="shared" si="44"/>
        <v>0</v>
      </c>
      <c r="Q212" s="26">
        <f t="shared" si="44"/>
        <v>0</v>
      </c>
      <c r="R212" s="26">
        <f t="shared" si="44"/>
        <v>0</v>
      </c>
      <c r="S212" s="26">
        <f t="shared" si="44"/>
        <v>0</v>
      </c>
      <c r="T212" s="26">
        <f t="shared" si="44"/>
        <v>126</v>
      </c>
    </row>
    <row r="213" spans="1:20" s="3" customFormat="1" ht="12.75" outlineLevel="1" collapsed="1">
      <c r="A213" s="222"/>
      <c r="B213" s="222"/>
      <c r="C213" s="224"/>
      <c r="D213" s="222" t="s">
        <v>2</v>
      </c>
      <c r="E213" s="26"/>
      <c r="F213" s="225"/>
      <c r="G213" s="26">
        <f aca="true" t="shared" si="45" ref="G213:T213">SUBTOTAL(9,G5:G211)</f>
        <v>36960.37800899995</v>
      </c>
      <c r="H213" s="226">
        <f t="shared" si="45"/>
        <v>82482</v>
      </c>
      <c r="I213" s="26">
        <f t="shared" si="45"/>
        <v>7761.3799999999965</v>
      </c>
      <c r="J213" s="26">
        <f t="shared" si="45"/>
        <v>3375</v>
      </c>
      <c r="K213" s="51">
        <f t="shared" si="45"/>
        <v>63</v>
      </c>
      <c r="L213" s="3">
        <f t="shared" si="45"/>
        <v>11.642899999999997</v>
      </c>
      <c r="M213" s="26">
        <f t="shared" si="45"/>
        <v>66730.98300000001</v>
      </c>
      <c r="N213" s="47">
        <f t="shared" si="45"/>
        <v>55.93805555555556</v>
      </c>
      <c r="O213" s="26">
        <f t="shared" si="45"/>
        <v>4027.54</v>
      </c>
      <c r="P213" s="227">
        <f t="shared" si="45"/>
        <v>76978</v>
      </c>
      <c r="Q213" s="26">
        <f t="shared" si="45"/>
        <v>16834.940000000002</v>
      </c>
      <c r="R213" s="26">
        <f t="shared" si="45"/>
        <v>769.7800000000001</v>
      </c>
      <c r="S213" s="26">
        <f t="shared" si="45"/>
        <v>50.78</v>
      </c>
      <c r="T213" s="26">
        <f t="shared" si="45"/>
        <v>136510.78100899997</v>
      </c>
    </row>
    <row r="214" ht="12.75">
      <c r="G214" s="26"/>
    </row>
    <row r="215" ht="12.75">
      <c r="G215" s="26"/>
    </row>
    <row r="216" ht="12.75">
      <c r="G216" s="26"/>
    </row>
  </sheetData>
  <autoFilter ref="A4:T21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workbookViewId="0" topLeftCell="A1">
      <pane xSplit="4" ySplit="4" topLeftCell="E234" activePane="bottomRight" state="frozen"/>
      <selection pane="topLeft" activeCell="T1339" sqref="T1339"/>
      <selection pane="topRight" activeCell="T1339" sqref="T1339"/>
      <selection pane="bottomLeft" activeCell="T1339" sqref="T1339"/>
      <selection pane="bottomRight" activeCell="A238" sqref="A238:C238"/>
    </sheetView>
  </sheetViews>
  <sheetFormatPr defaultColWidth="9.140625" defaultRowHeight="12.75" outlineLevelRow="2"/>
  <cols>
    <col min="1" max="1" width="9.8515625" style="23" bestFit="1" customWidth="1"/>
    <col min="2" max="2" width="9.421875" style="23" customWidth="1"/>
    <col min="3" max="3" width="28.7109375" style="2" customWidth="1"/>
    <col min="4" max="4" width="10.421875" style="23" customWidth="1"/>
    <col min="5" max="5" width="10.140625" style="23" bestFit="1" customWidth="1"/>
    <col min="6" max="6" width="10.8515625" style="23" bestFit="1" customWidth="1"/>
    <col min="7" max="7" width="12.421875" style="23" bestFit="1" customWidth="1"/>
    <col min="8" max="9" width="11.7109375" style="23" bestFit="1" customWidth="1"/>
    <col min="10" max="10" width="12.421875" style="23" bestFit="1" customWidth="1"/>
    <col min="11" max="11" width="10.421875" style="57" bestFit="1" customWidth="1"/>
    <col min="12" max="12" width="12.00390625" style="23" bestFit="1" customWidth="1"/>
    <col min="13" max="13" width="11.7109375" style="27" bestFit="1" customWidth="1"/>
    <col min="14" max="14" width="12.421875" style="58" bestFit="1" customWidth="1"/>
    <col min="15" max="15" width="12.421875" style="23" bestFit="1" customWidth="1"/>
    <col min="16" max="16" width="11.7109375" style="61" bestFit="1" customWidth="1"/>
    <col min="17" max="17" width="11.140625" style="27" bestFit="1" customWidth="1"/>
    <col min="18" max="18" width="13.00390625" style="27" bestFit="1" customWidth="1"/>
    <col min="19" max="19" width="9.7109375" style="27" bestFit="1" customWidth="1"/>
    <col min="20" max="20" width="13.421875" style="23" bestFit="1" customWidth="1"/>
    <col min="21" max="16384" width="9.140625" style="23" customWidth="1"/>
  </cols>
  <sheetData>
    <row r="1" spans="1:20" ht="12.75">
      <c r="A1" s="6"/>
      <c r="B1" s="6"/>
      <c r="C1" s="18"/>
      <c r="D1" s="7" t="s">
        <v>724</v>
      </c>
      <c r="E1" s="7" t="s">
        <v>335</v>
      </c>
      <c r="F1" s="8" t="s">
        <v>334</v>
      </c>
      <c r="G1" s="9" t="s">
        <v>727</v>
      </c>
      <c r="H1" s="10">
        <v>0.1</v>
      </c>
      <c r="I1" s="11"/>
      <c r="J1" s="10" t="s">
        <v>356</v>
      </c>
      <c r="K1" s="49"/>
      <c r="L1" s="5"/>
      <c r="M1" s="10" t="s">
        <v>713</v>
      </c>
      <c r="N1" s="12"/>
      <c r="O1" s="10" t="s">
        <v>725</v>
      </c>
      <c r="P1" s="45"/>
      <c r="Q1" s="11"/>
      <c r="R1" s="10" t="s">
        <v>726</v>
      </c>
      <c r="S1" s="13"/>
      <c r="T1" s="5"/>
    </row>
    <row r="2" spans="1:20" ht="12.75">
      <c r="A2" s="6"/>
      <c r="B2" s="6"/>
      <c r="C2" s="18"/>
      <c r="D2" s="7" t="s">
        <v>723</v>
      </c>
      <c r="E2" s="7" t="s">
        <v>730</v>
      </c>
      <c r="F2" s="8"/>
      <c r="G2" s="10" t="s">
        <v>728</v>
      </c>
      <c r="H2" s="10">
        <v>0.48</v>
      </c>
      <c r="I2" s="14"/>
      <c r="J2" s="15">
        <v>15</v>
      </c>
      <c r="K2" s="49"/>
      <c r="L2" s="16"/>
      <c r="M2" s="15">
        <v>3135</v>
      </c>
      <c r="N2" s="16"/>
      <c r="O2" s="15">
        <v>72</v>
      </c>
      <c r="P2" s="45"/>
      <c r="Q2" s="10"/>
      <c r="R2" s="10">
        <v>0.01</v>
      </c>
      <c r="S2" s="13"/>
      <c r="T2" s="5"/>
    </row>
    <row r="3" spans="1:20" ht="12.75">
      <c r="A3" s="6"/>
      <c r="B3" s="6"/>
      <c r="C3" s="18"/>
      <c r="D3" s="80"/>
      <c r="E3" s="17">
        <v>0.053</v>
      </c>
      <c r="F3" s="8"/>
      <c r="G3" s="10" t="s">
        <v>729</v>
      </c>
      <c r="H3" s="10">
        <v>0.06</v>
      </c>
      <c r="I3" s="14"/>
      <c r="J3" s="15"/>
      <c r="K3" s="49"/>
      <c r="L3" s="16"/>
      <c r="M3" s="15"/>
      <c r="N3" s="16"/>
      <c r="O3" s="15"/>
      <c r="P3" s="45"/>
      <c r="Q3" s="10"/>
      <c r="R3" s="10"/>
      <c r="S3" s="13"/>
      <c r="T3" s="5"/>
    </row>
    <row r="4" spans="1:20" ht="38.25">
      <c r="A4" s="28" t="s">
        <v>351</v>
      </c>
      <c r="B4" s="28" t="s">
        <v>352</v>
      </c>
      <c r="C4" s="29" t="s">
        <v>353</v>
      </c>
      <c r="D4" s="30" t="s">
        <v>333</v>
      </c>
      <c r="E4" s="30" t="s">
        <v>354</v>
      </c>
      <c r="F4" s="30" t="s">
        <v>334</v>
      </c>
      <c r="G4" s="31" t="s">
        <v>335</v>
      </c>
      <c r="H4" s="32" t="s">
        <v>355</v>
      </c>
      <c r="I4" s="31" t="s">
        <v>336</v>
      </c>
      <c r="J4" s="31" t="s">
        <v>356</v>
      </c>
      <c r="K4" s="50" t="s">
        <v>702</v>
      </c>
      <c r="L4" s="33" t="s">
        <v>703</v>
      </c>
      <c r="M4" s="31" t="s">
        <v>704</v>
      </c>
      <c r="N4" s="33" t="s">
        <v>705</v>
      </c>
      <c r="O4" s="31" t="s">
        <v>706</v>
      </c>
      <c r="P4" s="46" t="s">
        <v>707</v>
      </c>
      <c r="Q4" s="31" t="s">
        <v>708</v>
      </c>
      <c r="R4" s="31" t="s">
        <v>709</v>
      </c>
      <c r="S4" s="34" t="s">
        <v>710</v>
      </c>
      <c r="T4" s="35" t="s">
        <v>722</v>
      </c>
    </row>
    <row r="5" spans="1:20" ht="12.75" outlineLevel="2">
      <c r="A5" s="19" t="s">
        <v>514</v>
      </c>
      <c r="B5" s="19" t="s">
        <v>818</v>
      </c>
      <c r="C5" s="1" t="s">
        <v>555</v>
      </c>
      <c r="D5" s="23" t="s">
        <v>556</v>
      </c>
      <c r="E5" s="27" t="s">
        <v>335</v>
      </c>
      <c r="F5" s="2" t="s">
        <v>339</v>
      </c>
      <c r="G5" s="27">
        <v>3.85398</v>
      </c>
      <c r="H5" s="56">
        <v>6</v>
      </c>
      <c r="I5" s="27">
        <v>0.36</v>
      </c>
      <c r="J5" s="27"/>
      <c r="O5" s="27"/>
      <c r="P5" s="23"/>
      <c r="R5" s="23"/>
      <c r="T5" s="26">
        <f>G5+I5+J5+M5+O5+Q5+R5+S5</f>
        <v>4.21398</v>
      </c>
    </row>
    <row r="6" spans="1:20" ht="12.75" outlineLevel="2">
      <c r="A6" s="19" t="s">
        <v>514</v>
      </c>
      <c r="B6" s="19" t="s">
        <v>818</v>
      </c>
      <c r="C6" s="1" t="s">
        <v>555</v>
      </c>
      <c r="D6" s="23" t="s">
        <v>556</v>
      </c>
      <c r="E6" s="27" t="s">
        <v>335</v>
      </c>
      <c r="F6" s="2" t="s">
        <v>356</v>
      </c>
      <c r="G6" s="27"/>
      <c r="H6" s="56"/>
      <c r="I6" s="27"/>
      <c r="J6" s="27">
        <v>15</v>
      </c>
      <c r="O6" s="27"/>
      <c r="P6" s="23"/>
      <c r="R6" s="23"/>
      <c r="T6" s="26">
        <f>G6+I6+J6+M6+O6+Q6+R6+S6</f>
        <v>15</v>
      </c>
    </row>
    <row r="7" spans="1:20" ht="12.75" outlineLevel="2">
      <c r="A7" s="19" t="s">
        <v>514</v>
      </c>
      <c r="B7" s="19" t="s">
        <v>818</v>
      </c>
      <c r="C7" s="1" t="s">
        <v>555</v>
      </c>
      <c r="D7" s="59" t="s">
        <v>556</v>
      </c>
      <c r="E7" s="60" t="s">
        <v>713</v>
      </c>
      <c r="F7" s="23" t="s">
        <v>713</v>
      </c>
      <c r="K7" s="52">
        <v>2</v>
      </c>
      <c r="L7" s="53">
        <v>0.1429</v>
      </c>
      <c r="M7" s="27">
        <f>K7*L7*$M$2</f>
        <v>895.983</v>
      </c>
      <c r="T7" s="26">
        <f>G7+I7+J7+M7+O7+Q7+R7+S7</f>
        <v>895.983</v>
      </c>
    </row>
    <row r="8" spans="1:20" s="3" customFormat="1" ht="12.75" outlineLevel="1">
      <c r="A8" s="222"/>
      <c r="B8" s="222"/>
      <c r="C8" s="224"/>
      <c r="D8" s="223" t="s">
        <v>132</v>
      </c>
      <c r="E8" s="229"/>
      <c r="G8" s="26">
        <f aca="true" t="shared" si="0" ref="G8:T8">SUBTOTAL(9,G5:G7)</f>
        <v>3.85398</v>
      </c>
      <c r="H8" s="227">
        <f t="shared" si="0"/>
        <v>6</v>
      </c>
      <c r="I8" s="26">
        <f t="shared" si="0"/>
        <v>0.36</v>
      </c>
      <c r="J8" s="26">
        <f t="shared" si="0"/>
        <v>15</v>
      </c>
      <c r="K8" s="230">
        <f t="shared" si="0"/>
        <v>2</v>
      </c>
      <c r="L8" s="231">
        <f t="shared" si="0"/>
        <v>0.1429</v>
      </c>
      <c r="M8" s="26">
        <f t="shared" si="0"/>
        <v>895.983</v>
      </c>
      <c r="N8" s="47">
        <f t="shared" si="0"/>
        <v>0</v>
      </c>
      <c r="O8" s="26">
        <f t="shared" si="0"/>
        <v>0</v>
      </c>
      <c r="P8" s="227">
        <f t="shared" si="0"/>
        <v>0</v>
      </c>
      <c r="Q8" s="26">
        <f t="shared" si="0"/>
        <v>0</v>
      </c>
      <c r="R8" s="26">
        <f t="shared" si="0"/>
        <v>0</v>
      </c>
      <c r="S8" s="26">
        <f t="shared" si="0"/>
        <v>0</v>
      </c>
      <c r="T8" s="26">
        <f t="shared" si="0"/>
        <v>915.1969799999999</v>
      </c>
    </row>
    <row r="9" spans="1:20" ht="12.75" outlineLevel="2">
      <c r="A9" s="19" t="s">
        <v>514</v>
      </c>
      <c r="B9" s="19" t="s">
        <v>819</v>
      </c>
      <c r="C9" s="1" t="s">
        <v>557</v>
      </c>
      <c r="D9" s="23" t="s">
        <v>558</v>
      </c>
      <c r="E9" s="27" t="s">
        <v>335</v>
      </c>
      <c r="F9" s="2">
        <v>15</v>
      </c>
      <c r="G9" s="27">
        <v>106.47936</v>
      </c>
      <c r="H9" s="56">
        <v>297</v>
      </c>
      <c r="I9" s="27">
        <v>29.7</v>
      </c>
      <c r="J9" s="27"/>
      <c r="O9" s="27"/>
      <c r="P9" s="23"/>
      <c r="R9" s="23"/>
      <c r="T9" s="26">
        <f aca="true" t="shared" si="1" ref="T9:T16">G9+I9+J9+M9+O9+Q9+R9+S9</f>
        <v>136.17936</v>
      </c>
    </row>
    <row r="10" spans="1:20" ht="12.75" outlineLevel="2">
      <c r="A10" s="19" t="s">
        <v>514</v>
      </c>
      <c r="B10" s="19" t="s">
        <v>819</v>
      </c>
      <c r="C10" s="1" t="s">
        <v>557</v>
      </c>
      <c r="D10" s="23" t="s">
        <v>558</v>
      </c>
      <c r="E10" s="27" t="s">
        <v>335</v>
      </c>
      <c r="F10" s="2" t="s">
        <v>337</v>
      </c>
      <c r="G10" s="27">
        <v>5.21235</v>
      </c>
      <c r="H10" s="56">
        <v>1</v>
      </c>
      <c r="I10" s="27">
        <v>0.06</v>
      </c>
      <c r="J10" s="27"/>
      <c r="O10" s="27"/>
      <c r="P10" s="23"/>
      <c r="R10" s="23"/>
      <c r="T10" s="26">
        <f t="shared" si="1"/>
        <v>5.272349999999999</v>
      </c>
    </row>
    <row r="11" spans="1:20" ht="12.75" outlineLevel="2">
      <c r="A11" s="19" t="s">
        <v>514</v>
      </c>
      <c r="B11" s="19" t="s">
        <v>819</v>
      </c>
      <c r="C11" s="1" t="s">
        <v>557</v>
      </c>
      <c r="D11" s="23" t="s">
        <v>558</v>
      </c>
      <c r="E11" s="27" t="s">
        <v>335</v>
      </c>
      <c r="F11" s="2" t="s">
        <v>338</v>
      </c>
      <c r="G11" s="27">
        <v>33.15897</v>
      </c>
      <c r="H11" s="56">
        <v>24</v>
      </c>
      <c r="I11" s="27">
        <v>1.44</v>
      </c>
      <c r="J11" s="27"/>
      <c r="O11" s="27"/>
      <c r="P11" s="23"/>
      <c r="R11" s="23"/>
      <c r="T11" s="26">
        <f t="shared" si="1"/>
        <v>34.598969999999994</v>
      </c>
    </row>
    <row r="12" spans="1:20" ht="12.75" outlineLevel="2">
      <c r="A12" s="19" t="s">
        <v>514</v>
      </c>
      <c r="B12" s="19" t="s">
        <v>819</v>
      </c>
      <c r="C12" s="1" t="s">
        <v>557</v>
      </c>
      <c r="D12" s="23" t="s">
        <v>558</v>
      </c>
      <c r="E12" s="27" t="s">
        <v>335</v>
      </c>
      <c r="F12" s="2" t="s">
        <v>339</v>
      </c>
      <c r="G12" s="27">
        <v>7.63425</v>
      </c>
      <c r="H12" s="56">
        <v>13</v>
      </c>
      <c r="I12" s="27">
        <v>0.78</v>
      </c>
      <c r="J12" s="27"/>
      <c r="O12" s="27"/>
      <c r="P12" s="23"/>
      <c r="R12" s="23"/>
      <c r="T12" s="26">
        <f t="shared" si="1"/>
        <v>8.41425</v>
      </c>
    </row>
    <row r="13" spans="1:20" ht="12.75" outlineLevel="2">
      <c r="A13" s="19" t="s">
        <v>514</v>
      </c>
      <c r="B13" s="19" t="s">
        <v>819</v>
      </c>
      <c r="C13" s="1" t="s">
        <v>557</v>
      </c>
      <c r="D13" s="23" t="s">
        <v>558</v>
      </c>
      <c r="E13" s="27" t="s">
        <v>335</v>
      </c>
      <c r="F13" s="2" t="s">
        <v>340</v>
      </c>
      <c r="G13" s="27">
        <v>5.665139999999999</v>
      </c>
      <c r="H13" s="56">
        <v>7</v>
      </c>
      <c r="I13" s="27">
        <v>3.36</v>
      </c>
      <c r="J13" s="27"/>
      <c r="O13" s="27"/>
      <c r="P13" s="23"/>
      <c r="R13" s="23"/>
      <c r="T13" s="26">
        <f t="shared" si="1"/>
        <v>9.025139999999999</v>
      </c>
    </row>
    <row r="14" spans="1:20" ht="12.75" outlineLevel="2">
      <c r="A14" s="19" t="s">
        <v>514</v>
      </c>
      <c r="B14" s="19" t="s">
        <v>819</v>
      </c>
      <c r="C14" s="1" t="s">
        <v>557</v>
      </c>
      <c r="D14" s="23" t="s">
        <v>558</v>
      </c>
      <c r="E14" s="27" t="s">
        <v>335</v>
      </c>
      <c r="F14" s="2" t="s">
        <v>356</v>
      </c>
      <c r="G14" s="27"/>
      <c r="H14" s="56"/>
      <c r="I14" s="27"/>
      <c r="J14" s="27">
        <v>180</v>
      </c>
      <c r="O14" s="27"/>
      <c r="P14" s="23"/>
      <c r="R14" s="23"/>
      <c r="T14" s="26">
        <f t="shared" si="1"/>
        <v>180</v>
      </c>
    </row>
    <row r="15" spans="1:20" ht="12.75" outlineLevel="2">
      <c r="A15" s="19" t="s">
        <v>514</v>
      </c>
      <c r="B15" s="19" t="s">
        <v>819</v>
      </c>
      <c r="C15" s="1" t="s">
        <v>557</v>
      </c>
      <c r="D15" s="59" t="s">
        <v>558</v>
      </c>
      <c r="E15" s="60" t="s">
        <v>713</v>
      </c>
      <c r="F15" s="23" t="s">
        <v>713</v>
      </c>
      <c r="K15" s="52">
        <v>4</v>
      </c>
      <c r="L15" s="53">
        <v>0.18</v>
      </c>
      <c r="M15" s="27">
        <f>K15*L15*$M$2</f>
        <v>2257.2</v>
      </c>
      <c r="T15" s="26">
        <f t="shared" si="1"/>
        <v>2257.2</v>
      </c>
    </row>
    <row r="16" spans="1:20" ht="12.75" outlineLevel="2">
      <c r="A16" s="19" t="s">
        <v>514</v>
      </c>
      <c r="B16" s="19" t="s">
        <v>819</v>
      </c>
      <c r="C16" s="1" t="s">
        <v>557</v>
      </c>
      <c r="D16" s="23" t="s">
        <v>558</v>
      </c>
      <c r="E16" s="27" t="s">
        <v>710</v>
      </c>
      <c r="F16" s="2" t="s">
        <v>710</v>
      </c>
      <c r="G16" s="27"/>
      <c r="H16" s="56"/>
      <c r="I16" s="27"/>
      <c r="J16" s="27"/>
      <c r="O16" s="27"/>
      <c r="P16" s="23"/>
      <c r="R16" s="23"/>
      <c r="S16" s="27">
        <v>362.95</v>
      </c>
      <c r="T16" s="26">
        <f t="shared" si="1"/>
        <v>362.95</v>
      </c>
    </row>
    <row r="17" spans="1:20" s="3" customFormat="1" ht="12.75" outlineLevel="1">
      <c r="A17" s="222"/>
      <c r="B17" s="222"/>
      <c r="C17" s="224"/>
      <c r="D17" s="223" t="s">
        <v>133</v>
      </c>
      <c r="E17" s="229"/>
      <c r="G17" s="26">
        <f aca="true" t="shared" si="2" ref="G17:T17">SUBTOTAL(9,G9:G16)</f>
        <v>158.15007000000003</v>
      </c>
      <c r="H17" s="227">
        <f t="shared" si="2"/>
        <v>342</v>
      </c>
      <c r="I17" s="26">
        <f t="shared" si="2"/>
        <v>35.34</v>
      </c>
      <c r="J17" s="26">
        <f t="shared" si="2"/>
        <v>180</v>
      </c>
      <c r="K17" s="230">
        <f t="shared" si="2"/>
        <v>4</v>
      </c>
      <c r="L17" s="231">
        <f t="shared" si="2"/>
        <v>0.18</v>
      </c>
      <c r="M17" s="26">
        <f t="shared" si="2"/>
        <v>2257.2</v>
      </c>
      <c r="N17" s="47">
        <f t="shared" si="2"/>
        <v>0</v>
      </c>
      <c r="O17" s="26">
        <f t="shared" si="2"/>
        <v>0</v>
      </c>
      <c r="P17" s="227">
        <f t="shared" si="2"/>
        <v>0</v>
      </c>
      <c r="Q17" s="26">
        <f t="shared" si="2"/>
        <v>0</v>
      </c>
      <c r="R17" s="26">
        <f t="shared" si="2"/>
        <v>0</v>
      </c>
      <c r="S17" s="26">
        <f t="shared" si="2"/>
        <v>362.95</v>
      </c>
      <c r="T17" s="26">
        <f t="shared" si="2"/>
        <v>2993.6400699999995</v>
      </c>
    </row>
    <row r="18" spans="1:20" ht="12.75" outlineLevel="2">
      <c r="A18" s="19" t="s">
        <v>514</v>
      </c>
      <c r="B18" s="19" t="s">
        <v>819</v>
      </c>
      <c r="C18" s="2">
        <v>904100</v>
      </c>
      <c r="D18" s="59" t="s">
        <v>924</v>
      </c>
      <c r="E18" s="60" t="s">
        <v>713</v>
      </c>
      <c r="F18" s="23" t="s">
        <v>713</v>
      </c>
      <c r="K18" s="52">
        <v>1</v>
      </c>
      <c r="L18" s="53">
        <v>1</v>
      </c>
      <c r="M18" s="27">
        <f>K18*L18*$M$2</f>
        <v>3135</v>
      </c>
      <c r="T18" s="26">
        <f>G18+I18+J18+M18+O18+Q18+R18+S18</f>
        <v>3135</v>
      </c>
    </row>
    <row r="19" spans="1:20" s="3" customFormat="1" ht="12.75" outlineLevel="1">
      <c r="A19" s="222"/>
      <c r="B19" s="222"/>
      <c r="C19" s="224"/>
      <c r="D19" s="223" t="s">
        <v>134</v>
      </c>
      <c r="E19" s="229"/>
      <c r="G19" s="26">
        <f aca="true" t="shared" si="3" ref="G19:T19">SUBTOTAL(9,G18:G18)</f>
        <v>0</v>
      </c>
      <c r="H19" s="227">
        <f t="shared" si="3"/>
        <v>0</v>
      </c>
      <c r="I19" s="26">
        <f t="shared" si="3"/>
        <v>0</v>
      </c>
      <c r="J19" s="26">
        <f t="shared" si="3"/>
        <v>0</v>
      </c>
      <c r="K19" s="230">
        <f t="shared" si="3"/>
        <v>1</v>
      </c>
      <c r="L19" s="231">
        <f t="shared" si="3"/>
        <v>1</v>
      </c>
      <c r="M19" s="26">
        <f t="shared" si="3"/>
        <v>3135</v>
      </c>
      <c r="N19" s="47">
        <f t="shared" si="3"/>
        <v>0</v>
      </c>
      <c r="O19" s="26">
        <f t="shared" si="3"/>
        <v>0</v>
      </c>
      <c r="P19" s="227">
        <f t="shared" si="3"/>
        <v>0</v>
      </c>
      <c r="Q19" s="26">
        <f t="shared" si="3"/>
        <v>0</v>
      </c>
      <c r="R19" s="26">
        <f t="shared" si="3"/>
        <v>0</v>
      </c>
      <c r="S19" s="26">
        <f t="shared" si="3"/>
        <v>0</v>
      </c>
      <c r="T19" s="26">
        <f t="shared" si="3"/>
        <v>3135</v>
      </c>
    </row>
    <row r="20" spans="1:20" ht="12.75" outlineLevel="2">
      <c r="A20" s="19" t="s">
        <v>514</v>
      </c>
      <c r="B20" s="19" t="s">
        <v>825</v>
      </c>
      <c r="C20" s="1" t="s">
        <v>573</v>
      </c>
      <c r="D20" s="23" t="s">
        <v>574</v>
      </c>
      <c r="E20" s="27" t="s">
        <v>861</v>
      </c>
      <c r="F20" s="2" t="s">
        <v>861</v>
      </c>
      <c r="G20" s="27"/>
      <c r="H20" s="56"/>
      <c r="I20" s="27"/>
      <c r="J20" s="27"/>
      <c r="N20" s="58">
        <f>O20/$O$2</f>
        <v>1.25</v>
      </c>
      <c r="O20" s="27">
        <v>90</v>
      </c>
      <c r="P20" s="23"/>
      <c r="R20" s="23"/>
      <c r="T20" s="26">
        <f aca="true" t="shared" si="4" ref="T20:T27">G20+I20+J20+M20+O20+Q20+R20+S20</f>
        <v>90</v>
      </c>
    </row>
    <row r="21" spans="1:20" ht="12.75" outlineLevel="2">
      <c r="A21" s="19" t="s">
        <v>514</v>
      </c>
      <c r="B21" s="19" t="s">
        <v>825</v>
      </c>
      <c r="C21" s="1" t="s">
        <v>573</v>
      </c>
      <c r="D21" s="23" t="s">
        <v>574</v>
      </c>
      <c r="E21" s="27" t="s">
        <v>335</v>
      </c>
      <c r="F21" s="2">
        <v>15</v>
      </c>
      <c r="G21" s="27">
        <v>99.10835999999993</v>
      </c>
      <c r="H21" s="56">
        <v>272</v>
      </c>
      <c r="I21" s="27">
        <v>27.2</v>
      </c>
      <c r="J21" s="27"/>
      <c r="O21" s="27"/>
      <c r="P21" s="23"/>
      <c r="R21" s="23"/>
      <c r="T21" s="26">
        <f t="shared" si="4"/>
        <v>126.30835999999994</v>
      </c>
    </row>
    <row r="22" spans="1:20" ht="12.75" outlineLevel="2">
      <c r="A22" s="19" t="s">
        <v>514</v>
      </c>
      <c r="B22" s="19" t="s">
        <v>825</v>
      </c>
      <c r="C22" s="1" t="s">
        <v>573</v>
      </c>
      <c r="D22" s="23" t="s">
        <v>574</v>
      </c>
      <c r="E22" s="27" t="s">
        <v>335</v>
      </c>
      <c r="F22" s="2" t="s">
        <v>337</v>
      </c>
      <c r="G22" s="27">
        <v>1.64268</v>
      </c>
      <c r="H22" s="56">
        <v>1</v>
      </c>
      <c r="I22" s="27">
        <v>0.06</v>
      </c>
      <c r="J22" s="27"/>
      <c r="K22" s="51"/>
      <c r="L22" s="3"/>
      <c r="M22" s="26"/>
      <c r="N22" s="47"/>
      <c r="O22" s="26"/>
      <c r="P22" s="3"/>
      <c r="Q22" s="26"/>
      <c r="R22" s="3"/>
      <c r="T22" s="26">
        <f t="shared" si="4"/>
        <v>1.70268</v>
      </c>
    </row>
    <row r="23" spans="1:20" ht="12.75" outlineLevel="2">
      <c r="A23" s="19" t="s">
        <v>514</v>
      </c>
      <c r="B23" s="19" t="s">
        <v>825</v>
      </c>
      <c r="C23" s="1" t="s">
        <v>573</v>
      </c>
      <c r="D23" s="23" t="s">
        <v>574</v>
      </c>
      <c r="E23" s="27" t="s">
        <v>335</v>
      </c>
      <c r="F23" s="2" t="s">
        <v>338</v>
      </c>
      <c r="G23" s="27">
        <v>22.16565</v>
      </c>
      <c r="H23" s="56">
        <v>5</v>
      </c>
      <c r="I23" s="27">
        <v>0.3</v>
      </c>
      <c r="J23" s="27"/>
      <c r="O23" s="27"/>
      <c r="P23" s="23"/>
      <c r="R23" s="23"/>
      <c r="T23" s="26">
        <f t="shared" si="4"/>
        <v>22.46565</v>
      </c>
    </row>
    <row r="24" spans="1:20" ht="12.75" outlineLevel="2">
      <c r="A24" s="19" t="s">
        <v>514</v>
      </c>
      <c r="B24" s="19" t="s">
        <v>825</v>
      </c>
      <c r="C24" s="1" t="s">
        <v>573</v>
      </c>
      <c r="D24" s="23" t="s">
        <v>574</v>
      </c>
      <c r="E24" s="27" t="s">
        <v>335</v>
      </c>
      <c r="F24" s="2" t="s">
        <v>339</v>
      </c>
      <c r="G24" s="27">
        <v>19.406789999999997</v>
      </c>
      <c r="H24" s="56">
        <v>16</v>
      </c>
      <c r="I24" s="27">
        <v>0.96</v>
      </c>
      <c r="J24" s="27"/>
      <c r="O24" s="27"/>
      <c r="P24" s="23"/>
      <c r="R24" s="23"/>
      <c r="T24" s="26">
        <f t="shared" si="4"/>
        <v>20.366789999999998</v>
      </c>
    </row>
    <row r="25" spans="1:20" ht="12.75" outlineLevel="2">
      <c r="A25" s="19" t="s">
        <v>514</v>
      </c>
      <c r="B25" s="19" t="s">
        <v>825</v>
      </c>
      <c r="C25" s="1" t="s">
        <v>573</v>
      </c>
      <c r="D25" s="23" t="s">
        <v>574</v>
      </c>
      <c r="E25" s="27" t="s">
        <v>335</v>
      </c>
      <c r="F25" s="2" t="s">
        <v>340</v>
      </c>
      <c r="G25" s="27">
        <v>4.99122</v>
      </c>
      <c r="H25" s="56">
        <v>6</v>
      </c>
      <c r="I25" s="27">
        <v>2.88</v>
      </c>
      <c r="J25" s="27"/>
      <c r="O25" s="27"/>
      <c r="P25" s="23"/>
      <c r="R25" s="23"/>
      <c r="T25" s="26">
        <f t="shared" si="4"/>
        <v>7.87122</v>
      </c>
    </row>
    <row r="26" spans="1:20" ht="12.75" outlineLevel="2">
      <c r="A26" s="19" t="s">
        <v>514</v>
      </c>
      <c r="B26" s="19" t="s">
        <v>825</v>
      </c>
      <c r="C26" s="1" t="s">
        <v>573</v>
      </c>
      <c r="D26" s="23" t="s">
        <v>574</v>
      </c>
      <c r="E26" s="27" t="s">
        <v>335</v>
      </c>
      <c r="F26" s="2" t="s">
        <v>356</v>
      </c>
      <c r="G26" s="27"/>
      <c r="H26" s="56"/>
      <c r="I26" s="27"/>
      <c r="J26" s="27">
        <v>180</v>
      </c>
      <c r="O26" s="27"/>
      <c r="P26" s="23"/>
      <c r="R26" s="23"/>
      <c r="T26" s="26">
        <f t="shared" si="4"/>
        <v>180</v>
      </c>
    </row>
    <row r="27" spans="1:20" ht="12.75" outlineLevel="2">
      <c r="A27" s="19" t="s">
        <v>514</v>
      </c>
      <c r="B27" s="19" t="s">
        <v>825</v>
      </c>
      <c r="C27" s="1" t="s">
        <v>573</v>
      </c>
      <c r="D27" s="59" t="s">
        <v>574</v>
      </c>
      <c r="E27" s="60" t="s">
        <v>713</v>
      </c>
      <c r="F27" s="23" t="s">
        <v>713</v>
      </c>
      <c r="K27" s="52">
        <v>6</v>
      </c>
      <c r="L27" s="53">
        <v>0.01</v>
      </c>
      <c r="M27" s="27">
        <f>K27*L27*$M$2</f>
        <v>188.1</v>
      </c>
      <c r="T27" s="26">
        <f t="shared" si="4"/>
        <v>188.1</v>
      </c>
    </row>
    <row r="28" spans="1:20" s="3" customFormat="1" ht="12.75" outlineLevel="1">
      <c r="A28" s="222"/>
      <c r="B28" s="222"/>
      <c r="C28" s="224"/>
      <c r="D28" s="223" t="s">
        <v>144</v>
      </c>
      <c r="E28" s="229"/>
      <c r="G28" s="26">
        <f aca="true" t="shared" si="5" ref="G28:T28">SUBTOTAL(9,G20:G27)</f>
        <v>147.31469999999993</v>
      </c>
      <c r="H28" s="227">
        <f t="shared" si="5"/>
        <v>300</v>
      </c>
      <c r="I28" s="26">
        <f t="shared" si="5"/>
        <v>31.4</v>
      </c>
      <c r="J28" s="26">
        <f t="shared" si="5"/>
        <v>180</v>
      </c>
      <c r="K28" s="230">
        <f t="shared" si="5"/>
        <v>6</v>
      </c>
      <c r="L28" s="231">
        <f t="shared" si="5"/>
        <v>0.01</v>
      </c>
      <c r="M28" s="26">
        <f t="shared" si="5"/>
        <v>188.1</v>
      </c>
      <c r="N28" s="47">
        <f t="shared" si="5"/>
        <v>1.25</v>
      </c>
      <c r="O28" s="26">
        <f t="shared" si="5"/>
        <v>90</v>
      </c>
      <c r="P28" s="227">
        <f t="shared" si="5"/>
        <v>0</v>
      </c>
      <c r="Q28" s="26">
        <f t="shared" si="5"/>
        <v>0</v>
      </c>
      <c r="R28" s="26">
        <f t="shared" si="5"/>
        <v>0</v>
      </c>
      <c r="S28" s="26">
        <f t="shared" si="5"/>
        <v>0</v>
      </c>
      <c r="T28" s="26">
        <f t="shared" si="5"/>
        <v>636.8146999999999</v>
      </c>
    </row>
    <row r="29" spans="1:20" ht="12.75" outlineLevel="2">
      <c r="A29" s="19" t="s">
        <v>514</v>
      </c>
      <c r="B29" s="19" t="s">
        <v>819</v>
      </c>
      <c r="C29" s="1" t="s">
        <v>910</v>
      </c>
      <c r="D29" s="59" t="s">
        <v>911</v>
      </c>
      <c r="E29" s="60" t="s">
        <v>713</v>
      </c>
      <c r="F29" s="23" t="s">
        <v>713</v>
      </c>
      <c r="K29" s="52">
        <v>4</v>
      </c>
      <c r="L29" s="53">
        <v>0.01</v>
      </c>
      <c r="M29" s="27">
        <f>K29*L29*$M$2</f>
        <v>125.4</v>
      </c>
      <c r="T29" s="26">
        <f>G29+I29+J29+M29+O29+Q29+R29+S29</f>
        <v>125.4</v>
      </c>
    </row>
    <row r="30" spans="1:20" ht="12.75" outlineLevel="2">
      <c r="A30" s="19" t="s">
        <v>514</v>
      </c>
      <c r="B30" s="19" t="s">
        <v>819</v>
      </c>
      <c r="C30" s="1" t="s">
        <v>910</v>
      </c>
      <c r="D30" s="19" t="s">
        <v>911</v>
      </c>
      <c r="E30" s="27" t="s">
        <v>710</v>
      </c>
      <c r="F30" s="2" t="s">
        <v>710</v>
      </c>
      <c r="G30" s="27"/>
      <c r="H30" s="56"/>
      <c r="I30" s="27"/>
      <c r="J30" s="27"/>
      <c r="O30" s="27"/>
      <c r="P30" s="23"/>
      <c r="R30" s="23"/>
      <c r="S30" s="27">
        <v>16.29</v>
      </c>
      <c r="T30" s="26">
        <f>G30+I30+J30+M30+O30+Q30+R30+S30</f>
        <v>16.29</v>
      </c>
    </row>
    <row r="31" spans="1:20" s="3" customFormat="1" ht="12.75" outlineLevel="1">
      <c r="A31" s="222"/>
      <c r="B31" s="222"/>
      <c r="C31" s="224"/>
      <c r="D31" s="223" t="s">
        <v>145</v>
      </c>
      <c r="E31" s="229"/>
      <c r="G31" s="26">
        <f aca="true" t="shared" si="6" ref="G31:T31">SUBTOTAL(9,G29:G30)</f>
        <v>0</v>
      </c>
      <c r="H31" s="227">
        <f t="shared" si="6"/>
        <v>0</v>
      </c>
      <c r="I31" s="26">
        <f t="shared" si="6"/>
        <v>0</v>
      </c>
      <c r="J31" s="26">
        <f t="shared" si="6"/>
        <v>0</v>
      </c>
      <c r="K31" s="230">
        <f t="shared" si="6"/>
        <v>4</v>
      </c>
      <c r="L31" s="231">
        <f t="shared" si="6"/>
        <v>0.01</v>
      </c>
      <c r="M31" s="26">
        <f t="shared" si="6"/>
        <v>125.4</v>
      </c>
      <c r="N31" s="47">
        <f t="shared" si="6"/>
        <v>0</v>
      </c>
      <c r="O31" s="26">
        <f t="shared" si="6"/>
        <v>0</v>
      </c>
      <c r="P31" s="227">
        <f t="shared" si="6"/>
        <v>0</v>
      </c>
      <c r="Q31" s="26">
        <f t="shared" si="6"/>
        <v>0</v>
      </c>
      <c r="R31" s="26">
        <f t="shared" si="6"/>
        <v>0</v>
      </c>
      <c r="S31" s="26">
        <f t="shared" si="6"/>
        <v>16.29</v>
      </c>
      <c r="T31" s="26">
        <f t="shared" si="6"/>
        <v>141.69</v>
      </c>
    </row>
    <row r="32" spans="1:20" ht="12.75" outlineLevel="2">
      <c r="A32" s="19" t="s">
        <v>514</v>
      </c>
      <c r="B32" s="19" t="s">
        <v>834</v>
      </c>
      <c r="C32" s="1" t="s">
        <v>615</v>
      </c>
      <c r="D32" s="23" t="s">
        <v>616</v>
      </c>
      <c r="E32" s="27" t="s">
        <v>861</v>
      </c>
      <c r="F32" s="2" t="s">
        <v>861</v>
      </c>
      <c r="G32" s="27"/>
      <c r="H32" s="56"/>
      <c r="I32" s="27"/>
      <c r="J32" s="27"/>
      <c r="N32" s="58">
        <f>O32/$O$2</f>
        <v>2.75</v>
      </c>
      <c r="O32" s="27">
        <v>198</v>
      </c>
      <c r="P32" s="23"/>
      <c r="R32" s="23"/>
      <c r="T32" s="26">
        <f aca="true" t="shared" si="7" ref="T32:T39">G32+I32+J32+M32+O32+Q32+R32+S32</f>
        <v>198</v>
      </c>
    </row>
    <row r="33" spans="1:20" ht="12.75" outlineLevel="2">
      <c r="A33" s="19" t="s">
        <v>514</v>
      </c>
      <c r="B33" s="19" t="s">
        <v>834</v>
      </c>
      <c r="C33" s="1" t="s">
        <v>615</v>
      </c>
      <c r="D33" s="23" t="s">
        <v>616</v>
      </c>
      <c r="E33" s="27" t="s">
        <v>335</v>
      </c>
      <c r="F33" s="2">
        <v>15</v>
      </c>
      <c r="G33" s="27">
        <v>9282.031785000001</v>
      </c>
      <c r="H33" s="56">
        <v>26215</v>
      </c>
      <c r="I33" s="27">
        <v>2621.5</v>
      </c>
      <c r="J33" s="27"/>
      <c r="K33" s="51"/>
      <c r="L33" s="3"/>
      <c r="M33" s="26"/>
      <c r="N33" s="47"/>
      <c r="O33" s="26"/>
      <c r="P33" s="3"/>
      <c r="Q33" s="26"/>
      <c r="R33" s="3"/>
      <c r="T33" s="26">
        <f t="shared" si="7"/>
        <v>11903.531785000001</v>
      </c>
    </row>
    <row r="34" spans="1:20" ht="12.75" outlineLevel="2">
      <c r="A34" s="19" t="s">
        <v>514</v>
      </c>
      <c r="B34" s="19" t="s">
        <v>834</v>
      </c>
      <c r="C34" s="1" t="s">
        <v>615</v>
      </c>
      <c r="D34" s="23" t="s">
        <v>616</v>
      </c>
      <c r="E34" s="27" t="s">
        <v>335</v>
      </c>
      <c r="F34" s="2" t="s">
        <v>337</v>
      </c>
      <c r="G34" s="27">
        <v>34.296209999999995</v>
      </c>
      <c r="H34" s="56">
        <v>10</v>
      </c>
      <c r="I34" s="27">
        <v>0.6</v>
      </c>
      <c r="J34" s="27"/>
      <c r="O34" s="27"/>
      <c r="P34" s="23"/>
      <c r="R34" s="23"/>
      <c r="T34" s="26">
        <f t="shared" si="7"/>
        <v>34.896209999999996</v>
      </c>
    </row>
    <row r="35" spans="1:20" ht="12.75" outlineLevel="2">
      <c r="A35" s="19" t="s">
        <v>514</v>
      </c>
      <c r="B35" s="19" t="s">
        <v>834</v>
      </c>
      <c r="C35" s="1" t="s">
        <v>615</v>
      </c>
      <c r="D35" s="23" t="s">
        <v>616</v>
      </c>
      <c r="E35" s="27" t="s">
        <v>335</v>
      </c>
      <c r="F35" s="2" t="s">
        <v>338</v>
      </c>
      <c r="G35" s="27">
        <v>127.19187</v>
      </c>
      <c r="H35" s="56">
        <v>90</v>
      </c>
      <c r="I35" s="27">
        <v>5.4</v>
      </c>
      <c r="J35" s="27"/>
      <c r="K35" s="51"/>
      <c r="L35" s="3"/>
      <c r="M35" s="26"/>
      <c r="N35" s="47"/>
      <c r="O35" s="26"/>
      <c r="P35" s="3"/>
      <c r="Q35" s="26"/>
      <c r="R35" s="3"/>
      <c r="T35" s="26">
        <f t="shared" si="7"/>
        <v>132.59187</v>
      </c>
    </row>
    <row r="36" spans="1:20" ht="12.75" outlineLevel="2">
      <c r="A36" s="19" t="s">
        <v>514</v>
      </c>
      <c r="B36" s="19" t="s">
        <v>834</v>
      </c>
      <c r="C36" s="1" t="s">
        <v>615</v>
      </c>
      <c r="D36" s="23" t="s">
        <v>616</v>
      </c>
      <c r="E36" s="27" t="s">
        <v>335</v>
      </c>
      <c r="F36" s="2" t="s">
        <v>339</v>
      </c>
      <c r="G36" s="27">
        <v>288.822105</v>
      </c>
      <c r="H36" s="56">
        <v>419</v>
      </c>
      <c r="I36" s="27">
        <v>25.14</v>
      </c>
      <c r="J36" s="27"/>
      <c r="O36" s="27"/>
      <c r="P36" s="23"/>
      <c r="R36" s="23"/>
      <c r="T36" s="26">
        <f t="shared" si="7"/>
        <v>313.962105</v>
      </c>
    </row>
    <row r="37" spans="1:20" ht="12.75" outlineLevel="2">
      <c r="A37" s="19" t="s">
        <v>514</v>
      </c>
      <c r="B37" s="19" t="s">
        <v>834</v>
      </c>
      <c r="C37" s="1" t="s">
        <v>615</v>
      </c>
      <c r="D37" s="23" t="s">
        <v>616</v>
      </c>
      <c r="E37" s="27" t="s">
        <v>335</v>
      </c>
      <c r="F37" s="2" t="s">
        <v>340</v>
      </c>
      <c r="G37" s="27">
        <v>35.043839999999996</v>
      </c>
      <c r="H37" s="56">
        <v>42</v>
      </c>
      <c r="I37" s="27">
        <v>20.16</v>
      </c>
      <c r="J37" s="27"/>
      <c r="O37" s="27"/>
      <c r="P37" s="23"/>
      <c r="R37" s="23"/>
      <c r="T37" s="26">
        <f t="shared" si="7"/>
        <v>55.20384</v>
      </c>
    </row>
    <row r="38" spans="1:20" ht="12.75" outlineLevel="2">
      <c r="A38" s="19" t="s">
        <v>514</v>
      </c>
      <c r="B38" s="19" t="s">
        <v>834</v>
      </c>
      <c r="C38" s="1" t="s">
        <v>615</v>
      </c>
      <c r="D38" s="23" t="s">
        <v>616</v>
      </c>
      <c r="E38" s="27" t="s">
        <v>335</v>
      </c>
      <c r="F38" s="2" t="s">
        <v>356</v>
      </c>
      <c r="G38" s="27"/>
      <c r="H38" s="56"/>
      <c r="I38" s="27"/>
      <c r="J38" s="27">
        <v>180</v>
      </c>
      <c r="O38" s="27"/>
      <c r="P38" s="23"/>
      <c r="R38" s="23"/>
      <c r="T38" s="26">
        <f t="shared" si="7"/>
        <v>180</v>
      </c>
    </row>
    <row r="39" spans="1:20" ht="12.75" outlineLevel="2">
      <c r="A39" s="19" t="s">
        <v>514</v>
      </c>
      <c r="B39" s="19" t="s">
        <v>834</v>
      </c>
      <c r="C39" s="1" t="s">
        <v>615</v>
      </c>
      <c r="D39" s="23" t="s">
        <v>616</v>
      </c>
      <c r="E39" s="27" t="s">
        <v>335</v>
      </c>
      <c r="F39" s="2" t="s">
        <v>344</v>
      </c>
      <c r="G39" s="27">
        <v>14.536665</v>
      </c>
      <c r="H39" s="56">
        <v>18</v>
      </c>
      <c r="I39" s="27">
        <v>1.08</v>
      </c>
      <c r="J39" s="27"/>
      <c r="O39" s="27"/>
      <c r="P39" s="23"/>
      <c r="R39" s="23"/>
      <c r="T39" s="26">
        <f t="shared" si="7"/>
        <v>15.616665</v>
      </c>
    </row>
    <row r="40" spans="1:20" s="3" customFormat="1" ht="12.75" outlineLevel="1">
      <c r="A40" s="222"/>
      <c r="B40" s="222"/>
      <c r="C40" s="224"/>
      <c r="D40" s="223" t="s">
        <v>168</v>
      </c>
      <c r="E40" s="229"/>
      <c r="G40" s="26">
        <f aca="true" t="shared" si="8" ref="G40:T40">SUBTOTAL(9,G32:G39)</f>
        <v>9781.922475000001</v>
      </c>
      <c r="H40" s="227">
        <f t="shared" si="8"/>
        <v>26794</v>
      </c>
      <c r="I40" s="26">
        <f t="shared" si="8"/>
        <v>2673.8799999999997</v>
      </c>
      <c r="J40" s="26">
        <f t="shared" si="8"/>
        <v>180</v>
      </c>
      <c r="K40" s="230">
        <f t="shared" si="8"/>
        <v>0</v>
      </c>
      <c r="L40" s="231">
        <f t="shared" si="8"/>
        <v>0</v>
      </c>
      <c r="M40" s="26">
        <f t="shared" si="8"/>
        <v>0</v>
      </c>
      <c r="N40" s="47">
        <f t="shared" si="8"/>
        <v>2.75</v>
      </c>
      <c r="O40" s="26">
        <f t="shared" si="8"/>
        <v>198</v>
      </c>
      <c r="P40" s="227">
        <f t="shared" si="8"/>
        <v>0</v>
      </c>
      <c r="Q40" s="26">
        <f t="shared" si="8"/>
        <v>0</v>
      </c>
      <c r="R40" s="26">
        <f t="shared" si="8"/>
        <v>0</v>
      </c>
      <c r="S40" s="26">
        <f t="shared" si="8"/>
        <v>0</v>
      </c>
      <c r="T40" s="26">
        <f t="shared" si="8"/>
        <v>12833.802475000002</v>
      </c>
    </row>
    <row r="41" spans="1:20" ht="12.75" outlineLevel="2">
      <c r="A41" s="19" t="s">
        <v>514</v>
      </c>
      <c r="B41" s="19" t="s">
        <v>818</v>
      </c>
      <c r="C41" s="1" t="s">
        <v>555</v>
      </c>
      <c r="D41" s="23" t="s">
        <v>617</v>
      </c>
      <c r="E41" s="27" t="s">
        <v>861</v>
      </c>
      <c r="F41" s="2" t="s">
        <v>861</v>
      </c>
      <c r="G41" s="27"/>
      <c r="H41" s="56"/>
      <c r="I41" s="27"/>
      <c r="J41" s="27"/>
      <c r="N41" s="58">
        <f>O41/$O$2</f>
        <v>6.75</v>
      </c>
      <c r="O41" s="27">
        <v>486</v>
      </c>
      <c r="P41" s="23"/>
      <c r="R41" s="23"/>
      <c r="T41" s="26">
        <f aca="true" t="shared" si="9" ref="T41:T48">G41+I41+J41+M41+O41+Q41+R41+S41</f>
        <v>486</v>
      </c>
    </row>
    <row r="42" spans="1:20" ht="12.75" outlineLevel="2">
      <c r="A42" s="19" t="s">
        <v>514</v>
      </c>
      <c r="B42" s="19" t="s">
        <v>818</v>
      </c>
      <c r="C42" s="1" t="s">
        <v>555</v>
      </c>
      <c r="D42" s="23" t="s">
        <v>617</v>
      </c>
      <c r="E42" s="27" t="s">
        <v>335</v>
      </c>
      <c r="F42" s="2">
        <v>15</v>
      </c>
      <c r="G42" s="27">
        <v>0.352755</v>
      </c>
      <c r="H42" s="56">
        <v>1</v>
      </c>
      <c r="I42" s="27">
        <v>0.1</v>
      </c>
      <c r="J42" s="27"/>
      <c r="O42" s="27"/>
      <c r="P42" s="23"/>
      <c r="R42" s="23"/>
      <c r="T42" s="26">
        <f t="shared" si="9"/>
        <v>0.452755</v>
      </c>
    </row>
    <row r="43" spans="1:20" ht="12.75" outlineLevel="2">
      <c r="A43" s="19" t="s">
        <v>514</v>
      </c>
      <c r="B43" s="19" t="s">
        <v>818</v>
      </c>
      <c r="C43" s="1" t="s">
        <v>555</v>
      </c>
      <c r="D43" s="23" t="s">
        <v>617</v>
      </c>
      <c r="E43" s="27" t="s">
        <v>335</v>
      </c>
      <c r="F43" s="2" t="s">
        <v>337</v>
      </c>
      <c r="G43" s="27">
        <v>1.28466</v>
      </c>
      <c r="H43" s="56">
        <v>1</v>
      </c>
      <c r="I43" s="27">
        <v>0.06</v>
      </c>
      <c r="J43" s="27"/>
      <c r="O43" s="27"/>
      <c r="P43" s="23"/>
      <c r="R43" s="23"/>
      <c r="T43" s="26">
        <f t="shared" si="9"/>
        <v>1.34466</v>
      </c>
    </row>
    <row r="44" spans="1:20" ht="12.75" outlineLevel="2">
      <c r="A44" s="19" t="s">
        <v>514</v>
      </c>
      <c r="B44" s="19" t="s">
        <v>818</v>
      </c>
      <c r="C44" s="1" t="s">
        <v>555</v>
      </c>
      <c r="D44" s="23" t="s">
        <v>617</v>
      </c>
      <c r="E44" s="27" t="s">
        <v>335</v>
      </c>
      <c r="F44" s="2" t="s">
        <v>338</v>
      </c>
      <c r="G44" s="27">
        <v>9.677069999999999</v>
      </c>
      <c r="H44" s="56">
        <v>6</v>
      </c>
      <c r="I44" s="27">
        <v>0.36</v>
      </c>
      <c r="J44" s="27"/>
      <c r="K44" s="51"/>
      <c r="L44" s="3"/>
      <c r="M44" s="26"/>
      <c r="N44" s="47"/>
      <c r="O44" s="26"/>
      <c r="P44" s="3"/>
      <c r="Q44" s="26"/>
      <c r="R44" s="3"/>
      <c r="T44" s="26">
        <f t="shared" si="9"/>
        <v>10.037069999999998</v>
      </c>
    </row>
    <row r="45" spans="1:20" ht="12.75" outlineLevel="2">
      <c r="A45" s="19" t="s">
        <v>514</v>
      </c>
      <c r="B45" s="19" t="s">
        <v>818</v>
      </c>
      <c r="C45" s="1" t="s">
        <v>555</v>
      </c>
      <c r="D45" s="23" t="s">
        <v>617</v>
      </c>
      <c r="E45" s="27" t="s">
        <v>335</v>
      </c>
      <c r="F45" s="2" t="s">
        <v>339</v>
      </c>
      <c r="G45" s="27">
        <v>0.64233</v>
      </c>
      <c r="H45" s="56">
        <v>1</v>
      </c>
      <c r="I45" s="27">
        <v>0.06</v>
      </c>
      <c r="J45" s="27"/>
      <c r="O45" s="27"/>
      <c r="P45" s="23"/>
      <c r="R45" s="23"/>
      <c r="T45" s="26">
        <f t="shared" si="9"/>
        <v>0.7023299999999999</v>
      </c>
    </row>
    <row r="46" spans="1:20" ht="12.75" outlineLevel="2">
      <c r="A46" s="19" t="s">
        <v>514</v>
      </c>
      <c r="B46" s="19" t="s">
        <v>818</v>
      </c>
      <c r="C46" s="1" t="s">
        <v>555</v>
      </c>
      <c r="D46" s="23" t="s">
        <v>617</v>
      </c>
      <c r="E46" s="27" t="s">
        <v>335</v>
      </c>
      <c r="F46" s="2" t="s">
        <v>340</v>
      </c>
      <c r="G46" s="27">
        <v>0.93717</v>
      </c>
      <c r="H46" s="56">
        <v>1</v>
      </c>
      <c r="I46" s="27">
        <v>0.48</v>
      </c>
      <c r="J46" s="27"/>
      <c r="O46" s="27"/>
      <c r="P46" s="23"/>
      <c r="R46" s="23"/>
      <c r="T46" s="26">
        <f t="shared" si="9"/>
        <v>1.41717</v>
      </c>
    </row>
    <row r="47" spans="1:20" ht="12.75" outlineLevel="2">
      <c r="A47" s="19" t="s">
        <v>514</v>
      </c>
      <c r="B47" s="19" t="s">
        <v>818</v>
      </c>
      <c r="C47" s="1" t="s">
        <v>555</v>
      </c>
      <c r="D47" s="23" t="s">
        <v>617</v>
      </c>
      <c r="E47" s="27" t="s">
        <v>335</v>
      </c>
      <c r="F47" s="2" t="s">
        <v>356</v>
      </c>
      <c r="G47" s="27"/>
      <c r="H47" s="56"/>
      <c r="I47" s="27"/>
      <c r="J47" s="27">
        <v>105</v>
      </c>
      <c r="O47" s="27"/>
      <c r="P47" s="23"/>
      <c r="R47" s="23"/>
      <c r="T47" s="26">
        <f t="shared" si="9"/>
        <v>105</v>
      </c>
    </row>
    <row r="48" spans="1:20" ht="12.75" outlineLevel="2">
      <c r="A48" s="19" t="s">
        <v>514</v>
      </c>
      <c r="B48" s="19" t="s">
        <v>818</v>
      </c>
      <c r="C48" s="1" t="s">
        <v>555</v>
      </c>
      <c r="D48" s="59" t="s">
        <v>617</v>
      </c>
      <c r="E48" s="60" t="s">
        <v>713</v>
      </c>
      <c r="F48" s="23" t="s">
        <v>713</v>
      </c>
      <c r="K48" s="52">
        <v>6</v>
      </c>
      <c r="L48" s="53">
        <v>1</v>
      </c>
      <c r="M48" s="27">
        <f>K48*L48*$M$2</f>
        <v>18810</v>
      </c>
      <c r="T48" s="26">
        <f t="shared" si="9"/>
        <v>18810</v>
      </c>
    </row>
    <row r="49" spans="1:20" s="3" customFormat="1" ht="12.75" outlineLevel="1">
      <c r="A49" s="222"/>
      <c r="B49" s="222"/>
      <c r="C49" s="224"/>
      <c r="D49" s="223" t="s">
        <v>169</v>
      </c>
      <c r="E49" s="229"/>
      <c r="G49" s="26">
        <f aca="true" t="shared" si="10" ref="G49:T49">SUBTOTAL(9,G41:G48)</f>
        <v>12.893984999999997</v>
      </c>
      <c r="H49" s="227">
        <f t="shared" si="10"/>
        <v>10</v>
      </c>
      <c r="I49" s="26">
        <f t="shared" si="10"/>
        <v>1.06</v>
      </c>
      <c r="J49" s="26">
        <f t="shared" si="10"/>
        <v>105</v>
      </c>
      <c r="K49" s="230">
        <f t="shared" si="10"/>
        <v>6</v>
      </c>
      <c r="L49" s="231">
        <f t="shared" si="10"/>
        <v>1</v>
      </c>
      <c r="M49" s="26">
        <f t="shared" si="10"/>
        <v>18810</v>
      </c>
      <c r="N49" s="47">
        <f t="shared" si="10"/>
        <v>6.75</v>
      </c>
      <c r="O49" s="26">
        <f t="shared" si="10"/>
        <v>486</v>
      </c>
      <c r="P49" s="227">
        <f t="shared" si="10"/>
        <v>0</v>
      </c>
      <c r="Q49" s="26">
        <f t="shared" si="10"/>
        <v>0</v>
      </c>
      <c r="R49" s="26">
        <f t="shared" si="10"/>
        <v>0</v>
      </c>
      <c r="S49" s="26">
        <f t="shared" si="10"/>
        <v>0</v>
      </c>
      <c r="T49" s="26">
        <f t="shared" si="10"/>
        <v>19414.953985</v>
      </c>
    </row>
    <row r="50" spans="1:20" ht="12.75" outlineLevel="2">
      <c r="A50" s="19" t="s">
        <v>514</v>
      </c>
      <c r="B50" s="19" t="s">
        <v>835</v>
      </c>
      <c r="C50" s="1" t="s">
        <v>750</v>
      </c>
      <c r="D50" s="23" t="s">
        <v>618</v>
      </c>
      <c r="E50" s="27" t="s">
        <v>861</v>
      </c>
      <c r="F50" s="2" t="s">
        <v>861</v>
      </c>
      <c r="G50" s="27"/>
      <c r="H50" s="56"/>
      <c r="I50" s="27"/>
      <c r="J50" s="27"/>
      <c r="N50" s="58">
        <f>O50/$O$2</f>
        <v>1</v>
      </c>
      <c r="O50" s="27">
        <v>72</v>
      </c>
      <c r="P50" s="23"/>
      <c r="R50" s="23"/>
      <c r="T50" s="26">
        <f aca="true" t="shared" si="11" ref="T50:T56">G50+I50+J50+M50+O50+Q50+R50+S50</f>
        <v>72</v>
      </c>
    </row>
    <row r="51" spans="1:20" ht="12.75" outlineLevel="2">
      <c r="A51" s="19" t="s">
        <v>514</v>
      </c>
      <c r="B51" s="19" t="s">
        <v>835</v>
      </c>
      <c r="C51" s="1" t="s">
        <v>750</v>
      </c>
      <c r="D51" s="23" t="s">
        <v>618</v>
      </c>
      <c r="E51" s="27" t="s">
        <v>335</v>
      </c>
      <c r="F51" s="2">
        <v>15</v>
      </c>
      <c r="G51" s="27">
        <v>275.670135</v>
      </c>
      <c r="H51" s="56">
        <v>802</v>
      </c>
      <c r="I51" s="27">
        <v>80.2</v>
      </c>
      <c r="J51" s="27"/>
      <c r="O51" s="27"/>
      <c r="P51" s="23"/>
      <c r="R51" s="23"/>
      <c r="T51" s="26">
        <f t="shared" si="11"/>
        <v>355.870135</v>
      </c>
    </row>
    <row r="52" spans="1:20" ht="12.75" outlineLevel="2">
      <c r="A52" s="19" t="s">
        <v>514</v>
      </c>
      <c r="B52" s="19" t="s">
        <v>835</v>
      </c>
      <c r="C52" s="1" t="s">
        <v>750</v>
      </c>
      <c r="D52" s="23" t="s">
        <v>618</v>
      </c>
      <c r="E52" s="27" t="s">
        <v>335</v>
      </c>
      <c r="F52" s="2" t="s">
        <v>338</v>
      </c>
      <c r="G52" s="27">
        <v>7.34994</v>
      </c>
      <c r="H52" s="56">
        <v>6</v>
      </c>
      <c r="I52" s="27">
        <v>0.36</v>
      </c>
      <c r="J52" s="27"/>
      <c r="O52" s="27"/>
      <c r="P52" s="23"/>
      <c r="R52" s="23"/>
      <c r="T52" s="26">
        <f t="shared" si="11"/>
        <v>7.7099400000000005</v>
      </c>
    </row>
    <row r="53" spans="1:20" ht="12.75" outlineLevel="2">
      <c r="A53" s="19" t="s">
        <v>514</v>
      </c>
      <c r="B53" s="19" t="s">
        <v>835</v>
      </c>
      <c r="C53" s="1" t="s">
        <v>750</v>
      </c>
      <c r="D53" s="23" t="s">
        <v>618</v>
      </c>
      <c r="E53" s="27" t="s">
        <v>335</v>
      </c>
      <c r="F53" s="2" t="s">
        <v>339</v>
      </c>
      <c r="G53" s="27">
        <v>6237.3402</v>
      </c>
      <c r="H53" s="56">
        <v>1070</v>
      </c>
      <c r="I53" s="27">
        <v>64.2</v>
      </c>
      <c r="J53" s="27"/>
      <c r="O53" s="27"/>
      <c r="P53" s="23"/>
      <c r="R53" s="23"/>
      <c r="T53" s="26">
        <f t="shared" si="11"/>
        <v>6301.5401999999995</v>
      </c>
    </row>
    <row r="54" spans="1:20" ht="12.75" outlineLevel="2">
      <c r="A54" s="19" t="s">
        <v>514</v>
      </c>
      <c r="B54" s="19" t="s">
        <v>835</v>
      </c>
      <c r="C54" s="1" t="s">
        <v>750</v>
      </c>
      <c r="D54" s="23" t="s">
        <v>618</v>
      </c>
      <c r="E54" s="27" t="s">
        <v>335</v>
      </c>
      <c r="F54" s="2" t="s">
        <v>356</v>
      </c>
      <c r="G54" s="27"/>
      <c r="H54" s="56"/>
      <c r="I54" s="27"/>
      <c r="J54" s="27">
        <v>180</v>
      </c>
      <c r="O54" s="27"/>
      <c r="P54" s="23"/>
      <c r="R54" s="23"/>
      <c r="T54" s="26">
        <f t="shared" si="11"/>
        <v>180</v>
      </c>
    </row>
    <row r="55" spans="1:20" ht="12.75" outlineLevel="2">
      <c r="A55" s="19" t="s">
        <v>514</v>
      </c>
      <c r="B55" s="19" t="s">
        <v>835</v>
      </c>
      <c r="C55" s="1" t="s">
        <v>750</v>
      </c>
      <c r="D55" s="23" t="s">
        <v>618</v>
      </c>
      <c r="E55" s="27" t="s">
        <v>335</v>
      </c>
      <c r="F55" s="2" t="s">
        <v>853</v>
      </c>
      <c r="G55" s="27">
        <v>0.64</v>
      </c>
      <c r="H55" s="56"/>
      <c r="I55" s="27"/>
      <c r="J55" s="27"/>
      <c r="O55" s="27"/>
      <c r="P55" s="23"/>
      <c r="R55" s="23"/>
      <c r="T55" s="26">
        <f t="shared" si="11"/>
        <v>0.64</v>
      </c>
    </row>
    <row r="56" spans="1:20" ht="12.75" outlineLevel="2">
      <c r="A56" s="19" t="s">
        <v>514</v>
      </c>
      <c r="B56" s="19" t="s">
        <v>835</v>
      </c>
      <c r="C56" s="1" t="s">
        <v>750</v>
      </c>
      <c r="D56" s="23" t="s">
        <v>618</v>
      </c>
      <c r="E56" s="27" t="s">
        <v>335</v>
      </c>
      <c r="F56" s="2" t="s">
        <v>905</v>
      </c>
      <c r="G56" s="27">
        <v>200.45</v>
      </c>
      <c r="H56" s="56"/>
      <c r="I56" s="27"/>
      <c r="J56" s="27"/>
      <c r="O56" s="27"/>
      <c r="P56" s="23"/>
      <c r="R56" s="23"/>
      <c r="T56" s="26">
        <f t="shared" si="11"/>
        <v>200.45</v>
      </c>
    </row>
    <row r="57" spans="1:20" s="3" customFormat="1" ht="12.75" outlineLevel="1">
      <c r="A57" s="222"/>
      <c r="B57" s="222"/>
      <c r="C57" s="224"/>
      <c r="D57" s="223" t="s">
        <v>170</v>
      </c>
      <c r="E57" s="229"/>
      <c r="G57" s="26">
        <f aca="true" t="shared" si="12" ref="G57:T57">SUBTOTAL(9,G50:G56)</f>
        <v>6721.450275</v>
      </c>
      <c r="H57" s="227">
        <f t="shared" si="12"/>
        <v>1878</v>
      </c>
      <c r="I57" s="26">
        <f t="shared" si="12"/>
        <v>144.76</v>
      </c>
      <c r="J57" s="26">
        <f t="shared" si="12"/>
        <v>180</v>
      </c>
      <c r="K57" s="230">
        <f t="shared" si="12"/>
        <v>0</v>
      </c>
      <c r="L57" s="231">
        <f t="shared" si="12"/>
        <v>0</v>
      </c>
      <c r="M57" s="26">
        <f t="shared" si="12"/>
        <v>0</v>
      </c>
      <c r="N57" s="47">
        <f t="shared" si="12"/>
        <v>1</v>
      </c>
      <c r="O57" s="26">
        <f t="shared" si="12"/>
        <v>72</v>
      </c>
      <c r="P57" s="227">
        <f t="shared" si="12"/>
        <v>0</v>
      </c>
      <c r="Q57" s="26">
        <f t="shared" si="12"/>
        <v>0</v>
      </c>
      <c r="R57" s="26">
        <f t="shared" si="12"/>
        <v>0</v>
      </c>
      <c r="S57" s="26">
        <f t="shared" si="12"/>
        <v>0</v>
      </c>
      <c r="T57" s="26">
        <f t="shared" si="12"/>
        <v>7118.2102749999995</v>
      </c>
    </row>
    <row r="58" spans="1:20" ht="12.75" outlineLevel="2">
      <c r="A58" s="19" t="s">
        <v>514</v>
      </c>
      <c r="B58" s="19" t="s">
        <v>836</v>
      </c>
      <c r="C58" s="1" t="s">
        <v>619</v>
      </c>
      <c r="D58" s="23" t="s">
        <v>620</v>
      </c>
      <c r="E58" s="27" t="s">
        <v>335</v>
      </c>
      <c r="F58" s="2">
        <v>15</v>
      </c>
      <c r="G58" s="27">
        <v>426.080655</v>
      </c>
      <c r="H58" s="56">
        <v>1181</v>
      </c>
      <c r="I58" s="27">
        <v>118.1</v>
      </c>
      <c r="J58" s="27"/>
      <c r="O58" s="27"/>
      <c r="P58" s="23"/>
      <c r="R58" s="23"/>
      <c r="T58" s="26">
        <f aca="true" t="shared" si="13" ref="T58:T64">G58+I58+J58+M58+O58+Q58+R58+S58</f>
        <v>544.180655</v>
      </c>
    </row>
    <row r="59" spans="1:20" ht="12.75" outlineLevel="2">
      <c r="A59" s="19" t="s">
        <v>514</v>
      </c>
      <c r="B59" s="19" t="s">
        <v>836</v>
      </c>
      <c r="C59" s="1" t="s">
        <v>619</v>
      </c>
      <c r="D59" s="23" t="s">
        <v>620</v>
      </c>
      <c r="E59" s="27" t="s">
        <v>335</v>
      </c>
      <c r="F59" s="2" t="s">
        <v>337</v>
      </c>
      <c r="G59" s="27">
        <v>23.924159999999997</v>
      </c>
      <c r="H59" s="56">
        <v>5</v>
      </c>
      <c r="I59" s="27">
        <v>0.3</v>
      </c>
      <c r="J59" s="27"/>
      <c r="O59" s="27"/>
      <c r="P59" s="23"/>
      <c r="R59" s="23"/>
      <c r="T59" s="26">
        <f t="shared" si="13"/>
        <v>24.224159999999998</v>
      </c>
    </row>
    <row r="60" spans="1:20" ht="12.75" outlineLevel="2">
      <c r="A60" s="19" t="s">
        <v>514</v>
      </c>
      <c r="B60" s="19" t="s">
        <v>836</v>
      </c>
      <c r="C60" s="1" t="s">
        <v>619</v>
      </c>
      <c r="D60" s="23" t="s">
        <v>620</v>
      </c>
      <c r="E60" s="27" t="s">
        <v>335</v>
      </c>
      <c r="F60" s="2" t="s">
        <v>338</v>
      </c>
      <c r="G60" s="27">
        <v>47.30076</v>
      </c>
      <c r="H60" s="56">
        <v>24</v>
      </c>
      <c r="I60" s="27">
        <v>1.44</v>
      </c>
      <c r="J60" s="27"/>
      <c r="K60" s="51"/>
      <c r="L60" s="3"/>
      <c r="M60" s="26"/>
      <c r="N60" s="47"/>
      <c r="O60" s="26"/>
      <c r="P60" s="3"/>
      <c r="Q60" s="26"/>
      <c r="R60" s="3"/>
      <c r="T60" s="26">
        <f t="shared" si="13"/>
        <v>48.740759999999995</v>
      </c>
    </row>
    <row r="61" spans="1:20" ht="12.75" outlineLevel="2">
      <c r="A61" s="19" t="s">
        <v>514</v>
      </c>
      <c r="B61" s="19" t="s">
        <v>836</v>
      </c>
      <c r="C61" s="1" t="s">
        <v>619</v>
      </c>
      <c r="D61" s="23" t="s">
        <v>620</v>
      </c>
      <c r="E61" s="27" t="s">
        <v>335</v>
      </c>
      <c r="F61" s="2" t="s">
        <v>339</v>
      </c>
      <c r="G61" s="27">
        <v>73.24668</v>
      </c>
      <c r="H61" s="56">
        <v>42</v>
      </c>
      <c r="I61" s="27">
        <v>2.52</v>
      </c>
      <c r="J61" s="27"/>
      <c r="O61" s="27"/>
      <c r="P61" s="23"/>
      <c r="R61" s="23"/>
      <c r="T61" s="26">
        <f t="shared" si="13"/>
        <v>75.76668</v>
      </c>
    </row>
    <row r="62" spans="1:20" ht="12.75" outlineLevel="2">
      <c r="A62" s="19" t="s">
        <v>514</v>
      </c>
      <c r="B62" s="19" t="s">
        <v>836</v>
      </c>
      <c r="C62" s="1" t="s">
        <v>619</v>
      </c>
      <c r="D62" s="23" t="s">
        <v>620</v>
      </c>
      <c r="E62" s="27" t="s">
        <v>335</v>
      </c>
      <c r="F62" s="2" t="s">
        <v>340</v>
      </c>
      <c r="G62" s="27">
        <v>116.09325</v>
      </c>
      <c r="H62" s="56">
        <v>151</v>
      </c>
      <c r="I62" s="27">
        <v>72.48</v>
      </c>
      <c r="J62" s="27"/>
      <c r="O62" s="27"/>
      <c r="P62" s="23"/>
      <c r="R62" s="23"/>
      <c r="T62" s="26">
        <f t="shared" si="13"/>
        <v>188.57325</v>
      </c>
    </row>
    <row r="63" spans="1:20" ht="12.75" outlineLevel="2">
      <c r="A63" s="19" t="s">
        <v>514</v>
      </c>
      <c r="B63" s="19" t="s">
        <v>836</v>
      </c>
      <c r="C63" s="1" t="s">
        <v>619</v>
      </c>
      <c r="D63" s="23" t="s">
        <v>620</v>
      </c>
      <c r="E63" s="27" t="s">
        <v>335</v>
      </c>
      <c r="F63" s="2" t="s">
        <v>356</v>
      </c>
      <c r="G63" s="27"/>
      <c r="H63" s="56"/>
      <c r="I63" s="27"/>
      <c r="J63" s="27">
        <v>180</v>
      </c>
      <c r="O63" s="27"/>
      <c r="P63" s="23"/>
      <c r="R63" s="23"/>
      <c r="T63" s="26">
        <f t="shared" si="13"/>
        <v>180</v>
      </c>
    </row>
    <row r="64" spans="1:20" ht="12.75" outlineLevel="2">
      <c r="A64" s="19" t="s">
        <v>514</v>
      </c>
      <c r="B64" s="19" t="s">
        <v>836</v>
      </c>
      <c r="C64" s="1" t="s">
        <v>619</v>
      </c>
      <c r="D64" s="23" t="s">
        <v>620</v>
      </c>
      <c r="E64" s="27" t="s">
        <v>335</v>
      </c>
      <c r="F64" s="2" t="s">
        <v>344</v>
      </c>
      <c r="G64" s="27">
        <v>1.8216899999999998</v>
      </c>
      <c r="H64" s="56">
        <v>2</v>
      </c>
      <c r="I64" s="27">
        <v>0.12</v>
      </c>
      <c r="J64" s="27"/>
      <c r="O64" s="27"/>
      <c r="P64" s="23"/>
      <c r="R64" s="23"/>
      <c r="T64" s="26">
        <f t="shared" si="13"/>
        <v>1.94169</v>
      </c>
    </row>
    <row r="65" spans="1:20" s="3" customFormat="1" ht="12.75" outlineLevel="1">
      <c r="A65" s="222"/>
      <c r="B65" s="222"/>
      <c r="C65" s="224"/>
      <c r="D65" s="223" t="s">
        <v>171</v>
      </c>
      <c r="E65" s="229"/>
      <c r="G65" s="26">
        <f aca="true" t="shared" si="14" ref="G65:T65">SUBTOTAL(9,G58:G64)</f>
        <v>688.467195</v>
      </c>
      <c r="H65" s="227">
        <f t="shared" si="14"/>
        <v>1405</v>
      </c>
      <c r="I65" s="26">
        <f t="shared" si="14"/>
        <v>194.95999999999998</v>
      </c>
      <c r="J65" s="26">
        <f t="shared" si="14"/>
        <v>180</v>
      </c>
      <c r="K65" s="230">
        <f t="shared" si="14"/>
        <v>0</v>
      </c>
      <c r="L65" s="231">
        <f t="shared" si="14"/>
        <v>0</v>
      </c>
      <c r="M65" s="26">
        <f t="shared" si="14"/>
        <v>0</v>
      </c>
      <c r="N65" s="47">
        <f t="shared" si="14"/>
        <v>0</v>
      </c>
      <c r="O65" s="26">
        <f t="shared" si="14"/>
        <v>0</v>
      </c>
      <c r="P65" s="227">
        <f t="shared" si="14"/>
        <v>0</v>
      </c>
      <c r="Q65" s="26">
        <f t="shared" si="14"/>
        <v>0</v>
      </c>
      <c r="R65" s="26">
        <f t="shared" si="14"/>
        <v>0</v>
      </c>
      <c r="S65" s="26">
        <f t="shared" si="14"/>
        <v>0</v>
      </c>
      <c r="T65" s="26">
        <f t="shared" si="14"/>
        <v>1063.4271950000002</v>
      </c>
    </row>
    <row r="66" spans="1:20" ht="12.75" outlineLevel="2">
      <c r="A66" s="19" t="s">
        <v>514</v>
      </c>
      <c r="B66" s="19" t="s">
        <v>825</v>
      </c>
      <c r="C66" s="1" t="s">
        <v>621</v>
      </c>
      <c r="D66" s="23" t="s">
        <v>622</v>
      </c>
      <c r="E66" s="27" t="s">
        <v>861</v>
      </c>
      <c r="F66" s="2" t="s">
        <v>861</v>
      </c>
      <c r="G66" s="27"/>
      <c r="H66" s="56"/>
      <c r="I66" s="27"/>
      <c r="J66" s="27"/>
      <c r="N66" s="58">
        <f>O66/$O$2</f>
        <v>0.5</v>
      </c>
      <c r="O66" s="27">
        <v>36</v>
      </c>
      <c r="P66" s="23"/>
      <c r="R66" s="23"/>
      <c r="T66" s="26">
        <f aca="true" t="shared" si="15" ref="T66:T74">G66+I66+J66+M66+O66+Q66+R66+S66</f>
        <v>36</v>
      </c>
    </row>
    <row r="67" spans="1:20" ht="12.75" outlineLevel="2">
      <c r="A67" s="19" t="s">
        <v>514</v>
      </c>
      <c r="B67" s="19" t="s">
        <v>825</v>
      </c>
      <c r="C67" s="1" t="s">
        <v>621</v>
      </c>
      <c r="D67" s="23" t="s">
        <v>622</v>
      </c>
      <c r="E67" s="27" t="s">
        <v>335</v>
      </c>
      <c r="F67" s="2">
        <v>15</v>
      </c>
      <c r="G67" s="27">
        <v>1093.57209</v>
      </c>
      <c r="H67" s="56">
        <v>2958</v>
      </c>
      <c r="I67" s="27">
        <v>295.8</v>
      </c>
      <c r="J67" s="27"/>
      <c r="O67" s="27"/>
      <c r="P67" s="23"/>
      <c r="R67" s="23"/>
      <c r="T67" s="26">
        <f t="shared" si="15"/>
        <v>1389.3720899999998</v>
      </c>
    </row>
    <row r="68" spans="1:20" ht="12.75" outlineLevel="2">
      <c r="A68" s="19" t="s">
        <v>514</v>
      </c>
      <c r="B68" s="19" t="s">
        <v>825</v>
      </c>
      <c r="C68" s="1" t="s">
        <v>621</v>
      </c>
      <c r="D68" s="23" t="s">
        <v>622</v>
      </c>
      <c r="E68" s="27" t="s">
        <v>335</v>
      </c>
      <c r="F68" s="2" t="s">
        <v>337</v>
      </c>
      <c r="G68" s="27">
        <v>9.34011</v>
      </c>
      <c r="H68" s="56">
        <v>3</v>
      </c>
      <c r="I68" s="27">
        <v>0.18</v>
      </c>
      <c r="J68" s="27"/>
      <c r="O68" s="27"/>
      <c r="P68" s="23"/>
      <c r="R68" s="23"/>
      <c r="T68" s="26">
        <f t="shared" si="15"/>
        <v>9.520109999999999</v>
      </c>
    </row>
    <row r="69" spans="1:20" ht="12.75" outlineLevel="2">
      <c r="A69" s="19" t="s">
        <v>514</v>
      </c>
      <c r="B69" s="19" t="s">
        <v>825</v>
      </c>
      <c r="C69" s="1" t="s">
        <v>621</v>
      </c>
      <c r="D69" s="23" t="s">
        <v>622</v>
      </c>
      <c r="E69" s="27" t="s">
        <v>335</v>
      </c>
      <c r="F69" s="2" t="s">
        <v>338</v>
      </c>
      <c r="G69" s="27">
        <v>27.230579999999996</v>
      </c>
      <c r="H69" s="56">
        <v>14</v>
      </c>
      <c r="I69" s="27">
        <v>0.84</v>
      </c>
      <c r="J69" s="27"/>
      <c r="K69" s="51"/>
      <c r="L69" s="3"/>
      <c r="M69" s="26"/>
      <c r="N69" s="47"/>
      <c r="O69" s="26"/>
      <c r="P69" s="3"/>
      <c r="Q69" s="26"/>
      <c r="R69" s="3"/>
      <c r="T69" s="26">
        <f t="shared" si="15"/>
        <v>28.070579999999996</v>
      </c>
    </row>
    <row r="70" spans="1:20" ht="12.75" outlineLevel="2">
      <c r="A70" s="19" t="s">
        <v>514</v>
      </c>
      <c r="B70" s="19" t="s">
        <v>825</v>
      </c>
      <c r="C70" s="1" t="s">
        <v>621</v>
      </c>
      <c r="D70" s="23" t="s">
        <v>622</v>
      </c>
      <c r="E70" s="27" t="s">
        <v>335</v>
      </c>
      <c r="F70" s="2" t="s">
        <v>339</v>
      </c>
      <c r="G70" s="27">
        <v>95.396535</v>
      </c>
      <c r="H70" s="56">
        <v>140</v>
      </c>
      <c r="I70" s="27">
        <v>8.4</v>
      </c>
      <c r="J70" s="27"/>
      <c r="O70" s="27"/>
      <c r="P70" s="23"/>
      <c r="R70" s="23"/>
      <c r="T70" s="26">
        <f t="shared" si="15"/>
        <v>103.796535</v>
      </c>
    </row>
    <row r="71" spans="1:20" ht="12.75" outlineLevel="2">
      <c r="A71" s="19" t="s">
        <v>514</v>
      </c>
      <c r="B71" s="19" t="s">
        <v>825</v>
      </c>
      <c r="C71" s="1" t="s">
        <v>621</v>
      </c>
      <c r="D71" s="23" t="s">
        <v>622</v>
      </c>
      <c r="E71" s="27" t="s">
        <v>335</v>
      </c>
      <c r="F71" s="2" t="s">
        <v>340</v>
      </c>
      <c r="G71" s="27">
        <v>59.06277</v>
      </c>
      <c r="H71" s="56">
        <v>55</v>
      </c>
      <c r="I71" s="27">
        <v>26.4</v>
      </c>
      <c r="J71" s="27"/>
      <c r="O71" s="27"/>
      <c r="P71" s="23"/>
      <c r="R71" s="23"/>
      <c r="T71" s="26">
        <f t="shared" si="15"/>
        <v>85.46277</v>
      </c>
    </row>
    <row r="72" spans="1:20" ht="12.75" outlineLevel="2">
      <c r="A72" s="19" t="s">
        <v>514</v>
      </c>
      <c r="B72" s="19" t="s">
        <v>825</v>
      </c>
      <c r="C72" s="1" t="s">
        <v>621</v>
      </c>
      <c r="D72" s="23" t="s">
        <v>622</v>
      </c>
      <c r="E72" s="27" t="s">
        <v>335</v>
      </c>
      <c r="F72" s="2" t="s">
        <v>356</v>
      </c>
      <c r="G72" s="27"/>
      <c r="H72" s="56"/>
      <c r="I72" s="27"/>
      <c r="J72" s="27">
        <v>180</v>
      </c>
      <c r="O72" s="27"/>
      <c r="P72" s="23"/>
      <c r="R72" s="23"/>
      <c r="T72" s="26">
        <f t="shared" si="15"/>
        <v>180</v>
      </c>
    </row>
    <row r="73" spans="1:20" ht="12.75" outlineLevel="2">
      <c r="A73" s="19" t="s">
        <v>514</v>
      </c>
      <c r="B73" s="19" t="s">
        <v>825</v>
      </c>
      <c r="C73" s="1" t="s">
        <v>621</v>
      </c>
      <c r="D73" s="23" t="s">
        <v>622</v>
      </c>
      <c r="E73" s="27" t="s">
        <v>335</v>
      </c>
      <c r="F73" s="2" t="s">
        <v>344</v>
      </c>
      <c r="G73" s="27">
        <v>1.0319399999999999</v>
      </c>
      <c r="H73" s="56">
        <v>2</v>
      </c>
      <c r="I73" s="27">
        <v>0.12</v>
      </c>
      <c r="J73" s="27"/>
      <c r="O73" s="27"/>
      <c r="P73" s="23"/>
      <c r="R73" s="23"/>
      <c r="T73" s="26">
        <f t="shared" si="15"/>
        <v>1.1519399999999997</v>
      </c>
    </row>
    <row r="74" spans="1:20" ht="12.75" outlineLevel="2">
      <c r="A74" s="19" t="s">
        <v>514</v>
      </c>
      <c r="B74" s="19" t="s">
        <v>825</v>
      </c>
      <c r="C74" s="1" t="s">
        <v>621</v>
      </c>
      <c r="D74" s="59" t="s">
        <v>622</v>
      </c>
      <c r="E74" s="60" t="s">
        <v>713</v>
      </c>
      <c r="F74" s="23" t="s">
        <v>713</v>
      </c>
      <c r="K74" s="52">
        <v>6</v>
      </c>
      <c r="L74" s="53">
        <v>0.01</v>
      </c>
      <c r="M74" s="27">
        <f>K74*L74*$M$2</f>
        <v>188.1</v>
      </c>
      <c r="T74" s="26">
        <f t="shared" si="15"/>
        <v>188.1</v>
      </c>
    </row>
    <row r="75" spans="1:20" s="3" customFormat="1" ht="12.75" outlineLevel="1">
      <c r="A75" s="222"/>
      <c r="B75" s="222"/>
      <c r="C75" s="224"/>
      <c r="D75" s="223" t="s">
        <v>172</v>
      </c>
      <c r="E75" s="229"/>
      <c r="G75" s="26">
        <f aca="true" t="shared" si="16" ref="G75:T75">SUBTOTAL(9,G66:G74)</f>
        <v>1285.634025</v>
      </c>
      <c r="H75" s="227">
        <f t="shared" si="16"/>
        <v>3172</v>
      </c>
      <c r="I75" s="26">
        <f t="shared" si="16"/>
        <v>331.73999999999995</v>
      </c>
      <c r="J75" s="26">
        <f t="shared" si="16"/>
        <v>180</v>
      </c>
      <c r="K75" s="230">
        <f t="shared" si="16"/>
        <v>6</v>
      </c>
      <c r="L75" s="231">
        <f t="shared" si="16"/>
        <v>0.01</v>
      </c>
      <c r="M75" s="26">
        <f t="shared" si="16"/>
        <v>188.1</v>
      </c>
      <c r="N75" s="47">
        <f t="shared" si="16"/>
        <v>0.5</v>
      </c>
      <c r="O75" s="26">
        <f t="shared" si="16"/>
        <v>36</v>
      </c>
      <c r="P75" s="227">
        <f t="shared" si="16"/>
        <v>0</v>
      </c>
      <c r="Q75" s="26">
        <f t="shared" si="16"/>
        <v>0</v>
      </c>
      <c r="R75" s="26">
        <f t="shared" si="16"/>
        <v>0</v>
      </c>
      <c r="S75" s="26">
        <f t="shared" si="16"/>
        <v>0</v>
      </c>
      <c r="T75" s="26">
        <f t="shared" si="16"/>
        <v>2021.4740249999998</v>
      </c>
    </row>
    <row r="76" spans="1:20" ht="12.75" outlineLevel="2">
      <c r="A76" s="19" t="s">
        <v>514</v>
      </c>
      <c r="B76" s="19" t="s">
        <v>818</v>
      </c>
      <c r="C76" s="2">
        <v>704001</v>
      </c>
      <c r="D76" s="59" t="s">
        <v>943</v>
      </c>
      <c r="E76" s="60" t="s">
        <v>713</v>
      </c>
      <c r="F76" s="23" t="s">
        <v>713</v>
      </c>
      <c r="K76" s="52">
        <v>2</v>
      </c>
      <c r="L76" s="53">
        <v>0.1429</v>
      </c>
      <c r="M76" s="27">
        <f>K76*L76*$M$2</f>
        <v>895.983</v>
      </c>
      <c r="T76" s="26">
        <f>G76+I76+J76+M76+O76+Q76+R76+S76</f>
        <v>895.983</v>
      </c>
    </row>
    <row r="77" spans="1:20" s="3" customFormat="1" ht="12.75" outlineLevel="1">
      <c r="A77" s="222"/>
      <c r="B77" s="222"/>
      <c r="C77" s="224"/>
      <c r="D77" s="223" t="s">
        <v>173</v>
      </c>
      <c r="E77" s="229"/>
      <c r="G77" s="26">
        <f aca="true" t="shared" si="17" ref="G77:T77">SUBTOTAL(9,G76:G76)</f>
        <v>0</v>
      </c>
      <c r="H77" s="227">
        <f t="shared" si="17"/>
        <v>0</v>
      </c>
      <c r="I77" s="26">
        <f t="shared" si="17"/>
        <v>0</v>
      </c>
      <c r="J77" s="26">
        <f t="shared" si="17"/>
        <v>0</v>
      </c>
      <c r="K77" s="230">
        <f t="shared" si="17"/>
        <v>2</v>
      </c>
      <c r="L77" s="231">
        <f t="shared" si="17"/>
        <v>0.1429</v>
      </c>
      <c r="M77" s="26">
        <f t="shared" si="17"/>
        <v>895.983</v>
      </c>
      <c r="N77" s="47">
        <f t="shared" si="17"/>
        <v>0</v>
      </c>
      <c r="O77" s="26">
        <f t="shared" si="17"/>
        <v>0</v>
      </c>
      <c r="P77" s="227">
        <f t="shared" si="17"/>
        <v>0</v>
      </c>
      <c r="Q77" s="26">
        <f t="shared" si="17"/>
        <v>0</v>
      </c>
      <c r="R77" s="26">
        <f t="shared" si="17"/>
        <v>0</v>
      </c>
      <c r="S77" s="26">
        <f t="shared" si="17"/>
        <v>0</v>
      </c>
      <c r="T77" s="26">
        <f t="shared" si="17"/>
        <v>895.983</v>
      </c>
    </row>
    <row r="78" spans="1:20" ht="12.75" outlineLevel="2">
      <c r="A78" s="19" t="s">
        <v>514</v>
      </c>
      <c r="B78" s="19" t="s">
        <v>818</v>
      </c>
      <c r="C78" s="1" t="s">
        <v>623</v>
      </c>
      <c r="D78" s="23" t="s">
        <v>624</v>
      </c>
      <c r="E78" s="27" t="s">
        <v>861</v>
      </c>
      <c r="F78" s="2" t="s">
        <v>861</v>
      </c>
      <c r="G78" s="27"/>
      <c r="H78" s="56"/>
      <c r="I78" s="27"/>
      <c r="J78" s="27"/>
      <c r="N78" s="58">
        <f>O78/$O$2</f>
        <v>1</v>
      </c>
      <c r="O78" s="27">
        <v>72</v>
      </c>
      <c r="P78" s="23"/>
      <c r="R78" s="23"/>
      <c r="T78" s="26">
        <f aca="true" t="shared" si="18" ref="T78:T88">G78+I78+J78+M78+O78+Q78+R78+S78</f>
        <v>72</v>
      </c>
    </row>
    <row r="79" spans="1:20" ht="12.75" outlineLevel="2">
      <c r="A79" s="19" t="s">
        <v>514</v>
      </c>
      <c r="B79" s="19" t="s">
        <v>818</v>
      </c>
      <c r="C79" s="1" t="s">
        <v>623</v>
      </c>
      <c r="D79" s="23" t="s">
        <v>624</v>
      </c>
      <c r="E79" s="27" t="s">
        <v>335</v>
      </c>
      <c r="F79" s="2">
        <v>15</v>
      </c>
      <c r="G79" s="27">
        <v>610.32933</v>
      </c>
      <c r="H79" s="56">
        <v>1726</v>
      </c>
      <c r="I79" s="27">
        <v>172.6</v>
      </c>
      <c r="J79" s="27"/>
      <c r="O79" s="27"/>
      <c r="P79" s="23"/>
      <c r="R79" s="23"/>
      <c r="T79" s="26">
        <f t="shared" si="18"/>
        <v>782.92933</v>
      </c>
    </row>
    <row r="80" spans="1:20" ht="12.75" outlineLevel="2">
      <c r="A80" s="19" t="s">
        <v>514</v>
      </c>
      <c r="B80" s="19" t="s">
        <v>818</v>
      </c>
      <c r="C80" s="1" t="s">
        <v>623</v>
      </c>
      <c r="D80" s="23" t="s">
        <v>624</v>
      </c>
      <c r="E80" s="27" t="s">
        <v>335</v>
      </c>
      <c r="F80" s="2" t="s">
        <v>337</v>
      </c>
      <c r="G80" s="27">
        <v>158.35013999999998</v>
      </c>
      <c r="H80" s="56">
        <v>29</v>
      </c>
      <c r="I80" s="27">
        <v>1.74</v>
      </c>
      <c r="J80" s="27"/>
      <c r="O80" s="27"/>
      <c r="P80" s="23"/>
      <c r="R80" s="23"/>
      <c r="T80" s="26">
        <f t="shared" si="18"/>
        <v>160.09014</v>
      </c>
    </row>
    <row r="81" spans="1:20" ht="12.75" outlineLevel="2">
      <c r="A81" s="19" t="s">
        <v>514</v>
      </c>
      <c r="B81" s="19" t="s">
        <v>818</v>
      </c>
      <c r="C81" s="1" t="s">
        <v>623</v>
      </c>
      <c r="D81" s="23" t="s">
        <v>624</v>
      </c>
      <c r="E81" s="27" t="s">
        <v>335</v>
      </c>
      <c r="F81" s="2" t="s">
        <v>338</v>
      </c>
      <c r="G81" s="27">
        <v>75.47904</v>
      </c>
      <c r="H81" s="56">
        <v>45</v>
      </c>
      <c r="I81" s="27">
        <v>2.7</v>
      </c>
      <c r="J81" s="27"/>
      <c r="O81" s="27"/>
      <c r="P81" s="23"/>
      <c r="R81" s="23"/>
      <c r="T81" s="26">
        <f t="shared" si="18"/>
        <v>78.17904</v>
      </c>
    </row>
    <row r="82" spans="1:20" ht="12.75" outlineLevel="2">
      <c r="A82" s="19" t="s">
        <v>514</v>
      </c>
      <c r="B82" s="19" t="s">
        <v>818</v>
      </c>
      <c r="C82" s="1" t="s">
        <v>623</v>
      </c>
      <c r="D82" s="23" t="s">
        <v>624</v>
      </c>
      <c r="E82" s="27" t="s">
        <v>335</v>
      </c>
      <c r="F82" s="2" t="s">
        <v>341</v>
      </c>
      <c r="G82" s="27">
        <v>5.11758</v>
      </c>
      <c r="H82" s="56">
        <v>1</v>
      </c>
      <c r="I82" s="27">
        <v>0.06</v>
      </c>
      <c r="J82" s="27"/>
      <c r="K82" s="51"/>
      <c r="L82" s="3"/>
      <c r="M82" s="26"/>
      <c r="N82" s="47"/>
      <c r="O82" s="26"/>
      <c r="P82" s="3"/>
      <c r="Q82" s="26"/>
      <c r="R82" s="3"/>
      <c r="T82" s="26">
        <f t="shared" si="18"/>
        <v>5.17758</v>
      </c>
    </row>
    <row r="83" spans="1:20" ht="12.75" outlineLevel="2">
      <c r="A83" s="19" t="s">
        <v>514</v>
      </c>
      <c r="B83" s="19" t="s">
        <v>818</v>
      </c>
      <c r="C83" s="1" t="s">
        <v>623</v>
      </c>
      <c r="D83" s="23" t="s">
        <v>624</v>
      </c>
      <c r="E83" s="27" t="s">
        <v>335</v>
      </c>
      <c r="F83" s="2" t="s">
        <v>339</v>
      </c>
      <c r="G83" s="27">
        <v>62.03222999999999</v>
      </c>
      <c r="H83" s="56">
        <v>72</v>
      </c>
      <c r="I83" s="27">
        <v>4.32</v>
      </c>
      <c r="J83" s="27"/>
      <c r="O83" s="27"/>
      <c r="P83" s="23"/>
      <c r="R83" s="23"/>
      <c r="T83" s="26">
        <f t="shared" si="18"/>
        <v>66.35222999999999</v>
      </c>
    </row>
    <row r="84" spans="1:20" ht="12.75" outlineLevel="2">
      <c r="A84" s="19" t="s">
        <v>514</v>
      </c>
      <c r="B84" s="19" t="s">
        <v>818</v>
      </c>
      <c r="C84" s="1" t="s">
        <v>623</v>
      </c>
      <c r="D84" s="23" t="s">
        <v>624</v>
      </c>
      <c r="E84" s="27" t="s">
        <v>335</v>
      </c>
      <c r="F84" s="2" t="s">
        <v>340</v>
      </c>
      <c r="G84" s="27">
        <v>5.486129999999999</v>
      </c>
      <c r="H84" s="56">
        <v>7</v>
      </c>
      <c r="I84" s="27">
        <v>3.36</v>
      </c>
      <c r="J84" s="27"/>
      <c r="O84" s="27"/>
      <c r="P84" s="23"/>
      <c r="R84" s="23"/>
      <c r="T84" s="26">
        <f t="shared" si="18"/>
        <v>8.846129999999999</v>
      </c>
    </row>
    <row r="85" spans="1:20" ht="12.75" outlineLevel="2">
      <c r="A85" s="19" t="s">
        <v>514</v>
      </c>
      <c r="B85" s="19" t="s">
        <v>818</v>
      </c>
      <c r="C85" s="1" t="s">
        <v>623</v>
      </c>
      <c r="D85" s="23" t="s">
        <v>624</v>
      </c>
      <c r="E85" s="27" t="s">
        <v>335</v>
      </c>
      <c r="F85" s="2" t="s">
        <v>356</v>
      </c>
      <c r="G85" s="27"/>
      <c r="H85" s="56"/>
      <c r="I85" s="27"/>
      <c r="J85" s="27">
        <v>180</v>
      </c>
      <c r="O85" s="27"/>
      <c r="P85" s="23"/>
      <c r="R85" s="23"/>
      <c r="T85" s="26">
        <f t="shared" si="18"/>
        <v>180</v>
      </c>
    </row>
    <row r="86" spans="1:20" ht="12.75" outlineLevel="2">
      <c r="A86" s="19" t="s">
        <v>514</v>
      </c>
      <c r="B86" s="19" t="s">
        <v>818</v>
      </c>
      <c r="C86" s="1" t="s">
        <v>623</v>
      </c>
      <c r="D86" s="23" t="s">
        <v>624</v>
      </c>
      <c r="E86" s="27" t="s">
        <v>335</v>
      </c>
      <c r="F86" s="2" t="s">
        <v>342</v>
      </c>
      <c r="G86" s="27">
        <v>0.8845199999999999</v>
      </c>
      <c r="H86" s="56">
        <v>3</v>
      </c>
      <c r="I86" s="27">
        <v>0.18</v>
      </c>
      <c r="J86" s="27"/>
      <c r="O86" s="27"/>
      <c r="P86" s="23"/>
      <c r="R86" s="23"/>
      <c r="T86" s="26">
        <f t="shared" si="18"/>
        <v>1.06452</v>
      </c>
    </row>
    <row r="87" spans="1:20" ht="12.75" outlineLevel="2">
      <c r="A87" s="19" t="s">
        <v>514</v>
      </c>
      <c r="B87" s="19" t="s">
        <v>818</v>
      </c>
      <c r="C87" s="1" t="s">
        <v>623</v>
      </c>
      <c r="D87" s="59" t="s">
        <v>624</v>
      </c>
      <c r="E87" s="60" t="s">
        <v>713</v>
      </c>
      <c r="F87" s="23" t="s">
        <v>713</v>
      </c>
      <c r="K87" s="52">
        <v>2</v>
      </c>
      <c r="L87" s="53">
        <v>1</v>
      </c>
      <c r="M87" s="27">
        <f>K87*L87*$M$2</f>
        <v>6270</v>
      </c>
      <c r="T87" s="26">
        <f t="shared" si="18"/>
        <v>6270</v>
      </c>
    </row>
    <row r="88" spans="1:20" ht="12.75" outlineLevel="2">
      <c r="A88" s="19" t="s">
        <v>514</v>
      </c>
      <c r="B88" s="19" t="s">
        <v>818</v>
      </c>
      <c r="C88" s="1" t="s">
        <v>623</v>
      </c>
      <c r="D88" s="23" t="s">
        <v>624</v>
      </c>
      <c r="E88" s="27" t="s">
        <v>710</v>
      </c>
      <c r="F88" s="2" t="s">
        <v>710</v>
      </c>
      <c r="G88" s="27"/>
      <c r="H88" s="56"/>
      <c r="I88" s="27"/>
      <c r="J88" s="27"/>
      <c r="O88" s="27"/>
      <c r="P88" s="23"/>
      <c r="R88" s="23"/>
      <c r="S88" s="27">
        <v>24.22</v>
      </c>
      <c r="T88" s="26">
        <f t="shared" si="18"/>
        <v>24.22</v>
      </c>
    </row>
    <row r="89" spans="1:20" s="3" customFormat="1" ht="12.75" outlineLevel="1">
      <c r="A89" s="222"/>
      <c r="B89" s="222"/>
      <c r="C89" s="224"/>
      <c r="D89" s="223" t="s">
        <v>174</v>
      </c>
      <c r="E89" s="229"/>
      <c r="G89" s="26">
        <f aca="true" t="shared" si="19" ref="G89:T89">SUBTOTAL(9,G78:G88)</f>
        <v>917.6789699999999</v>
      </c>
      <c r="H89" s="227">
        <f t="shared" si="19"/>
        <v>1883</v>
      </c>
      <c r="I89" s="26">
        <f t="shared" si="19"/>
        <v>184.96</v>
      </c>
      <c r="J89" s="26">
        <f t="shared" si="19"/>
        <v>180</v>
      </c>
      <c r="K89" s="230">
        <f t="shared" si="19"/>
        <v>2</v>
      </c>
      <c r="L89" s="231">
        <f t="shared" si="19"/>
        <v>1</v>
      </c>
      <c r="M89" s="26">
        <f t="shared" si="19"/>
        <v>6270</v>
      </c>
      <c r="N89" s="47">
        <f t="shared" si="19"/>
        <v>1</v>
      </c>
      <c r="O89" s="26">
        <f t="shared" si="19"/>
        <v>72</v>
      </c>
      <c r="P89" s="227">
        <f t="shared" si="19"/>
        <v>0</v>
      </c>
      <c r="Q89" s="26">
        <f t="shared" si="19"/>
        <v>0</v>
      </c>
      <c r="R89" s="26">
        <f t="shared" si="19"/>
        <v>0</v>
      </c>
      <c r="S89" s="26">
        <f t="shared" si="19"/>
        <v>24.22</v>
      </c>
      <c r="T89" s="26">
        <f t="shared" si="19"/>
        <v>7648.85897</v>
      </c>
    </row>
    <row r="90" spans="1:20" ht="12.75" outlineLevel="2">
      <c r="A90" s="19" t="s">
        <v>514</v>
      </c>
      <c r="B90" s="19" t="s">
        <v>837</v>
      </c>
      <c r="C90" s="1" t="s">
        <v>623</v>
      </c>
      <c r="D90" s="23" t="s">
        <v>626</v>
      </c>
      <c r="E90" s="27" t="s">
        <v>903</v>
      </c>
      <c r="F90" s="2" t="s">
        <v>903</v>
      </c>
      <c r="G90" s="27"/>
      <c r="H90" s="56"/>
      <c r="I90" s="27"/>
      <c r="J90" s="27"/>
      <c r="O90" s="27"/>
      <c r="P90" s="61">
        <f>R90/$R$2</f>
        <v>387</v>
      </c>
      <c r="Q90" s="27">
        <v>75</v>
      </c>
      <c r="R90" s="27">
        <v>3.87</v>
      </c>
      <c r="T90" s="26">
        <f aca="true" t="shared" si="20" ref="T90:T99">G90+I90+J90+M90+O90+Q90+R90+S90</f>
        <v>78.87</v>
      </c>
    </row>
    <row r="91" spans="1:20" ht="12.75" outlineLevel="2">
      <c r="A91" s="19" t="s">
        <v>514</v>
      </c>
      <c r="B91" s="19" t="s">
        <v>837</v>
      </c>
      <c r="C91" s="1" t="s">
        <v>625</v>
      </c>
      <c r="D91" s="23" t="s">
        <v>626</v>
      </c>
      <c r="E91" s="27" t="s">
        <v>861</v>
      </c>
      <c r="F91" s="2" t="s">
        <v>861</v>
      </c>
      <c r="G91" s="27"/>
      <c r="H91" s="56"/>
      <c r="I91" s="27"/>
      <c r="J91" s="27"/>
      <c r="N91" s="58">
        <f>O91/$O$2</f>
        <v>6.25</v>
      </c>
      <c r="O91" s="27">
        <v>450</v>
      </c>
      <c r="P91" s="23"/>
      <c r="R91" s="23"/>
      <c r="T91" s="26">
        <f t="shared" si="20"/>
        <v>450</v>
      </c>
    </row>
    <row r="92" spans="1:20" ht="12.75" outlineLevel="2">
      <c r="A92" s="19" t="s">
        <v>514</v>
      </c>
      <c r="B92" s="19" t="s">
        <v>837</v>
      </c>
      <c r="C92" s="1" t="s">
        <v>625</v>
      </c>
      <c r="D92" s="23" t="s">
        <v>626</v>
      </c>
      <c r="E92" s="27" t="s">
        <v>335</v>
      </c>
      <c r="F92" s="2">
        <v>15</v>
      </c>
      <c r="G92" s="27">
        <v>2571.0363899999998</v>
      </c>
      <c r="H92" s="56">
        <v>7231</v>
      </c>
      <c r="I92" s="27">
        <v>723.1</v>
      </c>
      <c r="J92" s="27"/>
      <c r="O92" s="27"/>
      <c r="P92" s="23"/>
      <c r="R92" s="23"/>
      <c r="T92" s="26">
        <f t="shared" si="20"/>
        <v>3294.1363899999997</v>
      </c>
    </row>
    <row r="93" spans="1:20" ht="12.75" outlineLevel="2">
      <c r="A93" s="19" t="s">
        <v>514</v>
      </c>
      <c r="B93" s="19" t="s">
        <v>837</v>
      </c>
      <c r="C93" s="1" t="s">
        <v>625</v>
      </c>
      <c r="D93" s="23" t="s">
        <v>626</v>
      </c>
      <c r="E93" s="27" t="s">
        <v>335</v>
      </c>
      <c r="F93" s="2" t="s">
        <v>337</v>
      </c>
      <c r="G93" s="27">
        <v>16.869059999999998</v>
      </c>
      <c r="H93" s="56">
        <v>4</v>
      </c>
      <c r="I93" s="27">
        <v>0.24</v>
      </c>
      <c r="J93" s="27"/>
      <c r="O93" s="27"/>
      <c r="P93" s="23"/>
      <c r="R93" s="23"/>
      <c r="T93" s="26">
        <f t="shared" si="20"/>
        <v>17.109059999999996</v>
      </c>
    </row>
    <row r="94" spans="1:20" ht="12.75" outlineLevel="2">
      <c r="A94" s="19" t="s">
        <v>514</v>
      </c>
      <c r="B94" s="19" t="s">
        <v>837</v>
      </c>
      <c r="C94" s="1" t="s">
        <v>625</v>
      </c>
      <c r="D94" s="23" t="s">
        <v>626</v>
      </c>
      <c r="E94" s="27" t="s">
        <v>335</v>
      </c>
      <c r="F94" s="2" t="s">
        <v>338</v>
      </c>
      <c r="G94" s="27">
        <v>84.01887</v>
      </c>
      <c r="H94" s="56">
        <v>47</v>
      </c>
      <c r="I94" s="27">
        <v>2.82</v>
      </c>
      <c r="J94" s="27"/>
      <c r="O94" s="27"/>
      <c r="P94" s="23"/>
      <c r="R94" s="23"/>
      <c r="T94" s="26">
        <f t="shared" si="20"/>
        <v>86.83887</v>
      </c>
    </row>
    <row r="95" spans="1:20" ht="12.75" outlineLevel="2">
      <c r="A95" s="19" t="s">
        <v>514</v>
      </c>
      <c r="B95" s="19" t="s">
        <v>837</v>
      </c>
      <c r="C95" s="1" t="s">
        <v>625</v>
      </c>
      <c r="D95" s="23" t="s">
        <v>626</v>
      </c>
      <c r="E95" s="27" t="s">
        <v>335</v>
      </c>
      <c r="F95" s="2" t="s">
        <v>341</v>
      </c>
      <c r="G95" s="27">
        <v>5.0017499999999995</v>
      </c>
      <c r="H95" s="56">
        <v>1</v>
      </c>
      <c r="I95" s="27">
        <v>0.06</v>
      </c>
      <c r="J95" s="27"/>
      <c r="K95" s="51"/>
      <c r="L95" s="3"/>
      <c r="M95" s="26"/>
      <c r="N95" s="47"/>
      <c r="O95" s="26"/>
      <c r="P95" s="3"/>
      <c r="Q95" s="26"/>
      <c r="R95" s="3"/>
      <c r="T95" s="26">
        <f t="shared" si="20"/>
        <v>5.061749999999999</v>
      </c>
    </row>
    <row r="96" spans="1:20" ht="12.75" outlineLevel="2">
      <c r="A96" s="19" t="s">
        <v>514</v>
      </c>
      <c r="B96" s="19" t="s">
        <v>837</v>
      </c>
      <c r="C96" s="1" t="s">
        <v>625</v>
      </c>
      <c r="D96" s="23" t="s">
        <v>626</v>
      </c>
      <c r="E96" s="27" t="s">
        <v>335</v>
      </c>
      <c r="F96" s="2" t="s">
        <v>339</v>
      </c>
      <c r="G96" s="27">
        <v>355.13478</v>
      </c>
      <c r="H96" s="56">
        <v>505</v>
      </c>
      <c r="I96" s="27">
        <v>30.3</v>
      </c>
      <c r="J96" s="27"/>
      <c r="O96" s="27"/>
      <c r="P96" s="23"/>
      <c r="R96" s="23"/>
      <c r="T96" s="26">
        <f t="shared" si="20"/>
        <v>385.43478</v>
      </c>
    </row>
    <row r="97" spans="1:20" ht="12.75" outlineLevel="2">
      <c r="A97" s="19" t="s">
        <v>514</v>
      </c>
      <c r="B97" s="19" t="s">
        <v>837</v>
      </c>
      <c r="C97" s="1" t="s">
        <v>625</v>
      </c>
      <c r="D97" s="23" t="s">
        <v>626</v>
      </c>
      <c r="E97" s="27" t="s">
        <v>335</v>
      </c>
      <c r="F97" s="2" t="s">
        <v>340</v>
      </c>
      <c r="G97" s="27">
        <v>17.50086</v>
      </c>
      <c r="H97" s="56">
        <v>16</v>
      </c>
      <c r="I97" s="27">
        <v>7.68</v>
      </c>
      <c r="J97" s="27"/>
      <c r="O97" s="27"/>
      <c r="P97" s="23"/>
      <c r="R97" s="23"/>
      <c r="T97" s="26">
        <f t="shared" si="20"/>
        <v>25.18086</v>
      </c>
    </row>
    <row r="98" spans="1:20" ht="12.75" outlineLevel="2">
      <c r="A98" s="19" t="s">
        <v>514</v>
      </c>
      <c r="B98" s="19" t="s">
        <v>837</v>
      </c>
      <c r="C98" s="1" t="s">
        <v>625</v>
      </c>
      <c r="D98" s="23" t="s">
        <v>626</v>
      </c>
      <c r="E98" s="27" t="s">
        <v>335</v>
      </c>
      <c r="F98" s="2" t="s">
        <v>356</v>
      </c>
      <c r="G98" s="27"/>
      <c r="H98" s="56"/>
      <c r="I98" s="27"/>
      <c r="J98" s="27">
        <v>180</v>
      </c>
      <c r="O98" s="27"/>
      <c r="P98" s="23"/>
      <c r="R98" s="23"/>
      <c r="T98" s="26">
        <f t="shared" si="20"/>
        <v>180</v>
      </c>
    </row>
    <row r="99" spans="1:20" ht="12.75" outlineLevel="2">
      <c r="A99" s="19" t="s">
        <v>514</v>
      </c>
      <c r="B99" s="19" t="s">
        <v>837</v>
      </c>
      <c r="C99" s="1" t="s">
        <v>625</v>
      </c>
      <c r="D99" s="23" t="s">
        <v>626</v>
      </c>
      <c r="E99" s="27" t="s">
        <v>903</v>
      </c>
      <c r="F99" s="2" t="s">
        <v>903</v>
      </c>
      <c r="G99" s="27"/>
      <c r="H99" s="56"/>
      <c r="I99" s="27"/>
      <c r="J99" s="27"/>
      <c r="O99" s="27"/>
      <c r="P99" s="61">
        <f>R99/$R$2</f>
        <v>14785</v>
      </c>
      <c r="Q99" s="27">
        <v>1957</v>
      </c>
      <c r="R99" s="27">
        <v>147.85</v>
      </c>
      <c r="T99" s="26">
        <f t="shared" si="20"/>
        <v>2104.85</v>
      </c>
    </row>
    <row r="100" spans="1:20" s="3" customFormat="1" ht="12.75" outlineLevel="1">
      <c r="A100" s="222"/>
      <c r="B100" s="222"/>
      <c r="C100" s="224"/>
      <c r="D100" s="223" t="s">
        <v>175</v>
      </c>
      <c r="E100" s="229"/>
      <c r="G100" s="26">
        <f aca="true" t="shared" si="21" ref="G100:T100">SUBTOTAL(9,G90:G99)</f>
        <v>3049.5617099999995</v>
      </c>
      <c r="H100" s="227">
        <f t="shared" si="21"/>
        <v>7804</v>
      </c>
      <c r="I100" s="26">
        <f t="shared" si="21"/>
        <v>764.1999999999999</v>
      </c>
      <c r="J100" s="26">
        <f t="shared" si="21"/>
        <v>180</v>
      </c>
      <c r="K100" s="230">
        <f t="shared" si="21"/>
        <v>0</v>
      </c>
      <c r="L100" s="231">
        <f t="shared" si="21"/>
        <v>0</v>
      </c>
      <c r="M100" s="26">
        <f t="shared" si="21"/>
        <v>0</v>
      </c>
      <c r="N100" s="47">
        <f t="shared" si="21"/>
        <v>6.25</v>
      </c>
      <c r="O100" s="26">
        <f t="shared" si="21"/>
        <v>450</v>
      </c>
      <c r="P100" s="227">
        <f t="shared" si="21"/>
        <v>15172</v>
      </c>
      <c r="Q100" s="26">
        <f t="shared" si="21"/>
        <v>2032</v>
      </c>
      <c r="R100" s="26">
        <f t="shared" si="21"/>
        <v>151.72</v>
      </c>
      <c r="S100" s="26">
        <f t="shared" si="21"/>
        <v>0</v>
      </c>
      <c r="T100" s="26">
        <f t="shared" si="21"/>
        <v>6627.48171</v>
      </c>
    </row>
    <row r="101" spans="1:20" ht="12.75" outlineLevel="2">
      <c r="A101" s="19" t="s">
        <v>514</v>
      </c>
      <c r="B101" s="19" t="s">
        <v>838</v>
      </c>
      <c r="C101" s="40" t="s">
        <v>781</v>
      </c>
      <c r="D101" s="23" t="s">
        <v>627</v>
      </c>
      <c r="E101" s="27" t="s">
        <v>861</v>
      </c>
      <c r="F101" s="2" t="s">
        <v>861</v>
      </c>
      <c r="G101" s="27"/>
      <c r="H101" s="56"/>
      <c r="I101" s="27"/>
      <c r="J101" s="27"/>
      <c r="N101" s="58">
        <f>O101/$O$2</f>
        <v>0.75</v>
      </c>
      <c r="O101" s="27">
        <v>54</v>
      </c>
      <c r="P101" s="23"/>
      <c r="R101" s="23"/>
      <c r="T101" s="26">
        <f aca="true" t="shared" si="22" ref="T101:T109">G101+I101+J101+M101+O101+Q101+R101+S101</f>
        <v>54</v>
      </c>
    </row>
    <row r="102" spans="1:20" ht="12.75" outlineLevel="2">
      <c r="A102" s="19" t="s">
        <v>514</v>
      </c>
      <c r="B102" s="19" t="s">
        <v>838</v>
      </c>
      <c r="C102" s="1" t="s">
        <v>781</v>
      </c>
      <c r="D102" s="23" t="s">
        <v>627</v>
      </c>
      <c r="E102" s="27" t="s">
        <v>335</v>
      </c>
      <c r="F102" s="2">
        <v>15</v>
      </c>
      <c r="G102" s="27">
        <v>539.5782599999999</v>
      </c>
      <c r="H102" s="56">
        <v>1528</v>
      </c>
      <c r="I102" s="27">
        <v>152.8</v>
      </c>
      <c r="J102" s="27"/>
      <c r="O102" s="27"/>
      <c r="P102" s="23"/>
      <c r="R102" s="23"/>
      <c r="T102" s="26">
        <f t="shared" si="22"/>
        <v>692.37826</v>
      </c>
    </row>
    <row r="103" spans="1:20" ht="12.75" outlineLevel="2">
      <c r="A103" s="19" t="s">
        <v>514</v>
      </c>
      <c r="B103" s="19" t="s">
        <v>838</v>
      </c>
      <c r="C103" s="1" t="s">
        <v>781</v>
      </c>
      <c r="D103" s="23" t="s">
        <v>627</v>
      </c>
      <c r="E103" s="27" t="s">
        <v>335</v>
      </c>
      <c r="F103" s="2" t="s">
        <v>337</v>
      </c>
      <c r="G103" s="27">
        <v>73.43621999999999</v>
      </c>
      <c r="H103" s="56">
        <v>15</v>
      </c>
      <c r="I103" s="27">
        <v>0.9</v>
      </c>
      <c r="J103" s="27"/>
      <c r="O103" s="27"/>
      <c r="P103" s="23"/>
      <c r="R103" s="23"/>
      <c r="T103" s="26">
        <f t="shared" si="22"/>
        <v>74.33622</v>
      </c>
    </row>
    <row r="104" spans="1:20" ht="12.75" outlineLevel="2">
      <c r="A104" s="19" t="s">
        <v>514</v>
      </c>
      <c r="B104" s="19" t="s">
        <v>838</v>
      </c>
      <c r="C104" s="1" t="s">
        <v>781</v>
      </c>
      <c r="D104" s="23" t="s">
        <v>627</v>
      </c>
      <c r="E104" s="27" t="s">
        <v>335</v>
      </c>
      <c r="F104" s="2" t="s">
        <v>338</v>
      </c>
      <c r="G104" s="27">
        <v>41.20389</v>
      </c>
      <c r="H104" s="56">
        <v>19</v>
      </c>
      <c r="I104" s="27">
        <v>1.14</v>
      </c>
      <c r="J104" s="27"/>
      <c r="O104" s="27"/>
      <c r="P104" s="23"/>
      <c r="R104" s="23"/>
      <c r="T104" s="26">
        <f t="shared" si="22"/>
        <v>42.34389</v>
      </c>
    </row>
    <row r="105" spans="1:20" ht="12.75" outlineLevel="2">
      <c r="A105" s="19" t="s">
        <v>514</v>
      </c>
      <c r="B105" s="19" t="s">
        <v>838</v>
      </c>
      <c r="C105" s="1" t="s">
        <v>781</v>
      </c>
      <c r="D105" s="23" t="s">
        <v>627</v>
      </c>
      <c r="E105" s="27" t="s">
        <v>335</v>
      </c>
      <c r="F105" s="2" t="s">
        <v>339</v>
      </c>
      <c r="G105" s="27">
        <v>6.09687</v>
      </c>
      <c r="H105" s="56">
        <v>12</v>
      </c>
      <c r="I105" s="27">
        <v>0.72</v>
      </c>
      <c r="J105" s="27"/>
      <c r="O105" s="27"/>
      <c r="P105" s="23"/>
      <c r="R105" s="23"/>
      <c r="T105" s="26">
        <f t="shared" si="22"/>
        <v>6.81687</v>
      </c>
    </row>
    <row r="106" spans="1:20" ht="12.75" outlineLevel="2">
      <c r="A106" s="19" t="s">
        <v>514</v>
      </c>
      <c r="B106" s="19" t="s">
        <v>838</v>
      </c>
      <c r="C106" s="1" t="s">
        <v>781</v>
      </c>
      <c r="D106" s="23" t="s">
        <v>627</v>
      </c>
      <c r="E106" s="27" t="s">
        <v>335</v>
      </c>
      <c r="F106" s="2" t="s">
        <v>340</v>
      </c>
      <c r="G106" s="27">
        <v>5.307119999999999</v>
      </c>
      <c r="H106" s="56">
        <v>7</v>
      </c>
      <c r="I106" s="27">
        <v>3.36</v>
      </c>
      <c r="J106" s="27"/>
      <c r="K106" s="51"/>
      <c r="L106" s="3"/>
      <c r="M106" s="26"/>
      <c r="N106" s="47"/>
      <c r="O106" s="26"/>
      <c r="P106" s="3"/>
      <c r="Q106" s="26"/>
      <c r="R106" s="3"/>
      <c r="T106" s="26">
        <f t="shared" si="22"/>
        <v>8.667119999999999</v>
      </c>
    </row>
    <row r="107" spans="1:20" ht="12.75" outlineLevel="2">
      <c r="A107" s="19" t="s">
        <v>514</v>
      </c>
      <c r="B107" s="19" t="s">
        <v>838</v>
      </c>
      <c r="C107" s="40" t="s">
        <v>781</v>
      </c>
      <c r="D107" s="23" t="s">
        <v>627</v>
      </c>
      <c r="E107" s="27" t="s">
        <v>335</v>
      </c>
      <c r="F107" s="2" t="s">
        <v>356</v>
      </c>
      <c r="G107" s="27"/>
      <c r="H107" s="56"/>
      <c r="I107" s="27"/>
      <c r="J107" s="27">
        <v>180</v>
      </c>
      <c r="O107" s="27"/>
      <c r="P107" s="23"/>
      <c r="R107" s="23"/>
      <c r="T107" s="26">
        <f t="shared" si="22"/>
        <v>180</v>
      </c>
    </row>
    <row r="108" spans="1:20" ht="12.75" outlineLevel="2">
      <c r="A108" s="19" t="s">
        <v>514</v>
      </c>
      <c r="B108" s="19" t="s">
        <v>838</v>
      </c>
      <c r="C108" s="40" t="s">
        <v>781</v>
      </c>
      <c r="D108" s="23" t="s">
        <v>627</v>
      </c>
      <c r="E108" s="27" t="s">
        <v>335</v>
      </c>
      <c r="F108" s="2" t="s">
        <v>344</v>
      </c>
      <c r="G108" s="27">
        <v>0.44225999999999993</v>
      </c>
      <c r="H108" s="56">
        <v>1</v>
      </c>
      <c r="I108" s="27">
        <v>0.06</v>
      </c>
      <c r="J108" s="27"/>
      <c r="O108" s="27"/>
      <c r="P108" s="23"/>
      <c r="R108" s="23"/>
      <c r="T108" s="26">
        <f t="shared" si="22"/>
        <v>0.5022599999999999</v>
      </c>
    </row>
    <row r="109" spans="1:20" ht="12.75" outlineLevel="2">
      <c r="A109" s="19" t="s">
        <v>514</v>
      </c>
      <c r="B109" s="19" t="s">
        <v>838</v>
      </c>
      <c r="C109" s="40" t="s">
        <v>781</v>
      </c>
      <c r="D109" s="23" t="s">
        <v>627</v>
      </c>
      <c r="E109" s="27" t="s">
        <v>710</v>
      </c>
      <c r="F109" s="2" t="s">
        <v>710</v>
      </c>
      <c r="G109" s="27"/>
      <c r="H109" s="56"/>
      <c r="I109" s="27"/>
      <c r="J109" s="27"/>
      <c r="O109" s="27"/>
      <c r="P109" s="23"/>
      <c r="R109" s="23"/>
      <c r="S109" s="27">
        <v>11.4</v>
      </c>
      <c r="T109" s="26">
        <f t="shared" si="22"/>
        <v>11.4</v>
      </c>
    </row>
    <row r="110" spans="1:20" s="3" customFormat="1" ht="12.75" outlineLevel="1">
      <c r="A110" s="222"/>
      <c r="B110" s="222"/>
      <c r="C110" s="224"/>
      <c r="D110" s="223" t="s">
        <v>176</v>
      </c>
      <c r="E110" s="229"/>
      <c r="G110" s="26">
        <f aca="true" t="shared" si="23" ref="G110:T110">SUBTOTAL(9,G101:G109)</f>
        <v>666.0646199999999</v>
      </c>
      <c r="H110" s="227">
        <f t="shared" si="23"/>
        <v>1582</v>
      </c>
      <c r="I110" s="26">
        <f t="shared" si="23"/>
        <v>158.98000000000002</v>
      </c>
      <c r="J110" s="26">
        <f t="shared" si="23"/>
        <v>180</v>
      </c>
      <c r="K110" s="230">
        <f t="shared" si="23"/>
        <v>0</v>
      </c>
      <c r="L110" s="231">
        <f t="shared" si="23"/>
        <v>0</v>
      </c>
      <c r="M110" s="26">
        <f t="shared" si="23"/>
        <v>0</v>
      </c>
      <c r="N110" s="47">
        <f t="shared" si="23"/>
        <v>0.75</v>
      </c>
      <c r="O110" s="26">
        <f t="shared" si="23"/>
        <v>54</v>
      </c>
      <c r="P110" s="227">
        <f t="shared" si="23"/>
        <v>0</v>
      </c>
      <c r="Q110" s="26">
        <f t="shared" si="23"/>
        <v>0</v>
      </c>
      <c r="R110" s="26">
        <f t="shared" si="23"/>
        <v>0</v>
      </c>
      <c r="S110" s="26">
        <f t="shared" si="23"/>
        <v>11.4</v>
      </c>
      <c r="T110" s="26">
        <f t="shared" si="23"/>
        <v>1070.44462</v>
      </c>
    </row>
    <row r="111" spans="1:20" ht="12.75" outlineLevel="2">
      <c r="A111" s="19" t="s">
        <v>514</v>
      </c>
      <c r="B111" s="19" t="s">
        <v>839</v>
      </c>
      <c r="C111" s="1" t="s">
        <v>628</v>
      </c>
      <c r="D111" s="23" t="s">
        <v>629</v>
      </c>
      <c r="E111" s="27" t="s">
        <v>861</v>
      </c>
      <c r="F111" s="2" t="s">
        <v>861</v>
      </c>
      <c r="G111" s="27"/>
      <c r="H111" s="56"/>
      <c r="I111" s="27"/>
      <c r="J111" s="27"/>
      <c r="N111" s="58">
        <f>O111/$O$2</f>
        <v>1</v>
      </c>
      <c r="O111" s="27">
        <v>72</v>
      </c>
      <c r="P111" s="23"/>
      <c r="R111" s="23"/>
      <c r="T111" s="26">
        <f aca="true" t="shared" si="24" ref="T111:T118">G111+I111+J111+M111+O111+Q111+R111+S111</f>
        <v>72</v>
      </c>
    </row>
    <row r="112" spans="1:20" ht="12.75" outlineLevel="2">
      <c r="A112" s="19" t="s">
        <v>514</v>
      </c>
      <c r="B112" s="19" t="s">
        <v>839</v>
      </c>
      <c r="C112" s="40" t="s">
        <v>628</v>
      </c>
      <c r="D112" s="23" t="s">
        <v>629</v>
      </c>
      <c r="E112" s="27" t="s">
        <v>335</v>
      </c>
      <c r="F112" s="2">
        <v>15</v>
      </c>
      <c r="G112" s="27">
        <v>2771.722395000006</v>
      </c>
      <c r="H112" s="56">
        <v>7717</v>
      </c>
      <c r="I112" s="27">
        <v>771.7</v>
      </c>
      <c r="J112" s="27"/>
      <c r="O112" s="27"/>
      <c r="P112" s="23"/>
      <c r="R112" s="23"/>
      <c r="T112" s="26">
        <f t="shared" si="24"/>
        <v>3543.422395000006</v>
      </c>
    </row>
    <row r="113" spans="1:20" ht="12.75" outlineLevel="2">
      <c r="A113" s="19" t="s">
        <v>514</v>
      </c>
      <c r="B113" s="19" t="s">
        <v>839</v>
      </c>
      <c r="C113" s="1" t="s">
        <v>628</v>
      </c>
      <c r="D113" s="23" t="s">
        <v>629</v>
      </c>
      <c r="E113" s="27" t="s">
        <v>335</v>
      </c>
      <c r="F113" s="2" t="s">
        <v>337</v>
      </c>
      <c r="G113" s="27">
        <v>154.90683</v>
      </c>
      <c r="H113" s="56">
        <v>34</v>
      </c>
      <c r="I113" s="27">
        <v>2.04</v>
      </c>
      <c r="J113" s="27"/>
      <c r="O113" s="27"/>
      <c r="P113" s="23"/>
      <c r="R113" s="23"/>
      <c r="T113" s="26">
        <f t="shared" si="24"/>
        <v>156.94683</v>
      </c>
    </row>
    <row r="114" spans="1:20" ht="12.75" outlineLevel="2">
      <c r="A114" s="19" t="s">
        <v>514</v>
      </c>
      <c r="B114" s="19" t="s">
        <v>839</v>
      </c>
      <c r="C114" s="1" t="s">
        <v>628</v>
      </c>
      <c r="D114" s="23" t="s">
        <v>629</v>
      </c>
      <c r="E114" s="27" t="s">
        <v>335</v>
      </c>
      <c r="F114" s="2" t="s">
        <v>338</v>
      </c>
      <c r="G114" s="27">
        <v>749.9466</v>
      </c>
      <c r="H114" s="56">
        <v>387</v>
      </c>
      <c r="I114" s="27">
        <v>23.22</v>
      </c>
      <c r="J114" s="27"/>
      <c r="O114" s="27"/>
      <c r="P114" s="23"/>
      <c r="R114" s="23"/>
      <c r="T114" s="26">
        <f t="shared" si="24"/>
        <v>773.1666</v>
      </c>
    </row>
    <row r="115" spans="1:20" ht="12.75" outlineLevel="2">
      <c r="A115" s="19" t="s">
        <v>514</v>
      </c>
      <c r="B115" s="19" t="s">
        <v>839</v>
      </c>
      <c r="C115" s="1" t="s">
        <v>628</v>
      </c>
      <c r="D115" s="23" t="s">
        <v>629</v>
      </c>
      <c r="E115" s="27" t="s">
        <v>335</v>
      </c>
      <c r="F115" s="2" t="s">
        <v>341</v>
      </c>
      <c r="G115" s="27">
        <v>5.0017499999999995</v>
      </c>
      <c r="H115" s="56">
        <v>1</v>
      </c>
      <c r="I115" s="27">
        <v>0.06</v>
      </c>
      <c r="J115" s="27"/>
      <c r="O115" s="27"/>
      <c r="P115" s="23"/>
      <c r="R115" s="23"/>
      <c r="T115" s="26">
        <f t="shared" si="24"/>
        <v>5.061749999999999</v>
      </c>
    </row>
    <row r="116" spans="1:20" ht="12.75" outlineLevel="2">
      <c r="A116" s="19" t="s">
        <v>514</v>
      </c>
      <c r="B116" s="19" t="s">
        <v>839</v>
      </c>
      <c r="C116" s="1" t="s">
        <v>628</v>
      </c>
      <c r="D116" s="23" t="s">
        <v>629</v>
      </c>
      <c r="E116" s="27" t="s">
        <v>335</v>
      </c>
      <c r="F116" s="2" t="s">
        <v>339</v>
      </c>
      <c r="G116" s="27">
        <v>390.30498</v>
      </c>
      <c r="H116" s="56">
        <v>458</v>
      </c>
      <c r="I116" s="27">
        <v>27.48</v>
      </c>
      <c r="J116" s="27"/>
      <c r="K116" s="51"/>
      <c r="L116" s="3"/>
      <c r="M116" s="26"/>
      <c r="N116" s="47"/>
      <c r="O116" s="26"/>
      <c r="P116" s="3"/>
      <c r="Q116" s="26"/>
      <c r="R116" s="3"/>
      <c r="T116" s="26">
        <f t="shared" si="24"/>
        <v>417.78498</v>
      </c>
    </row>
    <row r="117" spans="1:20" ht="12.75" outlineLevel="2">
      <c r="A117" s="19" t="s">
        <v>514</v>
      </c>
      <c r="B117" s="19" t="s">
        <v>839</v>
      </c>
      <c r="C117" s="1" t="s">
        <v>628</v>
      </c>
      <c r="D117" s="23" t="s">
        <v>629</v>
      </c>
      <c r="E117" s="27" t="s">
        <v>335</v>
      </c>
      <c r="F117" s="2" t="s">
        <v>340</v>
      </c>
      <c r="G117" s="27">
        <v>6026.11893</v>
      </c>
      <c r="H117" s="56">
        <v>4712</v>
      </c>
      <c r="I117" s="27">
        <v>2261.76</v>
      </c>
      <c r="J117" s="27"/>
      <c r="O117" s="27"/>
      <c r="P117" s="23"/>
      <c r="R117" s="23"/>
      <c r="T117" s="26">
        <f t="shared" si="24"/>
        <v>8287.878929999999</v>
      </c>
    </row>
    <row r="118" spans="1:20" ht="12.75" outlineLevel="2">
      <c r="A118" s="19" t="s">
        <v>514</v>
      </c>
      <c r="B118" s="19" t="s">
        <v>839</v>
      </c>
      <c r="C118" s="1" t="s">
        <v>628</v>
      </c>
      <c r="D118" s="23" t="s">
        <v>629</v>
      </c>
      <c r="E118" s="27" t="s">
        <v>335</v>
      </c>
      <c r="F118" s="2" t="s">
        <v>356</v>
      </c>
      <c r="G118" s="27"/>
      <c r="H118" s="56"/>
      <c r="I118" s="27"/>
      <c r="J118" s="27">
        <v>180</v>
      </c>
      <c r="O118" s="27"/>
      <c r="P118" s="23"/>
      <c r="R118" s="23"/>
      <c r="T118" s="26">
        <f t="shared" si="24"/>
        <v>180</v>
      </c>
    </row>
    <row r="119" spans="1:20" s="3" customFormat="1" ht="12.75" outlineLevel="1">
      <c r="A119" s="222"/>
      <c r="B119" s="222"/>
      <c r="C119" s="224"/>
      <c r="D119" s="223" t="s">
        <v>177</v>
      </c>
      <c r="E119" s="229"/>
      <c r="G119" s="26">
        <f aca="true" t="shared" si="25" ref="G119:T119">SUBTOTAL(9,G111:G118)</f>
        <v>10098.001485000006</v>
      </c>
      <c r="H119" s="227">
        <f t="shared" si="25"/>
        <v>13309</v>
      </c>
      <c r="I119" s="26">
        <f t="shared" si="25"/>
        <v>3086.26</v>
      </c>
      <c r="J119" s="26">
        <f t="shared" si="25"/>
        <v>180</v>
      </c>
      <c r="K119" s="230">
        <f t="shared" si="25"/>
        <v>0</v>
      </c>
      <c r="L119" s="231">
        <f t="shared" si="25"/>
        <v>0</v>
      </c>
      <c r="M119" s="26">
        <f t="shared" si="25"/>
        <v>0</v>
      </c>
      <c r="N119" s="47">
        <f t="shared" si="25"/>
        <v>1</v>
      </c>
      <c r="O119" s="26">
        <f t="shared" si="25"/>
        <v>72</v>
      </c>
      <c r="P119" s="227">
        <f t="shared" si="25"/>
        <v>0</v>
      </c>
      <c r="Q119" s="26">
        <f t="shared" si="25"/>
        <v>0</v>
      </c>
      <c r="R119" s="26">
        <f t="shared" si="25"/>
        <v>0</v>
      </c>
      <c r="S119" s="26">
        <f t="shared" si="25"/>
        <v>0</v>
      </c>
      <c r="T119" s="26">
        <f t="shared" si="25"/>
        <v>13436.261485000006</v>
      </c>
    </row>
    <row r="120" spans="1:20" ht="12.75" outlineLevel="2">
      <c r="A120" s="19" t="s">
        <v>514</v>
      </c>
      <c r="B120" s="19" t="s">
        <v>839</v>
      </c>
      <c r="C120" s="1" t="s">
        <v>630</v>
      </c>
      <c r="D120" s="23" t="s">
        <v>631</v>
      </c>
      <c r="E120" s="27" t="s">
        <v>335</v>
      </c>
      <c r="F120" s="2">
        <v>15</v>
      </c>
      <c r="G120" s="27">
        <v>3073.9649850000087</v>
      </c>
      <c r="H120" s="56">
        <v>8648</v>
      </c>
      <c r="I120" s="27">
        <v>864.8</v>
      </c>
      <c r="J120" s="27"/>
      <c r="O120" s="27"/>
      <c r="P120" s="23"/>
      <c r="R120" s="23"/>
      <c r="T120" s="26">
        <f aca="true" t="shared" si="26" ref="T120:T126">G120+I120+J120+M120+O120+Q120+R120+S120</f>
        <v>3938.764985000009</v>
      </c>
    </row>
    <row r="121" spans="1:20" ht="12.75" outlineLevel="2">
      <c r="A121" s="19" t="s">
        <v>514</v>
      </c>
      <c r="B121" s="19" t="s">
        <v>839</v>
      </c>
      <c r="C121" s="1" t="s">
        <v>630</v>
      </c>
      <c r="D121" s="23" t="s">
        <v>631</v>
      </c>
      <c r="E121" s="27" t="s">
        <v>335</v>
      </c>
      <c r="F121" s="2" t="s">
        <v>337</v>
      </c>
      <c r="G121" s="27">
        <v>42.39377999999999</v>
      </c>
      <c r="H121" s="56">
        <v>11</v>
      </c>
      <c r="I121" s="27">
        <v>0.66</v>
      </c>
      <c r="J121" s="27"/>
      <c r="K121" s="51"/>
      <c r="L121" s="3"/>
      <c r="M121" s="26"/>
      <c r="N121" s="47"/>
      <c r="O121" s="26"/>
      <c r="P121" s="3"/>
      <c r="Q121" s="26"/>
      <c r="R121" s="3"/>
      <c r="T121" s="26">
        <f t="shared" si="26"/>
        <v>43.05377999999999</v>
      </c>
    </row>
    <row r="122" spans="1:20" ht="12.75" outlineLevel="2">
      <c r="A122" s="19" t="s">
        <v>514</v>
      </c>
      <c r="B122" s="19" t="s">
        <v>839</v>
      </c>
      <c r="C122" s="1" t="s">
        <v>630</v>
      </c>
      <c r="D122" s="23" t="s">
        <v>631</v>
      </c>
      <c r="E122" s="27" t="s">
        <v>335</v>
      </c>
      <c r="F122" s="2" t="s">
        <v>338</v>
      </c>
      <c r="G122" s="27">
        <v>400.39272</v>
      </c>
      <c r="H122" s="56">
        <v>208</v>
      </c>
      <c r="I122" s="27">
        <v>12.48</v>
      </c>
      <c r="J122" s="27"/>
      <c r="O122" s="27"/>
      <c r="P122" s="23"/>
      <c r="R122" s="23"/>
      <c r="T122" s="26">
        <f t="shared" si="26"/>
        <v>412.87272</v>
      </c>
    </row>
    <row r="123" spans="1:20" ht="12.75" outlineLevel="2">
      <c r="A123" s="19" t="s">
        <v>514</v>
      </c>
      <c r="B123" s="19" t="s">
        <v>839</v>
      </c>
      <c r="C123" s="1" t="s">
        <v>630</v>
      </c>
      <c r="D123" s="23" t="s">
        <v>631</v>
      </c>
      <c r="E123" s="27" t="s">
        <v>335</v>
      </c>
      <c r="F123" s="2" t="s">
        <v>339</v>
      </c>
      <c r="G123" s="27">
        <v>492.68290499999995</v>
      </c>
      <c r="H123" s="56">
        <v>974</v>
      </c>
      <c r="I123" s="27">
        <v>58.44</v>
      </c>
      <c r="J123" s="27"/>
      <c r="O123" s="27"/>
      <c r="P123" s="23"/>
      <c r="R123" s="23"/>
      <c r="T123" s="26">
        <f t="shared" si="26"/>
        <v>551.122905</v>
      </c>
    </row>
    <row r="124" spans="1:20" ht="12.75" outlineLevel="2">
      <c r="A124" s="19" t="s">
        <v>514</v>
      </c>
      <c r="B124" s="19" t="s">
        <v>839</v>
      </c>
      <c r="C124" s="1" t="s">
        <v>630</v>
      </c>
      <c r="D124" s="23" t="s">
        <v>631</v>
      </c>
      <c r="E124" s="27" t="s">
        <v>335</v>
      </c>
      <c r="F124" s="2" t="s">
        <v>340</v>
      </c>
      <c r="G124" s="27">
        <v>1006.7101199999998</v>
      </c>
      <c r="H124" s="56">
        <v>883</v>
      </c>
      <c r="I124" s="27">
        <v>423.84</v>
      </c>
      <c r="J124" s="27"/>
      <c r="O124" s="27"/>
      <c r="P124" s="23"/>
      <c r="R124" s="23"/>
      <c r="T124" s="26">
        <f t="shared" si="26"/>
        <v>1430.5501199999999</v>
      </c>
    </row>
    <row r="125" spans="1:20" ht="12.75" outlineLevel="2">
      <c r="A125" s="19" t="s">
        <v>514</v>
      </c>
      <c r="B125" s="19" t="s">
        <v>839</v>
      </c>
      <c r="C125" s="1" t="s">
        <v>630</v>
      </c>
      <c r="D125" s="23" t="s">
        <v>631</v>
      </c>
      <c r="E125" s="27" t="s">
        <v>335</v>
      </c>
      <c r="F125" s="2" t="s">
        <v>356</v>
      </c>
      <c r="G125" s="27"/>
      <c r="H125" s="56"/>
      <c r="I125" s="27"/>
      <c r="J125" s="27">
        <v>180</v>
      </c>
      <c r="O125" s="27"/>
      <c r="P125" s="23"/>
      <c r="R125" s="23"/>
      <c r="T125" s="26">
        <f t="shared" si="26"/>
        <v>180</v>
      </c>
    </row>
    <row r="126" spans="1:20" ht="12.75" outlineLevel="2">
      <c r="A126" s="19" t="s">
        <v>514</v>
      </c>
      <c r="B126" s="19" t="s">
        <v>839</v>
      </c>
      <c r="C126" s="1" t="s">
        <v>630</v>
      </c>
      <c r="D126" s="23" t="s">
        <v>631</v>
      </c>
      <c r="E126" s="27" t="s">
        <v>335</v>
      </c>
      <c r="F126" s="2" t="s">
        <v>344</v>
      </c>
      <c r="G126" s="27">
        <v>1.6795349999999998</v>
      </c>
      <c r="H126" s="56">
        <v>2</v>
      </c>
      <c r="I126" s="27">
        <v>0.12</v>
      </c>
      <c r="J126" s="27"/>
      <c r="O126" s="27"/>
      <c r="P126" s="23"/>
      <c r="R126" s="23"/>
      <c r="T126" s="26">
        <f t="shared" si="26"/>
        <v>1.7995349999999997</v>
      </c>
    </row>
    <row r="127" spans="1:20" s="3" customFormat="1" ht="12.75" outlineLevel="1">
      <c r="A127" s="222"/>
      <c r="B127" s="222"/>
      <c r="C127" s="224"/>
      <c r="D127" s="223" t="s">
        <v>178</v>
      </c>
      <c r="E127" s="229"/>
      <c r="G127" s="26">
        <f aca="true" t="shared" si="27" ref="G127:T127">SUBTOTAL(9,G120:G126)</f>
        <v>5017.8240450000085</v>
      </c>
      <c r="H127" s="227">
        <f t="shared" si="27"/>
        <v>10726</v>
      </c>
      <c r="I127" s="26">
        <f t="shared" si="27"/>
        <v>1360.3399999999997</v>
      </c>
      <c r="J127" s="26">
        <f t="shared" si="27"/>
        <v>180</v>
      </c>
      <c r="K127" s="230">
        <f t="shared" si="27"/>
        <v>0</v>
      </c>
      <c r="L127" s="231">
        <f t="shared" si="27"/>
        <v>0</v>
      </c>
      <c r="M127" s="26">
        <f t="shared" si="27"/>
        <v>0</v>
      </c>
      <c r="N127" s="47">
        <f t="shared" si="27"/>
        <v>0</v>
      </c>
      <c r="O127" s="26">
        <f t="shared" si="27"/>
        <v>0</v>
      </c>
      <c r="P127" s="227">
        <f t="shared" si="27"/>
        <v>0</v>
      </c>
      <c r="Q127" s="26">
        <f t="shared" si="27"/>
        <v>0</v>
      </c>
      <c r="R127" s="26">
        <f t="shared" si="27"/>
        <v>0</v>
      </c>
      <c r="S127" s="26">
        <f t="shared" si="27"/>
        <v>0</v>
      </c>
      <c r="T127" s="26">
        <f t="shared" si="27"/>
        <v>6558.1640450000095</v>
      </c>
    </row>
    <row r="128" spans="1:20" ht="12.75" outlineLevel="2">
      <c r="A128" s="19" t="s">
        <v>514</v>
      </c>
      <c r="B128" s="19" t="s">
        <v>840</v>
      </c>
      <c r="C128" s="1" t="s">
        <v>632</v>
      </c>
      <c r="D128" s="23" t="s">
        <v>633</v>
      </c>
      <c r="E128" s="27" t="s">
        <v>335</v>
      </c>
      <c r="F128" s="2">
        <v>15</v>
      </c>
      <c r="G128" s="27">
        <v>150.70535999999998</v>
      </c>
      <c r="H128" s="56">
        <v>399</v>
      </c>
      <c r="I128" s="27">
        <v>39.9</v>
      </c>
      <c r="J128" s="27"/>
      <c r="O128" s="27"/>
      <c r="P128" s="23"/>
      <c r="R128" s="23"/>
      <c r="T128" s="26">
        <f aca="true" t="shared" si="28" ref="T128:T135">G128+I128+J128+M128+O128+Q128+R128+S128</f>
        <v>190.60536</v>
      </c>
    </row>
    <row r="129" spans="1:20" ht="12.75" outlineLevel="2">
      <c r="A129" s="19" t="s">
        <v>514</v>
      </c>
      <c r="B129" s="19" t="s">
        <v>840</v>
      </c>
      <c r="C129" s="1" t="s">
        <v>632</v>
      </c>
      <c r="D129" s="23" t="s">
        <v>633</v>
      </c>
      <c r="E129" s="27" t="s">
        <v>335</v>
      </c>
      <c r="F129" s="2" t="s">
        <v>337</v>
      </c>
      <c r="G129" s="27">
        <v>190.57193999999998</v>
      </c>
      <c r="H129" s="56">
        <v>31</v>
      </c>
      <c r="I129" s="27">
        <v>1.86</v>
      </c>
      <c r="J129" s="27"/>
      <c r="O129" s="27"/>
      <c r="P129" s="23"/>
      <c r="R129" s="23"/>
      <c r="T129" s="26">
        <f t="shared" si="28"/>
        <v>192.43194</v>
      </c>
    </row>
    <row r="130" spans="1:20" ht="12.75" outlineLevel="2">
      <c r="A130" s="19" t="s">
        <v>514</v>
      </c>
      <c r="B130" s="19" t="s">
        <v>840</v>
      </c>
      <c r="C130" s="1" t="s">
        <v>632</v>
      </c>
      <c r="D130" s="72" t="s">
        <v>633</v>
      </c>
      <c r="E130" s="27" t="s">
        <v>335</v>
      </c>
      <c r="F130" s="2" t="s">
        <v>338</v>
      </c>
      <c r="G130" s="27">
        <v>169.98579</v>
      </c>
      <c r="H130" s="56">
        <v>60</v>
      </c>
      <c r="I130" s="27">
        <v>3.6</v>
      </c>
      <c r="J130" s="27"/>
      <c r="K130" s="51"/>
      <c r="L130" s="3"/>
      <c r="M130" s="26"/>
      <c r="N130" s="47"/>
      <c r="O130" s="26"/>
      <c r="P130" s="3"/>
      <c r="Q130" s="26"/>
      <c r="R130" s="3"/>
      <c r="T130" s="26">
        <f t="shared" si="28"/>
        <v>173.58579</v>
      </c>
    </row>
    <row r="131" spans="1:20" ht="12.75" outlineLevel="2">
      <c r="A131" s="19" t="s">
        <v>514</v>
      </c>
      <c r="B131" s="19" t="s">
        <v>840</v>
      </c>
      <c r="C131" s="1" t="s">
        <v>632</v>
      </c>
      <c r="D131" s="23" t="s">
        <v>633</v>
      </c>
      <c r="E131" s="27" t="s">
        <v>335</v>
      </c>
      <c r="F131" s="2" t="s">
        <v>341</v>
      </c>
      <c r="G131" s="27">
        <v>20.71251</v>
      </c>
      <c r="H131" s="56">
        <v>4</v>
      </c>
      <c r="I131" s="27">
        <v>0.24</v>
      </c>
      <c r="J131" s="27"/>
      <c r="O131" s="27"/>
      <c r="P131" s="23"/>
      <c r="R131" s="23"/>
      <c r="T131" s="26">
        <f t="shared" si="28"/>
        <v>20.95251</v>
      </c>
    </row>
    <row r="132" spans="1:20" ht="12.75" outlineLevel="2">
      <c r="A132" s="19" t="s">
        <v>514</v>
      </c>
      <c r="B132" s="19" t="s">
        <v>840</v>
      </c>
      <c r="C132" s="1" t="s">
        <v>632</v>
      </c>
      <c r="D132" s="23" t="s">
        <v>633</v>
      </c>
      <c r="E132" s="27" t="s">
        <v>335</v>
      </c>
      <c r="F132" s="2" t="s">
        <v>339</v>
      </c>
      <c r="G132" s="27">
        <v>311.408955</v>
      </c>
      <c r="H132" s="56">
        <v>85</v>
      </c>
      <c r="I132" s="27">
        <v>5.1</v>
      </c>
      <c r="J132" s="27"/>
      <c r="O132" s="27"/>
      <c r="P132" s="23"/>
      <c r="R132" s="23"/>
      <c r="T132" s="26">
        <f t="shared" si="28"/>
        <v>316.508955</v>
      </c>
    </row>
    <row r="133" spans="1:20" ht="12.75" outlineLevel="2">
      <c r="A133" s="19" t="s">
        <v>514</v>
      </c>
      <c r="B133" s="19" t="s">
        <v>840</v>
      </c>
      <c r="C133" s="1" t="s">
        <v>632</v>
      </c>
      <c r="D133" s="23" t="s">
        <v>633</v>
      </c>
      <c r="E133" s="27" t="s">
        <v>335</v>
      </c>
      <c r="F133" s="2" t="s">
        <v>340</v>
      </c>
      <c r="G133" s="27">
        <v>1.4741999999999997</v>
      </c>
      <c r="H133" s="56">
        <v>1</v>
      </c>
      <c r="I133" s="27">
        <v>0.48</v>
      </c>
      <c r="J133" s="27"/>
      <c r="O133" s="27"/>
      <c r="P133" s="23"/>
      <c r="R133" s="23"/>
      <c r="T133" s="26">
        <f t="shared" si="28"/>
        <v>1.9541999999999997</v>
      </c>
    </row>
    <row r="134" spans="1:20" ht="12.75" outlineLevel="2">
      <c r="A134" s="19" t="s">
        <v>514</v>
      </c>
      <c r="B134" s="19" t="s">
        <v>840</v>
      </c>
      <c r="C134" s="1" t="s">
        <v>632</v>
      </c>
      <c r="D134" s="23" t="s">
        <v>633</v>
      </c>
      <c r="E134" s="27" t="s">
        <v>335</v>
      </c>
      <c r="F134" s="2" t="s">
        <v>356</v>
      </c>
      <c r="G134" s="27"/>
      <c r="H134" s="56"/>
      <c r="I134" s="27"/>
      <c r="J134" s="27">
        <v>180</v>
      </c>
      <c r="O134" s="27"/>
      <c r="P134" s="23"/>
      <c r="R134" s="23"/>
      <c r="T134" s="26">
        <f t="shared" si="28"/>
        <v>180</v>
      </c>
    </row>
    <row r="135" spans="1:20" ht="12.75" outlineLevel="2">
      <c r="A135" s="19" t="s">
        <v>514</v>
      </c>
      <c r="B135" s="19" t="s">
        <v>840</v>
      </c>
      <c r="C135" s="1" t="s">
        <v>632</v>
      </c>
      <c r="D135" s="23" t="s">
        <v>633</v>
      </c>
      <c r="E135" s="27" t="s">
        <v>710</v>
      </c>
      <c r="F135" s="2" t="s">
        <v>710</v>
      </c>
      <c r="G135" s="27"/>
      <c r="H135" s="56"/>
      <c r="I135" s="27"/>
      <c r="J135" s="27"/>
      <c r="O135" s="27"/>
      <c r="P135" s="23"/>
      <c r="R135" s="23"/>
      <c r="S135" s="27">
        <v>22.87</v>
      </c>
      <c r="T135" s="26">
        <f t="shared" si="28"/>
        <v>22.87</v>
      </c>
    </row>
    <row r="136" spans="1:20" s="3" customFormat="1" ht="12.75" outlineLevel="1">
      <c r="A136" s="222"/>
      <c r="B136" s="222"/>
      <c r="C136" s="224"/>
      <c r="D136" s="223" t="s">
        <v>179</v>
      </c>
      <c r="E136" s="229"/>
      <c r="G136" s="26">
        <f aca="true" t="shared" si="29" ref="G136:T136">SUBTOTAL(9,G128:G135)</f>
        <v>844.858755</v>
      </c>
      <c r="H136" s="227">
        <f t="shared" si="29"/>
        <v>580</v>
      </c>
      <c r="I136" s="26">
        <f t="shared" si="29"/>
        <v>51.18</v>
      </c>
      <c r="J136" s="26">
        <f t="shared" si="29"/>
        <v>180</v>
      </c>
      <c r="K136" s="230">
        <f t="shared" si="29"/>
        <v>0</v>
      </c>
      <c r="L136" s="231">
        <f t="shared" si="29"/>
        <v>0</v>
      </c>
      <c r="M136" s="26">
        <f t="shared" si="29"/>
        <v>0</v>
      </c>
      <c r="N136" s="47">
        <f t="shared" si="29"/>
        <v>0</v>
      </c>
      <c r="O136" s="26">
        <f t="shared" si="29"/>
        <v>0</v>
      </c>
      <c r="P136" s="227">
        <f t="shared" si="29"/>
        <v>0</v>
      </c>
      <c r="Q136" s="26">
        <f t="shared" si="29"/>
        <v>0</v>
      </c>
      <c r="R136" s="26">
        <f t="shared" si="29"/>
        <v>0</v>
      </c>
      <c r="S136" s="26">
        <f t="shared" si="29"/>
        <v>22.87</v>
      </c>
      <c r="T136" s="26">
        <f t="shared" si="29"/>
        <v>1098.908755</v>
      </c>
    </row>
    <row r="137" spans="1:20" ht="12.75" outlineLevel="2">
      <c r="A137" s="19" t="s">
        <v>514</v>
      </c>
      <c r="B137" s="19" t="s">
        <v>839</v>
      </c>
      <c r="C137" s="1" t="s">
        <v>634</v>
      </c>
      <c r="D137" s="23" t="s">
        <v>635</v>
      </c>
      <c r="E137" s="27" t="s">
        <v>335</v>
      </c>
      <c r="F137" s="2">
        <v>15</v>
      </c>
      <c r="G137" s="27">
        <v>839.37789</v>
      </c>
      <c r="H137" s="56">
        <v>2309</v>
      </c>
      <c r="I137" s="27">
        <v>230.9</v>
      </c>
      <c r="J137" s="27"/>
      <c r="O137" s="27"/>
      <c r="P137" s="23"/>
      <c r="R137" s="23"/>
      <c r="T137" s="26">
        <f aca="true" t="shared" si="30" ref="T137:T144">G137+I137+J137+M137+O137+Q137+R137+S137</f>
        <v>1070.27789</v>
      </c>
    </row>
    <row r="138" spans="1:20" ht="12.75" outlineLevel="2">
      <c r="A138" s="19" t="s">
        <v>514</v>
      </c>
      <c r="B138" s="19" t="s">
        <v>839</v>
      </c>
      <c r="C138" s="1" t="s">
        <v>634</v>
      </c>
      <c r="D138" s="23" t="s">
        <v>635</v>
      </c>
      <c r="E138" s="27" t="s">
        <v>335</v>
      </c>
      <c r="F138" s="2" t="s">
        <v>337</v>
      </c>
      <c r="G138" s="27">
        <v>1.4636699999999998</v>
      </c>
      <c r="H138" s="56">
        <v>1</v>
      </c>
      <c r="I138" s="27">
        <v>0.06</v>
      </c>
      <c r="J138" s="27"/>
      <c r="O138" s="27"/>
      <c r="P138" s="23"/>
      <c r="R138" s="23"/>
      <c r="T138" s="26">
        <f t="shared" si="30"/>
        <v>1.5236699999999999</v>
      </c>
    </row>
    <row r="139" spans="1:20" ht="12.75" outlineLevel="2">
      <c r="A139" s="19" t="s">
        <v>514</v>
      </c>
      <c r="B139" s="19" t="s">
        <v>839</v>
      </c>
      <c r="C139" s="1" t="s">
        <v>634</v>
      </c>
      <c r="D139" s="23" t="s">
        <v>635</v>
      </c>
      <c r="E139" s="27" t="s">
        <v>335</v>
      </c>
      <c r="F139" s="2" t="s">
        <v>338</v>
      </c>
      <c r="G139" s="27">
        <v>99.57168</v>
      </c>
      <c r="H139" s="56">
        <v>58</v>
      </c>
      <c r="I139" s="27">
        <v>3.48</v>
      </c>
      <c r="J139" s="27"/>
      <c r="O139" s="27"/>
      <c r="P139" s="23"/>
      <c r="R139" s="23"/>
      <c r="T139" s="26">
        <f t="shared" si="30"/>
        <v>103.05168</v>
      </c>
    </row>
    <row r="140" spans="1:20" ht="12.75" outlineLevel="2">
      <c r="A140" s="19" t="s">
        <v>514</v>
      </c>
      <c r="B140" s="19" t="s">
        <v>839</v>
      </c>
      <c r="C140" s="1" t="s">
        <v>634</v>
      </c>
      <c r="D140" s="23" t="s">
        <v>635</v>
      </c>
      <c r="E140" s="27" t="s">
        <v>335</v>
      </c>
      <c r="F140" s="2" t="s">
        <v>341</v>
      </c>
      <c r="G140" s="27">
        <v>5.0017499999999995</v>
      </c>
      <c r="H140" s="56">
        <v>1</v>
      </c>
      <c r="I140" s="27">
        <v>0.06</v>
      </c>
      <c r="J140" s="27"/>
      <c r="O140" s="27"/>
      <c r="P140" s="23"/>
      <c r="R140" s="23"/>
      <c r="T140" s="26">
        <f t="shared" si="30"/>
        <v>5.061749999999999</v>
      </c>
    </row>
    <row r="141" spans="1:20" ht="12.75" outlineLevel="2">
      <c r="A141" s="19" t="s">
        <v>514</v>
      </c>
      <c r="B141" s="19" t="s">
        <v>839</v>
      </c>
      <c r="C141" s="1" t="s">
        <v>634</v>
      </c>
      <c r="D141" s="72" t="s">
        <v>635</v>
      </c>
      <c r="E141" s="27" t="s">
        <v>335</v>
      </c>
      <c r="F141" s="2" t="s">
        <v>339</v>
      </c>
      <c r="G141" s="27">
        <v>109.654155</v>
      </c>
      <c r="H141" s="56">
        <v>187</v>
      </c>
      <c r="I141" s="27">
        <v>11.22</v>
      </c>
      <c r="J141" s="27"/>
      <c r="O141" s="27"/>
      <c r="P141" s="23"/>
      <c r="R141" s="23"/>
      <c r="T141" s="26">
        <f t="shared" si="30"/>
        <v>120.874155</v>
      </c>
    </row>
    <row r="142" spans="1:20" ht="12.75" outlineLevel="2">
      <c r="A142" s="19" t="s">
        <v>514</v>
      </c>
      <c r="B142" s="19" t="s">
        <v>839</v>
      </c>
      <c r="C142" s="1" t="s">
        <v>634</v>
      </c>
      <c r="D142" s="23" t="s">
        <v>635</v>
      </c>
      <c r="E142" s="27" t="s">
        <v>335</v>
      </c>
      <c r="F142" s="2" t="s">
        <v>340</v>
      </c>
      <c r="G142" s="27">
        <v>188.00261999999998</v>
      </c>
      <c r="H142" s="56">
        <v>171</v>
      </c>
      <c r="I142" s="27">
        <v>82.08</v>
      </c>
      <c r="J142" s="27"/>
      <c r="K142" s="51"/>
      <c r="L142" s="3"/>
      <c r="M142" s="26"/>
      <c r="N142" s="47"/>
      <c r="O142" s="26"/>
      <c r="P142" s="3"/>
      <c r="Q142" s="26"/>
      <c r="R142" s="3"/>
      <c r="T142" s="26">
        <f t="shared" si="30"/>
        <v>270.08261999999996</v>
      </c>
    </row>
    <row r="143" spans="1:20" ht="12.75" outlineLevel="2">
      <c r="A143" s="19" t="s">
        <v>514</v>
      </c>
      <c r="B143" s="19" t="s">
        <v>839</v>
      </c>
      <c r="C143" s="1" t="s">
        <v>634</v>
      </c>
      <c r="D143" s="23" t="s">
        <v>635</v>
      </c>
      <c r="E143" s="27" t="s">
        <v>335</v>
      </c>
      <c r="F143" s="2" t="s">
        <v>356</v>
      </c>
      <c r="G143" s="27"/>
      <c r="H143" s="56"/>
      <c r="I143" s="27"/>
      <c r="J143" s="27">
        <v>180</v>
      </c>
      <c r="O143" s="27"/>
      <c r="P143" s="23"/>
      <c r="R143" s="23"/>
      <c r="T143" s="26">
        <f t="shared" si="30"/>
        <v>180</v>
      </c>
    </row>
    <row r="144" spans="1:20" ht="12.75" outlineLevel="2">
      <c r="A144" s="19" t="s">
        <v>514</v>
      </c>
      <c r="B144" s="19" t="s">
        <v>839</v>
      </c>
      <c r="C144" s="1" t="s">
        <v>634</v>
      </c>
      <c r="D144" s="23" t="s">
        <v>635</v>
      </c>
      <c r="E144" s="27" t="s">
        <v>335</v>
      </c>
      <c r="F144" s="2" t="s">
        <v>344</v>
      </c>
      <c r="G144" s="27">
        <v>0.78975</v>
      </c>
      <c r="H144" s="56">
        <v>1</v>
      </c>
      <c r="I144" s="27">
        <v>0.06</v>
      </c>
      <c r="J144" s="27"/>
      <c r="O144" s="27"/>
      <c r="P144" s="23"/>
      <c r="R144" s="23"/>
      <c r="T144" s="26">
        <f t="shared" si="30"/>
        <v>0.84975</v>
      </c>
    </row>
    <row r="145" spans="1:20" s="3" customFormat="1" ht="12.75" outlineLevel="1">
      <c r="A145" s="222"/>
      <c r="B145" s="222"/>
      <c r="C145" s="224"/>
      <c r="D145" s="223" t="s">
        <v>180</v>
      </c>
      <c r="E145" s="229"/>
      <c r="G145" s="26">
        <f aca="true" t="shared" si="31" ref="G145:T145">SUBTOTAL(9,G137:G144)</f>
        <v>1243.8615149999998</v>
      </c>
      <c r="H145" s="227">
        <f t="shared" si="31"/>
        <v>2728</v>
      </c>
      <c r="I145" s="26">
        <f t="shared" si="31"/>
        <v>327.86</v>
      </c>
      <c r="J145" s="26">
        <f t="shared" si="31"/>
        <v>180</v>
      </c>
      <c r="K145" s="230">
        <f t="shared" si="31"/>
        <v>0</v>
      </c>
      <c r="L145" s="231">
        <f t="shared" si="31"/>
        <v>0</v>
      </c>
      <c r="M145" s="26">
        <f t="shared" si="31"/>
        <v>0</v>
      </c>
      <c r="N145" s="47">
        <f t="shared" si="31"/>
        <v>0</v>
      </c>
      <c r="O145" s="26">
        <f t="shared" si="31"/>
        <v>0</v>
      </c>
      <c r="P145" s="227">
        <f t="shared" si="31"/>
        <v>0</v>
      </c>
      <c r="Q145" s="26">
        <f t="shared" si="31"/>
        <v>0</v>
      </c>
      <c r="R145" s="26">
        <f t="shared" si="31"/>
        <v>0</v>
      </c>
      <c r="S145" s="26">
        <f t="shared" si="31"/>
        <v>0</v>
      </c>
      <c r="T145" s="26">
        <f t="shared" si="31"/>
        <v>1751.7215150000002</v>
      </c>
    </row>
    <row r="146" spans="1:20" ht="12.75" outlineLevel="2">
      <c r="A146" s="19" t="s">
        <v>514</v>
      </c>
      <c r="B146" s="19" t="s">
        <v>840</v>
      </c>
      <c r="C146" s="1" t="s">
        <v>632</v>
      </c>
      <c r="D146" s="23" t="s">
        <v>636</v>
      </c>
      <c r="E146" s="27" t="s">
        <v>861</v>
      </c>
      <c r="F146" s="2" t="s">
        <v>861</v>
      </c>
      <c r="G146" s="27"/>
      <c r="H146" s="56"/>
      <c r="I146" s="27"/>
      <c r="J146" s="27"/>
      <c r="N146" s="58">
        <f>O146/$O$2</f>
        <v>0.75</v>
      </c>
      <c r="O146" s="27">
        <v>54</v>
      </c>
      <c r="P146" s="23"/>
      <c r="R146" s="23"/>
      <c r="T146" s="26">
        <f aca="true" t="shared" si="32" ref="T146:T151">G146+I146+J146+M146+O146+Q146+R146+S146</f>
        <v>54</v>
      </c>
    </row>
    <row r="147" spans="1:20" ht="12.75" outlineLevel="2">
      <c r="A147" s="19" t="s">
        <v>514</v>
      </c>
      <c r="B147" s="19" t="s">
        <v>840</v>
      </c>
      <c r="C147" s="1" t="s">
        <v>632</v>
      </c>
      <c r="D147" s="72" t="s">
        <v>636</v>
      </c>
      <c r="E147" s="27" t="s">
        <v>335</v>
      </c>
      <c r="F147" s="2">
        <v>15</v>
      </c>
      <c r="G147" s="27">
        <v>5.554575</v>
      </c>
      <c r="H147" s="56">
        <v>15</v>
      </c>
      <c r="I147" s="27">
        <v>1.5</v>
      </c>
      <c r="J147" s="27"/>
      <c r="O147" s="27"/>
      <c r="P147" s="23"/>
      <c r="R147" s="23"/>
      <c r="T147" s="26">
        <f t="shared" si="32"/>
        <v>7.054575</v>
      </c>
    </row>
    <row r="148" spans="1:20" ht="12.75" outlineLevel="2">
      <c r="A148" s="19" t="s">
        <v>514</v>
      </c>
      <c r="B148" s="19" t="s">
        <v>840</v>
      </c>
      <c r="C148" s="1" t="s">
        <v>632</v>
      </c>
      <c r="D148" s="23" t="s">
        <v>636</v>
      </c>
      <c r="E148" s="27" t="s">
        <v>335</v>
      </c>
      <c r="F148" s="2" t="s">
        <v>338</v>
      </c>
      <c r="G148" s="27">
        <v>6.676019999999999</v>
      </c>
      <c r="H148" s="56">
        <v>2</v>
      </c>
      <c r="I148" s="27">
        <v>0.12</v>
      </c>
      <c r="J148" s="27"/>
      <c r="O148" s="27"/>
      <c r="P148" s="23"/>
      <c r="R148" s="23"/>
      <c r="T148" s="26">
        <f t="shared" si="32"/>
        <v>6.7960199999999995</v>
      </c>
    </row>
    <row r="149" spans="1:20" ht="12.75" outlineLevel="2">
      <c r="A149" s="19" t="s">
        <v>514</v>
      </c>
      <c r="B149" s="19" t="s">
        <v>840</v>
      </c>
      <c r="C149" s="1" t="s">
        <v>632</v>
      </c>
      <c r="D149" s="23" t="s">
        <v>636</v>
      </c>
      <c r="E149" s="27" t="s">
        <v>335</v>
      </c>
      <c r="F149" s="2" t="s">
        <v>339</v>
      </c>
      <c r="G149" s="27">
        <v>15.44751</v>
      </c>
      <c r="H149" s="56">
        <v>9</v>
      </c>
      <c r="I149" s="27">
        <v>0.54</v>
      </c>
      <c r="J149" s="27"/>
      <c r="O149" s="27"/>
      <c r="P149" s="23"/>
      <c r="R149" s="23"/>
      <c r="T149" s="26">
        <f t="shared" si="32"/>
        <v>15.98751</v>
      </c>
    </row>
    <row r="150" spans="1:20" ht="12.75" outlineLevel="2">
      <c r="A150" s="19" t="s">
        <v>514</v>
      </c>
      <c r="B150" s="19" t="s">
        <v>840</v>
      </c>
      <c r="C150" s="1" t="s">
        <v>632</v>
      </c>
      <c r="D150" s="23" t="s">
        <v>636</v>
      </c>
      <c r="E150" s="27" t="s">
        <v>335</v>
      </c>
      <c r="F150" s="2" t="s">
        <v>340</v>
      </c>
      <c r="G150" s="27">
        <v>4.50684</v>
      </c>
      <c r="H150" s="56">
        <v>5</v>
      </c>
      <c r="I150" s="27">
        <v>2.4</v>
      </c>
      <c r="J150" s="27"/>
      <c r="O150" s="27"/>
      <c r="P150" s="23"/>
      <c r="R150" s="23"/>
      <c r="T150" s="26">
        <f t="shared" si="32"/>
        <v>6.906840000000001</v>
      </c>
    </row>
    <row r="151" spans="1:20" ht="12.75" outlineLevel="2">
      <c r="A151" s="19" t="s">
        <v>514</v>
      </c>
      <c r="B151" s="19" t="s">
        <v>840</v>
      </c>
      <c r="C151" s="1" t="s">
        <v>632</v>
      </c>
      <c r="D151" s="23" t="s">
        <v>636</v>
      </c>
      <c r="E151" s="27" t="s">
        <v>335</v>
      </c>
      <c r="F151" s="2" t="s">
        <v>356</v>
      </c>
      <c r="G151" s="27"/>
      <c r="H151" s="56"/>
      <c r="I151" s="27"/>
      <c r="J151" s="27">
        <v>150</v>
      </c>
      <c r="O151" s="27"/>
      <c r="P151" s="23"/>
      <c r="R151" s="23"/>
      <c r="T151" s="26">
        <f t="shared" si="32"/>
        <v>150</v>
      </c>
    </row>
    <row r="152" spans="1:20" s="3" customFormat="1" ht="12.75" outlineLevel="1">
      <c r="A152" s="222"/>
      <c r="B152" s="222"/>
      <c r="C152" s="224"/>
      <c r="D152" s="223" t="s">
        <v>181</v>
      </c>
      <c r="E152" s="229"/>
      <c r="G152" s="26">
        <f aca="true" t="shared" si="33" ref="G152:T152">SUBTOTAL(9,G146:G151)</f>
        <v>32.184945</v>
      </c>
      <c r="H152" s="227">
        <f t="shared" si="33"/>
        <v>31</v>
      </c>
      <c r="I152" s="26">
        <f t="shared" si="33"/>
        <v>4.5600000000000005</v>
      </c>
      <c r="J152" s="26">
        <f t="shared" si="33"/>
        <v>150</v>
      </c>
      <c r="K152" s="230">
        <f t="shared" si="33"/>
        <v>0</v>
      </c>
      <c r="L152" s="231">
        <f t="shared" si="33"/>
        <v>0</v>
      </c>
      <c r="M152" s="26">
        <f t="shared" si="33"/>
        <v>0</v>
      </c>
      <c r="N152" s="47">
        <f t="shared" si="33"/>
        <v>0.75</v>
      </c>
      <c r="O152" s="26">
        <f t="shared" si="33"/>
        <v>54</v>
      </c>
      <c r="P152" s="227">
        <f t="shared" si="33"/>
        <v>0</v>
      </c>
      <c r="Q152" s="26">
        <f t="shared" si="33"/>
        <v>0</v>
      </c>
      <c r="R152" s="26">
        <f t="shared" si="33"/>
        <v>0</v>
      </c>
      <c r="S152" s="26">
        <f t="shared" si="33"/>
        <v>0</v>
      </c>
      <c r="T152" s="26">
        <f t="shared" si="33"/>
        <v>240.744945</v>
      </c>
    </row>
    <row r="153" spans="1:20" ht="12.75" outlineLevel="2">
      <c r="A153" s="19" t="s">
        <v>514</v>
      </c>
      <c r="B153" s="19" t="s">
        <v>841</v>
      </c>
      <c r="C153" s="1" t="s">
        <v>637</v>
      </c>
      <c r="D153" s="23" t="s">
        <v>638</v>
      </c>
      <c r="E153" s="27" t="s">
        <v>335</v>
      </c>
      <c r="F153" s="2">
        <v>15</v>
      </c>
      <c r="G153" s="27">
        <v>89.33125499999998</v>
      </c>
      <c r="H153" s="56">
        <v>226</v>
      </c>
      <c r="I153" s="27">
        <v>22.6</v>
      </c>
      <c r="J153" s="27"/>
      <c r="O153" s="27"/>
      <c r="P153" s="23"/>
      <c r="R153" s="23"/>
      <c r="T153" s="26">
        <f aca="true" t="shared" si="34" ref="T153:T160">G153+I153+J153+M153+O153+Q153+R153+S153</f>
        <v>111.931255</v>
      </c>
    </row>
    <row r="154" spans="1:20" ht="12.75" outlineLevel="2">
      <c r="A154" s="19" t="s">
        <v>514</v>
      </c>
      <c r="B154" s="19" t="s">
        <v>841</v>
      </c>
      <c r="C154" s="1" t="s">
        <v>637</v>
      </c>
      <c r="D154" s="23" t="s">
        <v>638</v>
      </c>
      <c r="E154" s="27" t="s">
        <v>335</v>
      </c>
      <c r="F154" s="2" t="s">
        <v>337</v>
      </c>
      <c r="G154" s="27">
        <v>32.706179999999996</v>
      </c>
      <c r="H154" s="56">
        <v>9</v>
      </c>
      <c r="I154" s="27">
        <v>0.54</v>
      </c>
      <c r="J154" s="27"/>
      <c r="K154" s="51"/>
      <c r="L154" s="3"/>
      <c r="M154" s="26"/>
      <c r="N154" s="47"/>
      <c r="O154" s="26"/>
      <c r="P154" s="3"/>
      <c r="Q154" s="26"/>
      <c r="R154" s="3"/>
      <c r="T154" s="26">
        <f t="shared" si="34"/>
        <v>33.246179999999995</v>
      </c>
    </row>
    <row r="155" spans="1:20" ht="12.75" outlineLevel="2">
      <c r="A155" s="19" t="s">
        <v>514</v>
      </c>
      <c r="B155" s="19" t="s">
        <v>841</v>
      </c>
      <c r="C155" s="1" t="s">
        <v>637</v>
      </c>
      <c r="D155" s="23" t="s">
        <v>638</v>
      </c>
      <c r="E155" s="27" t="s">
        <v>335</v>
      </c>
      <c r="F155" s="2" t="s">
        <v>338</v>
      </c>
      <c r="G155" s="27">
        <v>92.85354</v>
      </c>
      <c r="H155" s="56">
        <v>62</v>
      </c>
      <c r="I155" s="27">
        <v>3.72</v>
      </c>
      <c r="J155" s="27"/>
      <c r="O155" s="27"/>
      <c r="P155" s="23"/>
      <c r="R155" s="23"/>
      <c r="T155" s="26">
        <f t="shared" si="34"/>
        <v>96.57354</v>
      </c>
    </row>
    <row r="156" spans="1:20" ht="12.75" outlineLevel="2">
      <c r="A156" s="19" t="s">
        <v>514</v>
      </c>
      <c r="B156" s="19" t="s">
        <v>841</v>
      </c>
      <c r="C156" s="1" t="s">
        <v>637</v>
      </c>
      <c r="D156" s="23" t="s">
        <v>638</v>
      </c>
      <c r="E156" s="27" t="s">
        <v>335</v>
      </c>
      <c r="F156" s="2" t="s">
        <v>339</v>
      </c>
      <c r="G156" s="27">
        <v>65.32812</v>
      </c>
      <c r="H156" s="56">
        <v>77</v>
      </c>
      <c r="I156" s="27">
        <v>4.62</v>
      </c>
      <c r="J156" s="27"/>
      <c r="O156" s="27"/>
      <c r="P156" s="23"/>
      <c r="R156" s="23"/>
      <c r="T156" s="26">
        <f t="shared" si="34"/>
        <v>69.94812</v>
      </c>
    </row>
    <row r="157" spans="1:20" ht="12.75" outlineLevel="2">
      <c r="A157" s="19" t="s">
        <v>514</v>
      </c>
      <c r="B157" s="19" t="s">
        <v>841</v>
      </c>
      <c r="C157" s="1" t="s">
        <v>637</v>
      </c>
      <c r="D157" s="23" t="s">
        <v>638</v>
      </c>
      <c r="E157" s="27" t="s">
        <v>335</v>
      </c>
      <c r="F157" s="2" t="s">
        <v>340</v>
      </c>
      <c r="G157" s="27">
        <v>39.64545</v>
      </c>
      <c r="H157" s="56">
        <v>53</v>
      </c>
      <c r="I157" s="27">
        <v>25.44</v>
      </c>
      <c r="J157" s="27"/>
      <c r="O157" s="27"/>
      <c r="P157" s="23"/>
      <c r="R157" s="23"/>
      <c r="T157" s="26">
        <f t="shared" si="34"/>
        <v>65.08545</v>
      </c>
    </row>
    <row r="158" spans="1:20" ht="12.75" outlineLevel="2">
      <c r="A158" s="19" t="s">
        <v>514</v>
      </c>
      <c r="B158" s="19" t="s">
        <v>841</v>
      </c>
      <c r="C158" s="1" t="s">
        <v>637</v>
      </c>
      <c r="D158" s="23" t="s">
        <v>638</v>
      </c>
      <c r="E158" s="27" t="s">
        <v>335</v>
      </c>
      <c r="F158" s="2" t="s">
        <v>356</v>
      </c>
      <c r="G158" s="27"/>
      <c r="H158" s="56"/>
      <c r="I158" s="27"/>
      <c r="J158" s="27">
        <v>180</v>
      </c>
      <c r="O158" s="27"/>
      <c r="P158" s="23"/>
      <c r="R158" s="23"/>
      <c r="T158" s="26">
        <f t="shared" si="34"/>
        <v>180</v>
      </c>
    </row>
    <row r="159" spans="1:20" ht="12.75" outlineLevel="2">
      <c r="A159" s="19" t="s">
        <v>514</v>
      </c>
      <c r="B159" s="19" t="s">
        <v>841</v>
      </c>
      <c r="C159" s="1" t="s">
        <v>637</v>
      </c>
      <c r="D159" s="76" t="s">
        <v>638</v>
      </c>
      <c r="E159" s="60" t="s">
        <v>713</v>
      </c>
      <c r="F159" s="23" t="s">
        <v>713</v>
      </c>
      <c r="K159" s="52">
        <v>1</v>
      </c>
      <c r="L159" s="53">
        <v>1</v>
      </c>
      <c r="M159" s="27">
        <f>K159*L159*$M$2</f>
        <v>3135</v>
      </c>
      <c r="T159" s="26">
        <f t="shared" si="34"/>
        <v>3135</v>
      </c>
    </row>
    <row r="160" spans="1:20" ht="12.75" outlineLevel="2">
      <c r="A160" s="19" t="s">
        <v>514</v>
      </c>
      <c r="B160" s="19" t="s">
        <v>841</v>
      </c>
      <c r="C160" s="1" t="s">
        <v>637</v>
      </c>
      <c r="D160" s="23" t="s">
        <v>638</v>
      </c>
      <c r="E160" s="27" t="s">
        <v>710</v>
      </c>
      <c r="F160" s="2" t="s">
        <v>710</v>
      </c>
      <c r="G160" s="27"/>
      <c r="H160" s="56"/>
      <c r="I160" s="27"/>
      <c r="J160" s="27"/>
      <c r="O160" s="27"/>
      <c r="P160" s="23"/>
      <c r="R160" s="23"/>
      <c r="S160" s="27">
        <v>19.41</v>
      </c>
      <c r="T160" s="26">
        <f t="shared" si="34"/>
        <v>19.41</v>
      </c>
    </row>
    <row r="161" spans="1:20" s="3" customFormat="1" ht="12.75" outlineLevel="1">
      <c r="A161" s="222"/>
      <c r="B161" s="222"/>
      <c r="C161" s="224"/>
      <c r="D161" s="223" t="s">
        <v>182</v>
      </c>
      <c r="E161" s="229"/>
      <c r="G161" s="26">
        <f aca="true" t="shared" si="35" ref="G161:T161">SUBTOTAL(9,G153:G160)</f>
        <v>319.86454499999996</v>
      </c>
      <c r="H161" s="227">
        <f t="shared" si="35"/>
        <v>427</v>
      </c>
      <c r="I161" s="26">
        <f t="shared" si="35"/>
        <v>56.92</v>
      </c>
      <c r="J161" s="26">
        <f t="shared" si="35"/>
        <v>180</v>
      </c>
      <c r="K161" s="230">
        <f t="shared" si="35"/>
        <v>1</v>
      </c>
      <c r="L161" s="231">
        <f t="shared" si="35"/>
        <v>1</v>
      </c>
      <c r="M161" s="26">
        <f t="shared" si="35"/>
        <v>3135</v>
      </c>
      <c r="N161" s="47">
        <f t="shared" si="35"/>
        <v>0</v>
      </c>
      <c r="O161" s="26">
        <f t="shared" si="35"/>
        <v>0</v>
      </c>
      <c r="P161" s="227">
        <f t="shared" si="35"/>
        <v>0</v>
      </c>
      <c r="Q161" s="26">
        <f t="shared" si="35"/>
        <v>0</v>
      </c>
      <c r="R161" s="26">
        <f t="shared" si="35"/>
        <v>0</v>
      </c>
      <c r="S161" s="26">
        <f t="shared" si="35"/>
        <v>19.41</v>
      </c>
      <c r="T161" s="26">
        <f t="shared" si="35"/>
        <v>3711.194545</v>
      </c>
    </row>
    <row r="162" spans="1:20" ht="12.75" outlineLevel="2">
      <c r="A162" s="19" t="s">
        <v>514</v>
      </c>
      <c r="B162" s="19" t="s">
        <v>825</v>
      </c>
      <c r="C162" s="1" t="s">
        <v>641</v>
      </c>
      <c r="D162" s="72" t="s">
        <v>642</v>
      </c>
      <c r="E162" s="27" t="s">
        <v>861</v>
      </c>
      <c r="F162" s="2" t="s">
        <v>861</v>
      </c>
      <c r="G162" s="27"/>
      <c r="H162" s="56"/>
      <c r="I162" s="27"/>
      <c r="J162" s="27"/>
      <c r="N162" s="58">
        <f>O162/$O$2</f>
        <v>0.75</v>
      </c>
      <c r="O162" s="27">
        <v>54</v>
      </c>
      <c r="P162" s="23"/>
      <c r="R162" s="23"/>
      <c r="T162" s="26">
        <f aca="true" t="shared" si="36" ref="T162:T175">G162+I162+J162+M162+O162+Q162+R162+S162</f>
        <v>54</v>
      </c>
    </row>
    <row r="163" spans="1:20" ht="12.75" outlineLevel="2">
      <c r="A163" s="19" t="s">
        <v>514</v>
      </c>
      <c r="B163" s="19" t="s">
        <v>825</v>
      </c>
      <c r="C163" s="1" t="s">
        <v>641</v>
      </c>
      <c r="D163" s="23" t="s">
        <v>642</v>
      </c>
      <c r="E163" s="27" t="s">
        <v>335</v>
      </c>
      <c r="F163" s="2">
        <v>15</v>
      </c>
      <c r="G163" s="27">
        <v>16455.24153</v>
      </c>
      <c r="H163" s="56">
        <v>45680</v>
      </c>
      <c r="I163" s="27">
        <v>4568</v>
      </c>
      <c r="J163" s="27"/>
      <c r="O163" s="27"/>
      <c r="P163" s="23"/>
      <c r="R163" s="23"/>
      <c r="T163" s="26">
        <f t="shared" si="36"/>
        <v>21023.24153</v>
      </c>
    </row>
    <row r="164" spans="1:20" ht="12.75" outlineLevel="2">
      <c r="A164" s="19" t="s">
        <v>514</v>
      </c>
      <c r="B164" s="19" t="s">
        <v>825</v>
      </c>
      <c r="C164" s="1" t="s">
        <v>641</v>
      </c>
      <c r="D164" s="23" t="s">
        <v>642</v>
      </c>
      <c r="E164" s="27" t="s">
        <v>335</v>
      </c>
      <c r="F164" s="2" t="s">
        <v>337</v>
      </c>
      <c r="G164" s="27">
        <v>2915.6411700000094</v>
      </c>
      <c r="H164" s="56">
        <v>504</v>
      </c>
      <c r="I164" s="27">
        <v>30.24</v>
      </c>
      <c r="J164" s="27"/>
      <c r="K164" s="51"/>
      <c r="L164" s="3"/>
      <c r="M164" s="26"/>
      <c r="N164" s="47"/>
      <c r="O164" s="26"/>
      <c r="P164" s="3"/>
      <c r="Q164" s="26"/>
      <c r="R164" s="3"/>
      <c r="T164" s="26">
        <f t="shared" si="36"/>
        <v>2945.881170000009</v>
      </c>
    </row>
    <row r="165" spans="1:20" ht="12.75" outlineLevel="2">
      <c r="A165" s="19" t="s">
        <v>514</v>
      </c>
      <c r="B165" s="19" t="s">
        <v>825</v>
      </c>
      <c r="C165" s="1" t="s">
        <v>641</v>
      </c>
      <c r="D165" s="23" t="s">
        <v>642</v>
      </c>
      <c r="E165" s="27" t="s">
        <v>335</v>
      </c>
      <c r="F165" s="2" t="s">
        <v>338</v>
      </c>
      <c r="G165" s="27">
        <v>4595.592104999994</v>
      </c>
      <c r="H165" s="56">
        <v>2740</v>
      </c>
      <c r="I165" s="27">
        <v>164.4</v>
      </c>
      <c r="J165" s="27"/>
      <c r="O165" s="27"/>
      <c r="P165" s="23"/>
      <c r="R165" s="23"/>
      <c r="T165" s="26">
        <f t="shared" si="36"/>
        <v>4759.992104999994</v>
      </c>
    </row>
    <row r="166" spans="1:20" ht="12.75" outlineLevel="2">
      <c r="A166" s="19" t="s">
        <v>514</v>
      </c>
      <c r="B166" s="19" t="s">
        <v>825</v>
      </c>
      <c r="C166" s="1" t="s">
        <v>641</v>
      </c>
      <c r="D166" s="23" t="s">
        <v>642</v>
      </c>
      <c r="E166" s="27" t="s">
        <v>335</v>
      </c>
      <c r="F166" s="2" t="s">
        <v>341</v>
      </c>
      <c r="G166" s="27">
        <v>294.87158999999997</v>
      </c>
      <c r="H166" s="56">
        <v>54</v>
      </c>
      <c r="I166" s="27">
        <v>3.24</v>
      </c>
      <c r="J166" s="27"/>
      <c r="O166" s="27"/>
      <c r="P166" s="23"/>
      <c r="R166" s="23"/>
      <c r="T166" s="26">
        <f t="shared" si="36"/>
        <v>298.11159</v>
      </c>
    </row>
    <row r="167" spans="1:20" ht="12.75" outlineLevel="2">
      <c r="A167" s="19" t="s">
        <v>514</v>
      </c>
      <c r="B167" s="19" t="s">
        <v>825</v>
      </c>
      <c r="C167" s="1" t="s">
        <v>641</v>
      </c>
      <c r="D167" s="23" t="s">
        <v>642</v>
      </c>
      <c r="E167" s="27" t="s">
        <v>335</v>
      </c>
      <c r="F167" s="2" t="s">
        <v>339</v>
      </c>
      <c r="G167" s="27">
        <v>3730.3156799999997</v>
      </c>
      <c r="H167" s="56">
        <v>4993</v>
      </c>
      <c r="I167" s="27">
        <v>299.58</v>
      </c>
      <c r="J167" s="27"/>
      <c r="O167" s="27"/>
      <c r="P167" s="23"/>
      <c r="R167" s="23"/>
      <c r="T167" s="26">
        <f t="shared" si="36"/>
        <v>4029.8956799999996</v>
      </c>
    </row>
    <row r="168" spans="1:20" ht="12.75" outlineLevel="2">
      <c r="A168" s="19" t="s">
        <v>514</v>
      </c>
      <c r="B168" s="19" t="s">
        <v>825</v>
      </c>
      <c r="C168" s="1" t="s">
        <v>641</v>
      </c>
      <c r="D168" s="23" t="s">
        <v>642</v>
      </c>
      <c r="E168" s="27" t="s">
        <v>335</v>
      </c>
      <c r="F168" s="2" t="s">
        <v>340</v>
      </c>
      <c r="G168" s="27">
        <v>14822.633474999977</v>
      </c>
      <c r="H168" s="56">
        <v>15556</v>
      </c>
      <c r="I168" s="27">
        <v>7466.88</v>
      </c>
      <c r="J168" s="27"/>
      <c r="K168" s="51"/>
      <c r="L168" s="3"/>
      <c r="M168" s="26"/>
      <c r="N168" s="47"/>
      <c r="O168" s="26"/>
      <c r="P168" s="3"/>
      <c r="Q168" s="26"/>
      <c r="R168" s="3"/>
      <c r="T168" s="26">
        <f t="shared" si="36"/>
        <v>22289.513474999978</v>
      </c>
    </row>
    <row r="169" spans="1:20" ht="12.75" outlineLevel="2">
      <c r="A169" s="19" t="s">
        <v>514</v>
      </c>
      <c r="B169" s="19" t="s">
        <v>825</v>
      </c>
      <c r="C169" s="1" t="s">
        <v>641</v>
      </c>
      <c r="D169" s="72" t="s">
        <v>642</v>
      </c>
      <c r="E169" s="27" t="s">
        <v>335</v>
      </c>
      <c r="F169" s="2" t="s">
        <v>356</v>
      </c>
      <c r="G169" s="27"/>
      <c r="H169" s="56"/>
      <c r="I169" s="27"/>
      <c r="J169" s="27">
        <v>180</v>
      </c>
      <c r="O169" s="27"/>
      <c r="P169" s="23"/>
      <c r="R169" s="23"/>
      <c r="T169" s="26">
        <f t="shared" si="36"/>
        <v>180</v>
      </c>
    </row>
    <row r="170" spans="1:20" ht="12.75" outlineLevel="2">
      <c r="A170" s="19" t="s">
        <v>514</v>
      </c>
      <c r="B170" s="19" t="s">
        <v>825</v>
      </c>
      <c r="C170" s="1" t="s">
        <v>641</v>
      </c>
      <c r="D170" s="72" t="s">
        <v>642</v>
      </c>
      <c r="E170" s="27" t="s">
        <v>335</v>
      </c>
      <c r="F170" s="2" t="s">
        <v>853</v>
      </c>
      <c r="G170" s="27">
        <v>9.25</v>
      </c>
      <c r="H170" s="56"/>
      <c r="I170" s="27"/>
      <c r="J170" s="27"/>
      <c r="O170" s="27"/>
      <c r="P170" s="23"/>
      <c r="R170" s="23"/>
      <c r="T170" s="26">
        <f t="shared" si="36"/>
        <v>9.25</v>
      </c>
    </row>
    <row r="171" spans="1:20" ht="12.75" outlineLevel="2">
      <c r="A171" s="19" t="s">
        <v>514</v>
      </c>
      <c r="B171" s="19" t="s">
        <v>825</v>
      </c>
      <c r="C171" s="1" t="s">
        <v>641</v>
      </c>
      <c r="D171" s="72" t="s">
        <v>642</v>
      </c>
      <c r="E171" s="27" t="s">
        <v>335</v>
      </c>
      <c r="F171" s="2" t="s">
        <v>343</v>
      </c>
      <c r="G171" s="27">
        <v>1.0319399999999999</v>
      </c>
      <c r="H171" s="56">
        <v>1</v>
      </c>
      <c r="I171" s="27">
        <v>0.06</v>
      </c>
      <c r="J171" s="27"/>
      <c r="O171" s="27"/>
      <c r="P171" s="23"/>
      <c r="R171" s="23"/>
      <c r="T171" s="26">
        <f t="shared" si="36"/>
        <v>1.09194</v>
      </c>
    </row>
    <row r="172" spans="1:20" ht="12.75" outlineLevel="2">
      <c r="A172" s="19" t="s">
        <v>514</v>
      </c>
      <c r="B172" s="19" t="s">
        <v>825</v>
      </c>
      <c r="C172" s="1" t="s">
        <v>641</v>
      </c>
      <c r="D172" s="23" t="s">
        <v>642</v>
      </c>
      <c r="E172" s="27" t="s">
        <v>335</v>
      </c>
      <c r="F172" s="2" t="s">
        <v>344</v>
      </c>
      <c r="G172" s="27">
        <v>11.209185</v>
      </c>
      <c r="H172" s="56">
        <v>13</v>
      </c>
      <c r="I172" s="27">
        <v>0.78</v>
      </c>
      <c r="J172" s="27"/>
      <c r="O172" s="27"/>
      <c r="P172" s="23"/>
      <c r="R172" s="23"/>
      <c r="T172" s="26">
        <f t="shared" si="36"/>
        <v>11.989184999999999</v>
      </c>
    </row>
    <row r="173" spans="1:20" ht="12.75" outlineLevel="2">
      <c r="A173" s="19" t="s">
        <v>514</v>
      </c>
      <c r="B173" s="19" t="s">
        <v>825</v>
      </c>
      <c r="C173" s="1" t="s">
        <v>641</v>
      </c>
      <c r="D173" s="72" t="s">
        <v>642</v>
      </c>
      <c r="E173" s="27" t="s">
        <v>335</v>
      </c>
      <c r="F173" s="2" t="s">
        <v>348</v>
      </c>
      <c r="G173" s="27">
        <v>5.107049999999999</v>
      </c>
      <c r="H173" s="56">
        <v>2</v>
      </c>
      <c r="I173" s="27">
        <v>0.12</v>
      </c>
      <c r="J173" s="27"/>
      <c r="O173" s="27"/>
      <c r="P173" s="23"/>
      <c r="R173" s="23"/>
      <c r="T173" s="26">
        <f t="shared" si="36"/>
        <v>5.227049999999999</v>
      </c>
    </row>
    <row r="174" spans="1:20" ht="12.75" outlineLevel="2">
      <c r="A174" s="19" t="s">
        <v>514</v>
      </c>
      <c r="B174" s="19" t="s">
        <v>825</v>
      </c>
      <c r="C174" s="1" t="s">
        <v>641</v>
      </c>
      <c r="D174" s="59" t="s">
        <v>642</v>
      </c>
      <c r="E174" s="60" t="s">
        <v>713</v>
      </c>
      <c r="F174" s="23" t="s">
        <v>713</v>
      </c>
      <c r="K174" s="52">
        <v>6</v>
      </c>
      <c r="L174" s="53">
        <v>0.3</v>
      </c>
      <c r="M174" s="27">
        <f>K174*L174*$M$2</f>
        <v>5642.999999999999</v>
      </c>
      <c r="T174" s="26">
        <f t="shared" si="36"/>
        <v>5642.999999999999</v>
      </c>
    </row>
    <row r="175" spans="1:20" ht="12.75" outlineLevel="2">
      <c r="A175" s="19" t="s">
        <v>514</v>
      </c>
      <c r="B175" s="19" t="s">
        <v>825</v>
      </c>
      <c r="C175" s="1" t="s">
        <v>641</v>
      </c>
      <c r="D175" s="23" t="s">
        <v>642</v>
      </c>
      <c r="E175" s="27" t="s">
        <v>710</v>
      </c>
      <c r="F175" s="2" t="s">
        <v>710</v>
      </c>
      <c r="G175" s="27"/>
      <c r="H175" s="56"/>
      <c r="I175" s="27"/>
      <c r="J175" s="27"/>
      <c r="O175" s="27"/>
      <c r="P175" s="23"/>
      <c r="R175" s="23"/>
      <c r="S175" s="27">
        <v>13.57</v>
      </c>
      <c r="T175" s="26">
        <f t="shared" si="36"/>
        <v>13.57</v>
      </c>
    </row>
    <row r="176" spans="1:20" s="3" customFormat="1" ht="12.75" outlineLevel="1">
      <c r="A176" s="222"/>
      <c r="B176" s="222"/>
      <c r="C176" s="224"/>
      <c r="D176" s="223" t="s">
        <v>186</v>
      </c>
      <c r="E176" s="229"/>
      <c r="G176" s="26">
        <f aca="true" t="shared" si="37" ref="G176:T176">SUBTOTAL(9,G162:G175)</f>
        <v>42840.89372499998</v>
      </c>
      <c r="H176" s="227">
        <f t="shared" si="37"/>
        <v>69543</v>
      </c>
      <c r="I176" s="26">
        <f t="shared" si="37"/>
        <v>12533.300000000001</v>
      </c>
      <c r="J176" s="26">
        <f t="shared" si="37"/>
        <v>180</v>
      </c>
      <c r="K176" s="230">
        <f t="shared" si="37"/>
        <v>6</v>
      </c>
      <c r="L176" s="231">
        <f t="shared" si="37"/>
        <v>0.3</v>
      </c>
      <c r="M176" s="26">
        <f t="shared" si="37"/>
        <v>5642.999999999999</v>
      </c>
      <c r="N176" s="47">
        <f t="shared" si="37"/>
        <v>0.75</v>
      </c>
      <c r="O176" s="26">
        <f t="shared" si="37"/>
        <v>54</v>
      </c>
      <c r="P176" s="227">
        <f t="shared" si="37"/>
        <v>0</v>
      </c>
      <c r="Q176" s="26">
        <f t="shared" si="37"/>
        <v>0</v>
      </c>
      <c r="R176" s="26">
        <f t="shared" si="37"/>
        <v>0</v>
      </c>
      <c r="S176" s="26">
        <f t="shared" si="37"/>
        <v>13.57</v>
      </c>
      <c r="T176" s="26">
        <f t="shared" si="37"/>
        <v>61264.763724999975</v>
      </c>
    </row>
    <row r="177" spans="1:20" ht="12.75" outlineLevel="2">
      <c r="A177" s="19" t="s">
        <v>514</v>
      </c>
      <c r="B177" s="19" t="s">
        <v>829</v>
      </c>
      <c r="C177" s="1" t="s">
        <v>643</v>
      </c>
      <c r="D177" s="19" t="s">
        <v>644</v>
      </c>
      <c r="E177" s="27" t="s">
        <v>861</v>
      </c>
      <c r="F177" s="2" t="s">
        <v>861</v>
      </c>
      <c r="G177" s="27"/>
      <c r="H177" s="56"/>
      <c r="I177" s="27"/>
      <c r="J177" s="27"/>
      <c r="K177" s="51"/>
      <c r="L177" s="3"/>
      <c r="M177" s="26"/>
      <c r="N177" s="58">
        <f>O177/$O$2</f>
        <v>2</v>
      </c>
      <c r="O177" s="27">
        <v>144</v>
      </c>
      <c r="P177" s="3"/>
      <c r="Q177" s="26"/>
      <c r="R177" s="3"/>
      <c r="T177" s="26">
        <f aca="true" t="shared" si="38" ref="T177:T192">G177+I177+J177+M177+O177+Q177+R177+S177</f>
        <v>144</v>
      </c>
    </row>
    <row r="178" spans="1:20" ht="12.75" outlineLevel="2">
      <c r="A178" s="19" t="s">
        <v>514</v>
      </c>
      <c r="B178" s="19" t="s">
        <v>829</v>
      </c>
      <c r="C178" s="1" t="s">
        <v>643</v>
      </c>
      <c r="D178" s="72" t="s">
        <v>644</v>
      </c>
      <c r="E178" s="27" t="s">
        <v>335</v>
      </c>
      <c r="F178" s="2">
        <v>15</v>
      </c>
      <c r="G178" s="27">
        <v>5234.863140000017</v>
      </c>
      <c r="H178" s="56">
        <v>14634</v>
      </c>
      <c r="I178" s="27">
        <v>1463.4</v>
      </c>
      <c r="J178" s="27"/>
      <c r="K178" s="51"/>
      <c r="L178" s="3"/>
      <c r="M178" s="26"/>
      <c r="N178" s="47"/>
      <c r="O178" s="26"/>
      <c r="P178" s="3"/>
      <c r="Q178" s="26"/>
      <c r="R178" s="3"/>
      <c r="T178" s="26">
        <f t="shared" si="38"/>
        <v>6698.263140000017</v>
      </c>
    </row>
    <row r="179" spans="1:20" ht="12.75" outlineLevel="2">
      <c r="A179" s="19" t="s">
        <v>514</v>
      </c>
      <c r="B179" s="19" t="s">
        <v>829</v>
      </c>
      <c r="C179" s="1" t="s">
        <v>643</v>
      </c>
      <c r="D179" s="72" t="s">
        <v>644</v>
      </c>
      <c r="E179" s="27" t="s">
        <v>335</v>
      </c>
      <c r="F179" s="2" t="s">
        <v>337</v>
      </c>
      <c r="G179" s="27">
        <v>77.73245999999999</v>
      </c>
      <c r="H179" s="56">
        <v>15</v>
      </c>
      <c r="I179" s="27">
        <v>0.9</v>
      </c>
      <c r="J179" s="27"/>
      <c r="O179" s="27"/>
      <c r="P179" s="23"/>
      <c r="R179" s="23"/>
      <c r="T179" s="26">
        <f t="shared" si="38"/>
        <v>78.63246</v>
      </c>
    </row>
    <row r="180" spans="1:20" ht="12.75" outlineLevel="2">
      <c r="A180" s="19" t="s">
        <v>514</v>
      </c>
      <c r="B180" s="19" t="s">
        <v>829</v>
      </c>
      <c r="C180" s="1" t="s">
        <v>643</v>
      </c>
      <c r="D180" s="23" t="s">
        <v>644</v>
      </c>
      <c r="E180" s="27" t="s">
        <v>335</v>
      </c>
      <c r="F180" s="2" t="s">
        <v>338</v>
      </c>
      <c r="G180" s="27">
        <v>300.83157</v>
      </c>
      <c r="H180" s="56">
        <v>115</v>
      </c>
      <c r="I180" s="27">
        <v>6.9</v>
      </c>
      <c r="J180" s="27"/>
      <c r="O180" s="27"/>
      <c r="P180" s="23"/>
      <c r="R180" s="23"/>
      <c r="T180" s="26">
        <f t="shared" si="38"/>
        <v>307.73157</v>
      </c>
    </row>
    <row r="181" spans="1:20" ht="12.75" outlineLevel="2">
      <c r="A181" s="19" t="s">
        <v>514</v>
      </c>
      <c r="B181" s="19" t="s">
        <v>829</v>
      </c>
      <c r="C181" s="1" t="s">
        <v>643</v>
      </c>
      <c r="D181" s="23" t="s">
        <v>644</v>
      </c>
      <c r="E181" s="27" t="s">
        <v>335</v>
      </c>
      <c r="F181" s="2" t="s">
        <v>341</v>
      </c>
      <c r="G181" s="27">
        <v>24.366419999999998</v>
      </c>
      <c r="H181" s="56">
        <v>2</v>
      </c>
      <c r="I181" s="27">
        <v>0.12</v>
      </c>
      <c r="J181" s="27"/>
      <c r="O181" s="27"/>
      <c r="P181" s="23"/>
      <c r="R181" s="23"/>
      <c r="T181" s="26">
        <f t="shared" si="38"/>
        <v>24.48642</v>
      </c>
    </row>
    <row r="182" spans="1:20" ht="12.75" outlineLevel="2">
      <c r="A182" s="19" t="s">
        <v>514</v>
      </c>
      <c r="B182" s="19" t="s">
        <v>829</v>
      </c>
      <c r="C182" s="1" t="s">
        <v>643</v>
      </c>
      <c r="D182" s="23" t="s">
        <v>644</v>
      </c>
      <c r="E182" s="27" t="s">
        <v>335</v>
      </c>
      <c r="F182" s="2" t="s">
        <v>339</v>
      </c>
      <c r="G182" s="27">
        <v>14955.632639999998</v>
      </c>
      <c r="H182" s="56">
        <v>4594</v>
      </c>
      <c r="I182" s="27">
        <v>275.64</v>
      </c>
      <c r="J182" s="27"/>
      <c r="O182" s="27"/>
      <c r="P182" s="23"/>
      <c r="R182" s="23"/>
      <c r="T182" s="26">
        <f t="shared" si="38"/>
        <v>15231.272639999997</v>
      </c>
    </row>
    <row r="183" spans="1:20" ht="12.75" outlineLevel="2">
      <c r="A183" s="19" t="s">
        <v>514</v>
      </c>
      <c r="B183" s="19" t="s">
        <v>829</v>
      </c>
      <c r="C183" s="1" t="s">
        <v>643</v>
      </c>
      <c r="D183" s="23" t="s">
        <v>644</v>
      </c>
      <c r="E183" s="27" t="s">
        <v>335</v>
      </c>
      <c r="F183" s="2" t="s">
        <v>340</v>
      </c>
      <c r="G183" s="27">
        <v>240.63156</v>
      </c>
      <c r="H183" s="56">
        <v>265</v>
      </c>
      <c r="I183" s="27">
        <v>127.2</v>
      </c>
      <c r="J183" s="27"/>
      <c r="O183" s="27"/>
      <c r="P183" s="23"/>
      <c r="R183" s="23"/>
      <c r="T183" s="26">
        <f t="shared" si="38"/>
        <v>367.83156</v>
      </c>
    </row>
    <row r="184" spans="1:20" ht="12.75" outlineLevel="2">
      <c r="A184" s="19" t="s">
        <v>514</v>
      </c>
      <c r="B184" s="19" t="s">
        <v>829</v>
      </c>
      <c r="C184" s="1" t="s">
        <v>643</v>
      </c>
      <c r="D184" s="72" t="s">
        <v>644</v>
      </c>
      <c r="E184" s="27" t="s">
        <v>335</v>
      </c>
      <c r="F184" s="2" t="s">
        <v>350</v>
      </c>
      <c r="G184" s="27">
        <v>92.72717999999999</v>
      </c>
      <c r="H184" s="56">
        <v>37</v>
      </c>
      <c r="I184" s="27">
        <v>2.22</v>
      </c>
      <c r="J184" s="27"/>
      <c r="O184" s="27"/>
      <c r="P184" s="23"/>
      <c r="R184" s="23"/>
      <c r="T184" s="26">
        <f t="shared" si="38"/>
        <v>94.94717999999999</v>
      </c>
    </row>
    <row r="185" spans="1:20" ht="12.75" outlineLevel="2">
      <c r="A185" s="19" t="s">
        <v>514</v>
      </c>
      <c r="B185" s="19" t="s">
        <v>829</v>
      </c>
      <c r="C185" s="1" t="s">
        <v>643</v>
      </c>
      <c r="D185" s="19" t="s">
        <v>644</v>
      </c>
      <c r="E185" s="27" t="s">
        <v>335</v>
      </c>
      <c r="F185" s="2" t="s">
        <v>356</v>
      </c>
      <c r="G185" s="27"/>
      <c r="H185" s="56"/>
      <c r="I185" s="27"/>
      <c r="J185" s="27">
        <v>180</v>
      </c>
      <c r="K185" s="51"/>
      <c r="L185" s="3"/>
      <c r="M185" s="26"/>
      <c r="N185" s="47"/>
      <c r="O185" s="26"/>
      <c r="P185" s="3"/>
      <c r="Q185" s="26"/>
      <c r="R185" s="3"/>
      <c r="T185" s="26">
        <f t="shared" si="38"/>
        <v>180</v>
      </c>
    </row>
    <row r="186" spans="1:20" ht="12.75" outlineLevel="2">
      <c r="A186" s="19" t="s">
        <v>514</v>
      </c>
      <c r="B186" s="19" t="s">
        <v>829</v>
      </c>
      <c r="C186" s="1" t="s">
        <v>643</v>
      </c>
      <c r="D186" s="19" t="s">
        <v>644</v>
      </c>
      <c r="E186" s="27" t="s">
        <v>335</v>
      </c>
      <c r="F186" s="2" t="s">
        <v>853</v>
      </c>
      <c r="G186" s="27">
        <v>3462.97</v>
      </c>
      <c r="H186" s="56"/>
      <c r="I186" s="27"/>
      <c r="J186" s="27"/>
      <c r="K186" s="51"/>
      <c r="L186" s="3"/>
      <c r="M186" s="26"/>
      <c r="N186" s="47"/>
      <c r="O186" s="26"/>
      <c r="P186" s="3"/>
      <c r="Q186" s="26"/>
      <c r="R186" s="3"/>
      <c r="T186" s="26">
        <f t="shared" si="38"/>
        <v>3462.97</v>
      </c>
    </row>
    <row r="187" spans="1:20" ht="12.75" outlineLevel="2">
      <c r="A187" s="19" t="s">
        <v>514</v>
      </c>
      <c r="B187" s="19" t="s">
        <v>829</v>
      </c>
      <c r="C187" s="1" t="s">
        <v>643</v>
      </c>
      <c r="D187" s="23" t="s">
        <v>644</v>
      </c>
      <c r="E187" s="27" t="s">
        <v>335</v>
      </c>
      <c r="F187" s="2" t="s">
        <v>344</v>
      </c>
      <c r="G187" s="27">
        <v>21.67074</v>
      </c>
      <c r="H187" s="56">
        <v>27</v>
      </c>
      <c r="I187" s="27">
        <v>1.62</v>
      </c>
      <c r="J187" s="27"/>
      <c r="O187" s="27"/>
      <c r="P187" s="23"/>
      <c r="R187" s="23"/>
      <c r="T187" s="26">
        <f t="shared" si="38"/>
        <v>23.29074</v>
      </c>
    </row>
    <row r="188" spans="1:20" ht="12.75" outlineLevel="2">
      <c r="A188" s="19" t="s">
        <v>514</v>
      </c>
      <c r="B188" s="19" t="s">
        <v>829</v>
      </c>
      <c r="C188" s="1" t="s">
        <v>643</v>
      </c>
      <c r="D188" s="23" t="s">
        <v>644</v>
      </c>
      <c r="E188" s="27" t="s">
        <v>335</v>
      </c>
      <c r="F188" s="2" t="s">
        <v>346</v>
      </c>
      <c r="G188" s="27">
        <v>5.9389199999999995</v>
      </c>
      <c r="H188" s="56">
        <v>1</v>
      </c>
      <c r="I188" s="27">
        <v>0.06</v>
      </c>
      <c r="J188" s="27"/>
      <c r="O188" s="27"/>
      <c r="P188" s="23"/>
      <c r="R188" s="23"/>
      <c r="T188" s="26">
        <f t="shared" si="38"/>
        <v>5.998919999999999</v>
      </c>
    </row>
    <row r="189" spans="1:20" ht="12.75" outlineLevel="2">
      <c r="A189" s="19" t="s">
        <v>514</v>
      </c>
      <c r="B189" s="19" t="s">
        <v>829</v>
      </c>
      <c r="C189" s="1" t="s">
        <v>643</v>
      </c>
      <c r="D189" s="72" t="s">
        <v>644</v>
      </c>
      <c r="E189" s="27" t="s">
        <v>335</v>
      </c>
      <c r="F189" s="2" t="s">
        <v>348</v>
      </c>
      <c r="G189" s="27">
        <v>1.3583699999999999</v>
      </c>
      <c r="H189" s="56">
        <v>1</v>
      </c>
      <c r="I189" s="27">
        <v>0.06</v>
      </c>
      <c r="J189" s="27"/>
      <c r="K189" s="51"/>
      <c r="L189" s="3"/>
      <c r="M189" s="26"/>
      <c r="N189" s="47"/>
      <c r="O189" s="26"/>
      <c r="P189" s="3"/>
      <c r="Q189" s="26"/>
      <c r="R189" s="3"/>
      <c r="T189" s="26">
        <f t="shared" si="38"/>
        <v>1.41837</v>
      </c>
    </row>
    <row r="190" spans="1:20" ht="12.75" outlineLevel="2">
      <c r="A190" s="19" t="s">
        <v>514</v>
      </c>
      <c r="B190" s="19" t="s">
        <v>829</v>
      </c>
      <c r="C190" s="1" t="s">
        <v>643</v>
      </c>
      <c r="D190" s="19" t="s">
        <v>644</v>
      </c>
      <c r="E190" s="27" t="s">
        <v>335</v>
      </c>
      <c r="F190" s="2" t="s">
        <v>905</v>
      </c>
      <c r="G190" s="27">
        <v>3757.21</v>
      </c>
      <c r="H190" s="56"/>
      <c r="I190" s="27"/>
      <c r="J190" s="27"/>
      <c r="K190" s="51"/>
      <c r="L190" s="3"/>
      <c r="M190" s="26"/>
      <c r="N190" s="47"/>
      <c r="O190" s="27"/>
      <c r="P190" s="3"/>
      <c r="Q190" s="26"/>
      <c r="R190" s="23"/>
      <c r="T190" s="26">
        <f t="shared" si="38"/>
        <v>3757.21</v>
      </c>
    </row>
    <row r="191" spans="1:20" ht="12.75" outlineLevel="2">
      <c r="A191" s="19" t="s">
        <v>514</v>
      </c>
      <c r="B191" s="19" t="s">
        <v>829</v>
      </c>
      <c r="C191" s="1" t="s">
        <v>643</v>
      </c>
      <c r="D191" s="76" t="s">
        <v>644</v>
      </c>
      <c r="E191" s="60" t="s">
        <v>713</v>
      </c>
      <c r="F191" s="23" t="s">
        <v>713</v>
      </c>
      <c r="K191" s="52">
        <v>6</v>
      </c>
      <c r="L191" s="53">
        <v>0.54</v>
      </c>
      <c r="M191" s="27">
        <f>K191*L191*$M$2</f>
        <v>10157.400000000001</v>
      </c>
      <c r="T191" s="26">
        <f t="shared" si="38"/>
        <v>10157.400000000001</v>
      </c>
    </row>
    <row r="192" spans="1:20" ht="12.75" outlineLevel="2">
      <c r="A192" s="19" t="s">
        <v>514</v>
      </c>
      <c r="B192" s="19" t="s">
        <v>829</v>
      </c>
      <c r="C192" s="1" t="s">
        <v>643</v>
      </c>
      <c r="D192" s="19" t="s">
        <v>644</v>
      </c>
      <c r="E192" s="27" t="s">
        <v>903</v>
      </c>
      <c r="F192" s="2" t="s">
        <v>903</v>
      </c>
      <c r="G192" s="27"/>
      <c r="H192" s="56"/>
      <c r="I192" s="27"/>
      <c r="J192" s="27"/>
      <c r="K192" s="51"/>
      <c r="L192" s="3"/>
      <c r="M192" s="26"/>
      <c r="N192" s="47"/>
      <c r="O192" s="27"/>
      <c r="P192" s="61">
        <f>R192/$R$2</f>
        <v>21842</v>
      </c>
      <c r="Q192" s="27">
        <v>2067.95</v>
      </c>
      <c r="R192" s="27">
        <v>218.42</v>
      </c>
      <c r="T192" s="26">
        <f t="shared" si="38"/>
        <v>2286.37</v>
      </c>
    </row>
    <row r="193" spans="1:20" s="3" customFormat="1" ht="12.75" outlineLevel="1">
      <c r="A193" s="222"/>
      <c r="B193" s="222"/>
      <c r="C193" s="224"/>
      <c r="D193" s="223" t="s">
        <v>187</v>
      </c>
      <c r="E193" s="229"/>
      <c r="G193" s="26">
        <f aca="true" t="shared" si="39" ref="G193:T193">SUBTOTAL(9,G177:G192)</f>
        <v>28175.933000000023</v>
      </c>
      <c r="H193" s="227">
        <f t="shared" si="39"/>
        <v>19691</v>
      </c>
      <c r="I193" s="26">
        <f t="shared" si="39"/>
        <v>1878.12</v>
      </c>
      <c r="J193" s="26">
        <f t="shared" si="39"/>
        <v>180</v>
      </c>
      <c r="K193" s="230">
        <f t="shared" si="39"/>
        <v>6</v>
      </c>
      <c r="L193" s="231">
        <f t="shared" si="39"/>
        <v>0.54</v>
      </c>
      <c r="M193" s="26">
        <f t="shared" si="39"/>
        <v>10157.400000000001</v>
      </c>
      <c r="N193" s="47">
        <f t="shared" si="39"/>
        <v>2</v>
      </c>
      <c r="O193" s="26">
        <f t="shared" si="39"/>
        <v>144</v>
      </c>
      <c r="P193" s="227">
        <f t="shared" si="39"/>
        <v>21842</v>
      </c>
      <c r="Q193" s="26">
        <f t="shared" si="39"/>
        <v>2067.95</v>
      </c>
      <c r="R193" s="26">
        <f t="shared" si="39"/>
        <v>218.42</v>
      </c>
      <c r="S193" s="26">
        <f t="shared" si="39"/>
        <v>0</v>
      </c>
      <c r="T193" s="26">
        <f t="shared" si="39"/>
        <v>42821.82300000002</v>
      </c>
    </row>
    <row r="194" spans="1:20" ht="12.75" outlineLevel="2">
      <c r="A194" s="19" t="s">
        <v>514</v>
      </c>
      <c r="B194" s="19" t="s">
        <v>825</v>
      </c>
      <c r="C194" s="1" t="s">
        <v>751</v>
      </c>
      <c r="D194" s="19" t="s">
        <v>645</v>
      </c>
      <c r="E194" s="27" t="s">
        <v>861</v>
      </c>
      <c r="F194" s="2" t="s">
        <v>861</v>
      </c>
      <c r="G194" s="27"/>
      <c r="H194" s="56"/>
      <c r="I194" s="27"/>
      <c r="J194" s="27"/>
      <c r="N194" s="58">
        <f>O194/$O$2</f>
        <v>8.25</v>
      </c>
      <c r="O194" s="27">
        <v>594</v>
      </c>
      <c r="P194" s="23"/>
      <c r="R194" s="23"/>
      <c r="T194" s="26">
        <f aca="true" t="shared" si="40" ref="T194:T208">G194+I194+J194+M194+O194+Q194+R194+S194</f>
        <v>594</v>
      </c>
    </row>
    <row r="195" spans="1:20" ht="12.75" outlineLevel="2">
      <c r="A195" s="19" t="s">
        <v>514</v>
      </c>
      <c r="B195" s="19" t="s">
        <v>825</v>
      </c>
      <c r="C195" s="1" t="s">
        <v>751</v>
      </c>
      <c r="D195" s="23" t="s">
        <v>645</v>
      </c>
      <c r="E195" s="27" t="s">
        <v>335</v>
      </c>
      <c r="F195" s="2">
        <v>15</v>
      </c>
      <c r="G195" s="27">
        <v>5455.740420000026</v>
      </c>
      <c r="H195" s="56">
        <v>15285</v>
      </c>
      <c r="I195" s="27">
        <v>1528.5</v>
      </c>
      <c r="J195" s="27"/>
      <c r="O195" s="27"/>
      <c r="P195" s="23"/>
      <c r="R195" s="23"/>
      <c r="T195" s="26">
        <f t="shared" si="40"/>
        <v>6984.240420000026</v>
      </c>
    </row>
    <row r="196" spans="1:20" ht="12.75" outlineLevel="2">
      <c r="A196" s="19" t="s">
        <v>514</v>
      </c>
      <c r="B196" s="19" t="s">
        <v>825</v>
      </c>
      <c r="C196" s="1" t="s">
        <v>751</v>
      </c>
      <c r="D196" s="23" t="s">
        <v>645</v>
      </c>
      <c r="E196" s="27" t="s">
        <v>335</v>
      </c>
      <c r="F196" s="2" t="s">
        <v>337</v>
      </c>
      <c r="G196" s="27">
        <v>338.45526</v>
      </c>
      <c r="H196" s="56">
        <v>49</v>
      </c>
      <c r="I196" s="27">
        <v>2.94</v>
      </c>
      <c r="J196" s="27"/>
      <c r="O196" s="27"/>
      <c r="P196" s="23"/>
      <c r="R196" s="23"/>
      <c r="T196" s="26">
        <f t="shared" si="40"/>
        <v>341.39526</v>
      </c>
    </row>
    <row r="197" spans="1:20" ht="12.75" outlineLevel="2">
      <c r="A197" s="19" t="s">
        <v>514</v>
      </c>
      <c r="B197" s="19" t="s">
        <v>825</v>
      </c>
      <c r="C197" s="1" t="s">
        <v>751</v>
      </c>
      <c r="D197" s="23" t="s">
        <v>645</v>
      </c>
      <c r="E197" s="27" t="s">
        <v>335</v>
      </c>
      <c r="F197" s="2" t="s">
        <v>338</v>
      </c>
      <c r="G197" s="27">
        <v>332.41104</v>
      </c>
      <c r="H197" s="56">
        <v>182</v>
      </c>
      <c r="I197" s="27">
        <v>10.92</v>
      </c>
      <c r="J197" s="27"/>
      <c r="O197" s="27"/>
      <c r="P197" s="23"/>
      <c r="R197" s="23"/>
      <c r="T197" s="26">
        <f t="shared" si="40"/>
        <v>343.33104000000003</v>
      </c>
    </row>
    <row r="198" spans="1:20" ht="12.75" outlineLevel="2">
      <c r="A198" s="19" t="s">
        <v>514</v>
      </c>
      <c r="B198" s="19" t="s">
        <v>825</v>
      </c>
      <c r="C198" s="1" t="s">
        <v>751</v>
      </c>
      <c r="D198" s="72" t="s">
        <v>645</v>
      </c>
      <c r="E198" s="27" t="s">
        <v>335</v>
      </c>
      <c r="F198" s="2" t="s">
        <v>341</v>
      </c>
      <c r="G198" s="27">
        <v>5.054399999999999</v>
      </c>
      <c r="H198" s="56">
        <v>1</v>
      </c>
      <c r="I198" s="27">
        <v>0.06</v>
      </c>
      <c r="J198" s="27"/>
      <c r="O198" s="27"/>
      <c r="P198" s="23"/>
      <c r="R198" s="23"/>
      <c r="T198" s="26">
        <f t="shared" si="40"/>
        <v>5.114399999999999</v>
      </c>
    </row>
    <row r="199" spans="1:20" ht="12.75" outlineLevel="2">
      <c r="A199" s="19" t="s">
        <v>514</v>
      </c>
      <c r="B199" s="19" t="s">
        <v>825</v>
      </c>
      <c r="C199" s="1" t="s">
        <v>751</v>
      </c>
      <c r="D199" s="72" t="s">
        <v>645</v>
      </c>
      <c r="E199" s="27" t="s">
        <v>335</v>
      </c>
      <c r="F199" s="2" t="s">
        <v>339</v>
      </c>
      <c r="G199" s="27">
        <v>7855.006184999966</v>
      </c>
      <c r="H199" s="56">
        <v>2053</v>
      </c>
      <c r="I199" s="27">
        <v>123.18</v>
      </c>
      <c r="J199" s="27"/>
      <c r="O199" s="27"/>
      <c r="P199" s="23"/>
      <c r="R199" s="23"/>
      <c r="T199" s="26">
        <f t="shared" si="40"/>
        <v>7978.186184999966</v>
      </c>
    </row>
    <row r="200" spans="1:20" ht="12.75" outlineLevel="2">
      <c r="A200" s="19" t="s">
        <v>514</v>
      </c>
      <c r="B200" s="19" t="s">
        <v>825</v>
      </c>
      <c r="C200" s="40" t="s">
        <v>751</v>
      </c>
      <c r="D200" s="23" t="s">
        <v>645</v>
      </c>
      <c r="E200" s="27" t="s">
        <v>335</v>
      </c>
      <c r="F200" s="2" t="s">
        <v>340</v>
      </c>
      <c r="G200" s="27">
        <v>807.624675000001</v>
      </c>
      <c r="H200" s="56">
        <v>916</v>
      </c>
      <c r="I200" s="27">
        <v>439.68</v>
      </c>
      <c r="J200" s="27"/>
      <c r="O200" s="27"/>
      <c r="P200" s="23"/>
      <c r="R200" s="23"/>
      <c r="T200" s="26">
        <f t="shared" si="40"/>
        <v>1247.304675000001</v>
      </c>
    </row>
    <row r="201" spans="1:20" ht="12.75" outlineLevel="2">
      <c r="A201" s="19" t="s">
        <v>514</v>
      </c>
      <c r="B201" s="19" t="s">
        <v>825</v>
      </c>
      <c r="C201" s="40" t="s">
        <v>751</v>
      </c>
      <c r="D201" s="19" t="s">
        <v>645</v>
      </c>
      <c r="E201" s="27" t="s">
        <v>335</v>
      </c>
      <c r="F201" s="2" t="s">
        <v>356</v>
      </c>
      <c r="G201" s="27"/>
      <c r="H201" s="56"/>
      <c r="I201" s="27"/>
      <c r="J201" s="27">
        <v>180</v>
      </c>
      <c r="O201" s="27"/>
      <c r="P201" s="23"/>
      <c r="R201" s="23"/>
      <c r="T201" s="26">
        <f t="shared" si="40"/>
        <v>180</v>
      </c>
    </row>
    <row r="202" spans="1:20" ht="12.75" outlineLevel="2">
      <c r="A202" s="19" t="s">
        <v>514</v>
      </c>
      <c r="B202" s="19" t="s">
        <v>825</v>
      </c>
      <c r="C202" s="1" t="s">
        <v>751</v>
      </c>
      <c r="D202" s="23" t="s">
        <v>645</v>
      </c>
      <c r="E202" s="27" t="s">
        <v>335</v>
      </c>
      <c r="F202" s="2" t="s">
        <v>343</v>
      </c>
      <c r="G202" s="27">
        <v>0.78975</v>
      </c>
      <c r="H202" s="56">
        <v>1</v>
      </c>
      <c r="I202" s="27">
        <v>0.06</v>
      </c>
      <c r="J202" s="27"/>
      <c r="O202" s="27"/>
      <c r="P202" s="23"/>
      <c r="R202" s="23"/>
      <c r="T202" s="26">
        <f t="shared" si="40"/>
        <v>0.84975</v>
      </c>
    </row>
    <row r="203" spans="1:20" ht="12.75" outlineLevel="2">
      <c r="A203" s="19" t="s">
        <v>514</v>
      </c>
      <c r="B203" s="19" t="s">
        <v>825</v>
      </c>
      <c r="C203" s="1" t="s">
        <v>751</v>
      </c>
      <c r="D203" s="23" t="s">
        <v>645</v>
      </c>
      <c r="E203" s="27" t="s">
        <v>335</v>
      </c>
      <c r="F203" s="2" t="s">
        <v>344</v>
      </c>
      <c r="G203" s="27">
        <v>204.19776</v>
      </c>
      <c r="H203" s="56">
        <v>201</v>
      </c>
      <c r="I203" s="27">
        <v>12.06</v>
      </c>
      <c r="J203" s="27"/>
      <c r="K203" s="51"/>
      <c r="L203" s="3"/>
      <c r="M203" s="26"/>
      <c r="N203" s="47"/>
      <c r="O203" s="26"/>
      <c r="P203" s="3"/>
      <c r="Q203" s="26"/>
      <c r="R203" s="3"/>
      <c r="T203" s="26">
        <f t="shared" si="40"/>
        <v>216.25776</v>
      </c>
    </row>
    <row r="204" spans="1:20" ht="12.75" outlineLevel="2">
      <c r="A204" s="19" t="s">
        <v>514</v>
      </c>
      <c r="B204" s="19" t="s">
        <v>825</v>
      </c>
      <c r="C204" s="1" t="s">
        <v>751</v>
      </c>
      <c r="D204" s="23" t="s">
        <v>645</v>
      </c>
      <c r="E204" s="27" t="s">
        <v>335</v>
      </c>
      <c r="F204" s="2" t="s">
        <v>348</v>
      </c>
      <c r="G204" s="27">
        <v>11.435579999999998</v>
      </c>
      <c r="H204" s="56">
        <v>3</v>
      </c>
      <c r="I204" s="27">
        <v>0.18</v>
      </c>
      <c r="J204" s="27"/>
      <c r="O204" s="27"/>
      <c r="P204" s="23"/>
      <c r="R204" s="23"/>
      <c r="T204" s="26">
        <f t="shared" si="40"/>
        <v>11.615579999999998</v>
      </c>
    </row>
    <row r="205" spans="1:20" ht="12.75" outlineLevel="2">
      <c r="A205" s="19" t="s">
        <v>514</v>
      </c>
      <c r="B205" s="19" t="s">
        <v>825</v>
      </c>
      <c r="C205" s="1" t="s">
        <v>751</v>
      </c>
      <c r="D205" s="19" t="s">
        <v>645</v>
      </c>
      <c r="E205" s="27" t="s">
        <v>335</v>
      </c>
      <c r="F205" s="2" t="s">
        <v>905</v>
      </c>
      <c r="G205" s="27">
        <v>113748.33</v>
      </c>
      <c r="H205" s="56"/>
      <c r="I205" s="27"/>
      <c r="J205" s="27"/>
      <c r="O205" s="27"/>
      <c r="P205" s="23"/>
      <c r="R205" s="23"/>
      <c r="T205" s="26">
        <f t="shared" si="40"/>
        <v>113748.33</v>
      </c>
    </row>
    <row r="206" spans="1:20" ht="12.75" outlineLevel="2">
      <c r="A206" s="19" t="s">
        <v>514</v>
      </c>
      <c r="B206" s="19" t="s">
        <v>825</v>
      </c>
      <c r="C206" s="1" t="s">
        <v>751</v>
      </c>
      <c r="D206" s="55" t="s">
        <v>645</v>
      </c>
      <c r="E206" s="27" t="s">
        <v>335</v>
      </c>
      <c r="F206" s="2" t="s">
        <v>907</v>
      </c>
      <c r="G206" s="27">
        <v>1020</v>
      </c>
      <c r="H206" s="56"/>
      <c r="I206" s="27"/>
      <c r="J206" s="27"/>
      <c r="O206" s="27"/>
      <c r="P206" s="23"/>
      <c r="R206" s="23"/>
      <c r="T206" s="26">
        <f t="shared" si="40"/>
        <v>1020</v>
      </c>
    </row>
    <row r="207" spans="1:20" ht="12.75" outlineLevel="2">
      <c r="A207" s="19" t="s">
        <v>514</v>
      </c>
      <c r="B207" s="19" t="s">
        <v>825</v>
      </c>
      <c r="C207" s="1" t="s">
        <v>751</v>
      </c>
      <c r="D207" s="19" t="s">
        <v>645</v>
      </c>
      <c r="E207" s="27" t="s">
        <v>710</v>
      </c>
      <c r="F207" s="2" t="s">
        <v>710</v>
      </c>
      <c r="G207" s="27"/>
      <c r="H207" s="56"/>
      <c r="I207" s="27"/>
      <c r="J207" s="27"/>
      <c r="P207" s="23"/>
      <c r="R207" s="23"/>
      <c r="S207" s="27">
        <v>25.56</v>
      </c>
      <c r="T207" s="26">
        <f t="shared" si="40"/>
        <v>25.56</v>
      </c>
    </row>
    <row r="208" spans="1:20" ht="12.75" outlineLevel="2">
      <c r="A208" s="19" t="s">
        <v>514</v>
      </c>
      <c r="B208" s="19" t="s">
        <v>825</v>
      </c>
      <c r="C208" s="1" t="s">
        <v>751</v>
      </c>
      <c r="D208" s="19" t="s">
        <v>645</v>
      </c>
      <c r="E208" s="27" t="s">
        <v>903</v>
      </c>
      <c r="F208" s="2" t="s">
        <v>903</v>
      </c>
      <c r="G208" s="27"/>
      <c r="H208" s="56"/>
      <c r="I208" s="27"/>
      <c r="J208" s="27"/>
      <c r="P208" s="61">
        <f>R208/$R$2</f>
        <v>352861</v>
      </c>
      <c r="Q208" s="27">
        <v>20173.2</v>
      </c>
      <c r="R208" s="27">
        <v>3528.61</v>
      </c>
      <c r="T208" s="26">
        <f t="shared" si="40"/>
        <v>23701.81</v>
      </c>
    </row>
    <row r="209" spans="1:20" s="3" customFormat="1" ht="12.75" outlineLevel="1">
      <c r="A209" s="222"/>
      <c r="B209" s="222"/>
      <c r="C209" s="224"/>
      <c r="D209" s="223" t="s">
        <v>188</v>
      </c>
      <c r="E209" s="229"/>
      <c r="G209" s="26">
        <f aca="true" t="shared" si="41" ref="G209:T209">SUBTOTAL(9,G194:G208)</f>
        <v>129779.04507</v>
      </c>
      <c r="H209" s="227">
        <f t="shared" si="41"/>
        <v>18691</v>
      </c>
      <c r="I209" s="26">
        <f t="shared" si="41"/>
        <v>2117.58</v>
      </c>
      <c r="J209" s="26">
        <f t="shared" si="41"/>
        <v>180</v>
      </c>
      <c r="K209" s="230">
        <f t="shared" si="41"/>
        <v>0</v>
      </c>
      <c r="L209" s="231">
        <f t="shared" si="41"/>
        <v>0</v>
      </c>
      <c r="M209" s="26">
        <f t="shared" si="41"/>
        <v>0</v>
      </c>
      <c r="N209" s="47">
        <f t="shared" si="41"/>
        <v>8.25</v>
      </c>
      <c r="O209" s="26">
        <f t="shared" si="41"/>
        <v>594</v>
      </c>
      <c r="P209" s="227">
        <f t="shared" si="41"/>
        <v>352861</v>
      </c>
      <c r="Q209" s="26">
        <f t="shared" si="41"/>
        <v>20173.2</v>
      </c>
      <c r="R209" s="26">
        <f t="shared" si="41"/>
        <v>3528.61</v>
      </c>
      <c r="S209" s="26">
        <f t="shared" si="41"/>
        <v>25.56</v>
      </c>
      <c r="T209" s="26">
        <f t="shared" si="41"/>
        <v>156397.99507</v>
      </c>
    </row>
    <row r="210" spans="1:20" ht="12.75" outlineLevel="2">
      <c r="A210" s="19" t="s">
        <v>514</v>
      </c>
      <c r="B210" s="19" t="s">
        <v>843</v>
      </c>
      <c r="C210" s="1" t="s">
        <v>648</v>
      </c>
      <c r="D210" s="72" t="s">
        <v>649</v>
      </c>
      <c r="E210" s="27" t="s">
        <v>335</v>
      </c>
      <c r="F210" s="2" t="s">
        <v>340</v>
      </c>
      <c r="G210" s="27">
        <v>48.02733</v>
      </c>
      <c r="H210" s="56">
        <v>82</v>
      </c>
      <c r="I210" s="27">
        <v>39.36</v>
      </c>
      <c r="J210" s="27"/>
      <c r="K210" s="51"/>
      <c r="L210" s="3"/>
      <c r="M210" s="26"/>
      <c r="N210" s="47"/>
      <c r="O210" s="26"/>
      <c r="P210" s="3"/>
      <c r="Q210" s="26"/>
      <c r="R210" s="3"/>
      <c r="T210" s="26">
        <f>G210+I210+J210+M210+O210+Q210+R210+S210</f>
        <v>87.38732999999999</v>
      </c>
    </row>
    <row r="211" spans="1:20" ht="12.75" outlineLevel="2">
      <c r="A211" s="19" t="s">
        <v>514</v>
      </c>
      <c r="B211" s="19" t="s">
        <v>843</v>
      </c>
      <c r="C211" s="1" t="s">
        <v>648</v>
      </c>
      <c r="D211" s="19" t="s">
        <v>649</v>
      </c>
      <c r="E211" s="27" t="s">
        <v>335</v>
      </c>
      <c r="F211" s="2" t="s">
        <v>356</v>
      </c>
      <c r="G211" s="27"/>
      <c r="H211" s="56"/>
      <c r="I211" s="27"/>
      <c r="J211" s="27">
        <v>15</v>
      </c>
      <c r="K211" s="51"/>
      <c r="L211" s="3"/>
      <c r="M211" s="26"/>
      <c r="N211" s="47"/>
      <c r="O211" s="26"/>
      <c r="P211" s="3"/>
      <c r="Q211" s="26"/>
      <c r="R211" s="3"/>
      <c r="T211" s="26">
        <f>G211+I211+J211+M211+O211+Q211+R211+S211</f>
        <v>15</v>
      </c>
    </row>
    <row r="212" spans="1:20" ht="12.75" outlineLevel="2">
      <c r="A212" s="19" t="s">
        <v>514</v>
      </c>
      <c r="B212" s="19" t="s">
        <v>843</v>
      </c>
      <c r="C212" s="1" t="s">
        <v>648</v>
      </c>
      <c r="D212" s="76" t="s">
        <v>649</v>
      </c>
      <c r="E212" s="60" t="s">
        <v>713</v>
      </c>
      <c r="F212" s="23" t="s">
        <v>713</v>
      </c>
      <c r="K212" s="52">
        <v>6</v>
      </c>
      <c r="L212" s="53">
        <v>0.13</v>
      </c>
      <c r="M212" s="27">
        <f>K212*L212*$M$2</f>
        <v>2445.3</v>
      </c>
      <c r="T212" s="26">
        <f>G212+I212+J212+M212+O212+Q212+R212+S212</f>
        <v>2445.3</v>
      </c>
    </row>
    <row r="213" spans="1:20" s="3" customFormat="1" ht="12.75" outlineLevel="1">
      <c r="A213" s="222"/>
      <c r="B213" s="222"/>
      <c r="C213" s="224"/>
      <c r="D213" s="223" t="s">
        <v>189</v>
      </c>
      <c r="E213" s="229"/>
      <c r="G213" s="26">
        <f aca="true" t="shared" si="42" ref="G213:T213">SUBTOTAL(9,G210:G212)</f>
        <v>48.02733</v>
      </c>
      <c r="H213" s="227">
        <f t="shared" si="42"/>
        <v>82</v>
      </c>
      <c r="I213" s="26">
        <f t="shared" si="42"/>
        <v>39.36</v>
      </c>
      <c r="J213" s="26">
        <f t="shared" si="42"/>
        <v>15</v>
      </c>
      <c r="K213" s="230">
        <f t="shared" si="42"/>
        <v>6</v>
      </c>
      <c r="L213" s="231">
        <f t="shared" si="42"/>
        <v>0.13</v>
      </c>
      <c r="M213" s="26">
        <f t="shared" si="42"/>
        <v>2445.3</v>
      </c>
      <c r="N213" s="47">
        <f t="shared" si="42"/>
        <v>0</v>
      </c>
      <c r="O213" s="26">
        <f t="shared" si="42"/>
        <v>0</v>
      </c>
      <c r="P213" s="227">
        <f t="shared" si="42"/>
        <v>0</v>
      </c>
      <c r="Q213" s="26">
        <f t="shared" si="42"/>
        <v>0</v>
      </c>
      <c r="R213" s="26">
        <f t="shared" si="42"/>
        <v>0</v>
      </c>
      <c r="S213" s="26">
        <f t="shared" si="42"/>
        <v>0</v>
      </c>
      <c r="T213" s="26">
        <f t="shared" si="42"/>
        <v>2547.68733</v>
      </c>
    </row>
    <row r="214" spans="1:20" ht="12.75" outlineLevel="2">
      <c r="A214" s="19" t="s">
        <v>514</v>
      </c>
      <c r="B214" s="19" t="s">
        <v>844</v>
      </c>
      <c r="C214" s="1" t="s">
        <v>656</v>
      </c>
      <c r="D214" s="19" t="s">
        <v>657</v>
      </c>
      <c r="E214" s="27" t="s">
        <v>861</v>
      </c>
      <c r="F214" s="2" t="s">
        <v>861</v>
      </c>
      <c r="G214" s="27"/>
      <c r="H214" s="56"/>
      <c r="I214" s="27"/>
      <c r="J214" s="27"/>
      <c r="K214" s="51"/>
      <c r="L214" s="3"/>
      <c r="M214" s="26"/>
      <c r="N214" s="58">
        <f>O214/$O$2</f>
        <v>181</v>
      </c>
      <c r="O214" s="27">
        <v>13032</v>
      </c>
      <c r="P214" s="3"/>
      <c r="Q214" s="26"/>
      <c r="R214" s="3"/>
      <c r="T214" s="26">
        <f aca="true" t="shared" si="43" ref="T214:T220">G214+I214+J214+M214+O214+Q214+R214+S214</f>
        <v>13032</v>
      </c>
    </row>
    <row r="215" spans="1:20" ht="12.75" outlineLevel="2">
      <c r="A215" s="19" t="s">
        <v>514</v>
      </c>
      <c r="B215" s="19" t="s">
        <v>844</v>
      </c>
      <c r="C215" s="1" t="s">
        <v>656</v>
      </c>
      <c r="D215" s="23" t="s">
        <v>657</v>
      </c>
      <c r="E215" s="27" t="s">
        <v>335</v>
      </c>
      <c r="F215" s="2">
        <v>15</v>
      </c>
      <c r="G215" s="27">
        <v>172.139175</v>
      </c>
      <c r="H215" s="56">
        <v>485</v>
      </c>
      <c r="I215" s="27">
        <v>48.5</v>
      </c>
      <c r="J215" s="27"/>
      <c r="O215" s="27"/>
      <c r="P215" s="23"/>
      <c r="R215" s="23"/>
      <c r="T215" s="26">
        <f t="shared" si="43"/>
        <v>220.639175</v>
      </c>
    </row>
    <row r="216" spans="1:20" ht="12.75" outlineLevel="2">
      <c r="A216" s="19" t="s">
        <v>514</v>
      </c>
      <c r="B216" s="19" t="s">
        <v>844</v>
      </c>
      <c r="C216" s="1" t="s">
        <v>656</v>
      </c>
      <c r="D216" s="72" t="s">
        <v>657</v>
      </c>
      <c r="E216" s="27" t="s">
        <v>335</v>
      </c>
      <c r="F216" s="2" t="s">
        <v>337</v>
      </c>
      <c r="G216" s="27">
        <v>58.66263</v>
      </c>
      <c r="H216" s="56">
        <v>15</v>
      </c>
      <c r="I216" s="27">
        <v>0.9</v>
      </c>
      <c r="J216" s="27"/>
      <c r="O216" s="27"/>
      <c r="P216" s="23"/>
      <c r="R216" s="23"/>
      <c r="T216" s="26">
        <f t="shared" si="43"/>
        <v>59.56263</v>
      </c>
    </row>
    <row r="217" spans="1:20" ht="12.75" outlineLevel="2">
      <c r="A217" s="19" t="s">
        <v>514</v>
      </c>
      <c r="B217" s="19" t="s">
        <v>844</v>
      </c>
      <c r="C217" s="1" t="s">
        <v>656</v>
      </c>
      <c r="D217" s="23" t="s">
        <v>657</v>
      </c>
      <c r="E217" s="27" t="s">
        <v>335</v>
      </c>
      <c r="F217" s="2" t="s">
        <v>338</v>
      </c>
      <c r="G217" s="27">
        <v>118.69416</v>
      </c>
      <c r="H217" s="56">
        <v>86</v>
      </c>
      <c r="I217" s="27">
        <v>5.16</v>
      </c>
      <c r="J217" s="27"/>
      <c r="O217" s="27"/>
      <c r="P217" s="23"/>
      <c r="R217" s="23"/>
      <c r="T217" s="26">
        <f t="shared" si="43"/>
        <v>123.85416</v>
      </c>
    </row>
    <row r="218" spans="1:20" ht="12.75" outlineLevel="2">
      <c r="A218" s="19" t="s">
        <v>514</v>
      </c>
      <c r="B218" s="19" t="s">
        <v>844</v>
      </c>
      <c r="C218" s="1" t="s">
        <v>656</v>
      </c>
      <c r="D218" s="23" t="s">
        <v>657</v>
      </c>
      <c r="E218" s="27" t="s">
        <v>335</v>
      </c>
      <c r="F218" s="2" t="s">
        <v>339</v>
      </c>
      <c r="G218" s="27">
        <v>188.60283</v>
      </c>
      <c r="H218" s="56">
        <v>267</v>
      </c>
      <c r="I218" s="27">
        <v>16.02</v>
      </c>
      <c r="J218" s="27"/>
      <c r="O218" s="27"/>
      <c r="P218" s="23"/>
      <c r="R218" s="23"/>
      <c r="T218" s="26">
        <f t="shared" si="43"/>
        <v>204.62283000000002</v>
      </c>
    </row>
    <row r="219" spans="1:20" ht="12.75" outlineLevel="2">
      <c r="A219" s="19" t="s">
        <v>514</v>
      </c>
      <c r="B219" s="19" t="s">
        <v>844</v>
      </c>
      <c r="C219" s="1" t="s">
        <v>656</v>
      </c>
      <c r="D219" s="23" t="s">
        <v>657</v>
      </c>
      <c r="E219" s="27" t="s">
        <v>335</v>
      </c>
      <c r="F219" s="2" t="s">
        <v>340</v>
      </c>
      <c r="G219" s="27">
        <v>20.1123</v>
      </c>
      <c r="H219" s="56">
        <v>27</v>
      </c>
      <c r="I219" s="27">
        <v>12.96</v>
      </c>
      <c r="J219" s="27"/>
      <c r="K219" s="51"/>
      <c r="L219" s="3"/>
      <c r="M219" s="26"/>
      <c r="N219" s="47"/>
      <c r="O219" s="26"/>
      <c r="P219" s="3"/>
      <c r="Q219" s="26"/>
      <c r="R219" s="3"/>
      <c r="T219" s="26">
        <f t="shared" si="43"/>
        <v>33.0723</v>
      </c>
    </row>
    <row r="220" spans="1:20" ht="12.75" outlineLevel="2">
      <c r="A220" s="19" t="s">
        <v>514</v>
      </c>
      <c r="B220" s="19" t="s">
        <v>844</v>
      </c>
      <c r="C220" s="1" t="s">
        <v>656</v>
      </c>
      <c r="D220" s="19" t="s">
        <v>657</v>
      </c>
      <c r="E220" s="27" t="s">
        <v>335</v>
      </c>
      <c r="F220" s="2" t="s">
        <v>356</v>
      </c>
      <c r="G220" s="27"/>
      <c r="H220" s="56"/>
      <c r="I220" s="27"/>
      <c r="J220" s="27">
        <v>180</v>
      </c>
      <c r="K220" s="51"/>
      <c r="L220" s="3"/>
      <c r="M220" s="26"/>
      <c r="N220" s="47"/>
      <c r="O220" s="26"/>
      <c r="P220" s="3"/>
      <c r="Q220" s="26"/>
      <c r="R220" s="3"/>
      <c r="T220" s="26">
        <f t="shared" si="43"/>
        <v>180</v>
      </c>
    </row>
    <row r="221" spans="1:20" s="3" customFormat="1" ht="12.75" outlineLevel="1">
      <c r="A221" s="222"/>
      <c r="B221" s="222"/>
      <c r="C221" s="224"/>
      <c r="D221" s="223" t="s">
        <v>193</v>
      </c>
      <c r="E221" s="229"/>
      <c r="G221" s="26">
        <f aca="true" t="shared" si="44" ref="G221:T221">SUBTOTAL(9,G214:G220)</f>
        <v>558.211095</v>
      </c>
      <c r="H221" s="227">
        <f t="shared" si="44"/>
        <v>880</v>
      </c>
      <c r="I221" s="26">
        <f t="shared" si="44"/>
        <v>83.53999999999999</v>
      </c>
      <c r="J221" s="26">
        <f t="shared" si="44"/>
        <v>180</v>
      </c>
      <c r="K221" s="230">
        <f t="shared" si="44"/>
        <v>0</v>
      </c>
      <c r="L221" s="231">
        <f t="shared" si="44"/>
        <v>0</v>
      </c>
      <c r="M221" s="26">
        <f t="shared" si="44"/>
        <v>0</v>
      </c>
      <c r="N221" s="47">
        <f t="shared" si="44"/>
        <v>181</v>
      </c>
      <c r="O221" s="26">
        <f t="shared" si="44"/>
        <v>13032</v>
      </c>
      <c r="P221" s="227">
        <f t="shared" si="44"/>
        <v>0</v>
      </c>
      <c r="Q221" s="26">
        <f t="shared" si="44"/>
        <v>0</v>
      </c>
      <c r="R221" s="26">
        <f t="shared" si="44"/>
        <v>0</v>
      </c>
      <c r="S221" s="26">
        <f t="shared" si="44"/>
        <v>0</v>
      </c>
      <c r="T221" s="26">
        <f t="shared" si="44"/>
        <v>13853.751095000001</v>
      </c>
    </row>
    <row r="222" spans="1:20" ht="12.75" outlineLevel="2">
      <c r="A222" s="19" t="s">
        <v>514</v>
      </c>
      <c r="B222" s="19" t="s">
        <v>891</v>
      </c>
      <c r="C222" s="25" t="s">
        <v>889</v>
      </c>
      <c r="D222" s="19" t="s">
        <v>890</v>
      </c>
      <c r="E222" s="27" t="s">
        <v>861</v>
      </c>
      <c r="F222" s="2" t="s">
        <v>861</v>
      </c>
      <c r="G222" s="27"/>
      <c r="H222" s="56"/>
      <c r="I222" s="27"/>
      <c r="J222" s="27"/>
      <c r="K222" s="51"/>
      <c r="L222" s="3"/>
      <c r="M222" s="26"/>
      <c r="N222" s="58">
        <f>O222/$O$2</f>
        <v>0.75</v>
      </c>
      <c r="O222" s="27">
        <v>54</v>
      </c>
      <c r="P222" s="3"/>
      <c r="Q222" s="26"/>
      <c r="R222" s="3"/>
      <c r="T222" s="26">
        <f>G222+I222+J222+M222+O222+Q222+R222+S222</f>
        <v>54</v>
      </c>
    </row>
    <row r="223" spans="1:20" s="3" customFormat="1" ht="12.75" outlineLevel="1">
      <c r="A223" s="222"/>
      <c r="B223" s="222"/>
      <c r="C223" s="224"/>
      <c r="D223" s="223" t="s">
        <v>329</v>
      </c>
      <c r="E223" s="229"/>
      <c r="G223" s="26">
        <f aca="true" t="shared" si="45" ref="G223:T223">SUBTOTAL(9,G222:G222)</f>
        <v>0</v>
      </c>
      <c r="H223" s="227">
        <f t="shared" si="45"/>
        <v>0</v>
      </c>
      <c r="I223" s="26">
        <f t="shared" si="45"/>
        <v>0</v>
      </c>
      <c r="J223" s="26">
        <f t="shared" si="45"/>
        <v>0</v>
      </c>
      <c r="K223" s="230">
        <f t="shared" si="45"/>
        <v>0</v>
      </c>
      <c r="L223" s="231">
        <f t="shared" si="45"/>
        <v>0</v>
      </c>
      <c r="M223" s="26">
        <f t="shared" si="45"/>
        <v>0</v>
      </c>
      <c r="N223" s="47">
        <f t="shared" si="45"/>
        <v>0.75</v>
      </c>
      <c r="O223" s="26">
        <f t="shared" si="45"/>
        <v>54</v>
      </c>
      <c r="P223" s="227">
        <f t="shared" si="45"/>
        <v>0</v>
      </c>
      <c r="Q223" s="26">
        <f t="shared" si="45"/>
        <v>0</v>
      </c>
      <c r="R223" s="26">
        <f t="shared" si="45"/>
        <v>0</v>
      </c>
      <c r="S223" s="26">
        <f t="shared" si="45"/>
        <v>0</v>
      </c>
      <c r="T223" s="26">
        <f t="shared" si="45"/>
        <v>54</v>
      </c>
    </row>
    <row r="224" spans="1:20" ht="12.75" outlineLevel="2">
      <c r="A224" s="20" t="s">
        <v>514</v>
      </c>
      <c r="B224" s="20" t="s">
        <v>856</v>
      </c>
      <c r="C224" s="41" t="s">
        <v>855</v>
      </c>
      <c r="D224" s="20" t="s">
        <v>857</v>
      </c>
      <c r="E224" s="60" t="s">
        <v>335</v>
      </c>
      <c r="F224" s="4">
        <v>15</v>
      </c>
      <c r="G224" s="36">
        <v>0.335</v>
      </c>
      <c r="H224" s="64">
        <v>1</v>
      </c>
      <c r="I224" s="64">
        <v>0.01</v>
      </c>
      <c r="J224" s="64"/>
      <c r="K224" s="66"/>
      <c r="M224" s="73"/>
      <c r="P224" s="23"/>
      <c r="R224" s="23"/>
      <c r="T224" s="26">
        <f>G224+I224+J224+M224+O224+Q224+R224+S224</f>
        <v>0.34500000000000003</v>
      </c>
    </row>
    <row r="225" spans="1:20" ht="12.75" outlineLevel="2">
      <c r="A225" s="20" t="s">
        <v>514</v>
      </c>
      <c r="B225" s="20" t="s">
        <v>856</v>
      </c>
      <c r="C225" s="41" t="s">
        <v>855</v>
      </c>
      <c r="D225" s="77" t="s">
        <v>857</v>
      </c>
      <c r="E225" s="36" t="s">
        <v>335</v>
      </c>
      <c r="F225" s="4" t="s">
        <v>356</v>
      </c>
      <c r="G225" s="36"/>
      <c r="H225" s="65"/>
      <c r="I225" s="36"/>
      <c r="J225" s="36">
        <v>15</v>
      </c>
      <c r="K225" s="66"/>
      <c r="O225" s="27"/>
      <c r="P225" s="23"/>
      <c r="R225" s="23"/>
      <c r="T225" s="26">
        <f>G225+I225+J225+M225+O225+Q225+R225+S225</f>
        <v>15</v>
      </c>
    </row>
    <row r="226" spans="1:20" s="3" customFormat="1" ht="12.75" outlineLevel="1">
      <c r="A226" s="222"/>
      <c r="B226" s="222"/>
      <c r="C226" s="224"/>
      <c r="D226" s="223" t="s">
        <v>215</v>
      </c>
      <c r="E226" s="229"/>
      <c r="G226" s="26">
        <f aca="true" t="shared" si="46" ref="G226:T226">SUBTOTAL(9,G224:G225)</f>
        <v>0.335</v>
      </c>
      <c r="H226" s="227">
        <f t="shared" si="46"/>
        <v>1</v>
      </c>
      <c r="I226" s="26">
        <f t="shared" si="46"/>
        <v>0.01</v>
      </c>
      <c r="J226" s="26">
        <f t="shared" si="46"/>
        <v>15</v>
      </c>
      <c r="K226" s="230">
        <f t="shared" si="46"/>
        <v>0</v>
      </c>
      <c r="L226" s="231">
        <f t="shared" si="46"/>
        <v>0</v>
      </c>
      <c r="M226" s="26">
        <f t="shared" si="46"/>
        <v>0</v>
      </c>
      <c r="N226" s="47">
        <f t="shared" si="46"/>
        <v>0</v>
      </c>
      <c r="O226" s="26">
        <f t="shared" si="46"/>
        <v>0</v>
      </c>
      <c r="P226" s="227">
        <f t="shared" si="46"/>
        <v>0</v>
      </c>
      <c r="Q226" s="26">
        <f t="shared" si="46"/>
        <v>0</v>
      </c>
      <c r="R226" s="26">
        <f t="shared" si="46"/>
        <v>0</v>
      </c>
      <c r="S226" s="26">
        <f t="shared" si="46"/>
        <v>0</v>
      </c>
      <c r="T226" s="26">
        <f t="shared" si="46"/>
        <v>15.345</v>
      </c>
    </row>
    <row r="227" spans="1:20" ht="12.75" outlineLevel="2">
      <c r="A227" s="20" t="s">
        <v>514</v>
      </c>
      <c r="B227" s="20" t="s">
        <v>856</v>
      </c>
      <c r="C227" s="41" t="s">
        <v>855</v>
      </c>
      <c r="D227" s="76" t="s">
        <v>946</v>
      </c>
      <c r="E227" s="60" t="s">
        <v>713</v>
      </c>
      <c r="F227" s="23" t="s">
        <v>713</v>
      </c>
      <c r="K227" s="52">
        <v>2</v>
      </c>
      <c r="L227" s="53">
        <v>0.0179</v>
      </c>
      <c r="M227" s="27">
        <f>K227*L227*$M$2</f>
        <v>112.23299999999999</v>
      </c>
      <c r="T227" s="26">
        <f>G227+I227+J227+M227+O227+Q227+R227+S227</f>
        <v>112.23299999999999</v>
      </c>
    </row>
    <row r="228" spans="1:20" s="3" customFormat="1" ht="12.75" outlineLevel="1">
      <c r="A228" s="222"/>
      <c r="B228" s="222"/>
      <c r="C228" s="224"/>
      <c r="D228" s="223" t="s">
        <v>216</v>
      </c>
      <c r="E228" s="229"/>
      <c r="G228" s="26">
        <f aca="true" t="shared" si="47" ref="G228:T228">SUBTOTAL(9,G227:G227)</f>
        <v>0</v>
      </c>
      <c r="H228" s="227">
        <f t="shared" si="47"/>
        <v>0</v>
      </c>
      <c r="I228" s="26">
        <f t="shared" si="47"/>
        <v>0</v>
      </c>
      <c r="J228" s="26">
        <f t="shared" si="47"/>
        <v>0</v>
      </c>
      <c r="K228" s="230">
        <f t="shared" si="47"/>
        <v>2</v>
      </c>
      <c r="L228" s="231">
        <f t="shared" si="47"/>
        <v>0.0179</v>
      </c>
      <c r="M228" s="26">
        <f t="shared" si="47"/>
        <v>112.23299999999999</v>
      </c>
      <c r="N228" s="47">
        <f t="shared" si="47"/>
        <v>0</v>
      </c>
      <c r="O228" s="26">
        <f t="shared" si="47"/>
        <v>0</v>
      </c>
      <c r="P228" s="227">
        <f t="shared" si="47"/>
        <v>0</v>
      </c>
      <c r="Q228" s="26">
        <f t="shared" si="47"/>
        <v>0</v>
      </c>
      <c r="R228" s="26">
        <f t="shared" si="47"/>
        <v>0</v>
      </c>
      <c r="S228" s="26">
        <f t="shared" si="47"/>
        <v>0</v>
      </c>
      <c r="T228" s="26">
        <f t="shared" si="47"/>
        <v>112.23299999999999</v>
      </c>
    </row>
    <row r="229" spans="1:20" ht="12.75" outlineLevel="2">
      <c r="A229" s="19" t="s">
        <v>514</v>
      </c>
      <c r="B229" s="19" t="s">
        <v>836</v>
      </c>
      <c r="C229" s="25">
        <v>705300</v>
      </c>
      <c r="D229" s="54" t="s">
        <v>883</v>
      </c>
      <c r="E229" s="60" t="s">
        <v>861</v>
      </c>
      <c r="F229" s="23" t="s">
        <v>861</v>
      </c>
      <c r="N229" s="58">
        <f>O229/$O$2</f>
        <v>0.5</v>
      </c>
      <c r="O229" s="27">
        <v>36</v>
      </c>
      <c r="P229" s="23"/>
      <c r="R229" s="23"/>
      <c r="T229" s="26">
        <f aca="true" t="shared" si="48" ref="T229:T234">G229+I229+J229+M229+O229+Q229+R229+S229</f>
        <v>36</v>
      </c>
    </row>
    <row r="230" spans="1:20" ht="12.75" outlineLevel="2">
      <c r="A230" s="20" t="s">
        <v>514</v>
      </c>
      <c r="B230" s="20" t="s">
        <v>843</v>
      </c>
      <c r="C230" s="74" t="s">
        <v>648</v>
      </c>
      <c r="D230" s="77" t="s">
        <v>883</v>
      </c>
      <c r="E230" s="36" t="s">
        <v>861</v>
      </c>
      <c r="F230" s="4" t="s">
        <v>861</v>
      </c>
      <c r="G230" s="36"/>
      <c r="H230" s="65"/>
      <c r="I230" s="36"/>
      <c r="J230" s="36"/>
      <c r="K230" s="66"/>
      <c r="L230" s="64"/>
      <c r="M230" s="36"/>
      <c r="N230" s="58">
        <f>O230/$O$2</f>
        <v>0.75</v>
      </c>
      <c r="O230" s="36">
        <v>54</v>
      </c>
      <c r="P230" s="64"/>
      <c r="Q230" s="36"/>
      <c r="R230" s="64"/>
      <c r="S230" s="36"/>
      <c r="T230" s="26">
        <f t="shared" si="48"/>
        <v>54</v>
      </c>
    </row>
    <row r="231" spans="1:20" ht="12.75" outlineLevel="2">
      <c r="A231" s="19" t="s">
        <v>514</v>
      </c>
      <c r="B231" s="19" t="s">
        <v>935</v>
      </c>
      <c r="C231" s="1" t="s">
        <v>859</v>
      </c>
      <c r="D231" s="23" t="s">
        <v>883</v>
      </c>
      <c r="E231" s="27" t="s">
        <v>335</v>
      </c>
      <c r="F231" s="2" t="s">
        <v>905</v>
      </c>
      <c r="G231" s="27">
        <v>6258.52</v>
      </c>
      <c r="H231" s="56"/>
      <c r="I231" s="27"/>
      <c r="J231" s="27"/>
      <c r="O231" s="27"/>
      <c r="P231" s="23"/>
      <c r="R231" s="23"/>
      <c r="T231" s="26">
        <f t="shared" si="48"/>
        <v>6258.52</v>
      </c>
    </row>
    <row r="232" spans="1:20" ht="12.75" outlineLevel="2">
      <c r="A232" s="19" t="s">
        <v>514</v>
      </c>
      <c r="B232" s="19" t="s">
        <v>829</v>
      </c>
      <c r="C232" s="40" t="s">
        <v>643</v>
      </c>
      <c r="D232" s="72" t="s">
        <v>883</v>
      </c>
      <c r="E232" s="27" t="s">
        <v>335</v>
      </c>
      <c r="F232" s="2" t="s">
        <v>905</v>
      </c>
      <c r="G232" s="27">
        <v>336.95</v>
      </c>
      <c r="H232" s="56"/>
      <c r="I232" s="27"/>
      <c r="J232" s="27"/>
      <c r="O232" s="27"/>
      <c r="P232" s="23"/>
      <c r="R232" s="23"/>
      <c r="T232" s="26">
        <f t="shared" si="48"/>
        <v>336.95</v>
      </c>
    </row>
    <row r="233" spans="1:20" ht="12.75" outlineLevel="2">
      <c r="A233" s="19" t="s">
        <v>514</v>
      </c>
      <c r="B233" s="19" t="s">
        <v>891</v>
      </c>
      <c r="C233" s="25" t="s">
        <v>900</v>
      </c>
      <c r="D233" s="54" t="s">
        <v>883</v>
      </c>
      <c r="E233" s="60" t="s">
        <v>861</v>
      </c>
      <c r="F233" s="23" t="s">
        <v>861</v>
      </c>
      <c r="N233" s="58">
        <f>O233/$O$2</f>
        <v>0.25</v>
      </c>
      <c r="O233" s="27">
        <v>18</v>
      </c>
      <c r="P233" s="23"/>
      <c r="R233" s="23"/>
      <c r="T233" s="26">
        <f t="shared" si="48"/>
        <v>18</v>
      </c>
    </row>
    <row r="234" spans="1:20" ht="12.75" outlineLevel="2">
      <c r="A234" s="19" t="s">
        <v>514</v>
      </c>
      <c r="B234" s="19" t="s">
        <v>891</v>
      </c>
      <c r="C234" s="25" t="s">
        <v>901</v>
      </c>
      <c r="D234" s="54" t="s">
        <v>883</v>
      </c>
      <c r="E234" s="60" t="s">
        <v>861</v>
      </c>
      <c r="F234" s="23" t="s">
        <v>861</v>
      </c>
      <c r="N234" s="58">
        <f>O234/$O$2</f>
        <v>0.5</v>
      </c>
      <c r="O234" s="27">
        <v>36</v>
      </c>
      <c r="P234" s="23"/>
      <c r="R234" s="23"/>
      <c r="T234" s="26">
        <f t="shared" si="48"/>
        <v>36</v>
      </c>
    </row>
    <row r="235" spans="1:20" s="3" customFormat="1" ht="12.75" outlineLevel="1">
      <c r="A235" s="222"/>
      <c r="B235" s="222"/>
      <c r="C235" s="224"/>
      <c r="D235" s="223" t="s">
        <v>230</v>
      </c>
      <c r="E235" s="229"/>
      <c r="G235" s="26">
        <f aca="true" t="shared" si="49" ref="G235:T235">SUBTOTAL(9,G229:G234)</f>
        <v>6595.47</v>
      </c>
      <c r="H235" s="227">
        <f t="shared" si="49"/>
        <v>0</v>
      </c>
      <c r="I235" s="26">
        <f t="shared" si="49"/>
        <v>0</v>
      </c>
      <c r="J235" s="26">
        <f t="shared" si="49"/>
        <v>0</v>
      </c>
      <c r="K235" s="230">
        <f t="shared" si="49"/>
        <v>0</v>
      </c>
      <c r="L235" s="231">
        <f t="shared" si="49"/>
        <v>0</v>
      </c>
      <c r="M235" s="26">
        <f t="shared" si="49"/>
        <v>0</v>
      </c>
      <c r="N235" s="47">
        <f t="shared" si="49"/>
        <v>2</v>
      </c>
      <c r="O235" s="26">
        <f t="shared" si="49"/>
        <v>144</v>
      </c>
      <c r="P235" s="227">
        <f t="shared" si="49"/>
        <v>0</v>
      </c>
      <c r="Q235" s="26">
        <f t="shared" si="49"/>
        <v>0</v>
      </c>
      <c r="R235" s="26">
        <f t="shared" si="49"/>
        <v>0</v>
      </c>
      <c r="S235" s="26">
        <f t="shared" si="49"/>
        <v>0</v>
      </c>
      <c r="T235" s="26">
        <f t="shared" si="49"/>
        <v>6739.47</v>
      </c>
    </row>
    <row r="236" spans="1:20" s="3" customFormat="1" ht="12.75" outlineLevel="1" collapsed="1">
      <c r="A236" s="222"/>
      <c r="B236" s="222"/>
      <c r="C236" s="224"/>
      <c r="D236" s="223" t="s">
        <v>2</v>
      </c>
      <c r="E236" s="229"/>
      <c r="G236" s="26">
        <f aca="true" t="shared" si="50" ref="G236:T236">SUBTOTAL(9,G5:G234)</f>
        <v>248987.50251500003</v>
      </c>
      <c r="H236" s="227">
        <f t="shared" si="50"/>
        <v>181865</v>
      </c>
      <c r="I236" s="26">
        <f t="shared" si="50"/>
        <v>26060.67000000001</v>
      </c>
      <c r="J236" s="26">
        <f t="shared" si="50"/>
        <v>3540</v>
      </c>
      <c r="K236" s="230">
        <f t="shared" si="50"/>
        <v>54</v>
      </c>
      <c r="L236" s="231">
        <f t="shared" si="50"/>
        <v>5.4837</v>
      </c>
      <c r="M236" s="26">
        <f t="shared" si="50"/>
        <v>54258.69900000001</v>
      </c>
      <c r="N236" s="47">
        <f t="shared" si="50"/>
        <v>216.75</v>
      </c>
      <c r="O236" s="26">
        <f t="shared" si="50"/>
        <v>15606</v>
      </c>
      <c r="P236" s="227">
        <f t="shared" si="50"/>
        <v>389875</v>
      </c>
      <c r="Q236" s="26">
        <f t="shared" si="50"/>
        <v>24273.15</v>
      </c>
      <c r="R236" s="26">
        <f t="shared" si="50"/>
        <v>3898.75</v>
      </c>
      <c r="S236" s="26">
        <f t="shared" si="50"/>
        <v>496.27000000000004</v>
      </c>
      <c r="T236" s="26">
        <f t="shared" si="50"/>
        <v>377121.04151499993</v>
      </c>
    </row>
    <row r="237" ht="12.75">
      <c r="G237" s="26"/>
    </row>
    <row r="238" spans="1:7" ht="12.75">
      <c r="A238" s="244" t="s">
        <v>956</v>
      </c>
      <c r="B238" s="244"/>
      <c r="C238" s="244"/>
      <c r="G238" s="26"/>
    </row>
    <row r="239" spans="1:20" ht="38.25">
      <c r="A239" s="28" t="s">
        <v>351</v>
      </c>
      <c r="B239" s="28" t="s">
        <v>352</v>
      </c>
      <c r="C239" s="29" t="s">
        <v>353</v>
      </c>
      <c r="D239" s="30" t="s">
        <v>333</v>
      </c>
      <c r="E239" s="30" t="s">
        <v>354</v>
      </c>
      <c r="F239" s="30" t="s">
        <v>334</v>
      </c>
      <c r="G239" s="31" t="s">
        <v>335</v>
      </c>
      <c r="H239" s="32" t="s">
        <v>355</v>
      </c>
      <c r="I239" s="31" t="s">
        <v>336</v>
      </c>
      <c r="J239" s="31" t="s">
        <v>356</v>
      </c>
      <c r="K239" s="50" t="s">
        <v>702</v>
      </c>
      <c r="L239" s="33" t="s">
        <v>703</v>
      </c>
      <c r="M239" s="31" t="s">
        <v>704</v>
      </c>
      <c r="N239" s="33" t="s">
        <v>705</v>
      </c>
      <c r="O239" s="31" t="s">
        <v>706</v>
      </c>
      <c r="P239" s="46" t="s">
        <v>707</v>
      </c>
      <c r="Q239" s="31" t="s">
        <v>708</v>
      </c>
      <c r="R239" s="31" t="s">
        <v>709</v>
      </c>
      <c r="S239" s="34" t="s">
        <v>710</v>
      </c>
      <c r="T239" s="35" t="s">
        <v>722</v>
      </c>
    </row>
    <row r="240" spans="1:20" ht="12.75" outlineLevel="1">
      <c r="A240" s="19" t="s">
        <v>514</v>
      </c>
      <c r="B240" s="19" t="s">
        <v>819</v>
      </c>
      <c r="C240" s="1" t="s">
        <v>646</v>
      </c>
      <c r="D240" s="23" t="s">
        <v>647</v>
      </c>
      <c r="E240" s="27" t="s">
        <v>335</v>
      </c>
      <c r="F240" s="2">
        <v>15</v>
      </c>
      <c r="G240" s="27">
        <v>3.174795</v>
      </c>
      <c r="H240" s="56">
        <v>9</v>
      </c>
      <c r="I240" s="27">
        <v>0.9</v>
      </c>
      <c r="J240" s="27"/>
      <c r="O240" s="27"/>
      <c r="P240" s="23"/>
      <c r="R240" s="23"/>
      <c r="T240" s="26">
        <f>G240+I240+J240+M240+O240+Q240+R240+S240</f>
        <v>4.074795</v>
      </c>
    </row>
    <row r="241" spans="1:20" ht="12.75" outlineLevel="1">
      <c r="A241" s="19" t="s">
        <v>514</v>
      </c>
      <c r="B241" s="19" t="s">
        <v>819</v>
      </c>
      <c r="C241" s="1" t="s">
        <v>646</v>
      </c>
      <c r="D241" s="23" t="s">
        <v>647</v>
      </c>
      <c r="E241" s="27" t="s">
        <v>335</v>
      </c>
      <c r="F241" s="2" t="s">
        <v>337</v>
      </c>
      <c r="G241" s="27">
        <v>1.28466</v>
      </c>
      <c r="H241" s="56">
        <v>1</v>
      </c>
      <c r="I241" s="27">
        <v>0.06</v>
      </c>
      <c r="J241" s="27"/>
      <c r="O241" s="27"/>
      <c r="P241" s="23"/>
      <c r="R241" s="23"/>
      <c r="T241" s="26">
        <f>G241+I241+J241+M241+O241+Q241+R241+S241</f>
        <v>1.34466</v>
      </c>
    </row>
    <row r="242" spans="1:20" ht="12.75" outlineLevel="1">
      <c r="A242" s="19" t="s">
        <v>514</v>
      </c>
      <c r="B242" s="19" t="s">
        <v>819</v>
      </c>
      <c r="C242" s="40" t="s">
        <v>646</v>
      </c>
      <c r="D242" s="23" t="s">
        <v>647</v>
      </c>
      <c r="E242" s="27" t="s">
        <v>335</v>
      </c>
      <c r="F242" s="2" t="s">
        <v>338</v>
      </c>
      <c r="G242" s="27">
        <v>4.928039999999999</v>
      </c>
      <c r="H242" s="56">
        <v>3</v>
      </c>
      <c r="I242" s="27">
        <v>0.18</v>
      </c>
      <c r="J242" s="27"/>
      <c r="O242" s="27"/>
      <c r="P242" s="23"/>
      <c r="R242" s="23"/>
      <c r="T242" s="26">
        <f>G242+I242+J242+M242+O242+Q242+R242+S242</f>
        <v>5.108039999999999</v>
      </c>
    </row>
    <row r="243" spans="1:20" ht="12.75" outlineLevel="1">
      <c r="A243" s="19" t="s">
        <v>514</v>
      </c>
      <c r="B243" s="19" t="s">
        <v>819</v>
      </c>
      <c r="C243" s="1" t="s">
        <v>646</v>
      </c>
      <c r="D243" s="23" t="s">
        <v>647</v>
      </c>
      <c r="E243" s="27" t="s">
        <v>335</v>
      </c>
      <c r="F243" s="2" t="s">
        <v>339</v>
      </c>
      <c r="G243" s="27">
        <v>0.46331999999999995</v>
      </c>
      <c r="H243" s="56">
        <v>1</v>
      </c>
      <c r="I243" s="27">
        <v>0.06</v>
      </c>
      <c r="J243" s="27"/>
      <c r="O243" s="27"/>
      <c r="P243" s="23"/>
      <c r="R243" s="23"/>
      <c r="T243" s="26">
        <f>G243+I243+J243+M243+O243+Q243+R243+S243</f>
        <v>0.52332</v>
      </c>
    </row>
    <row r="244" spans="1:20" ht="12.75">
      <c r="A244" s="19"/>
      <c r="B244" s="19"/>
      <c r="C244" s="224" t="s">
        <v>232</v>
      </c>
      <c r="E244" s="64"/>
      <c r="F244" s="64"/>
      <c r="G244" s="81">
        <f aca="true" t="shared" si="51" ref="G244:T244">SUBTOTAL(9,G240:G243)</f>
        <v>9.850814999999999</v>
      </c>
      <c r="H244" s="82">
        <f t="shared" si="51"/>
        <v>14</v>
      </c>
      <c r="I244" s="81">
        <f t="shared" si="51"/>
        <v>1.2</v>
      </c>
      <c r="J244" s="81">
        <f t="shared" si="51"/>
        <v>0</v>
      </c>
      <c r="K244" s="83">
        <f t="shared" si="51"/>
        <v>0</v>
      </c>
      <c r="L244" s="83">
        <f t="shared" si="51"/>
        <v>0</v>
      </c>
      <c r="M244" s="81">
        <f t="shared" si="51"/>
        <v>0</v>
      </c>
      <c r="N244" s="83">
        <f t="shared" si="51"/>
        <v>0</v>
      </c>
      <c r="O244" s="81">
        <f t="shared" si="51"/>
        <v>0</v>
      </c>
      <c r="P244" s="82">
        <f t="shared" si="51"/>
        <v>0</v>
      </c>
      <c r="Q244" s="81">
        <f t="shared" si="51"/>
        <v>0</v>
      </c>
      <c r="R244" s="81">
        <f t="shared" si="51"/>
        <v>0</v>
      </c>
      <c r="S244" s="81">
        <f t="shared" si="51"/>
        <v>0</v>
      </c>
      <c r="T244" s="81">
        <f t="shared" si="51"/>
        <v>11.050814999999998</v>
      </c>
    </row>
    <row r="245" spans="1:20" ht="12.75" outlineLevel="1">
      <c r="A245" s="19" t="s">
        <v>514</v>
      </c>
      <c r="B245" s="19" t="s">
        <v>819</v>
      </c>
      <c r="C245" s="1" t="s">
        <v>515</v>
      </c>
      <c r="D245" s="23" t="s">
        <v>516</v>
      </c>
      <c r="E245" s="27" t="s">
        <v>335</v>
      </c>
      <c r="F245" s="2">
        <v>15</v>
      </c>
      <c r="G245" s="27">
        <v>578.934135</v>
      </c>
      <c r="H245" s="56">
        <v>1640</v>
      </c>
      <c r="I245" s="27">
        <v>164</v>
      </c>
      <c r="J245" s="27"/>
      <c r="O245" s="27"/>
      <c r="P245" s="23"/>
      <c r="R245" s="23"/>
      <c r="T245" s="26">
        <f>G245+I245+J245+M245+O245+Q245+R245+S245</f>
        <v>742.934135</v>
      </c>
    </row>
    <row r="246" spans="1:20" ht="12.75" outlineLevel="1">
      <c r="A246" s="19" t="s">
        <v>514</v>
      </c>
      <c r="B246" s="19" t="s">
        <v>819</v>
      </c>
      <c r="C246" s="1" t="s">
        <v>515</v>
      </c>
      <c r="D246" s="23" t="s">
        <v>516</v>
      </c>
      <c r="E246" s="27" t="s">
        <v>335</v>
      </c>
      <c r="F246" s="2" t="s">
        <v>338</v>
      </c>
      <c r="G246" s="27">
        <v>5.64408</v>
      </c>
      <c r="H246" s="56">
        <v>16</v>
      </c>
      <c r="I246" s="27">
        <v>0.96</v>
      </c>
      <c r="J246" s="27"/>
      <c r="O246" s="27"/>
      <c r="P246" s="23"/>
      <c r="R246" s="23"/>
      <c r="T246" s="26">
        <f>G246+I246+J246+M246+O246+Q246+R246+S246</f>
        <v>6.60408</v>
      </c>
    </row>
    <row r="247" spans="1:20" ht="12.75" outlineLevel="1">
      <c r="A247" s="19" t="s">
        <v>514</v>
      </c>
      <c r="B247" s="19" t="s">
        <v>819</v>
      </c>
      <c r="C247" s="42" t="s">
        <v>515</v>
      </c>
      <c r="D247" s="23" t="s">
        <v>516</v>
      </c>
      <c r="E247" s="27" t="s">
        <v>335</v>
      </c>
      <c r="F247" s="2" t="s">
        <v>339</v>
      </c>
      <c r="G247" s="27">
        <v>14.56299</v>
      </c>
      <c r="H247" s="56">
        <v>32</v>
      </c>
      <c r="I247" s="27">
        <v>1.92</v>
      </c>
      <c r="J247" s="27"/>
      <c r="K247" s="51"/>
      <c r="L247" s="3"/>
      <c r="M247" s="26"/>
      <c r="N247" s="47"/>
      <c r="O247" s="26"/>
      <c r="P247" s="3"/>
      <c r="Q247" s="26"/>
      <c r="R247" s="3"/>
      <c r="T247" s="26">
        <f>G247+I247+J247+M247+O247+Q247+R247+S247</f>
        <v>16.48299</v>
      </c>
    </row>
    <row r="248" spans="1:20" ht="12.75" outlineLevel="1">
      <c r="A248" s="19" t="s">
        <v>514</v>
      </c>
      <c r="B248" s="19" t="s">
        <v>819</v>
      </c>
      <c r="C248" s="42" t="s">
        <v>515</v>
      </c>
      <c r="D248" s="23" t="s">
        <v>516</v>
      </c>
      <c r="E248" s="27" t="s">
        <v>335</v>
      </c>
      <c r="F248" s="2" t="s">
        <v>340</v>
      </c>
      <c r="G248" s="27">
        <v>3.7592099999999995</v>
      </c>
      <c r="H248" s="56">
        <v>9</v>
      </c>
      <c r="I248" s="27">
        <v>4.32</v>
      </c>
      <c r="J248" s="27"/>
      <c r="O248" s="27"/>
      <c r="P248" s="23"/>
      <c r="R248" s="23"/>
      <c r="T248" s="26">
        <f>G248+I248+J248+M248+O248+Q248+R248+S248</f>
        <v>8.07921</v>
      </c>
    </row>
    <row r="249" spans="1:20" ht="12.75" outlineLevel="1">
      <c r="A249" s="19" t="s">
        <v>514</v>
      </c>
      <c r="B249" s="19" t="s">
        <v>819</v>
      </c>
      <c r="C249" s="42" t="s">
        <v>515</v>
      </c>
      <c r="D249" s="23" t="s">
        <v>516</v>
      </c>
      <c r="E249" s="27" t="s">
        <v>335</v>
      </c>
      <c r="F249" s="2" t="s">
        <v>342</v>
      </c>
      <c r="G249" s="27">
        <v>4.71744</v>
      </c>
      <c r="H249" s="56">
        <v>16</v>
      </c>
      <c r="I249" s="27">
        <v>0.96</v>
      </c>
      <c r="J249" s="27"/>
      <c r="K249" s="51"/>
      <c r="L249" s="3"/>
      <c r="M249" s="26"/>
      <c r="N249" s="47"/>
      <c r="O249" s="26"/>
      <c r="P249" s="3"/>
      <c r="Q249" s="26"/>
      <c r="R249" s="3"/>
      <c r="T249" s="26">
        <f>G249+I249+J249+M249+O249+Q249+R249+S249</f>
        <v>5.67744</v>
      </c>
    </row>
    <row r="250" spans="1:20" ht="12.75">
      <c r="A250" s="19"/>
      <c r="B250" s="19"/>
      <c r="C250" s="228" t="s">
        <v>233</v>
      </c>
      <c r="E250" s="64"/>
      <c r="F250" s="64"/>
      <c r="G250" s="81">
        <f aca="true" t="shared" si="52" ref="G250:T250">SUBTOTAL(9,G245:G249)</f>
        <v>607.6178550000001</v>
      </c>
      <c r="H250" s="82">
        <f t="shared" si="52"/>
        <v>1713</v>
      </c>
      <c r="I250" s="81">
        <f t="shared" si="52"/>
        <v>172.16</v>
      </c>
      <c r="J250" s="81">
        <f t="shared" si="52"/>
        <v>0</v>
      </c>
      <c r="K250" s="83">
        <f t="shared" si="52"/>
        <v>0</v>
      </c>
      <c r="L250" s="83">
        <f t="shared" si="52"/>
        <v>0</v>
      </c>
      <c r="M250" s="81">
        <f t="shared" si="52"/>
        <v>0</v>
      </c>
      <c r="N250" s="83">
        <f t="shared" si="52"/>
        <v>0</v>
      </c>
      <c r="O250" s="81">
        <f t="shared" si="52"/>
        <v>0</v>
      </c>
      <c r="P250" s="82">
        <f t="shared" si="52"/>
        <v>0</v>
      </c>
      <c r="Q250" s="81">
        <f t="shared" si="52"/>
        <v>0</v>
      </c>
      <c r="R250" s="81">
        <f t="shared" si="52"/>
        <v>0</v>
      </c>
      <c r="S250" s="81">
        <f t="shared" si="52"/>
        <v>0</v>
      </c>
      <c r="T250" s="81">
        <f t="shared" si="52"/>
        <v>779.7778549999999</v>
      </c>
    </row>
    <row r="251" spans="1:20" ht="12.75" outlineLevel="1">
      <c r="A251" s="19" t="s">
        <v>514</v>
      </c>
      <c r="B251" s="19" t="s">
        <v>819</v>
      </c>
      <c r="C251" s="40" t="s">
        <v>755</v>
      </c>
      <c r="D251" s="78" t="s">
        <v>701</v>
      </c>
      <c r="E251" s="27" t="s">
        <v>335</v>
      </c>
      <c r="F251" s="2" t="s">
        <v>338</v>
      </c>
      <c r="G251" s="27">
        <v>1.4636699999999998</v>
      </c>
      <c r="H251" s="56">
        <v>1</v>
      </c>
      <c r="I251" s="27">
        <v>0.06</v>
      </c>
      <c r="J251" s="27"/>
      <c r="O251" s="27"/>
      <c r="P251" s="23"/>
      <c r="R251" s="23"/>
      <c r="T251" s="26">
        <f>G251+I251+J251+M251+O251+Q251+R251+S251</f>
        <v>1.5236699999999999</v>
      </c>
    </row>
    <row r="252" spans="1:20" ht="12.75" outlineLevel="1">
      <c r="A252" s="19" t="s">
        <v>514</v>
      </c>
      <c r="B252" s="19" t="s">
        <v>819</v>
      </c>
      <c r="C252" s="1" t="s">
        <v>755</v>
      </c>
      <c r="D252" s="64" t="s">
        <v>701</v>
      </c>
      <c r="E252" s="36" t="s">
        <v>335</v>
      </c>
      <c r="F252" s="2" t="s">
        <v>339</v>
      </c>
      <c r="G252" s="27">
        <v>0.46331999999999995</v>
      </c>
      <c r="H252" s="56">
        <v>1</v>
      </c>
      <c r="I252" s="27">
        <v>0.06</v>
      </c>
      <c r="J252" s="27"/>
      <c r="O252" s="27"/>
      <c r="P252" s="23"/>
      <c r="R252" s="23"/>
      <c r="T252" s="26">
        <f>G252+I252+J252+M252+O252+Q252+R252+S252</f>
        <v>0.52332</v>
      </c>
    </row>
    <row r="253" spans="1:20" ht="12.75" outlineLevel="1">
      <c r="A253" s="19" t="s">
        <v>514</v>
      </c>
      <c r="B253" s="19" t="s">
        <v>819</v>
      </c>
      <c r="C253" s="1" t="s">
        <v>755</v>
      </c>
      <c r="D253" s="23" t="s">
        <v>701</v>
      </c>
      <c r="E253" s="27" t="s">
        <v>335</v>
      </c>
      <c r="F253" s="2" t="s">
        <v>344</v>
      </c>
      <c r="G253" s="27">
        <v>1.0319399999999999</v>
      </c>
      <c r="H253" s="56">
        <v>1</v>
      </c>
      <c r="I253" s="27">
        <v>0.06</v>
      </c>
      <c r="J253" s="27"/>
      <c r="O253" s="27"/>
      <c r="P253" s="23"/>
      <c r="R253" s="23"/>
      <c r="T253" s="26">
        <f>G253+I253+J253+M253+O253+Q253+R253+S253</f>
        <v>1.09194</v>
      </c>
    </row>
    <row r="254" spans="3:20" ht="12.75">
      <c r="C254" s="228" t="s">
        <v>231</v>
      </c>
      <c r="E254" s="64"/>
      <c r="F254" s="64"/>
      <c r="G254" s="81">
        <f aca="true" t="shared" si="53" ref="G254:T254">SUM(G251:G253)</f>
        <v>2.9589299999999996</v>
      </c>
      <c r="H254" s="82">
        <f t="shared" si="53"/>
        <v>3</v>
      </c>
      <c r="I254" s="81">
        <f t="shared" si="53"/>
        <v>0.18</v>
      </c>
      <c r="J254" s="81">
        <f t="shared" si="53"/>
        <v>0</v>
      </c>
      <c r="K254" s="83">
        <f t="shared" si="53"/>
        <v>0</v>
      </c>
      <c r="L254" s="83">
        <f t="shared" si="53"/>
        <v>0</v>
      </c>
      <c r="M254" s="81">
        <f t="shared" si="53"/>
        <v>0</v>
      </c>
      <c r="N254" s="83">
        <f t="shared" si="53"/>
        <v>0</v>
      </c>
      <c r="O254" s="81">
        <f t="shared" si="53"/>
        <v>0</v>
      </c>
      <c r="P254" s="82">
        <f t="shared" si="53"/>
        <v>0</v>
      </c>
      <c r="Q254" s="81">
        <f t="shared" si="53"/>
        <v>0</v>
      </c>
      <c r="R254" s="81">
        <f t="shared" si="53"/>
        <v>0</v>
      </c>
      <c r="S254" s="81">
        <f t="shared" si="53"/>
        <v>0</v>
      </c>
      <c r="T254" s="81">
        <f t="shared" si="53"/>
        <v>3.13893</v>
      </c>
    </row>
  </sheetData>
  <autoFilter ref="A4:T235"/>
  <mergeCells count="1">
    <mergeCell ref="A238:C238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5"/>
  <sheetViews>
    <sheetView workbookViewId="0" topLeftCell="A1">
      <pane xSplit="4" ySplit="4" topLeftCell="P76" activePane="bottomRight" state="frozen"/>
      <selection pane="topLeft" activeCell="T1339" sqref="T1339"/>
      <selection pane="topRight" activeCell="T1339" sqref="T1339"/>
      <selection pane="bottomLeft" activeCell="T1339" sqref="T1339"/>
      <selection pane="bottomRight" activeCell="T102" sqref="T102"/>
    </sheetView>
  </sheetViews>
  <sheetFormatPr defaultColWidth="9.140625" defaultRowHeight="12.75" outlineLevelRow="2"/>
  <cols>
    <col min="1" max="1" width="9.8515625" style="23" bestFit="1" customWidth="1"/>
    <col min="2" max="2" width="9.421875" style="23" customWidth="1"/>
    <col min="3" max="3" width="28.7109375" style="2" customWidth="1"/>
    <col min="4" max="4" width="10.421875" style="23" customWidth="1"/>
    <col min="5" max="5" width="10.140625" style="23" bestFit="1" customWidth="1"/>
    <col min="6" max="6" width="10.8515625" style="23" bestFit="1" customWidth="1"/>
    <col min="7" max="7" width="12.421875" style="23" bestFit="1" customWidth="1"/>
    <col min="8" max="9" width="11.7109375" style="23" bestFit="1" customWidth="1"/>
    <col min="10" max="10" width="12.421875" style="23" bestFit="1" customWidth="1"/>
    <col min="11" max="11" width="10.421875" style="57" bestFit="1" customWidth="1"/>
    <col min="12" max="12" width="12.00390625" style="23" bestFit="1" customWidth="1"/>
    <col min="13" max="13" width="11.7109375" style="27" bestFit="1" customWidth="1"/>
    <col min="14" max="14" width="12.421875" style="58" bestFit="1" customWidth="1"/>
    <col min="15" max="15" width="12.421875" style="23" bestFit="1" customWidth="1"/>
    <col min="16" max="16" width="11.7109375" style="61" bestFit="1" customWidth="1"/>
    <col min="17" max="17" width="11.140625" style="27" bestFit="1" customWidth="1"/>
    <col min="18" max="18" width="13.00390625" style="27" bestFit="1" customWidth="1"/>
    <col min="19" max="19" width="9.7109375" style="27" bestFit="1" customWidth="1"/>
    <col min="20" max="20" width="13.421875" style="23" bestFit="1" customWidth="1"/>
    <col min="21" max="16384" width="9.140625" style="23" customWidth="1"/>
  </cols>
  <sheetData>
    <row r="1" spans="1:20" ht="12.75">
      <c r="A1" s="6"/>
      <c r="B1" s="6"/>
      <c r="C1" s="18"/>
      <c r="D1" s="7" t="s">
        <v>724</v>
      </c>
      <c r="E1" s="7" t="s">
        <v>335</v>
      </c>
      <c r="F1" s="8" t="s">
        <v>334</v>
      </c>
      <c r="G1" s="9" t="s">
        <v>727</v>
      </c>
      <c r="H1" s="10">
        <v>0.1</v>
      </c>
      <c r="I1" s="11"/>
      <c r="J1" s="10" t="s">
        <v>356</v>
      </c>
      <c r="K1" s="49"/>
      <c r="L1" s="5"/>
      <c r="M1" s="10" t="s">
        <v>713</v>
      </c>
      <c r="N1" s="12"/>
      <c r="O1" s="10" t="s">
        <v>725</v>
      </c>
      <c r="P1" s="45"/>
      <c r="Q1" s="11"/>
      <c r="R1" s="10" t="s">
        <v>726</v>
      </c>
      <c r="S1" s="13"/>
      <c r="T1" s="5"/>
    </row>
    <row r="2" spans="1:20" ht="12.75">
      <c r="A2" s="6"/>
      <c r="B2" s="6"/>
      <c r="C2" s="18"/>
      <c r="D2" s="7" t="s">
        <v>723</v>
      </c>
      <c r="E2" s="7" t="s">
        <v>730</v>
      </c>
      <c r="F2" s="8"/>
      <c r="G2" s="10" t="s">
        <v>728</v>
      </c>
      <c r="H2" s="10">
        <v>0.48</v>
      </c>
      <c r="I2" s="14"/>
      <c r="J2" s="15">
        <v>15</v>
      </c>
      <c r="K2" s="49"/>
      <c r="L2" s="16"/>
      <c r="M2" s="15">
        <v>3135</v>
      </c>
      <c r="N2" s="16"/>
      <c r="O2" s="15">
        <v>72</v>
      </c>
      <c r="P2" s="45"/>
      <c r="Q2" s="10"/>
      <c r="R2" s="10">
        <v>0.01</v>
      </c>
      <c r="S2" s="13"/>
      <c r="T2" s="5"/>
    </row>
    <row r="3" spans="1:20" ht="12.75">
      <c r="A3" s="6"/>
      <c r="B3" s="6"/>
      <c r="C3" s="18"/>
      <c r="D3" s="80"/>
      <c r="E3" s="17">
        <v>0.053</v>
      </c>
      <c r="F3" s="8"/>
      <c r="G3" s="10" t="s">
        <v>729</v>
      </c>
      <c r="H3" s="10">
        <v>0.06</v>
      </c>
      <c r="I3" s="14"/>
      <c r="J3" s="15"/>
      <c r="K3" s="49"/>
      <c r="L3" s="16"/>
      <c r="M3" s="15"/>
      <c r="N3" s="16"/>
      <c r="O3" s="15"/>
      <c r="P3" s="45"/>
      <c r="Q3" s="10"/>
      <c r="R3" s="10"/>
      <c r="S3" s="13"/>
      <c r="T3" s="5"/>
    </row>
    <row r="4" spans="1:20" ht="38.25">
      <c r="A4" s="28" t="s">
        <v>351</v>
      </c>
      <c r="B4" s="28" t="s">
        <v>352</v>
      </c>
      <c r="C4" s="29" t="s">
        <v>353</v>
      </c>
      <c r="D4" s="30" t="s">
        <v>333</v>
      </c>
      <c r="E4" s="30" t="s">
        <v>354</v>
      </c>
      <c r="F4" s="30" t="s">
        <v>334</v>
      </c>
      <c r="G4" s="31" t="s">
        <v>335</v>
      </c>
      <c r="H4" s="32" t="s">
        <v>355</v>
      </c>
      <c r="I4" s="31" t="s">
        <v>336</v>
      </c>
      <c r="J4" s="31" t="s">
        <v>356</v>
      </c>
      <c r="K4" s="50" t="s">
        <v>702</v>
      </c>
      <c r="L4" s="33" t="s">
        <v>703</v>
      </c>
      <c r="M4" s="31" t="s">
        <v>704</v>
      </c>
      <c r="N4" s="33" t="s">
        <v>705</v>
      </c>
      <c r="O4" s="31" t="s">
        <v>706</v>
      </c>
      <c r="P4" s="46" t="s">
        <v>707</v>
      </c>
      <c r="Q4" s="31" t="s">
        <v>708</v>
      </c>
      <c r="R4" s="31" t="s">
        <v>709</v>
      </c>
      <c r="S4" s="34" t="s">
        <v>710</v>
      </c>
      <c r="T4" s="35" t="s">
        <v>722</v>
      </c>
    </row>
    <row r="5" spans="1:20" ht="12.75" outlineLevel="2">
      <c r="A5" s="19" t="s">
        <v>559</v>
      </c>
      <c r="B5" s="19" t="s">
        <v>777</v>
      </c>
      <c r="C5" s="1" t="s">
        <v>745</v>
      </c>
      <c r="D5" s="23" t="s">
        <v>732</v>
      </c>
      <c r="E5" s="27" t="s">
        <v>335</v>
      </c>
      <c r="F5" s="2">
        <v>15</v>
      </c>
      <c r="G5" s="27">
        <v>3222.7065</v>
      </c>
      <c r="H5" s="56">
        <v>7666</v>
      </c>
      <c r="I5" s="27">
        <v>766.6</v>
      </c>
      <c r="J5" s="27"/>
      <c r="O5" s="27"/>
      <c r="P5" s="23"/>
      <c r="R5" s="23"/>
      <c r="T5" s="26">
        <f>G5+I5+J5+M5+O5+Q5+R5+S5</f>
        <v>3989.3064999999997</v>
      </c>
    </row>
    <row r="6" spans="1:20" ht="12.75" outlineLevel="2">
      <c r="A6" s="19" t="s">
        <v>559</v>
      </c>
      <c r="B6" s="19" t="s">
        <v>777</v>
      </c>
      <c r="C6" s="1" t="s">
        <v>745</v>
      </c>
      <c r="D6" s="23" t="s">
        <v>732</v>
      </c>
      <c r="E6" s="27" t="s">
        <v>335</v>
      </c>
      <c r="F6" s="2" t="s">
        <v>339</v>
      </c>
      <c r="G6" s="27">
        <v>31.895369999999996</v>
      </c>
      <c r="H6" s="56">
        <v>98</v>
      </c>
      <c r="I6" s="27">
        <v>5.88</v>
      </c>
      <c r="J6" s="27"/>
      <c r="O6" s="27"/>
      <c r="P6" s="23"/>
      <c r="R6" s="23"/>
      <c r="T6" s="26">
        <f>G6+I6+J6+M6+O6+Q6+R6+S6</f>
        <v>37.775369999999995</v>
      </c>
    </row>
    <row r="7" spans="1:20" ht="12.75" outlineLevel="2">
      <c r="A7" s="19" t="s">
        <v>559</v>
      </c>
      <c r="B7" s="19" t="s">
        <v>777</v>
      </c>
      <c r="C7" s="1" t="s">
        <v>745</v>
      </c>
      <c r="D7" s="23" t="s">
        <v>732</v>
      </c>
      <c r="E7" s="27" t="s">
        <v>335</v>
      </c>
      <c r="F7" s="2" t="s">
        <v>356</v>
      </c>
      <c r="G7" s="27"/>
      <c r="H7" s="56"/>
      <c r="I7" s="27"/>
      <c r="J7" s="27">
        <v>45</v>
      </c>
      <c r="O7" s="27"/>
      <c r="P7" s="23"/>
      <c r="R7" s="23"/>
      <c r="T7" s="26">
        <f>G7+I7+J7+M7+O7+Q7+R7+S7</f>
        <v>45</v>
      </c>
    </row>
    <row r="8" spans="1:20" ht="12.75" outlineLevel="2">
      <c r="A8" s="19" t="s">
        <v>559</v>
      </c>
      <c r="B8" s="19" t="s">
        <v>777</v>
      </c>
      <c r="C8" s="1" t="s">
        <v>745</v>
      </c>
      <c r="D8" s="23" t="s">
        <v>732</v>
      </c>
      <c r="E8" s="27" t="s">
        <v>335</v>
      </c>
      <c r="F8" s="2" t="s">
        <v>342</v>
      </c>
      <c r="G8" s="27">
        <v>0.15794999999999998</v>
      </c>
      <c r="H8" s="56">
        <v>6</v>
      </c>
      <c r="I8" s="27">
        <v>0.36</v>
      </c>
      <c r="J8" s="27"/>
      <c r="O8" s="27"/>
      <c r="P8" s="23"/>
      <c r="R8" s="23"/>
      <c r="T8" s="26">
        <f>G8+I8+J8+M8+O8+Q8+R8+S8</f>
        <v>0.5179499999999999</v>
      </c>
    </row>
    <row r="9" spans="1:20" s="3" customFormat="1" ht="12.75" outlineLevel="1">
      <c r="A9" s="222"/>
      <c r="B9" s="222"/>
      <c r="C9" s="224"/>
      <c r="D9" s="222" t="s">
        <v>321</v>
      </c>
      <c r="E9" s="26"/>
      <c r="F9" s="225"/>
      <c r="G9" s="26">
        <f aca="true" t="shared" si="0" ref="G9:T9">SUBTOTAL(9,G5:G8)</f>
        <v>3254.7598199999998</v>
      </c>
      <c r="H9" s="226">
        <f t="shared" si="0"/>
        <v>7770</v>
      </c>
      <c r="I9" s="26">
        <f t="shared" si="0"/>
        <v>772.84</v>
      </c>
      <c r="J9" s="26">
        <f t="shared" si="0"/>
        <v>45</v>
      </c>
      <c r="K9" s="51">
        <f t="shared" si="0"/>
        <v>0</v>
      </c>
      <c r="L9" s="3">
        <f t="shared" si="0"/>
        <v>0</v>
      </c>
      <c r="M9" s="26">
        <f t="shared" si="0"/>
        <v>0</v>
      </c>
      <c r="N9" s="47">
        <f t="shared" si="0"/>
        <v>0</v>
      </c>
      <c r="O9" s="26">
        <f t="shared" si="0"/>
        <v>0</v>
      </c>
      <c r="P9" s="3">
        <f t="shared" si="0"/>
        <v>0</v>
      </c>
      <c r="Q9" s="26">
        <f t="shared" si="0"/>
        <v>0</v>
      </c>
      <c r="R9" s="3">
        <f t="shared" si="0"/>
        <v>0</v>
      </c>
      <c r="S9" s="26">
        <f t="shared" si="0"/>
        <v>0</v>
      </c>
      <c r="T9" s="26">
        <f t="shared" si="0"/>
        <v>4072.5998199999995</v>
      </c>
    </row>
    <row r="10" spans="1:20" ht="12.75" outlineLevel="2">
      <c r="A10" s="19" t="s">
        <v>559</v>
      </c>
      <c r="B10" s="19" t="s">
        <v>820</v>
      </c>
      <c r="C10" s="1" t="s">
        <v>560</v>
      </c>
      <c r="D10" s="23" t="s">
        <v>561</v>
      </c>
      <c r="E10" s="27" t="s">
        <v>861</v>
      </c>
      <c r="F10" s="2" t="s">
        <v>861</v>
      </c>
      <c r="G10" s="27"/>
      <c r="H10" s="56"/>
      <c r="I10" s="27"/>
      <c r="J10" s="27"/>
      <c r="K10" s="51"/>
      <c r="L10" s="3"/>
      <c r="M10" s="26"/>
      <c r="N10" s="58">
        <f>O10/$O$2</f>
        <v>0.75</v>
      </c>
      <c r="O10" s="27">
        <v>54</v>
      </c>
      <c r="P10" s="3"/>
      <c r="Q10" s="26"/>
      <c r="R10" s="3"/>
      <c r="T10" s="26">
        <f aca="true" t="shared" si="1" ref="T10:T20">G10+I10+J10+M10+O10+Q10+R10+S10</f>
        <v>54</v>
      </c>
    </row>
    <row r="11" spans="1:20" ht="12.75" outlineLevel="2">
      <c r="A11" s="19" t="s">
        <v>559</v>
      </c>
      <c r="B11" s="19" t="s">
        <v>820</v>
      </c>
      <c r="C11" s="1" t="s">
        <v>560</v>
      </c>
      <c r="D11" s="23" t="s">
        <v>561</v>
      </c>
      <c r="E11" s="27" t="s">
        <v>335</v>
      </c>
      <c r="F11" s="2">
        <v>15</v>
      </c>
      <c r="G11" s="27">
        <v>2071.024605</v>
      </c>
      <c r="H11" s="56">
        <v>5771</v>
      </c>
      <c r="I11" s="27">
        <v>577.1</v>
      </c>
      <c r="J11" s="27"/>
      <c r="K11" s="51"/>
      <c r="L11" s="3"/>
      <c r="M11" s="26"/>
      <c r="N11" s="47"/>
      <c r="O11" s="26"/>
      <c r="P11" s="3"/>
      <c r="Q11" s="26"/>
      <c r="R11" s="3"/>
      <c r="T11" s="26">
        <f t="shared" si="1"/>
        <v>2648.124605</v>
      </c>
    </row>
    <row r="12" spans="1:20" ht="12.75" outlineLevel="2">
      <c r="A12" s="19" t="s">
        <v>559</v>
      </c>
      <c r="B12" s="19" t="s">
        <v>820</v>
      </c>
      <c r="C12" s="1" t="s">
        <v>560</v>
      </c>
      <c r="D12" s="23" t="s">
        <v>561</v>
      </c>
      <c r="E12" s="27" t="s">
        <v>335</v>
      </c>
      <c r="F12" s="2" t="s">
        <v>337</v>
      </c>
      <c r="G12" s="27">
        <v>117.18837</v>
      </c>
      <c r="H12" s="56">
        <v>38</v>
      </c>
      <c r="I12" s="27">
        <v>2.28</v>
      </c>
      <c r="J12" s="27"/>
      <c r="O12" s="27"/>
      <c r="P12" s="23"/>
      <c r="R12" s="23"/>
      <c r="T12" s="26">
        <f t="shared" si="1"/>
        <v>119.46837000000001</v>
      </c>
    </row>
    <row r="13" spans="1:20" ht="12.75" outlineLevel="2">
      <c r="A13" s="19" t="s">
        <v>559</v>
      </c>
      <c r="B13" s="19" t="s">
        <v>820</v>
      </c>
      <c r="C13" s="1" t="s">
        <v>560</v>
      </c>
      <c r="D13" s="23" t="s">
        <v>561</v>
      </c>
      <c r="E13" s="27" t="s">
        <v>335</v>
      </c>
      <c r="F13" s="2" t="s">
        <v>338</v>
      </c>
      <c r="G13" s="27">
        <v>803.29158</v>
      </c>
      <c r="H13" s="56">
        <v>351</v>
      </c>
      <c r="I13" s="27">
        <v>21.06</v>
      </c>
      <c r="J13" s="27"/>
      <c r="O13" s="27"/>
      <c r="P13" s="23"/>
      <c r="R13" s="23"/>
      <c r="T13" s="26">
        <f t="shared" si="1"/>
        <v>824.3515799999999</v>
      </c>
    </row>
    <row r="14" spans="1:20" ht="12.75" outlineLevel="2">
      <c r="A14" s="19" t="s">
        <v>559</v>
      </c>
      <c r="B14" s="19" t="s">
        <v>820</v>
      </c>
      <c r="C14" s="1" t="s">
        <v>560</v>
      </c>
      <c r="D14" s="23" t="s">
        <v>561</v>
      </c>
      <c r="E14" s="27" t="s">
        <v>335</v>
      </c>
      <c r="F14" s="2" t="s">
        <v>339</v>
      </c>
      <c r="G14" s="27">
        <v>426.13330499999995</v>
      </c>
      <c r="H14" s="56">
        <v>313</v>
      </c>
      <c r="I14" s="27">
        <v>18.78</v>
      </c>
      <c r="J14" s="27"/>
      <c r="O14" s="27"/>
      <c r="P14" s="23"/>
      <c r="R14" s="23"/>
      <c r="T14" s="26">
        <f t="shared" si="1"/>
        <v>444.9133049999999</v>
      </c>
    </row>
    <row r="15" spans="1:20" ht="12.75" outlineLevel="2">
      <c r="A15" s="19" t="s">
        <v>559</v>
      </c>
      <c r="B15" s="19" t="s">
        <v>820</v>
      </c>
      <c r="C15" s="1" t="s">
        <v>560</v>
      </c>
      <c r="D15" s="23" t="s">
        <v>561</v>
      </c>
      <c r="E15" s="27" t="s">
        <v>335</v>
      </c>
      <c r="F15" s="2" t="s">
        <v>340</v>
      </c>
      <c r="G15" s="27">
        <v>596.5245</v>
      </c>
      <c r="H15" s="56">
        <v>775</v>
      </c>
      <c r="I15" s="27">
        <v>372</v>
      </c>
      <c r="J15" s="27"/>
      <c r="O15" s="27"/>
      <c r="P15" s="23"/>
      <c r="R15" s="23"/>
      <c r="T15" s="26">
        <f t="shared" si="1"/>
        <v>968.5245</v>
      </c>
    </row>
    <row r="16" spans="1:20" ht="12.75" outlineLevel="2">
      <c r="A16" s="19" t="s">
        <v>559</v>
      </c>
      <c r="B16" s="19" t="s">
        <v>820</v>
      </c>
      <c r="C16" s="1" t="s">
        <v>560</v>
      </c>
      <c r="D16" s="23" t="s">
        <v>561</v>
      </c>
      <c r="E16" s="27" t="s">
        <v>335</v>
      </c>
      <c r="F16" s="2" t="s">
        <v>356</v>
      </c>
      <c r="G16" s="27"/>
      <c r="H16" s="56"/>
      <c r="I16" s="27"/>
      <c r="J16" s="27">
        <v>180</v>
      </c>
      <c r="K16" s="51"/>
      <c r="L16" s="3"/>
      <c r="M16" s="26"/>
      <c r="N16" s="47"/>
      <c r="O16" s="26"/>
      <c r="P16" s="3"/>
      <c r="Q16" s="26"/>
      <c r="R16" s="3"/>
      <c r="T16" s="26">
        <f t="shared" si="1"/>
        <v>180</v>
      </c>
    </row>
    <row r="17" spans="1:20" ht="12.75" outlineLevel="2">
      <c r="A17" s="19" t="s">
        <v>559</v>
      </c>
      <c r="B17" s="19" t="s">
        <v>820</v>
      </c>
      <c r="C17" s="1" t="s">
        <v>560</v>
      </c>
      <c r="D17" s="23" t="s">
        <v>561</v>
      </c>
      <c r="E17" s="27" t="s">
        <v>335</v>
      </c>
      <c r="F17" s="2" t="s">
        <v>853</v>
      </c>
      <c r="G17" s="27">
        <v>0.85</v>
      </c>
      <c r="H17" s="56"/>
      <c r="I17" s="27"/>
      <c r="J17" s="27"/>
      <c r="K17" s="51"/>
      <c r="L17" s="3"/>
      <c r="M17" s="26"/>
      <c r="N17" s="47"/>
      <c r="O17" s="26"/>
      <c r="P17" s="3"/>
      <c r="Q17" s="26"/>
      <c r="R17" s="3"/>
      <c r="T17" s="26">
        <f t="shared" si="1"/>
        <v>0.85</v>
      </c>
    </row>
    <row r="18" spans="1:20" ht="12.75" outlineLevel="2">
      <c r="A18" s="19" t="s">
        <v>559</v>
      </c>
      <c r="B18" s="19" t="s">
        <v>820</v>
      </c>
      <c r="C18" s="1" t="s">
        <v>560</v>
      </c>
      <c r="D18" s="23" t="s">
        <v>561</v>
      </c>
      <c r="E18" s="27" t="s">
        <v>335</v>
      </c>
      <c r="F18" s="2" t="s">
        <v>342</v>
      </c>
      <c r="G18" s="27">
        <v>1264.921515</v>
      </c>
      <c r="H18" s="56">
        <v>4290</v>
      </c>
      <c r="I18" s="27">
        <v>257.4</v>
      </c>
      <c r="J18" s="27"/>
      <c r="K18" s="51"/>
      <c r="L18" s="3"/>
      <c r="M18" s="26"/>
      <c r="N18" s="47"/>
      <c r="O18" s="26"/>
      <c r="P18" s="3"/>
      <c r="Q18" s="26"/>
      <c r="R18" s="3"/>
      <c r="T18" s="26">
        <f t="shared" si="1"/>
        <v>1522.321515</v>
      </c>
    </row>
    <row r="19" spans="1:20" ht="12.75" outlineLevel="2">
      <c r="A19" s="19" t="s">
        <v>559</v>
      </c>
      <c r="B19" s="19" t="s">
        <v>820</v>
      </c>
      <c r="C19" s="1" t="s">
        <v>560</v>
      </c>
      <c r="D19" s="23" t="s">
        <v>561</v>
      </c>
      <c r="E19" s="27" t="s">
        <v>335</v>
      </c>
      <c r="F19" s="2" t="s">
        <v>905</v>
      </c>
      <c r="G19" s="27">
        <v>1142.02</v>
      </c>
      <c r="H19" s="56"/>
      <c r="I19" s="27"/>
      <c r="J19" s="27"/>
      <c r="K19" s="51"/>
      <c r="L19" s="3"/>
      <c r="M19" s="26"/>
      <c r="N19" s="47"/>
      <c r="O19" s="27"/>
      <c r="P19" s="3"/>
      <c r="Q19" s="26"/>
      <c r="R19" s="3"/>
      <c r="T19" s="26">
        <f t="shared" si="1"/>
        <v>1142.02</v>
      </c>
    </row>
    <row r="20" spans="1:20" ht="12.75" outlineLevel="2">
      <c r="A20" s="19" t="s">
        <v>559</v>
      </c>
      <c r="B20" s="19" t="s">
        <v>820</v>
      </c>
      <c r="C20" s="1" t="s">
        <v>560</v>
      </c>
      <c r="D20" s="59" t="s">
        <v>561</v>
      </c>
      <c r="E20" s="60" t="s">
        <v>713</v>
      </c>
      <c r="F20" s="23" t="s">
        <v>713</v>
      </c>
      <c r="K20" s="52">
        <v>2</v>
      </c>
      <c r="L20" s="53">
        <v>0.37</v>
      </c>
      <c r="M20" s="27">
        <f>K20*L20*$M$2</f>
        <v>2319.9</v>
      </c>
      <c r="T20" s="26">
        <f t="shared" si="1"/>
        <v>2319.9</v>
      </c>
    </row>
    <row r="21" spans="1:20" s="3" customFormat="1" ht="12.75" outlineLevel="1">
      <c r="A21" s="222"/>
      <c r="B21" s="222"/>
      <c r="C21" s="224"/>
      <c r="D21" s="222" t="s">
        <v>135</v>
      </c>
      <c r="E21" s="26"/>
      <c r="F21" s="225"/>
      <c r="G21" s="26">
        <f aca="true" t="shared" si="2" ref="G21:T21">SUBTOTAL(9,G10:G20)</f>
        <v>6421.953874999999</v>
      </c>
      <c r="H21" s="226">
        <f t="shared" si="2"/>
        <v>11538</v>
      </c>
      <c r="I21" s="26">
        <f t="shared" si="2"/>
        <v>1248.62</v>
      </c>
      <c r="J21" s="26">
        <f t="shared" si="2"/>
        <v>180</v>
      </c>
      <c r="K21" s="51">
        <f t="shared" si="2"/>
        <v>2</v>
      </c>
      <c r="L21" s="3">
        <f t="shared" si="2"/>
        <v>0.37</v>
      </c>
      <c r="M21" s="26">
        <f t="shared" si="2"/>
        <v>2319.9</v>
      </c>
      <c r="N21" s="47">
        <f t="shared" si="2"/>
        <v>0.75</v>
      </c>
      <c r="O21" s="26">
        <f t="shared" si="2"/>
        <v>54</v>
      </c>
      <c r="P21" s="3">
        <f t="shared" si="2"/>
        <v>0</v>
      </c>
      <c r="Q21" s="26">
        <f t="shared" si="2"/>
        <v>0</v>
      </c>
      <c r="R21" s="3">
        <f t="shared" si="2"/>
        <v>0</v>
      </c>
      <c r="S21" s="26">
        <f t="shared" si="2"/>
        <v>0</v>
      </c>
      <c r="T21" s="26">
        <f t="shared" si="2"/>
        <v>10224.473875</v>
      </c>
    </row>
    <row r="22" spans="1:20" ht="12.75" outlineLevel="2">
      <c r="A22" s="19" t="s">
        <v>559</v>
      </c>
      <c r="B22" s="19" t="s">
        <v>821</v>
      </c>
      <c r="C22" s="1" t="s">
        <v>749</v>
      </c>
      <c r="D22" s="23" t="s">
        <v>735</v>
      </c>
      <c r="E22" s="27" t="s">
        <v>335</v>
      </c>
      <c r="F22" s="2" t="s">
        <v>339</v>
      </c>
      <c r="G22" s="27">
        <v>12.13056</v>
      </c>
      <c r="H22" s="56">
        <v>18</v>
      </c>
      <c r="I22" s="27">
        <v>1.08</v>
      </c>
      <c r="J22" s="27"/>
      <c r="O22" s="27"/>
      <c r="P22" s="23"/>
      <c r="R22" s="23"/>
      <c r="T22" s="26">
        <f>G22+I22+J22+M22+O22+Q22+R22+S22</f>
        <v>13.21056</v>
      </c>
    </row>
    <row r="23" spans="1:20" ht="12.75" outlineLevel="2">
      <c r="A23" s="19" t="s">
        <v>559</v>
      </c>
      <c r="B23" s="19" t="s">
        <v>821</v>
      </c>
      <c r="C23" s="1" t="s">
        <v>749</v>
      </c>
      <c r="D23" s="23" t="s">
        <v>735</v>
      </c>
      <c r="E23" s="27" t="s">
        <v>335</v>
      </c>
      <c r="F23" s="2" t="s">
        <v>356</v>
      </c>
      <c r="G23" s="27"/>
      <c r="H23" s="56"/>
      <c r="I23" s="27"/>
      <c r="J23" s="27">
        <v>15</v>
      </c>
      <c r="O23" s="27"/>
      <c r="P23" s="23"/>
      <c r="R23" s="23"/>
      <c r="T23" s="26">
        <f>G23+I23+J23+M23+O23+Q23+R23+S23</f>
        <v>15</v>
      </c>
    </row>
    <row r="24" spans="1:20" s="3" customFormat="1" ht="12.75" outlineLevel="1">
      <c r="A24" s="222"/>
      <c r="B24" s="222"/>
      <c r="C24" s="224"/>
      <c r="D24" s="222" t="s">
        <v>325</v>
      </c>
      <c r="E24" s="26"/>
      <c r="F24" s="225"/>
      <c r="G24" s="26">
        <f aca="true" t="shared" si="3" ref="G24:T24">SUBTOTAL(9,G22:G23)</f>
        <v>12.13056</v>
      </c>
      <c r="H24" s="226">
        <f t="shared" si="3"/>
        <v>18</v>
      </c>
      <c r="I24" s="26">
        <f t="shared" si="3"/>
        <v>1.08</v>
      </c>
      <c r="J24" s="26">
        <f t="shared" si="3"/>
        <v>15</v>
      </c>
      <c r="K24" s="51">
        <f t="shared" si="3"/>
        <v>0</v>
      </c>
      <c r="L24" s="3">
        <f t="shared" si="3"/>
        <v>0</v>
      </c>
      <c r="M24" s="26">
        <f t="shared" si="3"/>
        <v>0</v>
      </c>
      <c r="N24" s="47">
        <f t="shared" si="3"/>
        <v>0</v>
      </c>
      <c r="O24" s="26">
        <f t="shared" si="3"/>
        <v>0</v>
      </c>
      <c r="P24" s="3">
        <f t="shared" si="3"/>
        <v>0</v>
      </c>
      <c r="Q24" s="26">
        <f t="shared" si="3"/>
        <v>0</v>
      </c>
      <c r="R24" s="3">
        <f t="shared" si="3"/>
        <v>0</v>
      </c>
      <c r="S24" s="26">
        <f t="shared" si="3"/>
        <v>0</v>
      </c>
      <c r="T24" s="26">
        <f t="shared" si="3"/>
        <v>28.21056</v>
      </c>
    </row>
    <row r="25" spans="1:20" ht="12.75" outlineLevel="2">
      <c r="A25" s="19" t="s">
        <v>559</v>
      </c>
      <c r="B25" s="19" t="s">
        <v>823</v>
      </c>
      <c r="C25" s="1" t="s">
        <v>906</v>
      </c>
      <c r="D25" s="23" t="s">
        <v>566</v>
      </c>
      <c r="E25" s="27" t="s">
        <v>335</v>
      </c>
      <c r="F25" s="2" t="s">
        <v>905</v>
      </c>
      <c r="G25" s="27">
        <v>173.47</v>
      </c>
      <c r="H25" s="56"/>
      <c r="I25" s="27"/>
      <c r="J25" s="27"/>
      <c r="O25" s="27"/>
      <c r="P25" s="23"/>
      <c r="R25" s="23"/>
      <c r="T25" s="26">
        <f aca="true" t="shared" si="4" ref="T25:T35">G25+I25+J25+M25+O25+Q25+R25+S25</f>
        <v>173.47</v>
      </c>
    </row>
    <row r="26" spans="1:20" ht="12.75" outlineLevel="2">
      <c r="A26" s="19" t="s">
        <v>559</v>
      </c>
      <c r="B26" s="19" t="s">
        <v>823</v>
      </c>
      <c r="C26" s="1" t="s">
        <v>565</v>
      </c>
      <c r="D26" s="23" t="s">
        <v>566</v>
      </c>
      <c r="E26" s="27" t="s">
        <v>861</v>
      </c>
      <c r="F26" s="2" t="s">
        <v>861</v>
      </c>
      <c r="G26" s="27"/>
      <c r="H26" s="56"/>
      <c r="I26" s="27"/>
      <c r="J26" s="27"/>
      <c r="N26" s="58">
        <f>O26/$O$2</f>
        <v>1.25</v>
      </c>
      <c r="O26" s="27">
        <v>90</v>
      </c>
      <c r="P26" s="23"/>
      <c r="R26" s="23"/>
      <c r="T26" s="26">
        <f t="shared" si="4"/>
        <v>90</v>
      </c>
    </row>
    <row r="27" spans="1:20" ht="12.75" outlineLevel="2">
      <c r="A27" s="19" t="s">
        <v>559</v>
      </c>
      <c r="B27" s="19" t="s">
        <v>823</v>
      </c>
      <c r="C27" s="1" t="s">
        <v>565</v>
      </c>
      <c r="D27" s="23" t="s">
        <v>566</v>
      </c>
      <c r="E27" s="27" t="s">
        <v>335</v>
      </c>
      <c r="F27" s="2">
        <v>15</v>
      </c>
      <c r="G27" s="27">
        <v>381.53875499999947</v>
      </c>
      <c r="H27" s="56">
        <v>1079</v>
      </c>
      <c r="I27" s="27">
        <v>107.9</v>
      </c>
      <c r="J27" s="27"/>
      <c r="O27" s="27"/>
      <c r="P27" s="23"/>
      <c r="R27" s="23"/>
      <c r="T27" s="26">
        <f t="shared" si="4"/>
        <v>489.43875499999945</v>
      </c>
    </row>
    <row r="28" spans="1:20" ht="12.75" outlineLevel="2">
      <c r="A28" s="19" t="s">
        <v>559</v>
      </c>
      <c r="B28" s="19" t="s">
        <v>823</v>
      </c>
      <c r="C28" s="1" t="s">
        <v>565</v>
      </c>
      <c r="D28" s="23" t="s">
        <v>566</v>
      </c>
      <c r="E28" s="27" t="s">
        <v>335</v>
      </c>
      <c r="F28" s="2" t="s">
        <v>337</v>
      </c>
      <c r="G28" s="27">
        <v>164.07845999999998</v>
      </c>
      <c r="H28" s="56">
        <v>35</v>
      </c>
      <c r="I28" s="27">
        <v>2.1</v>
      </c>
      <c r="J28" s="27"/>
      <c r="O28" s="27"/>
      <c r="P28" s="23"/>
      <c r="R28" s="23"/>
      <c r="T28" s="26">
        <f t="shared" si="4"/>
        <v>166.17845999999997</v>
      </c>
    </row>
    <row r="29" spans="1:20" ht="12.75" outlineLevel="2">
      <c r="A29" s="19" t="s">
        <v>559</v>
      </c>
      <c r="B29" s="19" t="s">
        <v>823</v>
      </c>
      <c r="C29" s="1" t="s">
        <v>565</v>
      </c>
      <c r="D29" s="23" t="s">
        <v>566</v>
      </c>
      <c r="E29" s="27" t="s">
        <v>335</v>
      </c>
      <c r="F29" s="2" t="s">
        <v>338</v>
      </c>
      <c r="G29" s="27">
        <v>197.8587</v>
      </c>
      <c r="H29" s="56">
        <v>151</v>
      </c>
      <c r="I29" s="27">
        <v>9.06</v>
      </c>
      <c r="J29" s="27"/>
      <c r="O29" s="27"/>
      <c r="P29" s="23"/>
      <c r="R29" s="23"/>
      <c r="T29" s="26">
        <f t="shared" si="4"/>
        <v>206.9187</v>
      </c>
    </row>
    <row r="30" spans="1:20" ht="12.75" outlineLevel="2">
      <c r="A30" s="19" t="s">
        <v>559</v>
      </c>
      <c r="B30" s="19" t="s">
        <v>823</v>
      </c>
      <c r="C30" s="1" t="s">
        <v>565</v>
      </c>
      <c r="D30" s="23" t="s">
        <v>566</v>
      </c>
      <c r="E30" s="27" t="s">
        <v>335</v>
      </c>
      <c r="F30" s="2" t="s">
        <v>341</v>
      </c>
      <c r="G30" s="27">
        <v>5.0017499999999995</v>
      </c>
      <c r="H30" s="56">
        <v>1</v>
      </c>
      <c r="I30" s="27">
        <v>0.06</v>
      </c>
      <c r="J30" s="27"/>
      <c r="K30" s="51"/>
      <c r="L30" s="3"/>
      <c r="M30" s="26"/>
      <c r="N30" s="47"/>
      <c r="O30" s="26"/>
      <c r="P30" s="3"/>
      <c r="Q30" s="26"/>
      <c r="R30" s="3"/>
      <c r="T30" s="26">
        <f t="shared" si="4"/>
        <v>5.061749999999999</v>
      </c>
    </row>
    <row r="31" spans="1:20" ht="12.75" outlineLevel="2">
      <c r="A31" s="19" t="s">
        <v>559</v>
      </c>
      <c r="B31" s="19" t="s">
        <v>823</v>
      </c>
      <c r="C31" s="1" t="s">
        <v>565</v>
      </c>
      <c r="D31" s="23" t="s">
        <v>566</v>
      </c>
      <c r="E31" s="27" t="s">
        <v>335</v>
      </c>
      <c r="F31" s="2" t="s">
        <v>339</v>
      </c>
      <c r="G31" s="27">
        <v>36.7497</v>
      </c>
      <c r="H31" s="56">
        <v>56</v>
      </c>
      <c r="I31" s="27">
        <v>3.36</v>
      </c>
      <c r="J31" s="27"/>
      <c r="O31" s="27"/>
      <c r="P31" s="23"/>
      <c r="R31" s="23"/>
      <c r="T31" s="26">
        <f t="shared" si="4"/>
        <v>40.1097</v>
      </c>
    </row>
    <row r="32" spans="1:20" ht="12.75" outlineLevel="2">
      <c r="A32" s="19" t="s">
        <v>559</v>
      </c>
      <c r="B32" s="19" t="s">
        <v>823</v>
      </c>
      <c r="C32" s="1" t="s">
        <v>565</v>
      </c>
      <c r="D32" s="23" t="s">
        <v>566</v>
      </c>
      <c r="E32" s="27" t="s">
        <v>335</v>
      </c>
      <c r="F32" s="2" t="s">
        <v>340</v>
      </c>
      <c r="G32" s="27">
        <v>120.257865</v>
      </c>
      <c r="H32" s="56">
        <v>170</v>
      </c>
      <c r="I32" s="27">
        <v>81.6</v>
      </c>
      <c r="J32" s="27"/>
      <c r="O32" s="27"/>
      <c r="P32" s="23"/>
      <c r="R32" s="23"/>
      <c r="T32" s="26">
        <f t="shared" si="4"/>
        <v>201.857865</v>
      </c>
    </row>
    <row r="33" spans="1:20" ht="12.75" outlineLevel="2">
      <c r="A33" s="19" t="s">
        <v>559</v>
      </c>
      <c r="B33" s="19" t="s">
        <v>823</v>
      </c>
      <c r="C33" s="1" t="s">
        <v>565</v>
      </c>
      <c r="D33" s="23" t="s">
        <v>566</v>
      </c>
      <c r="E33" s="27" t="s">
        <v>335</v>
      </c>
      <c r="F33" s="2" t="s">
        <v>356</v>
      </c>
      <c r="G33" s="27"/>
      <c r="H33" s="56"/>
      <c r="I33" s="27"/>
      <c r="J33" s="27">
        <v>180</v>
      </c>
      <c r="O33" s="27"/>
      <c r="P33" s="23"/>
      <c r="R33" s="23"/>
      <c r="T33" s="26">
        <f t="shared" si="4"/>
        <v>180</v>
      </c>
    </row>
    <row r="34" spans="1:20" ht="12.75" outlineLevel="2">
      <c r="A34" s="19" t="s">
        <v>559</v>
      </c>
      <c r="B34" s="19" t="s">
        <v>823</v>
      </c>
      <c r="C34" s="1" t="s">
        <v>565</v>
      </c>
      <c r="D34" s="23" t="s">
        <v>566</v>
      </c>
      <c r="E34" s="27" t="s">
        <v>335</v>
      </c>
      <c r="F34" s="2" t="s">
        <v>905</v>
      </c>
      <c r="G34" s="27">
        <v>882.65</v>
      </c>
      <c r="H34" s="56"/>
      <c r="I34" s="27"/>
      <c r="J34" s="27"/>
      <c r="O34" s="27"/>
      <c r="P34" s="23"/>
      <c r="R34" s="23"/>
      <c r="T34" s="26">
        <f t="shared" si="4"/>
        <v>882.65</v>
      </c>
    </row>
    <row r="35" spans="1:20" ht="12.75" outlineLevel="2">
      <c r="A35" s="19" t="s">
        <v>559</v>
      </c>
      <c r="B35" s="19" t="s">
        <v>823</v>
      </c>
      <c r="C35" s="1" t="s">
        <v>565</v>
      </c>
      <c r="D35" s="59" t="s">
        <v>566</v>
      </c>
      <c r="E35" s="60" t="s">
        <v>713</v>
      </c>
      <c r="F35" s="23" t="s">
        <v>713</v>
      </c>
      <c r="K35" s="52">
        <v>4</v>
      </c>
      <c r="L35" s="53">
        <v>0.25</v>
      </c>
      <c r="M35" s="27">
        <f>K35*L35*$M$2</f>
        <v>3135</v>
      </c>
      <c r="T35" s="26">
        <f t="shared" si="4"/>
        <v>3135</v>
      </c>
    </row>
    <row r="36" spans="1:20" s="3" customFormat="1" ht="12.75" outlineLevel="1">
      <c r="A36" s="222"/>
      <c r="B36" s="222"/>
      <c r="C36" s="224"/>
      <c r="D36" s="222" t="s">
        <v>138</v>
      </c>
      <c r="E36" s="26"/>
      <c r="F36" s="225"/>
      <c r="G36" s="26">
        <f aca="true" t="shared" si="5" ref="G36:T36">SUBTOTAL(9,G25:G35)</f>
        <v>1961.6052299999992</v>
      </c>
      <c r="H36" s="226">
        <f t="shared" si="5"/>
        <v>1492</v>
      </c>
      <c r="I36" s="26">
        <f t="shared" si="5"/>
        <v>204.07999999999998</v>
      </c>
      <c r="J36" s="26">
        <f t="shared" si="5"/>
        <v>180</v>
      </c>
      <c r="K36" s="51">
        <f t="shared" si="5"/>
        <v>4</v>
      </c>
      <c r="L36" s="3">
        <f t="shared" si="5"/>
        <v>0.25</v>
      </c>
      <c r="M36" s="26">
        <f t="shared" si="5"/>
        <v>3135</v>
      </c>
      <c r="N36" s="47">
        <f t="shared" si="5"/>
        <v>1.25</v>
      </c>
      <c r="O36" s="26">
        <f t="shared" si="5"/>
        <v>90</v>
      </c>
      <c r="P36" s="3">
        <f t="shared" si="5"/>
        <v>0</v>
      </c>
      <c r="Q36" s="26">
        <f t="shared" si="5"/>
        <v>0</v>
      </c>
      <c r="R36" s="3">
        <f t="shared" si="5"/>
        <v>0</v>
      </c>
      <c r="S36" s="26">
        <f t="shared" si="5"/>
        <v>0</v>
      </c>
      <c r="T36" s="26">
        <f t="shared" si="5"/>
        <v>5570.685229999999</v>
      </c>
    </row>
    <row r="37" spans="1:20" ht="12.75" outlineLevel="2">
      <c r="A37" s="19" t="s">
        <v>559</v>
      </c>
      <c r="B37" s="19" t="s">
        <v>823</v>
      </c>
      <c r="C37" s="1" t="s">
        <v>567</v>
      </c>
      <c r="D37" s="23" t="s">
        <v>568</v>
      </c>
      <c r="E37" s="27" t="s">
        <v>861</v>
      </c>
      <c r="F37" s="2" t="s">
        <v>861</v>
      </c>
      <c r="G37" s="27"/>
      <c r="H37" s="56"/>
      <c r="I37" s="27"/>
      <c r="J37" s="27"/>
      <c r="N37" s="58">
        <f>O37/$O$2</f>
        <v>0.5</v>
      </c>
      <c r="O37" s="27">
        <v>36</v>
      </c>
      <c r="P37" s="23"/>
      <c r="R37" s="23"/>
      <c r="T37" s="26">
        <f aca="true" t="shared" si="6" ref="T37:T44">G37+I37+J37+M37+O37+Q37+R37+S37</f>
        <v>36</v>
      </c>
    </row>
    <row r="38" spans="1:20" ht="12.75" outlineLevel="2">
      <c r="A38" s="19" t="s">
        <v>559</v>
      </c>
      <c r="B38" s="19" t="s">
        <v>823</v>
      </c>
      <c r="C38" s="1" t="s">
        <v>567</v>
      </c>
      <c r="D38" s="23" t="s">
        <v>568</v>
      </c>
      <c r="E38" s="27" t="s">
        <v>335</v>
      </c>
      <c r="F38" s="2">
        <v>15</v>
      </c>
      <c r="G38" s="27">
        <v>29.452409999999997</v>
      </c>
      <c r="H38" s="56">
        <v>82</v>
      </c>
      <c r="I38" s="27">
        <v>8.2</v>
      </c>
      <c r="J38" s="27"/>
      <c r="O38" s="27"/>
      <c r="P38" s="23"/>
      <c r="R38" s="23"/>
      <c r="T38" s="26">
        <f t="shared" si="6"/>
        <v>37.652409999999996</v>
      </c>
    </row>
    <row r="39" spans="1:20" ht="12.75" outlineLevel="2">
      <c r="A39" s="19" t="s">
        <v>559</v>
      </c>
      <c r="B39" s="19" t="s">
        <v>823</v>
      </c>
      <c r="C39" s="1" t="s">
        <v>567</v>
      </c>
      <c r="D39" s="23" t="s">
        <v>568</v>
      </c>
      <c r="E39" s="27" t="s">
        <v>335</v>
      </c>
      <c r="F39" s="2" t="s">
        <v>338</v>
      </c>
      <c r="G39" s="27">
        <v>13.531049999999999</v>
      </c>
      <c r="H39" s="56">
        <v>9</v>
      </c>
      <c r="I39" s="27">
        <v>0.54</v>
      </c>
      <c r="J39" s="27"/>
      <c r="O39" s="27"/>
      <c r="P39" s="23"/>
      <c r="R39" s="23"/>
      <c r="T39" s="26">
        <f t="shared" si="6"/>
        <v>14.07105</v>
      </c>
    </row>
    <row r="40" spans="1:20" ht="12.75" outlineLevel="2">
      <c r="A40" s="19" t="s">
        <v>559</v>
      </c>
      <c r="B40" s="19" t="s">
        <v>823</v>
      </c>
      <c r="C40" s="1" t="s">
        <v>567</v>
      </c>
      <c r="D40" s="23" t="s">
        <v>568</v>
      </c>
      <c r="E40" s="27" t="s">
        <v>335</v>
      </c>
      <c r="F40" s="2" t="s">
        <v>339</v>
      </c>
      <c r="G40" s="27">
        <v>16.058249999999997</v>
      </c>
      <c r="H40" s="56">
        <v>30</v>
      </c>
      <c r="I40" s="27">
        <v>1.8</v>
      </c>
      <c r="J40" s="27"/>
      <c r="K40" s="51"/>
      <c r="L40" s="3"/>
      <c r="M40" s="26"/>
      <c r="N40" s="47"/>
      <c r="O40" s="26"/>
      <c r="P40" s="3"/>
      <c r="Q40" s="26"/>
      <c r="R40" s="3"/>
      <c r="T40" s="26">
        <f t="shared" si="6"/>
        <v>17.858249999999998</v>
      </c>
    </row>
    <row r="41" spans="1:20" ht="12.75" outlineLevel="2">
      <c r="A41" s="19" t="s">
        <v>559</v>
      </c>
      <c r="B41" s="19" t="s">
        <v>823</v>
      </c>
      <c r="C41" s="1" t="s">
        <v>567</v>
      </c>
      <c r="D41" s="23" t="s">
        <v>568</v>
      </c>
      <c r="E41" s="27" t="s">
        <v>335</v>
      </c>
      <c r="F41" s="2" t="s">
        <v>340</v>
      </c>
      <c r="G41" s="27">
        <v>0.57915</v>
      </c>
      <c r="H41" s="56">
        <v>1</v>
      </c>
      <c r="I41" s="27">
        <v>0.48</v>
      </c>
      <c r="J41" s="27"/>
      <c r="O41" s="27"/>
      <c r="P41" s="23"/>
      <c r="R41" s="23"/>
      <c r="T41" s="26">
        <f t="shared" si="6"/>
        <v>1.05915</v>
      </c>
    </row>
    <row r="42" spans="1:20" ht="12.75" outlineLevel="2">
      <c r="A42" s="19" t="s">
        <v>559</v>
      </c>
      <c r="B42" s="19" t="s">
        <v>823</v>
      </c>
      <c r="C42" s="1" t="s">
        <v>567</v>
      </c>
      <c r="D42" s="23" t="s">
        <v>568</v>
      </c>
      <c r="E42" s="27" t="s">
        <v>335</v>
      </c>
      <c r="F42" s="2" t="s">
        <v>356</v>
      </c>
      <c r="G42" s="27"/>
      <c r="H42" s="56"/>
      <c r="I42" s="27"/>
      <c r="J42" s="27">
        <v>165</v>
      </c>
      <c r="O42" s="27"/>
      <c r="P42" s="23"/>
      <c r="R42" s="23"/>
      <c r="T42" s="26">
        <f t="shared" si="6"/>
        <v>165</v>
      </c>
    </row>
    <row r="43" spans="1:20" ht="12.75" outlineLevel="2">
      <c r="A43" s="19" t="s">
        <v>559</v>
      </c>
      <c r="B43" s="19" t="s">
        <v>823</v>
      </c>
      <c r="C43" s="1" t="s">
        <v>567</v>
      </c>
      <c r="D43" s="23" t="s">
        <v>568</v>
      </c>
      <c r="E43" s="27" t="s">
        <v>335</v>
      </c>
      <c r="F43" s="2" t="s">
        <v>905</v>
      </c>
      <c r="G43" s="27">
        <v>3658.95</v>
      </c>
      <c r="H43" s="56"/>
      <c r="I43" s="27"/>
      <c r="J43" s="27"/>
      <c r="O43" s="27"/>
      <c r="P43" s="23"/>
      <c r="R43" s="23"/>
      <c r="T43" s="26">
        <f t="shared" si="6"/>
        <v>3658.95</v>
      </c>
    </row>
    <row r="44" spans="1:20" ht="12.75" outlineLevel="2">
      <c r="A44" s="19" t="s">
        <v>559</v>
      </c>
      <c r="B44" s="19" t="s">
        <v>823</v>
      </c>
      <c r="C44" s="1" t="s">
        <v>567</v>
      </c>
      <c r="D44" s="59" t="s">
        <v>568</v>
      </c>
      <c r="E44" s="60" t="s">
        <v>713</v>
      </c>
      <c r="F44" s="23" t="s">
        <v>713</v>
      </c>
      <c r="K44" s="52">
        <v>1</v>
      </c>
      <c r="L44" s="53">
        <v>0.75</v>
      </c>
      <c r="M44" s="27">
        <f>K44*L44*$M$2</f>
        <v>2351.25</v>
      </c>
      <c r="T44" s="26">
        <f t="shared" si="6"/>
        <v>2351.25</v>
      </c>
    </row>
    <row r="45" spans="1:20" s="3" customFormat="1" ht="12.75" outlineLevel="1">
      <c r="A45" s="222"/>
      <c r="B45" s="222"/>
      <c r="C45" s="224"/>
      <c r="D45" s="222" t="s">
        <v>139</v>
      </c>
      <c r="E45" s="26"/>
      <c r="F45" s="225"/>
      <c r="G45" s="26">
        <f aca="true" t="shared" si="7" ref="G45:T45">SUBTOTAL(9,G37:G44)</f>
        <v>3718.57086</v>
      </c>
      <c r="H45" s="226">
        <f t="shared" si="7"/>
        <v>122</v>
      </c>
      <c r="I45" s="26">
        <f t="shared" si="7"/>
        <v>11.02</v>
      </c>
      <c r="J45" s="26">
        <f t="shared" si="7"/>
        <v>165</v>
      </c>
      <c r="K45" s="51">
        <f t="shared" si="7"/>
        <v>1</v>
      </c>
      <c r="L45" s="3">
        <f t="shared" si="7"/>
        <v>0.75</v>
      </c>
      <c r="M45" s="26">
        <f t="shared" si="7"/>
        <v>2351.25</v>
      </c>
      <c r="N45" s="47">
        <f t="shared" si="7"/>
        <v>0.5</v>
      </c>
      <c r="O45" s="26">
        <f t="shared" si="7"/>
        <v>36</v>
      </c>
      <c r="P45" s="3">
        <f t="shared" si="7"/>
        <v>0</v>
      </c>
      <c r="Q45" s="26">
        <f t="shared" si="7"/>
        <v>0</v>
      </c>
      <c r="R45" s="3">
        <f t="shared" si="7"/>
        <v>0</v>
      </c>
      <c r="S45" s="26">
        <f t="shared" si="7"/>
        <v>0</v>
      </c>
      <c r="T45" s="26">
        <f t="shared" si="7"/>
        <v>6281.84086</v>
      </c>
    </row>
    <row r="46" spans="1:20" ht="12.75" outlineLevel="2">
      <c r="A46" s="19" t="s">
        <v>559</v>
      </c>
      <c r="B46" s="19" t="s">
        <v>829</v>
      </c>
      <c r="C46" s="22">
        <v>706408</v>
      </c>
      <c r="D46" s="23" t="s">
        <v>594</v>
      </c>
      <c r="E46" s="27" t="s">
        <v>335</v>
      </c>
      <c r="F46" s="2">
        <v>15</v>
      </c>
      <c r="G46" s="27">
        <v>76.81108499999999</v>
      </c>
      <c r="H46" s="56">
        <v>217</v>
      </c>
      <c r="I46" s="27">
        <v>21.7</v>
      </c>
      <c r="J46" s="27"/>
      <c r="O46" s="27"/>
      <c r="P46" s="23"/>
      <c r="R46" s="23"/>
      <c r="T46" s="26">
        <f>G46+I46+J46+M46+O46+Q46+R46+S46</f>
        <v>98.511085</v>
      </c>
    </row>
    <row r="47" spans="1:20" ht="12.75" outlineLevel="2">
      <c r="A47" s="19" t="s">
        <v>559</v>
      </c>
      <c r="B47" s="19" t="s">
        <v>829</v>
      </c>
      <c r="C47" s="22">
        <v>706408</v>
      </c>
      <c r="D47" s="23" t="s">
        <v>594</v>
      </c>
      <c r="E47" s="27" t="s">
        <v>335</v>
      </c>
      <c r="F47" s="2" t="s">
        <v>338</v>
      </c>
      <c r="G47" s="27">
        <v>2.0322899999999997</v>
      </c>
      <c r="H47" s="56">
        <v>2</v>
      </c>
      <c r="I47" s="27">
        <v>0.12</v>
      </c>
      <c r="J47" s="27"/>
      <c r="K47" s="51"/>
      <c r="L47" s="3"/>
      <c r="M47" s="26"/>
      <c r="N47" s="47"/>
      <c r="O47" s="26"/>
      <c r="P47" s="3"/>
      <c r="Q47" s="26"/>
      <c r="R47" s="3"/>
      <c r="T47" s="26">
        <f>G47+I47+J47+M47+O47+Q47+R47+S47</f>
        <v>2.15229</v>
      </c>
    </row>
    <row r="48" spans="1:20" ht="12.75" outlineLevel="2">
      <c r="A48" s="19" t="s">
        <v>559</v>
      </c>
      <c r="B48" s="19" t="s">
        <v>829</v>
      </c>
      <c r="C48" s="22">
        <v>706408</v>
      </c>
      <c r="D48" s="23" t="s">
        <v>594</v>
      </c>
      <c r="E48" s="27" t="s">
        <v>335</v>
      </c>
      <c r="F48" s="2" t="s">
        <v>339</v>
      </c>
      <c r="G48" s="27">
        <v>256.23702</v>
      </c>
      <c r="H48" s="56">
        <v>83</v>
      </c>
      <c r="I48" s="27">
        <v>4.98</v>
      </c>
      <c r="J48" s="27"/>
      <c r="O48" s="27"/>
      <c r="P48" s="23"/>
      <c r="R48" s="23"/>
      <c r="T48" s="26">
        <f>G48+I48+J48+M48+O48+Q48+R48+S48</f>
        <v>261.21702</v>
      </c>
    </row>
    <row r="49" spans="1:20" ht="12.75" outlineLevel="2">
      <c r="A49" s="19" t="s">
        <v>559</v>
      </c>
      <c r="B49" s="19" t="s">
        <v>829</v>
      </c>
      <c r="C49" s="22">
        <v>706408</v>
      </c>
      <c r="D49" s="23" t="s">
        <v>594</v>
      </c>
      <c r="E49" s="27" t="s">
        <v>335</v>
      </c>
      <c r="F49" s="2" t="s">
        <v>356</v>
      </c>
      <c r="G49" s="27"/>
      <c r="H49" s="56"/>
      <c r="I49" s="27"/>
      <c r="J49" s="27">
        <v>180</v>
      </c>
      <c r="O49" s="27"/>
      <c r="P49" s="23"/>
      <c r="R49" s="23"/>
      <c r="T49" s="26">
        <f>G49+I49+J49+M49+O49+Q49+R49+S49</f>
        <v>180</v>
      </c>
    </row>
    <row r="50" spans="1:20" s="3" customFormat="1" ht="12.75" outlineLevel="1">
      <c r="A50" s="222"/>
      <c r="B50" s="222"/>
      <c r="C50" s="224"/>
      <c r="D50" s="222" t="s">
        <v>157</v>
      </c>
      <c r="E50" s="26"/>
      <c r="F50" s="225"/>
      <c r="G50" s="26">
        <f aca="true" t="shared" si="8" ref="G50:T50">SUBTOTAL(9,G46:G49)</f>
        <v>335.08039499999995</v>
      </c>
      <c r="H50" s="226">
        <f t="shared" si="8"/>
        <v>302</v>
      </c>
      <c r="I50" s="26">
        <f t="shared" si="8"/>
        <v>26.8</v>
      </c>
      <c r="J50" s="26">
        <f t="shared" si="8"/>
        <v>180</v>
      </c>
      <c r="K50" s="51">
        <f t="shared" si="8"/>
        <v>0</v>
      </c>
      <c r="L50" s="3">
        <f t="shared" si="8"/>
        <v>0</v>
      </c>
      <c r="M50" s="26">
        <f t="shared" si="8"/>
        <v>0</v>
      </c>
      <c r="N50" s="47">
        <f t="shared" si="8"/>
        <v>0</v>
      </c>
      <c r="O50" s="26">
        <f t="shared" si="8"/>
        <v>0</v>
      </c>
      <c r="P50" s="3">
        <f t="shared" si="8"/>
        <v>0</v>
      </c>
      <c r="Q50" s="26">
        <f t="shared" si="8"/>
        <v>0</v>
      </c>
      <c r="R50" s="3">
        <f t="shared" si="8"/>
        <v>0</v>
      </c>
      <c r="S50" s="26">
        <f t="shared" si="8"/>
        <v>0</v>
      </c>
      <c r="T50" s="26">
        <f t="shared" si="8"/>
        <v>541.8803949999999</v>
      </c>
    </row>
    <row r="51" spans="1:20" ht="12.75" outlineLevel="2">
      <c r="A51" s="19" t="s">
        <v>559</v>
      </c>
      <c r="B51" s="19" t="s">
        <v>823</v>
      </c>
      <c r="C51" s="40" t="s">
        <v>595</v>
      </c>
      <c r="D51" s="23" t="s">
        <v>596</v>
      </c>
      <c r="E51" s="27" t="s">
        <v>335</v>
      </c>
      <c r="F51" s="2">
        <v>15</v>
      </c>
      <c r="G51" s="27">
        <v>10.229894999999999</v>
      </c>
      <c r="H51" s="56">
        <v>29</v>
      </c>
      <c r="I51" s="27">
        <v>2.9</v>
      </c>
      <c r="J51" s="27"/>
      <c r="K51" s="51"/>
      <c r="L51" s="3"/>
      <c r="M51" s="26"/>
      <c r="N51" s="47"/>
      <c r="O51" s="26"/>
      <c r="P51" s="3"/>
      <c r="Q51" s="26"/>
      <c r="R51" s="3"/>
      <c r="T51" s="26">
        <f>G51+I51+J51+M51+O51+Q51+R51+S51</f>
        <v>13.129895</v>
      </c>
    </row>
    <row r="52" spans="1:20" ht="12.75" outlineLevel="2">
      <c r="A52" s="19" t="s">
        <v>559</v>
      </c>
      <c r="B52" s="19" t="s">
        <v>823</v>
      </c>
      <c r="C52" s="40" t="s">
        <v>595</v>
      </c>
      <c r="D52" s="23" t="s">
        <v>596</v>
      </c>
      <c r="E52" s="27" t="s">
        <v>335</v>
      </c>
      <c r="F52" s="2" t="s">
        <v>339</v>
      </c>
      <c r="G52" s="27">
        <v>0.9266399999999999</v>
      </c>
      <c r="H52" s="56">
        <v>2</v>
      </c>
      <c r="I52" s="27">
        <v>0.12</v>
      </c>
      <c r="J52" s="27"/>
      <c r="O52" s="27"/>
      <c r="P52" s="23"/>
      <c r="R52" s="23"/>
      <c r="T52" s="26">
        <f>G52+I52+J52+M52+O52+Q52+R52+S52</f>
        <v>1.04664</v>
      </c>
    </row>
    <row r="53" spans="1:20" ht="12.75" outlineLevel="2">
      <c r="A53" s="19" t="s">
        <v>559</v>
      </c>
      <c r="B53" s="19" t="s">
        <v>823</v>
      </c>
      <c r="C53" s="40" t="s">
        <v>595</v>
      </c>
      <c r="D53" s="23" t="s">
        <v>596</v>
      </c>
      <c r="E53" s="27" t="s">
        <v>335</v>
      </c>
      <c r="F53" s="2" t="s">
        <v>340</v>
      </c>
      <c r="G53" s="27">
        <v>1.2951899999999998</v>
      </c>
      <c r="H53" s="56">
        <v>1</v>
      </c>
      <c r="I53" s="27">
        <v>0.48</v>
      </c>
      <c r="J53" s="27"/>
      <c r="O53" s="27"/>
      <c r="P53" s="23"/>
      <c r="R53" s="23"/>
      <c r="T53" s="26">
        <f>G53+I53+J53+M53+O53+Q53+R53+S53</f>
        <v>1.7751899999999998</v>
      </c>
    </row>
    <row r="54" spans="1:20" ht="12.75" outlineLevel="2">
      <c r="A54" s="19" t="s">
        <v>559</v>
      </c>
      <c r="B54" s="19" t="s">
        <v>823</v>
      </c>
      <c r="C54" s="40" t="s">
        <v>595</v>
      </c>
      <c r="D54" s="23" t="s">
        <v>596</v>
      </c>
      <c r="E54" s="27" t="s">
        <v>335</v>
      </c>
      <c r="F54" s="2" t="s">
        <v>356</v>
      </c>
      <c r="G54" s="27"/>
      <c r="H54" s="56"/>
      <c r="I54" s="27"/>
      <c r="J54" s="27">
        <v>180</v>
      </c>
      <c r="O54" s="27"/>
      <c r="P54" s="23"/>
      <c r="R54" s="23"/>
      <c r="T54" s="26">
        <f>G54+I54+J54+M54+O54+Q54+R54+S54</f>
        <v>180</v>
      </c>
    </row>
    <row r="55" spans="1:20" ht="12.75" outlineLevel="2">
      <c r="A55" s="19" t="s">
        <v>559</v>
      </c>
      <c r="B55" s="19" t="s">
        <v>823</v>
      </c>
      <c r="C55" s="40" t="s">
        <v>595</v>
      </c>
      <c r="D55" s="59" t="s">
        <v>596</v>
      </c>
      <c r="E55" s="60" t="s">
        <v>713</v>
      </c>
      <c r="F55" s="23" t="s">
        <v>713</v>
      </c>
      <c r="K55" s="52">
        <v>1</v>
      </c>
      <c r="L55" s="53">
        <v>0.25</v>
      </c>
      <c r="M55" s="27">
        <f>K55*L55*$M$2</f>
        <v>783.75</v>
      </c>
      <c r="T55" s="26">
        <f>G55+I55+J55+M55+O55+Q55+R55+S55</f>
        <v>783.75</v>
      </c>
    </row>
    <row r="56" spans="1:20" s="3" customFormat="1" ht="12.75" outlineLevel="1">
      <c r="A56" s="222"/>
      <c r="B56" s="222"/>
      <c r="C56" s="224"/>
      <c r="D56" s="222" t="s">
        <v>158</v>
      </c>
      <c r="E56" s="26"/>
      <c r="F56" s="225"/>
      <c r="G56" s="26">
        <f aca="true" t="shared" si="9" ref="G56:T56">SUBTOTAL(9,G51:G55)</f>
        <v>12.451724999999998</v>
      </c>
      <c r="H56" s="226">
        <f t="shared" si="9"/>
        <v>32</v>
      </c>
      <c r="I56" s="26">
        <f t="shared" si="9"/>
        <v>3.5</v>
      </c>
      <c r="J56" s="26">
        <f t="shared" si="9"/>
        <v>180</v>
      </c>
      <c r="K56" s="51">
        <f t="shared" si="9"/>
        <v>1</v>
      </c>
      <c r="L56" s="3">
        <f t="shared" si="9"/>
        <v>0.25</v>
      </c>
      <c r="M56" s="26">
        <f t="shared" si="9"/>
        <v>783.75</v>
      </c>
      <c r="N56" s="47">
        <f t="shared" si="9"/>
        <v>0</v>
      </c>
      <c r="O56" s="26">
        <f t="shared" si="9"/>
        <v>0</v>
      </c>
      <c r="P56" s="3">
        <f t="shared" si="9"/>
        <v>0</v>
      </c>
      <c r="Q56" s="26">
        <f t="shared" si="9"/>
        <v>0</v>
      </c>
      <c r="R56" s="3">
        <f t="shared" si="9"/>
        <v>0</v>
      </c>
      <c r="S56" s="26">
        <f t="shared" si="9"/>
        <v>0</v>
      </c>
      <c r="T56" s="26">
        <f t="shared" si="9"/>
        <v>979.701725</v>
      </c>
    </row>
    <row r="57" spans="1:20" ht="12.75" outlineLevel="2">
      <c r="A57" s="19" t="s">
        <v>559</v>
      </c>
      <c r="B57" s="19" t="s">
        <v>832</v>
      </c>
      <c r="C57" s="1" t="s">
        <v>605</v>
      </c>
      <c r="D57" s="23" t="s">
        <v>606</v>
      </c>
      <c r="E57" s="27" t="s">
        <v>335</v>
      </c>
      <c r="F57" s="2">
        <v>15</v>
      </c>
      <c r="G57" s="27">
        <v>3.5275499999999997</v>
      </c>
      <c r="H57" s="56">
        <v>10</v>
      </c>
      <c r="I57" s="27">
        <v>1</v>
      </c>
      <c r="J57" s="27"/>
      <c r="O57" s="27"/>
      <c r="P57" s="23"/>
      <c r="R57" s="23"/>
      <c r="T57" s="26">
        <f>G57+I57+J57+M57+O57+Q57+R57+S57</f>
        <v>4.52755</v>
      </c>
    </row>
    <row r="58" spans="1:20" ht="12.75" outlineLevel="2">
      <c r="A58" s="19" t="s">
        <v>559</v>
      </c>
      <c r="B58" s="19" t="s">
        <v>832</v>
      </c>
      <c r="C58" s="1" t="s">
        <v>605</v>
      </c>
      <c r="D58" s="23" t="s">
        <v>606</v>
      </c>
      <c r="E58" s="27" t="s">
        <v>335</v>
      </c>
      <c r="F58" s="2" t="s">
        <v>339</v>
      </c>
      <c r="G58" s="27">
        <v>11.077559999999998</v>
      </c>
      <c r="H58" s="56">
        <v>24</v>
      </c>
      <c r="I58" s="27">
        <v>1.44</v>
      </c>
      <c r="J58" s="27"/>
      <c r="O58" s="27"/>
      <c r="P58" s="23"/>
      <c r="R58" s="23"/>
      <c r="T58" s="26">
        <f>G58+I58+J58+M58+O58+Q58+R58+S58</f>
        <v>12.517559999999998</v>
      </c>
    </row>
    <row r="59" spans="1:20" ht="12.75" outlineLevel="2">
      <c r="A59" s="19" t="s">
        <v>559</v>
      </c>
      <c r="B59" s="19" t="s">
        <v>832</v>
      </c>
      <c r="C59" s="1" t="s">
        <v>605</v>
      </c>
      <c r="D59" s="23" t="s">
        <v>606</v>
      </c>
      <c r="E59" s="27" t="s">
        <v>335</v>
      </c>
      <c r="F59" s="2" t="s">
        <v>340</v>
      </c>
      <c r="G59" s="27">
        <v>1.51632</v>
      </c>
      <c r="H59" s="56">
        <v>2</v>
      </c>
      <c r="I59" s="27">
        <v>0.96</v>
      </c>
      <c r="J59" s="27"/>
      <c r="O59" s="27"/>
      <c r="P59" s="23"/>
      <c r="R59" s="23"/>
      <c r="T59" s="26">
        <f>G59+I59+J59+M59+O59+Q59+R59+S59</f>
        <v>2.47632</v>
      </c>
    </row>
    <row r="60" spans="1:20" ht="12.75" outlineLevel="2">
      <c r="A60" s="19" t="s">
        <v>559</v>
      </c>
      <c r="B60" s="19" t="s">
        <v>832</v>
      </c>
      <c r="C60" s="1" t="s">
        <v>605</v>
      </c>
      <c r="D60" s="23" t="s">
        <v>606</v>
      </c>
      <c r="E60" s="27" t="s">
        <v>335</v>
      </c>
      <c r="F60" s="2" t="s">
        <v>356</v>
      </c>
      <c r="G60" s="27"/>
      <c r="H60" s="56"/>
      <c r="I60" s="27"/>
      <c r="J60" s="27">
        <v>165</v>
      </c>
      <c r="O60" s="27"/>
      <c r="P60" s="23"/>
      <c r="R60" s="23"/>
      <c r="T60" s="26">
        <f>G60+I60+J60+M60+O60+Q60+R60+S60</f>
        <v>165</v>
      </c>
    </row>
    <row r="61" spans="1:20" s="3" customFormat="1" ht="12.75" outlineLevel="1">
      <c r="A61" s="222"/>
      <c r="B61" s="222"/>
      <c r="C61" s="224"/>
      <c r="D61" s="222" t="s">
        <v>163</v>
      </c>
      <c r="E61" s="26"/>
      <c r="F61" s="225"/>
      <c r="G61" s="26">
        <f aca="true" t="shared" si="10" ref="G61:T61">SUBTOTAL(9,G57:G60)</f>
        <v>16.121429999999997</v>
      </c>
      <c r="H61" s="226">
        <f t="shared" si="10"/>
        <v>36</v>
      </c>
      <c r="I61" s="26">
        <f t="shared" si="10"/>
        <v>3.4</v>
      </c>
      <c r="J61" s="26">
        <f t="shared" si="10"/>
        <v>165</v>
      </c>
      <c r="K61" s="51">
        <f t="shared" si="10"/>
        <v>0</v>
      </c>
      <c r="L61" s="3">
        <f t="shared" si="10"/>
        <v>0</v>
      </c>
      <c r="M61" s="26">
        <f t="shared" si="10"/>
        <v>0</v>
      </c>
      <c r="N61" s="47">
        <f t="shared" si="10"/>
        <v>0</v>
      </c>
      <c r="O61" s="26">
        <f t="shared" si="10"/>
        <v>0</v>
      </c>
      <c r="P61" s="3">
        <f t="shared" si="10"/>
        <v>0</v>
      </c>
      <c r="Q61" s="26">
        <f t="shared" si="10"/>
        <v>0</v>
      </c>
      <c r="R61" s="3">
        <f t="shared" si="10"/>
        <v>0</v>
      </c>
      <c r="S61" s="26">
        <f t="shared" si="10"/>
        <v>0</v>
      </c>
      <c r="T61" s="26">
        <f t="shared" si="10"/>
        <v>184.52143</v>
      </c>
    </row>
    <row r="62" spans="1:20" ht="12.75" outlineLevel="2">
      <c r="A62" s="19" t="s">
        <v>559</v>
      </c>
      <c r="B62" s="19" t="s">
        <v>777</v>
      </c>
      <c r="C62" s="1" t="s">
        <v>650</v>
      </c>
      <c r="D62" s="55" t="s">
        <v>651</v>
      </c>
      <c r="E62" s="27" t="s">
        <v>861</v>
      </c>
      <c r="F62" s="2" t="s">
        <v>861</v>
      </c>
      <c r="G62" s="27"/>
      <c r="H62" s="65"/>
      <c r="I62" s="27"/>
      <c r="J62" s="27"/>
      <c r="N62" s="58">
        <f>O62/$O$2</f>
        <v>2.912361111111111</v>
      </c>
      <c r="O62" s="27">
        <v>209.69</v>
      </c>
      <c r="P62" s="23"/>
      <c r="R62" s="23"/>
      <c r="T62" s="26">
        <f aca="true" t="shared" si="11" ref="T62:T72">G62+I62+J62+M62+O62+Q62+R62+S62</f>
        <v>209.69</v>
      </c>
    </row>
    <row r="63" spans="1:20" ht="12.75" outlineLevel="2">
      <c r="A63" s="19" t="s">
        <v>559</v>
      </c>
      <c r="B63" s="19" t="s">
        <v>777</v>
      </c>
      <c r="C63" s="1" t="s">
        <v>650</v>
      </c>
      <c r="D63" s="23" t="s">
        <v>651</v>
      </c>
      <c r="E63" s="27" t="s">
        <v>335</v>
      </c>
      <c r="F63" s="2">
        <v>15</v>
      </c>
      <c r="G63" s="27">
        <v>1043.57565</v>
      </c>
      <c r="H63" s="56">
        <v>2931</v>
      </c>
      <c r="I63" s="27">
        <v>293.1</v>
      </c>
      <c r="J63" s="27"/>
      <c r="O63" s="27"/>
      <c r="P63" s="23"/>
      <c r="R63" s="23"/>
      <c r="T63" s="26">
        <f t="shared" si="11"/>
        <v>1336.6756500000001</v>
      </c>
    </row>
    <row r="64" spans="1:20" ht="12.75" outlineLevel="2">
      <c r="A64" s="19" t="s">
        <v>559</v>
      </c>
      <c r="B64" s="19" t="s">
        <v>777</v>
      </c>
      <c r="C64" s="1" t="s">
        <v>650</v>
      </c>
      <c r="D64" s="23" t="s">
        <v>651</v>
      </c>
      <c r="E64" s="27" t="s">
        <v>335</v>
      </c>
      <c r="F64" s="2" t="s">
        <v>337</v>
      </c>
      <c r="G64" s="27">
        <v>184.62249</v>
      </c>
      <c r="H64" s="56">
        <v>26</v>
      </c>
      <c r="I64" s="27">
        <v>1.56</v>
      </c>
      <c r="J64" s="27"/>
      <c r="O64" s="27"/>
      <c r="P64" s="23"/>
      <c r="R64" s="23"/>
      <c r="T64" s="26">
        <f t="shared" si="11"/>
        <v>186.18249</v>
      </c>
    </row>
    <row r="65" spans="1:20" ht="12.75" outlineLevel="2">
      <c r="A65" s="19" t="s">
        <v>559</v>
      </c>
      <c r="B65" s="19" t="s">
        <v>777</v>
      </c>
      <c r="C65" s="1" t="s">
        <v>650</v>
      </c>
      <c r="D65" s="23" t="s">
        <v>651</v>
      </c>
      <c r="E65" s="27" t="s">
        <v>335</v>
      </c>
      <c r="F65" s="2" t="s">
        <v>338</v>
      </c>
      <c r="G65" s="27">
        <v>145.9458</v>
      </c>
      <c r="H65" s="56">
        <v>76</v>
      </c>
      <c r="I65" s="27">
        <v>4.56</v>
      </c>
      <c r="J65" s="27"/>
      <c r="O65" s="27"/>
      <c r="P65" s="23"/>
      <c r="R65" s="23"/>
      <c r="T65" s="26">
        <f t="shared" si="11"/>
        <v>150.5058</v>
      </c>
    </row>
    <row r="66" spans="1:20" ht="12.75" outlineLevel="2">
      <c r="A66" s="19" t="s">
        <v>559</v>
      </c>
      <c r="B66" s="19" t="s">
        <v>777</v>
      </c>
      <c r="C66" s="1" t="s">
        <v>650</v>
      </c>
      <c r="D66" s="23" t="s">
        <v>651</v>
      </c>
      <c r="E66" s="27" t="s">
        <v>335</v>
      </c>
      <c r="F66" s="2" t="s">
        <v>341</v>
      </c>
      <c r="G66" s="27">
        <v>23.703030000000002</v>
      </c>
      <c r="H66" s="56">
        <v>4</v>
      </c>
      <c r="I66" s="27">
        <v>0.24</v>
      </c>
      <c r="J66" s="27"/>
      <c r="O66" s="27"/>
      <c r="P66" s="23"/>
      <c r="R66" s="23"/>
      <c r="T66" s="26">
        <f t="shared" si="11"/>
        <v>23.94303</v>
      </c>
    </row>
    <row r="67" spans="1:20" ht="12.75" outlineLevel="2">
      <c r="A67" s="19" t="s">
        <v>559</v>
      </c>
      <c r="B67" s="19" t="s">
        <v>777</v>
      </c>
      <c r="C67" s="1" t="s">
        <v>650</v>
      </c>
      <c r="D67" s="23" t="s">
        <v>651</v>
      </c>
      <c r="E67" s="27" t="s">
        <v>335</v>
      </c>
      <c r="F67" s="2" t="s">
        <v>339</v>
      </c>
      <c r="G67" s="27">
        <v>162.820125</v>
      </c>
      <c r="H67" s="56">
        <v>879</v>
      </c>
      <c r="I67" s="27">
        <v>52.74</v>
      </c>
      <c r="J67" s="27"/>
      <c r="O67" s="27"/>
      <c r="P67" s="23"/>
      <c r="R67" s="23"/>
      <c r="T67" s="26">
        <f t="shared" si="11"/>
        <v>215.560125</v>
      </c>
    </row>
    <row r="68" spans="1:20" ht="12.75" outlineLevel="2">
      <c r="A68" s="19" t="s">
        <v>559</v>
      </c>
      <c r="B68" s="19" t="s">
        <v>777</v>
      </c>
      <c r="C68" s="1" t="s">
        <v>650</v>
      </c>
      <c r="D68" s="23" t="s">
        <v>651</v>
      </c>
      <c r="E68" s="27" t="s">
        <v>335</v>
      </c>
      <c r="F68" s="2" t="s">
        <v>340</v>
      </c>
      <c r="G68" s="27">
        <v>16.3215</v>
      </c>
      <c r="H68" s="56">
        <v>22</v>
      </c>
      <c r="I68" s="27">
        <v>10.56</v>
      </c>
      <c r="J68" s="27"/>
      <c r="K68" s="51"/>
      <c r="L68" s="3"/>
      <c r="M68" s="26"/>
      <c r="N68" s="47"/>
      <c r="O68" s="26"/>
      <c r="P68" s="3"/>
      <c r="Q68" s="26"/>
      <c r="R68" s="3"/>
      <c r="T68" s="26">
        <f t="shared" si="11"/>
        <v>26.881500000000003</v>
      </c>
    </row>
    <row r="69" spans="1:20" ht="12.75" outlineLevel="2">
      <c r="A69" s="19" t="s">
        <v>559</v>
      </c>
      <c r="B69" s="19" t="s">
        <v>777</v>
      </c>
      <c r="C69" s="1" t="s">
        <v>650</v>
      </c>
      <c r="D69" s="19" t="s">
        <v>651</v>
      </c>
      <c r="E69" s="27" t="s">
        <v>335</v>
      </c>
      <c r="F69" s="2" t="s">
        <v>356</v>
      </c>
      <c r="G69" s="27"/>
      <c r="H69" s="65"/>
      <c r="I69" s="27"/>
      <c r="J69" s="27">
        <v>180</v>
      </c>
      <c r="O69" s="27"/>
      <c r="P69" s="23"/>
      <c r="R69" s="23"/>
      <c r="T69" s="26">
        <f t="shared" si="11"/>
        <v>180</v>
      </c>
    </row>
    <row r="70" spans="1:20" ht="12.75" outlineLevel="2">
      <c r="A70" s="19" t="s">
        <v>559</v>
      </c>
      <c r="B70" s="19" t="s">
        <v>777</v>
      </c>
      <c r="C70" s="1" t="s">
        <v>650</v>
      </c>
      <c r="D70" s="23" t="s">
        <v>651</v>
      </c>
      <c r="E70" s="27" t="s">
        <v>335</v>
      </c>
      <c r="F70" s="4" t="s">
        <v>344</v>
      </c>
      <c r="G70" s="27">
        <v>9.582299999999998</v>
      </c>
      <c r="H70" s="65">
        <v>13</v>
      </c>
      <c r="I70" s="27">
        <v>0.78</v>
      </c>
      <c r="J70" s="27"/>
      <c r="O70" s="27"/>
      <c r="P70" s="23"/>
      <c r="R70" s="23"/>
      <c r="T70" s="26">
        <f t="shared" si="11"/>
        <v>10.362299999999998</v>
      </c>
    </row>
    <row r="71" spans="1:20" ht="12.75" outlineLevel="2">
      <c r="A71" s="19" t="s">
        <v>559</v>
      </c>
      <c r="B71" s="19" t="s">
        <v>777</v>
      </c>
      <c r="C71" s="40" t="s">
        <v>650</v>
      </c>
      <c r="D71" s="59" t="s">
        <v>651</v>
      </c>
      <c r="E71" s="60" t="s">
        <v>713</v>
      </c>
      <c r="F71" s="23" t="s">
        <v>713</v>
      </c>
      <c r="K71" s="52">
        <v>1</v>
      </c>
      <c r="L71" s="53">
        <v>1</v>
      </c>
      <c r="M71" s="27">
        <f>K71*L71*$M$2</f>
        <v>3135</v>
      </c>
      <c r="T71" s="26">
        <f t="shared" si="11"/>
        <v>3135</v>
      </c>
    </row>
    <row r="72" spans="1:20" ht="12.75" outlineLevel="2">
      <c r="A72" s="19" t="s">
        <v>559</v>
      </c>
      <c r="B72" s="19" t="s">
        <v>777</v>
      </c>
      <c r="C72" s="1" t="s">
        <v>650</v>
      </c>
      <c r="D72" s="19" t="s">
        <v>651</v>
      </c>
      <c r="E72" s="27" t="s">
        <v>710</v>
      </c>
      <c r="F72" s="2" t="s">
        <v>710</v>
      </c>
      <c r="G72" s="27"/>
      <c r="H72" s="65"/>
      <c r="I72" s="27"/>
      <c r="J72" s="27"/>
      <c r="O72" s="27"/>
      <c r="P72" s="23"/>
      <c r="R72" s="23"/>
      <c r="S72" s="27">
        <v>5.42</v>
      </c>
      <c r="T72" s="26">
        <f t="shared" si="11"/>
        <v>5.42</v>
      </c>
    </row>
    <row r="73" spans="1:20" s="3" customFormat="1" ht="12.75" outlineLevel="1">
      <c r="A73" s="222"/>
      <c r="B73" s="222"/>
      <c r="C73" s="224"/>
      <c r="D73" s="222" t="s">
        <v>190</v>
      </c>
      <c r="E73" s="26"/>
      <c r="F73" s="225"/>
      <c r="G73" s="26">
        <f aca="true" t="shared" si="12" ref="G73:T73">SUBTOTAL(9,G62:G72)</f>
        <v>1586.5708949999998</v>
      </c>
      <c r="H73" s="226">
        <f t="shared" si="12"/>
        <v>3951</v>
      </c>
      <c r="I73" s="26">
        <f t="shared" si="12"/>
        <v>363.54</v>
      </c>
      <c r="J73" s="26">
        <f t="shared" si="12"/>
        <v>180</v>
      </c>
      <c r="K73" s="51">
        <f t="shared" si="12"/>
        <v>1</v>
      </c>
      <c r="L73" s="3">
        <f t="shared" si="12"/>
        <v>1</v>
      </c>
      <c r="M73" s="26">
        <f t="shared" si="12"/>
        <v>3135</v>
      </c>
      <c r="N73" s="47">
        <f t="shared" si="12"/>
        <v>2.912361111111111</v>
      </c>
      <c r="O73" s="26">
        <f t="shared" si="12"/>
        <v>209.69</v>
      </c>
      <c r="P73" s="3">
        <f t="shared" si="12"/>
        <v>0</v>
      </c>
      <c r="Q73" s="26">
        <f t="shared" si="12"/>
        <v>0</v>
      </c>
      <c r="R73" s="3">
        <f t="shared" si="12"/>
        <v>0</v>
      </c>
      <c r="S73" s="26">
        <f t="shared" si="12"/>
        <v>5.42</v>
      </c>
      <c r="T73" s="26">
        <f t="shared" si="12"/>
        <v>5480.220895</v>
      </c>
    </row>
    <row r="74" spans="1:20" ht="12.75" outlineLevel="2">
      <c r="A74" s="19" t="s">
        <v>559</v>
      </c>
      <c r="B74" s="19" t="s">
        <v>777</v>
      </c>
      <c r="C74" s="40" t="s">
        <v>884</v>
      </c>
      <c r="D74" s="55" t="s">
        <v>885</v>
      </c>
      <c r="E74" s="27" t="s">
        <v>861</v>
      </c>
      <c r="F74" s="2" t="s">
        <v>861</v>
      </c>
      <c r="G74" s="27"/>
      <c r="H74" s="65"/>
      <c r="I74" s="27"/>
      <c r="J74" s="27"/>
      <c r="N74" s="58">
        <f>O74/$O$2</f>
        <v>0.25</v>
      </c>
      <c r="O74" s="27">
        <v>18</v>
      </c>
      <c r="P74" s="23"/>
      <c r="R74" s="23"/>
      <c r="T74" s="26">
        <f>G74+I74+J74+M74+O74+Q74+R74+S74</f>
        <v>18</v>
      </c>
    </row>
    <row r="75" spans="1:20" s="3" customFormat="1" ht="12.75" outlineLevel="1">
      <c r="A75" s="222"/>
      <c r="B75" s="222"/>
      <c r="C75" s="224"/>
      <c r="D75" s="222" t="s">
        <v>327</v>
      </c>
      <c r="E75" s="26"/>
      <c r="F75" s="225"/>
      <c r="G75" s="26">
        <f aca="true" t="shared" si="13" ref="G75:T75">SUBTOTAL(9,G74:G74)</f>
        <v>0</v>
      </c>
      <c r="H75" s="226">
        <f t="shared" si="13"/>
        <v>0</v>
      </c>
      <c r="I75" s="26">
        <f t="shared" si="13"/>
        <v>0</v>
      </c>
      <c r="J75" s="26">
        <f t="shared" si="13"/>
        <v>0</v>
      </c>
      <c r="K75" s="51">
        <f t="shared" si="13"/>
        <v>0</v>
      </c>
      <c r="L75" s="3">
        <f t="shared" si="13"/>
        <v>0</v>
      </c>
      <c r="M75" s="26">
        <f t="shared" si="13"/>
        <v>0</v>
      </c>
      <c r="N75" s="47">
        <f t="shared" si="13"/>
        <v>0.25</v>
      </c>
      <c r="O75" s="26">
        <f t="shared" si="13"/>
        <v>18</v>
      </c>
      <c r="P75" s="3">
        <f t="shared" si="13"/>
        <v>0</v>
      </c>
      <c r="Q75" s="26">
        <f t="shared" si="13"/>
        <v>0</v>
      </c>
      <c r="R75" s="3">
        <f t="shared" si="13"/>
        <v>0</v>
      </c>
      <c r="S75" s="26">
        <f t="shared" si="13"/>
        <v>0</v>
      </c>
      <c r="T75" s="26">
        <f t="shared" si="13"/>
        <v>18</v>
      </c>
    </row>
    <row r="76" spans="1:20" ht="12.75" outlineLevel="2">
      <c r="A76" s="19" t="s">
        <v>559</v>
      </c>
      <c r="B76" s="19" t="s">
        <v>777</v>
      </c>
      <c r="C76" s="40" t="s">
        <v>652</v>
      </c>
      <c r="D76" s="72" t="s">
        <v>653</v>
      </c>
      <c r="E76" s="27" t="s">
        <v>335</v>
      </c>
      <c r="F76" s="2" t="s">
        <v>340</v>
      </c>
      <c r="G76" s="27">
        <v>1.7374499999999997</v>
      </c>
      <c r="H76" s="56">
        <v>3</v>
      </c>
      <c r="I76" s="27">
        <v>1.44</v>
      </c>
      <c r="J76" s="27"/>
      <c r="O76" s="27"/>
      <c r="P76" s="23"/>
      <c r="R76" s="23"/>
      <c r="T76" s="26">
        <f>G76+I76+J76+M76+O76+Q76+R76+S76</f>
        <v>3.1774499999999994</v>
      </c>
    </row>
    <row r="77" spans="1:20" ht="12.75" outlineLevel="2">
      <c r="A77" s="19" t="s">
        <v>559</v>
      </c>
      <c r="B77" s="19" t="s">
        <v>777</v>
      </c>
      <c r="C77" s="40" t="s">
        <v>652</v>
      </c>
      <c r="D77" s="55" t="s">
        <v>653</v>
      </c>
      <c r="E77" s="27" t="s">
        <v>335</v>
      </c>
      <c r="F77" s="2" t="s">
        <v>356</v>
      </c>
      <c r="G77" s="27"/>
      <c r="H77" s="56"/>
      <c r="I77" s="27"/>
      <c r="J77" s="27">
        <v>15</v>
      </c>
      <c r="O77" s="27"/>
      <c r="P77" s="23"/>
      <c r="R77" s="23"/>
      <c r="T77" s="26">
        <f>G77+I77+J77+M77+O77+Q77+R77+S77</f>
        <v>15</v>
      </c>
    </row>
    <row r="78" spans="1:20" s="3" customFormat="1" ht="12.75" outlineLevel="1">
      <c r="A78" s="222"/>
      <c r="B78" s="222"/>
      <c r="C78" s="224"/>
      <c r="D78" s="222" t="s">
        <v>191</v>
      </c>
      <c r="E78" s="26"/>
      <c r="F78" s="225"/>
      <c r="G78" s="26">
        <f aca="true" t="shared" si="14" ref="G78:T78">SUBTOTAL(9,G76:G77)</f>
        <v>1.7374499999999997</v>
      </c>
      <c r="H78" s="226">
        <f t="shared" si="14"/>
        <v>3</v>
      </c>
      <c r="I78" s="26">
        <f t="shared" si="14"/>
        <v>1.44</v>
      </c>
      <c r="J78" s="26">
        <f t="shared" si="14"/>
        <v>15</v>
      </c>
      <c r="K78" s="51">
        <f t="shared" si="14"/>
        <v>0</v>
      </c>
      <c r="L78" s="3">
        <f t="shared" si="14"/>
        <v>0</v>
      </c>
      <c r="M78" s="26">
        <f t="shared" si="14"/>
        <v>0</v>
      </c>
      <c r="N78" s="47">
        <f t="shared" si="14"/>
        <v>0</v>
      </c>
      <c r="O78" s="26">
        <f t="shared" si="14"/>
        <v>0</v>
      </c>
      <c r="P78" s="3">
        <f t="shared" si="14"/>
        <v>0</v>
      </c>
      <c r="Q78" s="26">
        <f t="shared" si="14"/>
        <v>0</v>
      </c>
      <c r="R78" s="3">
        <f t="shared" si="14"/>
        <v>0</v>
      </c>
      <c r="S78" s="26">
        <f t="shared" si="14"/>
        <v>0</v>
      </c>
      <c r="T78" s="26">
        <f t="shared" si="14"/>
        <v>18.17745</v>
      </c>
    </row>
    <row r="79" spans="1:20" ht="12.75" outlineLevel="2">
      <c r="A79" s="19" t="s">
        <v>559</v>
      </c>
      <c r="B79" s="19" t="s">
        <v>777</v>
      </c>
      <c r="C79" s="40" t="s">
        <v>654</v>
      </c>
      <c r="D79" s="72" t="s">
        <v>655</v>
      </c>
      <c r="E79" s="27" t="s">
        <v>335</v>
      </c>
      <c r="F79" s="2">
        <v>15</v>
      </c>
      <c r="G79" s="27">
        <v>2234.76084</v>
      </c>
      <c r="H79" s="56">
        <v>5550</v>
      </c>
      <c r="I79" s="27">
        <v>555</v>
      </c>
      <c r="J79" s="27"/>
      <c r="O79" s="27"/>
      <c r="P79" s="23"/>
      <c r="R79" s="23"/>
      <c r="T79" s="26">
        <f>G79+I79+J79+M79+O79+Q79+R79+S79</f>
        <v>2789.76084</v>
      </c>
    </row>
    <row r="80" spans="1:20" ht="12.75" outlineLevel="2">
      <c r="A80" s="19" t="s">
        <v>559</v>
      </c>
      <c r="B80" s="19" t="s">
        <v>777</v>
      </c>
      <c r="C80" s="40" t="s">
        <v>654</v>
      </c>
      <c r="D80" s="72" t="s">
        <v>655</v>
      </c>
      <c r="E80" s="27" t="s">
        <v>335</v>
      </c>
      <c r="F80" s="2" t="s">
        <v>338</v>
      </c>
      <c r="G80" s="27">
        <v>1.1583</v>
      </c>
      <c r="H80" s="56">
        <v>3</v>
      </c>
      <c r="I80" s="27">
        <v>0.18</v>
      </c>
      <c r="J80" s="27"/>
      <c r="K80" s="51"/>
      <c r="L80" s="3"/>
      <c r="M80" s="26"/>
      <c r="N80" s="47"/>
      <c r="O80" s="26"/>
      <c r="P80" s="3"/>
      <c r="Q80" s="26"/>
      <c r="R80" s="3"/>
      <c r="T80" s="26">
        <f>G80+I80+J80+M80+O80+Q80+R80+S80</f>
        <v>1.3383</v>
      </c>
    </row>
    <row r="81" spans="1:20" ht="12.75" outlineLevel="2">
      <c r="A81" s="19" t="s">
        <v>559</v>
      </c>
      <c r="B81" s="19" t="s">
        <v>777</v>
      </c>
      <c r="C81" s="40" t="s">
        <v>654</v>
      </c>
      <c r="D81" s="72" t="s">
        <v>655</v>
      </c>
      <c r="E81" s="27" t="s">
        <v>335</v>
      </c>
      <c r="F81" s="2" t="s">
        <v>339</v>
      </c>
      <c r="G81" s="27">
        <v>328.89401999999995</v>
      </c>
      <c r="H81" s="56">
        <v>709</v>
      </c>
      <c r="I81" s="27">
        <v>42.54</v>
      </c>
      <c r="J81" s="27"/>
      <c r="O81" s="27"/>
      <c r="P81" s="23"/>
      <c r="R81" s="23"/>
      <c r="T81" s="26">
        <f>G81+I81+J81+M81+O81+Q81+R81+S81</f>
        <v>371.43402</v>
      </c>
    </row>
    <row r="82" spans="1:20" ht="12.75" outlineLevel="2">
      <c r="A82" s="19" t="s">
        <v>559</v>
      </c>
      <c r="B82" s="19" t="s">
        <v>777</v>
      </c>
      <c r="C82" s="40" t="s">
        <v>654</v>
      </c>
      <c r="D82" s="72" t="s">
        <v>655</v>
      </c>
      <c r="E82" s="27" t="s">
        <v>335</v>
      </c>
      <c r="F82" s="2" t="s">
        <v>340</v>
      </c>
      <c r="G82" s="27">
        <v>3.4748999999999994</v>
      </c>
      <c r="H82" s="56">
        <v>6</v>
      </c>
      <c r="I82" s="27">
        <v>2.88</v>
      </c>
      <c r="J82" s="27"/>
      <c r="O82" s="27"/>
      <c r="P82" s="23"/>
      <c r="R82" s="23"/>
      <c r="T82" s="26">
        <f>G82+I82+J82+M82+O82+Q82+R82+S82</f>
        <v>6.354899999999999</v>
      </c>
    </row>
    <row r="83" spans="1:20" ht="12.75" outlineLevel="2">
      <c r="A83" s="19" t="s">
        <v>559</v>
      </c>
      <c r="B83" s="19" t="s">
        <v>777</v>
      </c>
      <c r="C83" s="40" t="s">
        <v>654</v>
      </c>
      <c r="D83" s="55" t="s">
        <v>655</v>
      </c>
      <c r="E83" s="27" t="s">
        <v>335</v>
      </c>
      <c r="F83" s="2" t="s">
        <v>356</v>
      </c>
      <c r="G83" s="27"/>
      <c r="H83" s="56"/>
      <c r="I83" s="27"/>
      <c r="J83" s="27">
        <v>75</v>
      </c>
      <c r="O83" s="27"/>
      <c r="P83" s="23"/>
      <c r="R83" s="23"/>
      <c r="T83" s="26">
        <f>G83+I83+J83+M83+O83+Q83+R83+S83</f>
        <v>75</v>
      </c>
    </row>
    <row r="84" spans="1:20" s="3" customFormat="1" ht="12.75" outlineLevel="1">
      <c r="A84" s="222"/>
      <c r="B84" s="222"/>
      <c r="C84" s="224"/>
      <c r="D84" s="222" t="s">
        <v>192</v>
      </c>
      <c r="E84" s="26"/>
      <c r="F84" s="225"/>
      <c r="G84" s="26">
        <f aca="true" t="shared" si="15" ref="G84:T84">SUBTOTAL(9,G79:G83)</f>
        <v>2568.28806</v>
      </c>
      <c r="H84" s="226">
        <f t="shared" si="15"/>
        <v>6268</v>
      </c>
      <c r="I84" s="26">
        <f t="shared" si="15"/>
        <v>600.5999999999999</v>
      </c>
      <c r="J84" s="26">
        <f t="shared" si="15"/>
        <v>75</v>
      </c>
      <c r="K84" s="51">
        <f t="shared" si="15"/>
        <v>0</v>
      </c>
      <c r="L84" s="3">
        <f t="shared" si="15"/>
        <v>0</v>
      </c>
      <c r="M84" s="26">
        <f t="shared" si="15"/>
        <v>0</v>
      </c>
      <c r="N84" s="47">
        <f t="shared" si="15"/>
        <v>0</v>
      </c>
      <c r="O84" s="26">
        <f t="shared" si="15"/>
        <v>0</v>
      </c>
      <c r="P84" s="3">
        <f t="shared" si="15"/>
        <v>0</v>
      </c>
      <c r="Q84" s="26">
        <f t="shared" si="15"/>
        <v>0</v>
      </c>
      <c r="R84" s="3">
        <f t="shared" si="15"/>
        <v>0</v>
      </c>
      <c r="S84" s="26">
        <f t="shared" si="15"/>
        <v>0</v>
      </c>
      <c r="T84" s="26">
        <f t="shared" si="15"/>
        <v>3243.8880599999998</v>
      </c>
    </row>
    <row r="85" spans="1:20" ht="12.75" outlineLevel="2">
      <c r="A85" s="19" t="s">
        <v>559</v>
      </c>
      <c r="B85" s="19" t="s">
        <v>823</v>
      </c>
      <c r="C85" s="1" t="s">
        <v>565</v>
      </c>
      <c r="D85" s="76" t="s">
        <v>912</v>
      </c>
      <c r="E85" s="60" t="s">
        <v>713</v>
      </c>
      <c r="F85" s="23" t="s">
        <v>713</v>
      </c>
      <c r="K85" s="52">
        <v>2</v>
      </c>
      <c r="L85" s="53">
        <v>0.63</v>
      </c>
      <c r="M85" s="27">
        <f>K85*L85*$M$2</f>
        <v>3950.1</v>
      </c>
      <c r="T85" s="26">
        <f>G85+I85+J85+M85+O85+Q85+R85+S85</f>
        <v>3950.1</v>
      </c>
    </row>
    <row r="86" spans="1:20" ht="12.75" outlineLevel="2">
      <c r="A86" s="19" t="s">
        <v>559</v>
      </c>
      <c r="B86" s="19" t="s">
        <v>823</v>
      </c>
      <c r="C86" s="1" t="s">
        <v>565</v>
      </c>
      <c r="D86" s="19" t="s">
        <v>912</v>
      </c>
      <c r="E86" s="27" t="s">
        <v>710</v>
      </c>
      <c r="F86" s="2" t="s">
        <v>710</v>
      </c>
      <c r="G86" s="27"/>
      <c r="H86" s="56"/>
      <c r="I86" s="27"/>
      <c r="J86" s="27"/>
      <c r="O86" s="27"/>
      <c r="P86" s="23"/>
      <c r="R86" s="23"/>
      <c r="S86" s="27">
        <v>2.92</v>
      </c>
      <c r="T86" s="26">
        <f>G86+I86+J86+M86+O86+Q86+R86+S86</f>
        <v>2.92</v>
      </c>
    </row>
    <row r="87" spans="1:20" s="3" customFormat="1" ht="12.75" outlineLevel="1">
      <c r="A87" s="222"/>
      <c r="B87" s="222"/>
      <c r="C87" s="224"/>
      <c r="D87" s="222" t="s">
        <v>200</v>
      </c>
      <c r="E87" s="26"/>
      <c r="F87" s="225"/>
      <c r="G87" s="26">
        <f aca="true" t="shared" si="16" ref="G87:T87">SUBTOTAL(9,G85:G86)</f>
        <v>0</v>
      </c>
      <c r="H87" s="226">
        <f t="shared" si="16"/>
        <v>0</v>
      </c>
      <c r="I87" s="26">
        <f t="shared" si="16"/>
        <v>0</v>
      </c>
      <c r="J87" s="26">
        <f t="shared" si="16"/>
        <v>0</v>
      </c>
      <c r="K87" s="51">
        <f t="shared" si="16"/>
        <v>2</v>
      </c>
      <c r="L87" s="3">
        <f t="shared" si="16"/>
        <v>0.63</v>
      </c>
      <c r="M87" s="26">
        <f t="shared" si="16"/>
        <v>3950.1</v>
      </c>
      <c r="N87" s="47">
        <f t="shared" si="16"/>
        <v>0</v>
      </c>
      <c r="O87" s="26">
        <f t="shared" si="16"/>
        <v>0</v>
      </c>
      <c r="P87" s="3">
        <f t="shared" si="16"/>
        <v>0</v>
      </c>
      <c r="Q87" s="26">
        <f t="shared" si="16"/>
        <v>0</v>
      </c>
      <c r="R87" s="3">
        <f t="shared" si="16"/>
        <v>0</v>
      </c>
      <c r="S87" s="26">
        <f t="shared" si="16"/>
        <v>2.92</v>
      </c>
      <c r="T87" s="26">
        <f t="shared" si="16"/>
        <v>3953.02</v>
      </c>
    </row>
    <row r="88" spans="1:20" ht="12.75" outlineLevel="2">
      <c r="A88" s="19" t="s">
        <v>559</v>
      </c>
      <c r="B88" s="19" t="s">
        <v>849</v>
      </c>
      <c r="C88" s="1" t="s">
        <v>673</v>
      </c>
      <c r="D88" s="55" t="s">
        <v>674</v>
      </c>
      <c r="E88" s="27" t="s">
        <v>861</v>
      </c>
      <c r="F88" s="2" t="s">
        <v>861</v>
      </c>
      <c r="G88" s="27"/>
      <c r="H88" s="56"/>
      <c r="I88" s="27"/>
      <c r="J88" s="27"/>
      <c r="N88" s="58">
        <f>O88/$O$2</f>
        <v>6</v>
      </c>
      <c r="O88" s="27">
        <v>432</v>
      </c>
      <c r="P88" s="23"/>
      <c r="R88" s="23"/>
      <c r="T88" s="26">
        <f aca="true" t="shared" si="17" ref="T88:T100">G88+I88+J88+M88+O88+Q88+R88+S88</f>
        <v>432</v>
      </c>
    </row>
    <row r="89" spans="1:20" ht="12.75" outlineLevel="2">
      <c r="A89" s="19" t="s">
        <v>559</v>
      </c>
      <c r="B89" s="19" t="s">
        <v>849</v>
      </c>
      <c r="C89" s="1" t="s">
        <v>673</v>
      </c>
      <c r="D89" s="23" t="s">
        <v>674</v>
      </c>
      <c r="E89" s="27" t="s">
        <v>335</v>
      </c>
      <c r="F89" s="2">
        <v>15</v>
      </c>
      <c r="G89" s="27">
        <v>5415.426314999999</v>
      </c>
      <c r="H89" s="56">
        <v>15193</v>
      </c>
      <c r="I89" s="27">
        <v>1519.3</v>
      </c>
      <c r="J89" s="27"/>
      <c r="O89" s="27"/>
      <c r="P89" s="23"/>
      <c r="R89" s="23"/>
      <c r="T89" s="26">
        <f t="shared" si="17"/>
        <v>6934.726314999999</v>
      </c>
    </row>
    <row r="90" spans="1:20" ht="12.75" outlineLevel="2">
      <c r="A90" s="19" t="s">
        <v>559</v>
      </c>
      <c r="B90" s="19" t="s">
        <v>849</v>
      </c>
      <c r="C90" s="1" t="s">
        <v>673</v>
      </c>
      <c r="D90" s="23" t="s">
        <v>674</v>
      </c>
      <c r="E90" s="27" t="s">
        <v>335</v>
      </c>
      <c r="F90" s="2" t="s">
        <v>337</v>
      </c>
      <c r="G90" s="27">
        <v>557.47926</v>
      </c>
      <c r="H90" s="56">
        <v>190</v>
      </c>
      <c r="I90" s="27">
        <v>11.4</v>
      </c>
      <c r="J90" s="27"/>
      <c r="O90" s="27"/>
      <c r="P90" s="23"/>
      <c r="R90" s="23"/>
      <c r="T90" s="26">
        <f t="shared" si="17"/>
        <v>568.8792599999999</v>
      </c>
    </row>
    <row r="91" spans="1:20" ht="12.75" outlineLevel="2">
      <c r="A91" s="19" t="s">
        <v>559</v>
      </c>
      <c r="B91" s="19" t="s">
        <v>849</v>
      </c>
      <c r="C91" s="1" t="s">
        <v>673</v>
      </c>
      <c r="D91" s="23" t="s">
        <v>674</v>
      </c>
      <c r="E91" s="27" t="s">
        <v>335</v>
      </c>
      <c r="F91" s="2" t="s">
        <v>338</v>
      </c>
      <c r="G91" s="27">
        <v>255.20508</v>
      </c>
      <c r="H91" s="56">
        <v>326</v>
      </c>
      <c r="I91" s="27">
        <v>19.56</v>
      </c>
      <c r="J91" s="27"/>
      <c r="O91" s="27"/>
      <c r="P91" s="23"/>
      <c r="R91" s="23"/>
      <c r="T91" s="26">
        <f t="shared" si="17"/>
        <v>274.76508</v>
      </c>
    </row>
    <row r="92" spans="1:20" ht="12.75" outlineLevel="2">
      <c r="A92" s="19" t="s">
        <v>559</v>
      </c>
      <c r="B92" s="19" t="s">
        <v>849</v>
      </c>
      <c r="C92" s="1" t="s">
        <v>673</v>
      </c>
      <c r="D92" s="23" t="s">
        <v>674</v>
      </c>
      <c r="E92" s="27" t="s">
        <v>335</v>
      </c>
      <c r="F92" s="2" t="s">
        <v>341</v>
      </c>
      <c r="G92" s="27">
        <v>15.12108</v>
      </c>
      <c r="H92" s="56">
        <v>3</v>
      </c>
      <c r="I92" s="27">
        <v>0.18</v>
      </c>
      <c r="J92" s="27"/>
      <c r="O92" s="27"/>
      <c r="P92" s="23"/>
      <c r="R92" s="23"/>
      <c r="T92" s="26">
        <f t="shared" si="17"/>
        <v>15.301079999999999</v>
      </c>
    </row>
    <row r="93" spans="1:20" ht="12.75" outlineLevel="2">
      <c r="A93" s="19" t="s">
        <v>559</v>
      </c>
      <c r="B93" s="19" t="s">
        <v>849</v>
      </c>
      <c r="C93" s="1" t="s">
        <v>673</v>
      </c>
      <c r="D93" s="23" t="s">
        <v>674</v>
      </c>
      <c r="E93" s="27" t="s">
        <v>335</v>
      </c>
      <c r="F93" s="2" t="s">
        <v>339</v>
      </c>
      <c r="G93" s="27">
        <v>19201.61295</v>
      </c>
      <c r="H93" s="56">
        <v>29790</v>
      </c>
      <c r="I93" s="27">
        <v>1787.4</v>
      </c>
      <c r="J93" s="27"/>
      <c r="O93" s="27"/>
      <c r="P93" s="23"/>
      <c r="R93" s="23"/>
      <c r="T93" s="26">
        <f t="shared" si="17"/>
        <v>20989.01295</v>
      </c>
    </row>
    <row r="94" spans="1:20" ht="12.75" outlineLevel="2">
      <c r="A94" s="19" t="s">
        <v>559</v>
      </c>
      <c r="B94" s="19" t="s">
        <v>849</v>
      </c>
      <c r="C94" s="1" t="s">
        <v>673</v>
      </c>
      <c r="D94" s="23" t="s">
        <v>674</v>
      </c>
      <c r="E94" s="27" t="s">
        <v>335</v>
      </c>
      <c r="F94" s="2" t="s">
        <v>340</v>
      </c>
      <c r="G94" s="27">
        <v>30.45276</v>
      </c>
      <c r="H94" s="56">
        <v>61</v>
      </c>
      <c r="I94" s="27">
        <v>29.28</v>
      </c>
      <c r="J94" s="27"/>
      <c r="K94" s="51"/>
      <c r="L94" s="3"/>
      <c r="M94" s="26"/>
      <c r="N94" s="47"/>
      <c r="O94" s="26"/>
      <c r="P94" s="3"/>
      <c r="Q94" s="26"/>
      <c r="R94" s="3"/>
      <c r="T94" s="26">
        <f t="shared" si="17"/>
        <v>59.73276</v>
      </c>
    </row>
    <row r="95" spans="1:20" ht="12.75" outlineLevel="2">
      <c r="A95" s="19" t="s">
        <v>559</v>
      </c>
      <c r="B95" s="19" t="s">
        <v>849</v>
      </c>
      <c r="C95" s="1" t="s">
        <v>673</v>
      </c>
      <c r="D95" s="19" t="s">
        <v>674</v>
      </c>
      <c r="E95" s="27" t="s">
        <v>335</v>
      </c>
      <c r="F95" s="2" t="s">
        <v>356</v>
      </c>
      <c r="G95" s="27"/>
      <c r="H95" s="56"/>
      <c r="I95" s="27"/>
      <c r="J95" s="27">
        <v>180</v>
      </c>
      <c r="O95" s="27"/>
      <c r="P95" s="23"/>
      <c r="R95" s="23"/>
      <c r="T95" s="26">
        <f t="shared" si="17"/>
        <v>180</v>
      </c>
    </row>
    <row r="96" spans="1:20" ht="12.75" outlineLevel="2">
      <c r="A96" s="19" t="s">
        <v>559</v>
      </c>
      <c r="B96" s="19" t="s">
        <v>849</v>
      </c>
      <c r="C96" s="1" t="s">
        <v>673</v>
      </c>
      <c r="D96" s="19" t="s">
        <v>674</v>
      </c>
      <c r="E96" s="27" t="s">
        <v>335</v>
      </c>
      <c r="F96" s="2" t="s">
        <v>853</v>
      </c>
      <c r="G96" s="27">
        <v>1383.91</v>
      </c>
      <c r="H96" s="56"/>
      <c r="I96" s="27"/>
      <c r="J96" s="27"/>
      <c r="O96" s="27"/>
      <c r="P96" s="23"/>
      <c r="R96" s="23"/>
      <c r="T96" s="26">
        <f t="shared" si="17"/>
        <v>1383.91</v>
      </c>
    </row>
    <row r="97" spans="1:20" ht="12.75" outlineLevel="2">
      <c r="A97" s="19" t="s">
        <v>559</v>
      </c>
      <c r="B97" s="19" t="s">
        <v>849</v>
      </c>
      <c r="C97" s="1" t="s">
        <v>673</v>
      </c>
      <c r="D97" s="23" t="s">
        <v>674</v>
      </c>
      <c r="E97" s="27" t="s">
        <v>335</v>
      </c>
      <c r="F97" s="2" t="s">
        <v>342</v>
      </c>
      <c r="G97" s="27">
        <v>78.46956000000004</v>
      </c>
      <c r="H97" s="56">
        <v>262</v>
      </c>
      <c r="I97" s="27">
        <v>15.72</v>
      </c>
      <c r="J97" s="27"/>
      <c r="O97" s="27"/>
      <c r="P97" s="23"/>
      <c r="R97" s="23"/>
      <c r="T97" s="26">
        <f t="shared" si="17"/>
        <v>94.18956000000004</v>
      </c>
    </row>
    <row r="98" spans="1:20" ht="12.75" outlineLevel="2">
      <c r="A98" s="19" t="s">
        <v>559</v>
      </c>
      <c r="B98" s="19" t="s">
        <v>849</v>
      </c>
      <c r="C98" s="1" t="s">
        <v>673</v>
      </c>
      <c r="D98" s="55" t="s">
        <v>674</v>
      </c>
      <c r="E98" s="27" t="s">
        <v>335</v>
      </c>
      <c r="F98" s="2" t="s">
        <v>905</v>
      </c>
      <c r="G98" s="27">
        <v>20671.21</v>
      </c>
      <c r="H98" s="56"/>
      <c r="I98" s="27"/>
      <c r="J98" s="27"/>
      <c r="O98" s="27"/>
      <c r="P98" s="23"/>
      <c r="R98" s="23"/>
      <c r="T98" s="26">
        <f t="shared" si="17"/>
        <v>20671.21</v>
      </c>
    </row>
    <row r="99" spans="1:20" ht="12.75" outlineLevel="2">
      <c r="A99" s="19" t="s">
        <v>559</v>
      </c>
      <c r="B99" s="19" t="s">
        <v>849</v>
      </c>
      <c r="C99" s="1" t="s">
        <v>673</v>
      </c>
      <c r="D99" s="76" t="s">
        <v>674</v>
      </c>
      <c r="E99" s="60" t="s">
        <v>713</v>
      </c>
      <c r="F99" s="23" t="s">
        <v>713</v>
      </c>
      <c r="K99" s="52">
        <v>1</v>
      </c>
      <c r="L99" s="53">
        <v>1</v>
      </c>
      <c r="M99" s="27">
        <f>K99*L99*$M$2</f>
        <v>3135</v>
      </c>
      <c r="T99" s="26">
        <f t="shared" si="17"/>
        <v>3135</v>
      </c>
    </row>
    <row r="100" spans="1:20" ht="12.75" outlineLevel="2">
      <c r="A100" s="19" t="s">
        <v>559</v>
      </c>
      <c r="B100" s="19" t="s">
        <v>849</v>
      </c>
      <c r="C100" s="1" t="s">
        <v>673</v>
      </c>
      <c r="D100" s="19" t="s">
        <v>674</v>
      </c>
      <c r="E100" s="27" t="s">
        <v>710</v>
      </c>
      <c r="F100" s="2" t="s">
        <v>710</v>
      </c>
      <c r="G100" s="27"/>
      <c r="H100" s="56"/>
      <c r="I100" s="27"/>
      <c r="J100" s="27"/>
      <c r="O100" s="27"/>
      <c r="P100" s="23"/>
      <c r="R100" s="23"/>
      <c r="S100" s="27">
        <v>12.26</v>
      </c>
      <c r="T100" s="26">
        <f t="shared" si="17"/>
        <v>12.26</v>
      </c>
    </row>
    <row r="101" spans="1:20" s="3" customFormat="1" ht="12.75" outlineLevel="1">
      <c r="A101" s="222"/>
      <c r="B101" s="222"/>
      <c r="C101" s="224"/>
      <c r="D101" s="222" t="s">
        <v>206</v>
      </c>
      <c r="E101" s="26"/>
      <c r="F101" s="225"/>
      <c r="G101" s="26">
        <f aca="true" t="shared" si="18" ref="G101:T101">SUBTOTAL(9,G88:G100)</f>
        <v>47608.887005</v>
      </c>
      <c r="H101" s="226">
        <f t="shared" si="18"/>
        <v>45825</v>
      </c>
      <c r="I101" s="26">
        <f t="shared" si="18"/>
        <v>3382.84</v>
      </c>
      <c r="J101" s="26">
        <f t="shared" si="18"/>
        <v>180</v>
      </c>
      <c r="K101" s="51">
        <f t="shared" si="18"/>
        <v>1</v>
      </c>
      <c r="L101" s="3">
        <f t="shared" si="18"/>
        <v>1</v>
      </c>
      <c r="M101" s="26">
        <f t="shared" si="18"/>
        <v>3135</v>
      </c>
      <c r="N101" s="47">
        <f t="shared" si="18"/>
        <v>6</v>
      </c>
      <c r="O101" s="26">
        <f t="shared" si="18"/>
        <v>432</v>
      </c>
      <c r="P101" s="3">
        <f t="shared" si="18"/>
        <v>0</v>
      </c>
      <c r="Q101" s="26">
        <f t="shared" si="18"/>
        <v>0</v>
      </c>
      <c r="R101" s="3">
        <f t="shared" si="18"/>
        <v>0</v>
      </c>
      <c r="S101" s="26">
        <f t="shared" si="18"/>
        <v>12.26</v>
      </c>
      <c r="T101" s="26">
        <f t="shared" si="18"/>
        <v>54750.987004999995</v>
      </c>
    </row>
    <row r="102" spans="1:20" s="3" customFormat="1" ht="12.75" outlineLevel="1" collapsed="1">
      <c r="A102" s="222"/>
      <c r="B102" s="222"/>
      <c r="C102" s="224"/>
      <c r="D102" s="222" t="s">
        <v>2</v>
      </c>
      <c r="E102" s="26"/>
      <c r="F102" s="225"/>
      <c r="G102" s="26">
        <f aca="true" t="shared" si="19" ref="G102:T102">SUBTOTAL(9,G5:G100)</f>
        <v>67498.157305</v>
      </c>
      <c r="H102" s="226">
        <f t="shared" si="19"/>
        <v>77357</v>
      </c>
      <c r="I102" s="26">
        <f t="shared" si="19"/>
        <v>6619.76</v>
      </c>
      <c r="J102" s="26">
        <f t="shared" si="19"/>
        <v>1560</v>
      </c>
      <c r="K102" s="51">
        <f t="shared" si="19"/>
        <v>12</v>
      </c>
      <c r="L102" s="3">
        <f t="shared" si="19"/>
        <v>4.25</v>
      </c>
      <c r="M102" s="26">
        <f t="shared" si="19"/>
        <v>18810</v>
      </c>
      <c r="N102" s="47">
        <f t="shared" si="19"/>
        <v>11.66236111111111</v>
      </c>
      <c r="O102" s="26">
        <f t="shared" si="19"/>
        <v>839.69</v>
      </c>
      <c r="P102" s="3">
        <f t="shared" si="19"/>
        <v>0</v>
      </c>
      <c r="Q102" s="26">
        <f t="shared" si="19"/>
        <v>0</v>
      </c>
      <c r="R102" s="3">
        <f t="shared" si="19"/>
        <v>0</v>
      </c>
      <c r="S102" s="26">
        <f t="shared" si="19"/>
        <v>20.6</v>
      </c>
      <c r="T102" s="26">
        <f t="shared" si="19"/>
        <v>95348.207305</v>
      </c>
    </row>
    <row r="103" ht="12.75">
      <c r="G103" s="26"/>
    </row>
    <row r="104" ht="12.75">
      <c r="G104" s="26"/>
    </row>
    <row r="105" ht="12.75">
      <c r="G105" s="26"/>
    </row>
  </sheetData>
  <autoFilter ref="A4:T100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99"/>
  <sheetViews>
    <sheetView workbookViewId="0" topLeftCell="A1">
      <pane xSplit="4" ySplit="4" topLeftCell="O519" activePane="bottomRight" state="frozen"/>
      <selection pane="topLeft" activeCell="T1339" sqref="T1339"/>
      <selection pane="topRight" activeCell="T1339" sqref="T1339"/>
      <selection pane="bottomLeft" activeCell="T1339" sqref="T1339"/>
      <selection pane="bottomRight" activeCell="A696" sqref="A696:IV696"/>
    </sheetView>
  </sheetViews>
  <sheetFormatPr defaultColWidth="9.140625" defaultRowHeight="12.75" outlineLevelRow="2"/>
  <cols>
    <col min="1" max="1" width="9.8515625" style="23" customWidth="1"/>
    <col min="2" max="2" width="9.421875" style="23" customWidth="1"/>
    <col min="3" max="3" width="28.7109375" style="2" customWidth="1"/>
    <col min="4" max="4" width="10.421875" style="23" customWidth="1"/>
    <col min="5" max="5" width="10.140625" style="23" customWidth="1"/>
    <col min="6" max="6" width="10.8515625" style="23" bestFit="1" customWidth="1"/>
    <col min="7" max="7" width="12.421875" style="23" bestFit="1" customWidth="1"/>
    <col min="8" max="9" width="11.7109375" style="23" bestFit="1" customWidth="1"/>
    <col min="10" max="10" width="12.421875" style="23" bestFit="1" customWidth="1"/>
    <col min="11" max="11" width="10.421875" style="57" bestFit="1" customWidth="1"/>
    <col min="12" max="12" width="12.00390625" style="23" bestFit="1" customWidth="1"/>
    <col min="13" max="13" width="11.7109375" style="27" bestFit="1" customWidth="1"/>
    <col min="14" max="14" width="12.421875" style="58" bestFit="1" customWidth="1"/>
    <col min="15" max="15" width="12.421875" style="23" bestFit="1" customWidth="1"/>
    <col min="16" max="16" width="11.7109375" style="61" bestFit="1" customWidth="1"/>
    <col min="17" max="17" width="11.140625" style="27" bestFit="1" customWidth="1"/>
    <col min="18" max="18" width="13.00390625" style="27" bestFit="1" customWidth="1"/>
    <col min="19" max="19" width="9.7109375" style="27" bestFit="1" customWidth="1"/>
    <col min="20" max="20" width="13.421875" style="23" bestFit="1" customWidth="1"/>
    <col min="21" max="16384" width="9.140625" style="23" customWidth="1"/>
  </cols>
  <sheetData>
    <row r="1" spans="1:20" ht="12.75">
      <c r="A1" s="6"/>
      <c r="B1" s="6"/>
      <c r="C1" s="18"/>
      <c r="D1" s="7" t="s">
        <v>724</v>
      </c>
      <c r="E1" s="7" t="s">
        <v>335</v>
      </c>
      <c r="F1" s="8" t="s">
        <v>334</v>
      </c>
      <c r="G1" s="9" t="s">
        <v>727</v>
      </c>
      <c r="H1" s="10">
        <v>0.1</v>
      </c>
      <c r="I1" s="11"/>
      <c r="J1" s="10" t="s">
        <v>356</v>
      </c>
      <c r="K1" s="49"/>
      <c r="L1" s="5"/>
      <c r="M1" s="10" t="s">
        <v>713</v>
      </c>
      <c r="N1" s="12"/>
      <c r="O1" s="10" t="s">
        <v>725</v>
      </c>
      <c r="P1" s="45"/>
      <c r="Q1" s="11"/>
      <c r="R1" s="10" t="s">
        <v>726</v>
      </c>
      <c r="S1" s="13"/>
      <c r="T1" s="5"/>
    </row>
    <row r="2" spans="1:20" ht="12.75">
      <c r="A2" s="6"/>
      <c r="B2" s="6"/>
      <c r="C2" s="18"/>
      <c r="D2" s="7" t="s">
        <v>723</v>
      </c>
      <c r="E2" s="7" t="s">
        <v>730</v>
      </c>
      <c r="F2" s="8"/>
      <c r="G2" s="10" t="s">
        <v>728</v>
      </c>
      <c r="H2" s="10">
        <v>0.48</v>
      </c>
      <c r="I2" s="14"/>
      <c r="J2" s="15">
        <v>15</v>
      </c>
      <c r="K2" s="49"/>
      <c r="L2" s="16"/>
      <c r="M2" s="15">
        <v>3135</v>
      </c>
      <c r="N2" s="16"/>
      <c r="O2" s="15">
        <v>72</v>
      </c>
      <c r="P2" s="45"/>
      <c r="Q2" s="10"/>
      <c r="R2" s="10">
        <v>0.01</v>
      </c>
      <c r="S2" s="13"/>
      <c r="T2" s="5"/>
    </row>
    <row r="3" spans="1:20" ht="12.75">
      <c r="A3" s="6"/>
      <c r="B3" s="6"/>
      <c r="C3" s="18"/>
      <c r="D3" s="80"/>
      <c r="E3" s="17">
        <v>0.053</v>
      </c>
      <c r="F3" s="8"/>
      <c r="G3" s="10" t="s">
        <v>729</v>
      </c>
      <c r="H3" s="10">
        <v>0.06</v>
      </c>
      <c r="I3" s="14"/>
      <c r="J3" s="15"/>
      <c r="K3" s="49"/>
      <c r="L3" s="16"/>
      <c r="M3" s="15"/>
      <c r="N3" s="16"/>
      <c r="O3" s="15"/>
      <c r="P3" s="45"/>
      <c r="Q3" s="10"/>
      <c r="R3" s="10"/>
      <c r="S3" s="13"/>
      <c r="T3" s="5"/>
    </row>
    <row r="4" spans="1:20" ht="38.25">
      <c r="A4" s="28" t="s">
        <v>351</v>
      </c>
      <c r="B4" s="28" t="s">
        <v>352</v>
      </c>
      <c r="C4" s="29" t="s">
        <v>353</v>
      </c>
      <c r="D4" s="30" t="s">
        <v>333</v>
      </c>
      <c r="E4" s="30" t="s">
        <v>354</v>
      </c>
      <c r="F4" s="30" t="s">
        <v>334</v>
      </c>
      <c r="G4" s="31" t="s">
        <v>335</v>
      </c>
      <c r="H4" s="32" t="s">
        <v>355</v>
      </c>
      <c r="I4" s="31" t="s">
        <v>336</v>
      </c>
      <c r="J4" s="31" t="s">
        <v>356</v>
      </c>
      <c r="K4" s="50" t="s">
        <v>702</v>
      </c>
      <c r="L4" s="33" t="s">
        <v>703</v>
      </c>
      <c r="M4" s="31" t="s">
        <v>704</v>
      </c>
      <c r="N4" s="33" t="s">
        <v>705</v>
      </c>
      <c r="O4" s="31" t="s">
        <v>706</v>
      </c>
      <c r="P4" s="46" t="s">
        <v>707</v>
      </c>
      <c r="Q4" s="31" t="s">
        <v>708</v>
      </c>
      <c r="R4" s="31" t="s">
        <v>709</v>
      </c>
      <c r="S4" s="34" t="s">
        <v>710</v>
      </c>
      <c r="T4" s="35" t="s">
        <v>722</v>
      </c>
    </row>
    <row r="5" spans="1:20" ht="12.75" outlineLevel="2">
      <c r="A5" s="19" t="s">
        <v>358</v>
      </c>
      <c r="B5" s="19" t="s">
        <v>847</v>
      </c>
      <c r="C5" s="2">
        <v>408300</v>
      </c>
      <c r="D5" s="59" t="s">
        <v>913</v>
      </c>
      <c r="E5" s="60" t="s">
        <v>713</v>
      </c>
      <c r="F5" s="23" t="s">
        <v>713</v>
      </c>
      <c r="K5" s="52">
        <v>2</v>
      </c>
      <c r="L5" s="53">
        <v>1</v>
      </c>
      <c r="M5" s="27">
        <f>K5*L5*$M$2</f>
        <v>6270</v>
      </c>
      <c r="T5" s="26">
        <f>G5+I5+J5+M5+O5+Q5+R5+S5</f>
        <v>6270</v>
      </c>
    </row>
    <row r="6" spans="1:20" s="3" customFormat="1" ht="12.75" outlineLevel="1">
      <c r="A6" s="222"/>
      <c r="B6" s="222"/>
      <c r="C6" s="224"/>
      <c r="D6" s="3" t="s">
        <v>4</v>
      </c>
      <c r="E6" s="26"/>
      <c r="F6" s="225"/>
      <c r="G6" s="26">
        <f aca="true" t="shared" si="0" ref="G6:T6">SUBTOTAL(9,G5:G5)</f>
        <v>0</v>
      </c>
      <c r="H6" s="226">
        <f t="shared" si="0"/>
        <v>0</v>
      </c>
      <c r="I6" s="26">
        <f t="shared" si="0"/>
        <v>0</v>
      </c>
      <c r="J6" s="26">
        <f t="shared" si="0"/>
        <v>0</v>
      </c>
      <c r="K6" s="51">
        <f t="shared" si="0"/>
        <v>2</v>
      </c>
      <c r="L6" s="3">
        <f t="shared" si="0"/>
        <v>1</v>
      </c>
      <c r="M6" s="26">
        <f t="shared" si="0"/>
        <v>6270</v>
      </c>
      <c r="N6" s="47">
        <f t="shared" si="0"/>
        <v>0</v>
      </c>
      <c r="O6" s="26">
        <f t="shared" si="0"/>
        <v>0</v>
      </c>
      <c r="P6" s="227">
        <f t="shared" si="0"/>
        <v>0</v>
      </c>
      <c r="Q6" s="26">
        <f t="shared" si="0"/>
        <v>0</v>
      </c>
      <c r="R6" s="26">
        <f t="shared" si="0"/>
        <v>0</v>
      </c>
      <c r="S6" s="26">
        <f t="shared" si="0"/>
        <v>0</v>
      </c>
      <c r="T6" s="26">
        <f t="shared" si="0"/>
        <v>6270</v>
      </c>
    </row>
    <row r="7" spans="1:20" ht="12.75" outlineLevel="2">
      <c r="A7" s="19" t="s">
        <v>358</v>
      </c>
      <c r="B7" s="19" t="s">
        <v>757</v>
      </c>
      <c r="C7" s="1" t="s">
        <v>359</v>
      </c>
      <c r="D7" s="23" t="s">
        <v>360</v>
      </c>
      <c r="E7" s="27" t="s">
        <v>335</v>
      </c>
      <c r="F7" s="2">
        <v>15</v>
      </c>
      <c r="G7" s="27">
        <v>99.42952499999998</v>
      </c>
      <c r="H7" s="56">
        <v>280</v>
      </c>
      <c r="I7" s="27">
        <v>28</v>
      </c>
      <c r="J7" s="27"/>
      <c r="O7" s="27"/>
      <c r="P7" s="23"/>
      <c r="R7" s="23"/>
      <c r="T7" s="26">
        <f aca="true" t="shared" si="1" ref="T7:T13">G7+I7+J7+M7+O7+Q7+R7+S7</f>
        <v>127.42952499999998</v>
      </c>
    </row>
    <row r="8" spans="1:20" ht="12.75" outlineLevel="2">
      <c r="A8" s="19" t="s">
        <v>358</v>
      </c>
      <c r="B8" s="19" t="s">
        <v>757</v>
      </c>
      <c r="C8" s="1" t="s">
        <v>359</v>
      </c>
      <c r="D8" s="23" t="s">
        <v>360</v>
      </c>
      <c r="E8" s="27" t="s">
        <v>335</v>
      </c>
      <c r="F8" s="2" t="s">
        <v>337</v>
      </c>
      <c r="G8" s="27">
        <v>11.003849999999998</v>
      </c>
      <c r="H8" s="56">
        <v>3</v>
      </c>
      <c r="I8" s="27">
        <v>0.18</v>
      </c>
      <c r="J8" s="27"/>
      <c r="O8" s="27"/>
      <c r="P8" s="23"/>
      <c r="R8" s="23"/>
      <c r="T8" s="26">
        <f t="shared" si="1"/>
        <v>11.183849999999998</v>
      </c>
    </row>
    <row r="9" spans="1:20" ht="12.75" outlineLevel="2">
      <c r="A9" s="19" t="s">
        <v>358</v>
      </c>
      <c r="B9" s="19" t="s">
        <v>757</v>
      </c>
      <c r="C9" s="1" t="s">
        <v>359</v>
      </c>
      <c r="D9" s="23" t="s">
        <v>360</v>
      </c>
      <c r="E9" s="27" t="s">
        <v>335</v>
      </c>
      <c r="F9" s="2" t="s">
        <v>338</v>
      </c>
      <c r="G9" s="27">
        <v>49.691069999999996</v>
      </c>
      <c r="H9" s="56">
        <v>32</v>
      </c>
      <c r="I9" s="27">
        <v>1.92</v>
      </c>
      <c r="J9" s="27"/>
      <c r="K9" s="51"/>
      <c r="L9" s="3"/>
      <c r="M9" s="26"/>
      <c r="N9" s="47"/>
      <c r="O9" s="26"/>
      <c r="P9" s="3"/>
      <c r="Q9" s="26"/>
      <c r="R9" s="3"/>
      <c r="T9" s="26">
        <f t="shared" si="1"/>
        <v>51.61107</v>
      </c>
    </row>
    <row r="10" spans="1:20" ht="12.75" outlineLevel="2">
      <c r="A10" s="19" t="s">
        <v>358</v>
      </c>
      <c r="B10" s="19" t="s">
        <v>757</v>
      </c>
      <c r="C10" s="1" t="s">
        <v>359</v>
      </c>
      <c r="D10" s="23" t="s">
        <v>360</v>
      </c>
      <c r="E10" s="27" t="s">
        <v>335</v>
      </c>
      <c r="F10" s="2" t="s">
        <v>339</v>
      </c>
      <c r="G10" s="27">
        <v>15.363269999999998</v>
      </c>
      <c r="H10" s="56">
        <v>32</v>
      </c>
      <c r="I10" s="27">
        <v>1.92</v>
      </c>
      <c r="J10" s="27"/>
      <c r="O10" s="27"/>
      <c r="P10" s="23"/>
      <c r="R10" s="23"/>
      <c r="T10" s="26">
        <f t="shared" si="1"/>
        <v>17.283269999999998</v>
      </c>
    </row>
    <row r="11" spans="1:20" ht="12.75" outlineLevel="2">
      <c r="A11" s="19" t="s">
        <v>358</v>
      </c>
      <c r="B11" s="19" t="s">
        <v>757</v>
      </c>
      <c r="C11" s="1" t="s">
        <v>359</v>
      </c>
      <c r="D11" s="23" t="s">
        <v>360</v>
      </c>
      <c r="E11" s="27" t="s">
        <v>335</v>
      </c>
      <c r="F11" s="2" t="s">
        <v>340</v>
      </c>
      <c r="G11" s="27">
        <v>20.68092</v>
      </c>
      <c r="H11" s="56">
        <v>32</v>
      </c>
      <c r="I11" s="27">
        <v>15.36</v>
      </c>
      <c r="J11" s="27"/>
      <c r="O11" s="27"/>
      <c r="P11" s="23"/>
      <c r="R11" s="23"/>
      <c r="T11" s="26">
        <f t="shared" si="1"/>
        <v>36.04092</v>
      </c>
    </row>
    <row r="12" spans="1:20" ht="12.75" outlineLevel="2">
      <c r="A12" s="19" t="s">
        <v>358</v>
      </c>
      <c r="B12" s="19" t="s">
        <v>757</v>
      </c>
      <c r="C12" s="1" t="s">
        <v>359</v>
      </c>
      <c r="D12" s="23" t="s">
        <v>360</v>
      </c>
      <c r="E12" s="27" t="s">
        <v>335</v>
      </c>
      <c r="F12" s="2" t="s">
        <v>356</v>
      </c>
      <c r="G12" s="27"/>
      <c r="H12" s="56"/>
      <c r="I12" s="27"/>
      <c r="J12" s="27">
        <v>180</v>
      </c>
      <c r="O12" s="27"/>
      <c r="P12" s="23"/>
      <c r="R12" s="23"/>
      <c r="T12" s="26">
        <f t="shared" si="1"/>
        <v>180</v>
      </c>
    </row>
    <row r="13" spans="1:20" ht="12.75" outlineLevel="2">
      <c r="A13" s="19" t="s">
        <v>358</v>
      </c>
      <c r="B13" s="19" t="s">
        <v>757</v>
      </c>
      <c r="C13" s="1" t="s">
        <v>359</v>
      </c>
      <c r="D13" s="59" t="s">
        <v>360</v>
      </c>
      <c r="E13" s="60" t="s">
        <v>713</v>
      </c>
      <c r="F13" s="23" t="s">
        <v>713</v>
      </c>
      <c r="K13" s="52">
        <v>2</v>
      </c>
      <c r="L13" s="53">
        <v>0.15</v>
      </c>
      <c r="M13" s="27">
        <f>K13*L13*$M$2</f>
        <v>940.5</v>
      </c>
      <c r="T13" s="26">
        <f t="shared" si="1"/>
        <v>940.5</v>
      </c>
    </row>
    <row r="14" spans="1:20" s="3" customFormat="1" ht="12.75" outlineLevel="1">
      <c r="A14" s="222"/>
      <c r="B14" s="222"/>
      <c r="C14" s="224"/>
      <c r="D14" s="3" t="s">
        <v>5</v>
      </c>
      <c r="E14" s="26"/>
      <c r="F14" s="225"/>
      <c r="G14" s="26">
        <f aca="true" t="shared" si="2" ref="G14:T14">SUBTOTAL(9,G7:G13)</f>
        <v>196.168635</v>
      </c>
      <c r="H14" s="226">
        <f t="shared" si="2"/>
        <v>379</v>
      </c>
      <c r="I14" s="26">
        <f t="shared" si="2"/>
        <v>47.38</v>
      </c>
      <c r="J14" s="26">
        <f t="shared" si="2"/>
        <v>180</v>
      </c>
      <c r="K14" s="51">
        <f t="shared" si="2"/>
        <v>2</v>
      </c>
      <c r="L14" s="3">
        <f t="shared" si="2"/>
        <v>0.15</v>
      </c>
      <c r="M14" s="26">
        <f t="shared" si="2"/>
        <v>940.5</v>
      </c>
      <c r="N14" s="47">
        <f t="shared" si="2"/>
        <v>0</v>
      </c>
      <c r="O14" s="26">
        <f t="shared" si="2"/>
        <v>0</v>
      </c>
      <c r="P14" s="227">
        <f t="shared" si="2"/>
        <v>0</v>
      </c>
      <c r="Q14" s="26">
        <f t="shared" si="2"/>
        <v>0</v>
      </c>
      <c r="R14" s="26">
        <f t="shared" si="2"/>
        <v>0</v>
      </c>
      <c r="S14" s="26">
        <f t="shared" si="2"/>
        <v>0</v>
      </c>
      <c r="T14" s="26">
        <f t="shared" si="2"/>
        <v>1364.048635</v>
      </c>
    </row>
    <row r="15" spans="1:20" ht="12.75" outlineLevel="2">
      <c r="A15" s="19" t="s">
        <v>358</v>
      </c>
      <c r="B15" s="19" t="s">
        <v>758</v>
      </c>
      <c r="C15" s="1" t="s">
        <v>361</v>
      </c>
      <c r="D15" s="23" t="s">
        <v>362</v>
      </c>
      <c r="E15" s="27" t="s">
        <v>861</v>
      </c>
      <c r="F15" s="2" t="s">
        <v>861</v>
      </c>
      <c r="G15" s="27"/>
      <c r="H15" s="56"/>
      <c r="I15" s="27"/>
      <c r="J15" s="27"/>
      <c r="N15" s="58">
        <f>O15/$O$2</f>
        <v>4.5</v>
      </c>
      <c r="O15" s="27">
        <v>324</v>
      </c>
      <c r="P15" s="23"/>
      <c r="R15" s="23"/>
      <c r="T15" s="26">
        <f aca="true" t="shared" si="3" ref="T15:T24">G15+I15+J15+M15+O15+Q15+R15+S15</f>
        <v>324</v>
      </c>
    </row>
    <row r="16" spans="1:20" ht="12.75" outlineLevel="2">
      <c r="A16" s="19" t="s">
        <v>358</v>
      </c>
      <c r="B16" s="19" t="s">
        <v>758</v>
      </c>
      <c r="C16" s="1" t="s">
        <v>361</v>
      </c>
      <c r="D16" s="23" t="s">
        <v>362</v>
      </c>
      <c r="E16" s="27" t="s">
        <v>335</v>
      </c>
      <c r="F16" s="2">
        <v>15</v>
      </c>
      <c r="G16" s="27">
        <v>1823.42745</v>
      </c>
      <c r="H16" s="56">
        <v>4035</v>
      </c>
      <c r="I16" s="27">
        <v>403.5</v>
      </c>
      <c r="J16" s="27"/>
      <c r="O16" s="27"/>
      <c r="P16" s="23"/>
      <c r="R16" s="23"/>
      <c r="T16" s="26">
        <f t="shared" si="3"/>
        <v>2226.92745</v>
      </c>
    </row>
    <row r="17" spans="1:20" ht="12.75" outlineLevel="2">
      <c r="A17" s="19" t="s">
        <v>358</v>
      </c>
      <c r="B17" s="19" t="s">
        <v>758</v>
      </c>
      <c r="C17" s="1" t="s">
        <v>361</v>
      </c>
      <c r="D17" s="23" t="s">
        <v>362</v>
      </c>
      <c r="E17" s="27" t="s">
        <v>335</v>
      </c>
      <c r="F17" s="2" t="s">
        <v>337</v>
      </c>
      <c r="G17" s="27">
        <v>10.26675</v>
      </c>
      <c r="H17" s="56">
        <v>2</v>
      </c>
      <c r="I17" s="27">
        <v>0.12</v>
      </c>
      <c r="J17" s="27"/>
      <c r="O17" s="27"/>
      <c r="P17" s="23"/>
      <c r="R17" s="23"/>
      <c r="T17" s="26">
        <f t="shared" si="3"/>
        <v>10.38675</v>
      </c>
    </row>
    <row r="18" spans="1:20" ht="12.75" outlineLevel="2">
      <c r="A18" s="19" t="s">
        <v>358</v>
      </c>
      <c r="B18" s="19" t="s">
        <v>758</v>
      </c>
      <c r="C18" s="1" t="s">
        <v>361</v>
      </c>
      <c r="D18" s="23" t="s">
        <v>362</v>
      </c>
      <c r="E18" s="27" t="s">
        <v>335</v>
      </c>
      <c r="F18" s="2" t="s">
        <v>338</v>
      </c>
      <c r="G18" s="27">
        <v>278.20259999999996</v>
      </c>
      <c r="H18" s="56">
        <v>204</v>
      </c>
      <c r="I18" s="27">
        <v>12.24</v>
      </c>
      <c r="J18" s="27"/>
      <c r="O18" s="27"/>
      <c r="P18" s="23"/>
      <c r="R18" s="23"/>
      <c r="T18" s="26">
        <f t="shared" si="3"/>
        <v>290.44259999999997</v>
      </c>
    </row>
    <row r="19" spans="1:20" ht="12.75" outlineLevel="2">
      <c r="A19" s="19" t="s">
        <v>358</v>
      </c>
      <c r="B19" s="19" t="s">
        <v>758</v>
      </c>
      <c r="C19" s="1" t="s">
        <v>361</v>
      </c>
      <c r="D19" s="23" t="s">
        <v>362</v>
      </c>
      <c r="E19" s="27" t="s">
        <v>335</v>
      </c>
      <c r="F19" s="2" t="s">
        <v>339</v>
      </c>
      <c r="G19" s="27">
        <v>112.07079</v>
      </c>
      <c r="H19" s="56">
        <v>206</v>
      </c>
      <c r="I19" s="27">
        <v>12.36</v>
      </c>
      <c r="J19" s="27"/>
      <c r="K19" s="51"/>
      <c r="L19" s="3"/>
      <c r="M19" s="26"/>
      <c r="N19" s="47"/>
      <c r="O19" s="26"/>
      <c r="P19" s="3"/>
      <c r="Q19" s="26"/>
      <c r="R19" s="3"/>
      <c r="T19" s="26">
        <f t="shared" si="3"/>
        <v>124.43079</v>
      </c>
    </row>
    <row r="20" spans="1:20" ht="12.75" outlineLevel="2">
      <c r="A20" s="19" t="s">
        <v>358</v>
      </c>
      <c r="B20" s="19" t="s">
        <v>758</v>
      </c>
      <c r="C20" s="1" t="s">
        <v>361</v>
      </c>
      <c r="D20" s="23" t="s">
        <v>362</v>
      </c>
      <c r="E20" s="27" t="s">
        <v>335</v>
      </c>
      <c r="F20" s="2" t="s">
        <v>340</v>
      </c>
      <c r="G20" s="27">
        <v>516.34908</v>
      </c>
      <c r="H20" s="56">
        <v>657</v>
      </c>
      <c r="I20" s="27">
        <v>315.36</v>
      </c>
      <c r="J20" s="27"/>
      <c r="O20" s="27"/>
      <c r="P20" s="23"/>
      <c r="R20" s="23"/>
      <c r="T20" s="26">
        <f t="shared" si="3"/>
        <v>831.70908</v>
      </c>
    </row>
    <row r="21" spans="1:20" ht="12.75" outlineLevel="2">
      <c r="A21" s="19" t="s">
        <v>358</v>
      </c>
      <c r="B21" s="19" t="s">
        <v>758</v>
      </c>
      <c r="C21" s="1" t="s">
        <v>361</v>
      </c>
      <c r="D21" s="23" t="s">
        <v>362</v>
      </c>
      <c r="E21" s="27" t="s">
        <v>335</v>
      </c>
      <c r="F21" s="2" t="s">
        <v>356</v>
      </c>
      <c r="G21" s="27"/>
      <c r="H21" s="56"/>
      <c r="I21" s="27"/>
      <c r="J21" s="27">
        <v>180</v>
      </c>
      <c r="O21" s="27"/>
      <c r="P21" s="23"/>
      <c r="R21" s="23"/>
      <c r="T21" s="26">
        <f t="shared" si="3"/>
        <v>180</v>
      </c>
    </row>
    <row r="22" spans="1:20" ht="12.75" outlineLevel="2">
      <c r="A22" s="19" t="s">
        <v>358</v>
      </c>
      <c r="B22" s="19" t="s">
        <v>758</v>
      </c>
      <c r="C22" s="1" t="s">
        <v>361</v>
      </c>
      <c r="D22" s="23" t="s">
        <v>362</v>
      </c>
      <c r="E22" s="27" t="s">
        <v>335</v>
      </c>
      <c r="F22" s="2" t="s">
        <v>905</v>
      </c>
      <c r="G22" s="27">
        <v>3230.23</v>
      </c>
      <c r="H22" s="56"/>
      <c r="I22" s="27"/>
      <c r="J22" s="27"/>
      <c r="O22" s="27"/>
      <c r="P22" s="23"/>
      <c r="R22" s="23"/>
      <c r="T22" s="26">
        <f t="shared" si="3"/>
        <v>3230.23</v>
      </c>
    </row>
    <row r="23" spans="1:20" ht="12.75" outlineLevel="2">
      <c r="A23" s="19" t="s">
        <v>358</v>
      </c>
      <c r="B23" s="19" t="s">
        <v>758</v>
      </c>
      <c r="C23" s="1" t="s">
        <v>361</v>
      </c>
      <c r="D23" s="59" t="s">
        <v>362</v>
      </c>
      <c r="E23" s="60" t="s">
        <v>713</v>
      </c>
      <c r="F23" s="23" t="s">
        <v>713</v>
      </c>
      <c r="K23" s="52">
        <v>1</v>
      </c>
      <c r="L23" s="53">
        <v>0.12</v>
      </c>
      <c r="M23" s="27">
        <f>K23*L23*$M$2</f>
        <v>376.2</v>
      </c>
      <c r="T23" s="26">
        <f t="shared" si="3"/>
        <v>376.2</v>
      </c>
    </row>
    <row r="24" spans="1:20" ht="12.75" outlineLevel="2">
      <c r="A24" s="19" t="s">
        <v>358</v>
      </c>
      <c r="B24" s="19" t="s">
        <v>758</v>
      </c>
      <c r="C24" s="1" t="s">
        <v>361</v>
      </c>
      <c r="D24" s="23" t="s">
        <v>362</v>
      </c>
      <c r="E24" s="27" t="s">
        <v>903</v>
      </c>
      <c r="F24" s="2" t="s">
        <v>903</v>
      </c>
      <c r="G24" s="27"/>
      <c r="H24" s="56"/>
      <c r="I24" s="27"/>
      <c r="J24" s="27"/>
      <c r="O24" s="27"/>
      <c r="P24" s="61">
        <f>R24/$R$2</f>
        <v>27713.999999999996</v>
      </c>
      <c r="Q24" s="27">
        <v>1415.92</v>
      </c>
      <c r="R24" s="27">
        <v>277.14</v>
      </c>
      <c r="T24" s="26">
        <f t="shared" si="3"/>
        <v>1693.06</v>
      </c>
    </row>
    <row r="25" spans="1:20" s="3" customFormat="1" ht="12.75" outlineLevel="1">
      <c r="A25" s="222"/>
      <c r="B25" s="222"/>
      <c r="C25" s="224"/>
      <c r="D25" s="3" t="s">
        <v>6</v>
      </c>
      <c r="E25" s="26"/>
      <c r="F25" s="225"/>
      <c r="G25" s="26">
        <f aca="true" t="shared" si="4" ref="G25:T25">SUBTOTAL(9,G15:G24)</f>
        <v>5970.54667</v>
      </c>
      <c r="H25" s="226">
        <f t="shared" si="4"/>
        <v>5104</v>
      </c>
      <c r="I25" s="26">
        <f t="shared" si="4"/>
        <v>743.58</v>
      </c>
      <c r="J25" s="26">
        <f t="shared" si="4"/>
        <v>180</v>
      </c>
      <c r="K25" s="51">
        <f t="shared" si="4"/>
        <v>1</v>
      </c>
      <c r="L25" s="3">
        <f t="shared" si="4"/>
        <v>0.12</v>
      </c>
      <c r="M25" s="26">
        <f t="shared" si="4"/>
        <v>376.2</v>
      </c>
      <c r="N25" s="47">
        <f t="shared" si="4"/>
        <v>4.5</v>
      </c>
      <c r="O25" s="26">
        <f t="shared" si="4"/>
        <v>324</v>
      </c>
      <c r="P25" s="227">
        <f t="shared" si="4"/>
        <v>27713.999999999996</v>
      </c>
      <c r="Q25" s="26">
        <f t="shared" si="4"/>
        <v>1415.92</v>
      </c>
      <c r="R25" s="26">
        <f t="shared" si="4"/>
        <v>277.14</v>
      </c>
      <c r="S25" s="26">
        <f t="shared" si="4"/>
        <v>0</v>
      </c>
      <c r="T25" s="26">
        <f t="shared" si="4"/>
        <v>9287.38667</v>
      </c>
    </row>
    <row r="26" spans="1:20" ht="12.75" outlineLevel="2">
      <c r="A26" s="19" t="s">
        <v>358</v>
      </c>
      <c r="B26" s="19" t="s">
        <v>757</v>
      </c>
      <c r="C26" s="1" t="s">
        <v>368</v>
      </c>
      <c r="D26" s="23" t="s">
        <v>369</v>
      </c>
      <c r="E26" s="27" t="s">
        <v>335</v>
      </c>
      <c r="F26" s="2">
        <v>15</v>
      </c>
      <c r="G26" s="27">
        <v>4.93857</v>
      </c>
      <c r="H26" s="56">
        <v>14</v>
      </c>
      <c r="I26" s="27">
        <v>1.4</v>
      </c>
      <c r="J26" s="27"/>
      <c r="K26" s="51"/>
      <c r="L26" s="3"/>
      <c r="M26" s="26"/>
      <c r="N26" s="47"/>
      <c r="O26" s="26"/>
      <c r="P26" s="3"/>
      <c r="Q26" s="26"/>
      <c r="R26" s="3"/>
      <c r="T26" s="26">
        <f aca="true" t="shared" si="5" ref="T26:T31">G26+I26+J26+M26+O26+Q26+R26+S26</f>
        <v>6.338570000000001</v>
      </c>
    </row>
    <row r="27" spans="1:20" ht="12.75" outlineLevel="2">
      <c r="A27" s="19" t="s">
        <v>358</v>
      </c>
      <c r="B27" s="19" t="s">
        <v>757</v>
      </c>
      <c r="C27" s="1" t="s">
        <v>368</v>
      </c>
      <c r="D27" s="23" t="s">
        <v>369</v>
      </c>
      <c r="E27" s="27" t="s">
        <v>335</v>
      </c>
      <c r="F27" s="2" t="s">
        <v>337</v>
      </c>
      <c r="G27" s="27">
        <v>5.21235</v>
      </c>
      <c r="H27" s="56">
        <v>1</v>
      </c>
      <c r="I27" s="27">
        <v>0.06</v>
      </c>
      <c r="J27" s="27"/>
      <c r="O27" s="27"/>
      <c r="P27" s="23"/>
      <c r="R27" s="23"/>
      <c r="T27" s="26">
        <f t="shared" si="5"/>
        <v>5.272349999999999</v>
      </c>
    </row>
    <row r="28" spans="1:20" ht="12.75" outlineLevel="2">
      <c r="A28" s="19" t="s">
        <v>358</v>
      </c>
      <c r="B28" s="19" t="s">
        <v>757</v>
      </c>
      <c r="C28" s="1" t="s">
        <v>368</v>
      </c>
      <c r="D28" s="23" t="s">
        <v>369</v>
      </c>
      <c r="E28" s="27" t="s">
        <v>335</v>
      </c>
      <c r="F28" s="2" t="s">
        <v>338</v>
      </c>
      <c r="G28" s="27">
        <v>29.92626</v>
      </c>
      <c r="H28" s="56">
        <v>18</v>
      </c>
      <c r="I28" s="27">
        <v>1.08</v>
      </c>
      <c r="J28" s="27"/>
      <c r="O28" s="27"/>
      <c r="P28" s="23"/>
      <c r="R28" s="23"/>
      <c r="T28" s="26">
        <f t="shared" si="5"/>
        <v>31.006259999999997</v>
      </c>
    </row>
    <row r="29" spans="1:20" ht="12.75" outlineLevel="2">
      <c r="A29" s="19" t="s">
        <v>358</v>
      </c>
      <c r="B29" s="19" t="s">
        <v>757</v>
      </c>
      <c r="C29" s="40" t="s">
        <v>368</v>
      </c>
      <c r="D29" s="72" t="s">
        <v>369</v>
      </c>
      <c r="E29" s="27" t="s">
        <v>335</v>
      </c>
      <c r="F29" s="2" t="s">
        <v>339</v>
      </c>
      <c r="G29" s="27">
        <v>4.064579999999999</v>
      </c>
      <c r="H29" s="56">
        <v>8</v>
      </c>
      <c r="I29" s="27">
        <v>0.48</v>
      </c>
      <c r="J29" s="27"/>
      <c r="O29" s="27"/>
      <c r="P29" s="23"/>
      <c r="R29" s="23"/>
      <c r="T29" s="26">
        <f t="shared" si="5"/>
        <v>4.54458</v>
      </c>
    </row>
    <row r="30" spans="1:20" ht="12.75" outlineLevel="2">
      <c r="A30" s="19" t="s">
        <v>358</v>
      </c>
      <c r="B30" s="19" t="s">
        <v>757</v>
      </c>
      <c r="C30" s="1" t="s">
        <v>368</v>
      </c>
      <c r="D30" s="23" t="s">
        <v>369</v>
      </c>
      <c r="E30" s="27" t="s">
        <v>335</v>
      </c>
      <c r="F30" s="2" t="s">
        <v>356</v>
      </c>
      <c r="G30" s="27"/>
      <c r="H30" s="56"/>
      <c r="I30" s="27"/>
      <c r="J30" s="27">
        <v>90</v>
      </c>
      <c r="O30" s="27"/>
      <c r="P30" s="23"/>
      <c r="R30" s="23"/>
      <c r="T30" s="26">
        <f t="shared" si="5"/>
        <v>90</v>
      </c>
    </row>
    <row r="31" spans="1:20" ht="12.75" outlineLevel="2">
      <c r="A31" s="19" t="s">
        <v>358</v>
      </c>
      <c r="B31" s="19" t="s">
        <v>757</v>
      </c>
      <c r="C31" s="40" t="s">
        <v>368</v>
      </c>
      <c r="D31" s="59" t="s">
        <v>369</v>
      </c>
      <c r="E31" s="60" t="s">
        <v>713</v>
      </c>
      <c r="F31" s="23" t="s">
        <v>713</v>
      </c>
      <c r="K31" s="52">
        <v>1</v>
      </c>
      <c r="L31" s="53">
        <v>0.1</v>
      </c>
      <c r="M31" s="27">
        <f>K31*L31*$M$2</f>
        <v>313.5</v>
      </c>
      <c r="T31" s="26">
        <f t="shared" si="5"/>
        <v>313.5</v>
      </c>
    </row>
    <row r="32" spans="1:20" s="3" customFormat="1" ht="12.75" outlineLevel="1">
      <c r="A32" s="222"/>
      <c r="B32" s="222"/>
      <c r="C32" s="224"/>
      <c r="D32" s="3" t="s">
        <v>10</v>
      </c>
      <c r="E32" s="26"/>
      <c r="F32" s="225"/>
      <c r="G32" s="26">
        <f aca="true" t="shared" si="6" ref="G32:T32">SUBTOTAL(9,G26:G31)</f>
        <v>44.14176</v>
      </c>
      <c r="H32" s="226">
        <f t="shared" si="6"/>
        <v>41</v>
      </c>
      <c r="I32" s="26">
        <f t="shared" si="6"/>
        <v>3.02</v>
      </c>
      <c r="J32" s="26">
        <f t="shared" si="6"/>
        <v>90</v>
      </c>
      <c r="K32" s="51">
        <f t="shared" si="6"/>
        <v>1</v>
      </c>
      <c r="L32" s="3">
        <f t="shared" si="6"/>
        <v>0.1</v>
      </c>
      <c r="M32" s="26">
        <f t="shared" si="6"/>
        <v>313.5</v>
      </c>
      <c r="N32" s="47">
        <f t="shared" si="6"/>
        <v>0</v>
      </c>
      <c r="O32" s="26">
        <f t="shared" si="6"/>
        <v>0</v>
      </c>
      <c r="P32" s="227">
        <f t="shared" si="6"/>
        <v>0</v>
      </c>
      <c r="Q32" s="26">
        <f t="shared" si="6"/>
        <v>0</v>
      </c>
      <c r="R32" s="26">
        <f t="shared" si="6"/>
        <v>0</v>
      </c>
      <c r="S32" s="26">
        <f t="shared" si="6"/>
        <v>0</v>
      </c>
      <c r="T32" s="26">
        <f t="shared" si="6"/>
        <v>450.66176</v>
      </c>
    </row>
    <row r="33" spans="1:20" ht="12.75" outlineLevel="2">
      <c r="A33" s="19" t="s">
        <v>358</v>
      </c>
      <c r="B33" s="19" t="s">
        <v>763</v>
      </c>
      <c r="C33" s="1" t="s">
        <v>370</v>
      </c>
      <c r="D33" s="23" t="s">
        <v>371</v>
      </c>
      <c r="E33" s="27" t="s">
        <v>335</v>
      </c>
      <c r="F33" s="2">
        <v>15</v>
      </c>
      <c r="G33" s="27">
        <v>29.63142</v>
      </c>
      <c r="H33" s="56">
        <v>84</v>
      </c>
      <c r="I33" s="27">
        <v>8.4</v>
      </c>
      <c r="J33" s="27"/>
      <c r="O33" s="27"/>
      <c r="P33" s="23"/>
      <c r="R33" s="23"/>
      <c r="T33" s="26">
        <f aca="true" t="shared" si="7" ref="T33:T39">G33+I33+J33+M33+O33+Q33+R33+S33</f>
        <v>38.03142</v>
      </c>
    </row>
    <row r="34" spans="1:20" ht="12.75" outlineLevel="2">
      <c r="A34" s="19" t="s">
        <v>358</v>
      </c>
      <c r="B34" s="19" t="s">
        <v>763</v>
      </c>
      <c r="C34" s="1" t="s">
        <v>370</v>
      </c>
      <c r="D34" s="23" t="s">
        <v>371</v>
      </c>
      <c r="E34" s="27" t="s">
        <v>335</v>
      </c>
      <c r="F34" s="2" t="s">
        <v>338</v>
      </c>
      <c r="G34" s="27">
        <v>56.77776</v>
      </c>
      <c r="H34" s="56">
        <v>52</v>
      </c>
      <c r="I34" s="27">
        <v>3.12</v>
      </c>
      <c r="J34" s="27"/>
      <c r="O34" s="27"/>
      <c r="P34" s="23"/>
      <c r="R34" s="23"/>
      <c r="T34" s="26">
        <f t="shared" si="7"/>
        <v>59.89776</v>
      </c>
    </row>
    <row r="35" spans="1:20" ht="12.75" outlineLevel="2">
      <c r="A35" s="19" t="s">
        <v>358</v>
      </c>
      <c r="B35" s="19" t="s">
        <v>763</v>
      </c>
      <c r="C35" s="1" t="s">
        <v>370</v>
      </c>
      <c r="D35" s="23" t="s">
        <v>371</v>
      </c>
      <c r="E35" s="27" t="s">
        <v>335</v>
      </c>
      <c r="F35" s="2" t="s">
        <v>339</v>
      </c>
      <c r="G35" s="27">
        <v>38.59245</v>
      </c>
      <c r="H35" s="56">
        <v>82</v>
      </c>
      <c r="I35" s="27">
        <v>4.92</v>
      </c>
      <c r="J35" s="27"/>
      <c r="O35" s="27"/>
      <c r="P35" s="23"/>
      <c r="R35" s="23"/>
      <c r="T35" s="26">
        <f t="shared" si="7"/>
        <v>43.51245</v>
      </c>
    </row>
    <row r="36" spans="1:20" ht="12.75" outlineLevel="2">
      <c r="A36" s="19" t="s">
        <v>358</v>
      </c>
      <c r="B36" s="19" t="s">
        <v>763</v>
      </c>
      <c r="C36" s="1" t="s">
        <v>370</v>
      </c>
      <c r="D36" s="23" t="s">
        <v>371</v>
      </c>
      <c r="E36" s="27" t="s">
        <v>335</v>
      </c>
      <c r="F36" s="2" t="s">
        <v>340</v>
      </c>
      <c r="G36" s="27">
        <v>25.429949999999998</v>
      </c>
      <c r="H36" s="56">
        <v>47</v>
      </c>
      <c r="I36" s="27">
        <v>22.56</v>
      </c>
      <c r="J36" s="27"/>
      <c r="O36" s="27"/>
      <c r="P36" s="23"/>
      <c r="R36" s="23"/>
      <c r="T36" s="26">
        <f t="shared" si="7"/>
        <v>47.98994999999999</v>
      </c>
    </row>
    <row r="37" spans="1:20" ht="12.75" outlineLevel="2">
      <c r="A37" s="19" t="s">
        <v>358</v>
      </c>
      <c r="B37" s="19" t="s">
        <v>763</v>
      </c>
      <c r="C37" s="1" t="s">
        <v>370</v>
      </c>
      <c r="D37" s="23" t="s">
        <v>371</v>
      </c>
      <c r="E37" s="27" t="s">
        <v>335</v>
      </c>
      <c r="F37" s="2" t="s">
        <v>356</v>
      </c>
      <c r="G37" s="27"/>
      <c r="H37" s="56"/>
      <c r="I37" s="27"/>
      <c r="J37" s="27">
        <v>165</v>
      </c>
      <c r="K37" s="51"/>
      <c r="L37" s="3"/>
      <c r="M37" s="26"/>
      <c r="N37" s="47"/>
      <c r="O37" s="26"/>
      <c r="P37" s="3"/>
      <c r="Q37" s="26"/>
      <c r="R37" s="3"/>
      <c r="T37" s="26">
        <f t="shared" si="7"/>
        <v>165</v>
      </c>
    </row>
    <row r="38" spans="1:20" ht="12.75" outlineLevel="2">
      <c r="A38" s="19" t="s">
        <v>358</v>
      </c>
      <c r="B38" s="19" t="s">
        <v>763</v>
      </c>
      <c r="C38" s="1" t="s">
        <v>370</v>
      </c>
      <c r="D38" s="23" t="s">
        <v>371</v>
      </c>
      <c r="E38" s="27" t="s">
        <v>335</v>
      </c>
      <c r="F38" s="2" t="s">
        <v>342</v>
      </c>
      <c r="G38" s="27">
        <v>0.29484</v>
      </c>
      <c r="H38" s="56">
        <v>1</v>
      </c>
      <c r="I38" s="27">
        <v>0.06</v>
      </c>
      <c r="J38" s="27"/>
      <c r="K38" s="51"/>
      <c r="L38" s="3"/>
      <c r="M38" s="26"/>
      <c r="N38" s="47"/>
      <c r="O38" s="26"/>
      <c r="P38" s="3"/>
      <c r="Q38" s="26"/>
      <c r="R38" s="3"/>
      <c r="T38" s="26">
        <f t="shared" si="7"/>
        <v>0.35484</v>
      </c>
    </row>
    <row r="39" spans="1:20" ht="12.75" outlineLevel="2">
      <c r="A39" s="19" t="s">
        <v>358</v>
      </c>
      <c r="B39" s="19" t="s">
        <v>763</v>
      </c>
      <c r="C39" s="1" t="s">
        <v>370</v>
      </c>
      <c r="D39" s="59" t="s">
        <v>371</v>
      </c>
      <c r="E39" s="60" t="s">
        <v>713</v>
      </c>
      <c r="F39" s="23" t="s">
        <v>713</v>
      </c>
      <c r="K39" s="52">
        <v>2</v>
      </c>
      <c r="L39" s="53">
        <v>0.05</v>
      </c>
      <c r="M39" s="27">
        <f>K39*L39*$M$2</f>
        <v>313.5</v>
      </c>
      <c r="T39" s="26">
        <f t="shared" si="7"/>
        <v>313.5</v>
      </c>
    </row>
    <row r="40" spans="1:20" s="3" customFormat="1" ht="12.75" outlineLevel="1">
      <c r="A40" s="222"/>
      <c r="B40" s="222"/>
      <c r="C40" s="224"/>
      <c r="D40" s="3" t="s">
        <v>11</v>
      </c>
      <c r="E40" s="26"/>
      <c r="F40" s="225"/>
      <c r="G40" s="26">
        <f aca="true" t="shared" si="8" ref="G40:T40">SUBTOTAL(9,G33:G39)</f>
        <v>150.72642</v>
      </c>
      <c r="H40" s="226">
        <f t="shared" si="8"/>
        <v>266</v>
      </c>
      <c r="I40" s="26">
        <f t="shared" si="8"/>
        <v>39.06</v>
      </c>
      <c r="J40" s="26">
        <f t="shared" si="8"/>
        <v>165</v>
      </c>
      <c r="K40" s="51">
        <f t="shared" si="8"/>
        <v>2</v>
      </c>
      <c r="L40" s="3">
        <f t="shared" si="8"/>
        <v>0.05</v>
      </c>
      <c r="M40" s="26">
        <f t="shared" si="8"/>
        <v>313.5</v>
      </c>
      <c r="N40" s="47">
        <f t="shared" si="8"/>
        <v>0</v>
      </c>
      <c r="O40" s="26">
        <f t="shared" si="8"/>
        <v>0</v>
      </c>
      <c r="P40" s="227">
        <f t="shared" si="8"/>
        <v>0</v>
      </c>
      <c r="Q40" s="26">
        <f t="shared" si="8"/>
        <v>0</v>
      </c>
      <c r="R40" s="26">
        <f t="shared" si="8"/>
        <v>0</v>
      </c>
      <c r="S40" s="26">
        <f t="shared" si="8"/>
        <v>0</v>
      </c>
      <c r="T40" s="26">
        <f t="shared" si="8"/>
        <v>668.28642</v>
      </c>
    </row>
    <row r="41" spans="1:20" ht="12.75" outlineLevel="2">
      <c r="A41" s="19" t="s">
        <v>358</v>
      </c>
      <c r="B41" s="19" t="s">
        <v>764</v>
      </c>
      <c r="C41" s="1" t="s">
        <v>372</v>
      </c>
      <c r="D41" s="23" t="s">
        <v>373</v>
      </c>
      <c r="E41" s="27" t="s">
        <v>861</v>
      </c>
      <c r="F41" s="2" t="s">
        <v>861</v>
      </c>
      <c r="G41" s="27"/>
      <c r="H41" s="56"/>
      <c r="I41" s="27"/>
      <c r="J41" s="27"/>
      <c r="N41" s="58">
        <f>O41/$O$2</f>
        <v>0.5</v>
      </c>
      <c r="O41" s="27">
        <v>36</v>
      </c>
      <c r="P41" s="23"/>
      <c r="R41" s="23"/>
      <c r="T41" s="26">
        <f aca="true" t="shared" si="9" ref="T41:T47">G41+I41+J41+M41+O41+Q41+R41+S41</f>
        <v>36</v>
      </c>
    </row>
    <row r="42" spans="1:20" ht="12.75" outlineLevel="2">
      <c r="A42" s="19" t="s">
        <v>358</v>
      </c>
      <c r="B42" s="19" t="s">
        <v>764</v>
      </c>
      <c r="C42" s="1" t="s">
        <v>372</v>
      </c>
      <c r="D42" s="23" t="s">
        <v>373</v>
      </c>
      <c r="E42" s="27" t="s">
        <v>335</v>
      </c>
      <c r="F42" s="2">
        <v>15</v>
      </c>
      <c r="G42" s="27">
        <v>559.5115499999999</v>
      </c>
      <c r="H42" s="56">
        <v>1585</v>
      </c>
      <c r="I42" s="27">
        <v>158.5</v>
      </c>
      <c r="J42" s="27"/>
      <c r="O42" s="27"/>
      <c r="P42" s="23"/>
      <c r="R42" s="23"/>
      <c r="T42" s="26">
        <f t="shared" si="9"/>
        <v>718.0115499999999</v>
      </c>
    </row>
    <row r="43" spans="1:20" ht="12.75" outlineLevel="2">
      <c r="A43" s="19" t="s">
        <v>358</v>
      </c>
      <c r="B43" s="19" t="s">
        <v>764</v>
      </c>
      <c r="C43" s="1" t="s">
        <v>372</v>
      </c>
      <c r="D43" s="23" t="s">
        <v>373</v>
      </c>
      <c r="E43" s="27" t="s">
        <v>335</v>
      </c>
      <c r="F43" s="2" t="s">
        <v>337</v>
      </c>
      <c r="G43" s="27">
        <v>19.32255</v>
      </c>
      <c r="H43" s="56">
        <v>6</v>
      </c>
      <c r="I43" s="27">
        <v>0.36</v>
      </c>
      <c r="J43" s="27"/>
      <c r="O43" s="27"/>
      <c r="P43" s="23"/>
      <c r="R43" s="23"/>
      <c r="T43" s="26">
        <f t="shared" si="9"/>
        <v>19.68255</v>
      </c>
    </row>
    <row r="44" spans="1:20" ht="12.75" outlineLevel="2">
      <c r="A44" s="19" t="s">
        <v>358</v>
      </c>
      <c r="B44" s="19" t="s">
        <v>764</v>
      </c>
      <c r="C44" s="1" t="s">
        <v>372</v>
      </c>
      <c r="D44" s="23" t="s">
        <v>373</v>
      </c>
      <c r="E44" s="27" t="s">
        <v>335</v>
      </c>
      <c r="F44" s="2" t="s">
        <v>338</v>
      </c>
      <c r="G44" s="27">
        <v>21.028409999999997</v>
      </c>
      <c r="H44" s="56">
        <v>14</v>
      </c>
      <c r="I44" s="27">
        <v>0.84</v>
      </c>
      <c r="J44" s="27"/>
      <c r="O44" s="27"/>
      <c r="P44" s="23"/>
      <c r="R44" s="23"/>
      <c r="T44" s="26">
        <f t="shared" si="9"/>
        <v>21.868409999999997</v>
      </c>
    </row>
    <row r="45" spans="1:20" ht="12.75" outlineLevel="2">
      <c r="A45" s="19" t="s">
        <v>358</v>
      </c>
      <c r="B45" s="19" t="s">
        <v>764</v>
      </c>
      <c r="C45" s="1" t="s">
        <v>372</v>
      </c>
      <c r="D45" s="23" t="s">
        <v>373</v>
      </c>
      <c r="E45" s="27" t="s">
        <v>335</v>
      </c>
      <c r="F45" s="2" t="s">
        <v>339</v>
      </c>
      <c r="G45" s="27">
        <v>207.3357</v>
      </c>
      <c r="H45" s="56">
        <v>439</v>
      </c>
      <c r="I45" s="27">
        <v>26.34</v>
      </c>
      <c r="J45" s="27"/>
      <c r="O45" s="27"/>
      <c r="P45" s="23"/>
      <c r="R45" s="23"/>
      <c r="T45" s="26">
        <f t="shared" si="9"/>
        <v>233.6757</v>
      </c>
    </row>
    <row r="46" spans="1:20" ht="12.75" outlineLevel="2">
      <c r="A46" s="19" t="s">
        <v>358</v>
      </c>
      <c r="B46" s="19" t="s">
        <v>764</v>
      </c>
      <c r="C46" s="1" t="s">
        <v>372</v>
      </c>
      <c r="D46" s="23" t="s">
        <v>373</v>
      </c>
      <c r="E46" s="27" t="s">
        <v>335</v>
      </c>
      <c r="F46" s="2" t="s">
        <v>356</v>
      </c>
      <c r="G46" s="27"/>
      <c r="H46" s="56"/>
      <c r="I46" s="27"/>
      <c r="J46" s="27">
        <v>180</v>
      </c>
      <c r="O46" s="27"/>
      <c r="P46" s="23"/>
      <c r="R46" s="23"/>
      <c r="T46" s="26">
        <f t="shared" si="9"/>
        <v>180</v>
      </c>
    </row>
    <row r="47" spans="1:20" ht="12.75" outlineLevel="2">
      <c r="A47" s="19" t="s">
        <v>358</v>
      </c>
      <c r="B47" s="19" t="s">
        <v>764</v>
      </c>
      <c r="C47" s="1" t="s">
        <v>372</v>
      </c>
      <c r="D47" s="59" t="s">
        <v>373</v>
      </c>
      <c r="E47" s="60" t="s">
        <v>713</v>
      </c>
      <c r="F47" s="23" t="s">
        <v>713</v>
      </c>
      <c r="K47" s="52">
        <v>1</v>
      </c>
      <c r="L47" s="53">
        <v>0.5</v>
      </c>
      <c r="M47" s="27">
        <f>K47*L47*$M$2</f>
        <v>1567.5</v>
      </c>
      <c r="T47" s="26">
        <f t="shared" si="9"/>
        <v>1567.5</v>
      </c>
    </row>
    <row r="48" spans="1:20" s="3" customFormat="1" ht="12.75" outlineLevel="1">
      <c r="A48" s="222"/>
      <c r="B48" s="222"/>
      <c r="C48" s="224"/>
      <c r="D48" s="3" t="s">
        <v>12</v>
      </c>
      <c r="E48" s="26"/>
      <c r="F48" s="225"/>
      <c r="G48" s="26">
        <f aca="true" t="shared" si="10" ref="G48:T48">SUBTOTAL(9,G41:G47)</f>
        <v>807.1982099999999</v>
      </c>
      <c r="H48" s="226">
        <f t="shared" si="10"/>
        <v>2044</v>
      </c>
      <c r="I48" s="26">
        <f t="shared" si="10"/>
        <v>186.04000000000002</v>
      </c>
      <c r="J48" s="26">
        <f t="shared" si="10"/>
        <v>180</v>
      </c>
      <c r="K48" s="51">
        <f t="shared" si="10"/>
        <v>1</v>
      </c>
      <c r="L48" s="3">
        <f t="shared" si="10"/>
        <v>0.5</v>
      </c>
      <c r="M48" s="26">
        <f t="shared" si="10"/>
        <v>1567.5</v>
      </c>
      <c r="N48" s="47">
        <f t="shared" si="10"/>
        <v>0.5</v>
      </c>
      <c r="O48" s="26">
        <f t="shared" si="10"/>
        <v>36</v>
      </c>
      <c r="P48" s="227">
        <f t="shared" si="10"/>
        <v>0</v>
      </c>
      <c r="Q48" s="26">
        <f t="shared" si="10"/>
        <v>0</v>
      </c>
      <c r="R48" s="26">
        <f t="shared" si="10"/>
        <v>0</v>
      </c>
      <c r="S48" s="26">
        <f t="shared" si="10"/>
        <v>0</v>
      </c>
      <c r="T48" s="26">
        <f t="shared" si="10"/>
        <v>2776.73821</v>
      </c>
    </row>
    <row r="49" spans="1:20" ht="12.75" outlineLevel="2">
      <c r="A49" s="19" t="s">
        <v>358</v>
      </c>
      <c r="B49" s="19" t="s">
        <v>764</v>
      </c>
      <c r="C49" s="1" t="s">
        <v>908</v>
      </c>
      <c r="D49" s="23" t="s">
        <v>374</v>
      </c>
      <c r="E49" s="27" t="s">
        <v>710</v>
      </c>
      <c r="F49" s="2" t="s">
        <v>710</v>
      </c>
      <c r="G49" s="27"/>
      <c r="H49" s="56"/>
      <c r="I49" s="27"/>
      <c r="J49" s="27"/>
      <c r="O49" s="27"/>
      <c r="P49" s="23"/>
      <c r="R49" s="23"/>
      <c r="S49" s="27">
        <v>77.44</v>
      </c>
      <c r="T49" s="26">
        <f aca="true" t="shared" si="11" ref="T49:T57">G49+I49+J49+M49+O49+Q49+R49+S49</f>
        <v>77.44</v>
      </c>
    </row>
    <row r="50" spans="1:20" ht="12.75" outlineLevel="2">
      <c r="A50" s="19" t="s">
        <v>358</v>
      </c>
      <c r="B50" s="19" t="s">
        <v>764</v>
      </c>
      <c r="C50" s="1" t="s">
        <v>372</v>
      </c>
      <c r="D50" s="23" t="s">
        <v>374</v>
      </c>
      <c r="E50" s="27" t="s">
        <v>335</v>
      </c>
      <c r="F50" s="2">
        <v>15</v>
      </c>
      <c r="G50" s="27">
        <v>2769.2689049999994</v>
      </c>
      <c r="H50" s="56">
        <v>7658</v>
      </c>
      <c r="I50" s="27">
        <v>765.8</v>
      </c>
      <c r="J50" s="27"/>
      <c r="K50" s="51"/>
      <c r="L50" s="3"/>
      <c r="M50" s="26"/>
      <c r="N50" s="47"/>
      <c r="O50" s="26"/>
      <c r="P50" s="3"/>
      <c r="Q50" s="26"/>
      <c r="R50" s="3"/>
      <c r="T50" s="26">
        <f t="shared" si="11"/>
        <v>3535.068904999999</v>
      </c>
    </row>
    <row r="51" spans="1:20" ht="12.75" outlineLevel="2">
      <c r="A51" s="19" t="s">
        <v>358</v>
      </c>
      <c r="B51" s="19" t="s">
        <v>764</v>
      </c>
      <c r="C51" s="1" t="s">
        <v>372</v>
      </c>
      <c r="D51" s="23" t="s">
        <v>374</v>
      </c>
      <c r="E51" s="27" t="s">
        <v>335</v>
      </c>
      <c r="F51" s="2" t="s">
        <v>337</v>
      </c>
      <c r="G51" s="27">
        <v>55.75635</v>
      </c>
      <c r="H51" s="56">
        <v>17</v>
      </c>
      <c r="I51" s="27">
        <v>1.02</v>
      </c>
      <c r="J51" s="27"/>
      <c r="O51" s="27"/>
      <c r="P51" s="23"/>
      <c r="R51" s="23"/>
      <c r="T51" s="26">
        <f t="shared" si="11"/>
        <v>56.77635</v>
      </c>
    </row>
    <row r="52" spans="1:20" ht="12.75" outlineLevel="2">
      <c r="A52" s="19" t="s">
        <v>358</v>
      </c>
      <c r="B52" s="19" t="s">
        <v>764</v>
      </c>
      <c r="C52" s="1" t="s">
        <v>372</v>
      </c>
      <c r="D52" s="23" t="s">
        <v>374</v>
      </c>
      <c r="E52" s="27" t="s">
        <v>335</v>
      </c>
      <c r="F52" s="2" t="s">
        <v>338</v>
      </c>
      <c r="G52" s="27">
        <v>676.8684</v>
      </c>
      <c r="H52" s="56">
        <v>529</v>
      </c>
      <c r="I52" s="27">
        <v>31.74</v>
      </c>
      <c r="J52" s="27"/>
      <c r="O52" s="27"/>
      <c r="P52" s="23"/>
      <c r="R52" s="23"/>
      <c r="T52" s="26">
        <f t="shared" si="11"/>
        <v>708.6084</v>
      </c>
    </row>
    <row r="53" spans="1:20" ht="12.75" outlineLevel="2">
      <c r="A53" s="19" t="s">
        <v>358</v>
      </c>
      <c r="B53" s="19" t="s">
        <v>764</v>
      </c>
      <c r="C53" s="1" t="s">
        <v>372</v>
      </c>
      <c r="D53" s="23" t="s">
        <v>374</v>
      </c>
      <c r="E53" s="27" t="s">
        <v>335</v>
      </c>
      <c r="F53" s="2" t="s">
        <v>339</v>
      </c>
      <c r="G53" s="27">
        <v>654.2446950000007</v>
      </c>
      <c r="H53" s="56">
        <v>1062</v>
      </c>
      <c r="I53" s="27">
        <v>63.72</v>
      </c>
      <c r="J53" s="27"/>
      <c r="O53" s="27"/>
      <c r="P53" s="23"/>
      <c r="R53" s="23"/>
      <c r="T53" s="26">
        <f t="shared" si="11"/>
        <v>717.9646950000007</v>
      </c>
    </row>
    <row r="54" spans="1:20" ht="12.75" outlineLevel="2">
      <c r="A54" s="19" t="s">
        <v>358</v>
      </c>
      <c r="B54" s="19" t="s">
        <v>764</v>
      </c>
      <c r="C54" s="1" t="s">
        <v>372</v>
      </c>
      <c r="D54" s="23" t="s">
        <v>374</v>
      </c>
      <c r="E54" s="27" t="s">
        <v>335</v>
      </c>
      <c r="F54" s="2" t="s">
        <v>340</v>
      </c>
      <c r="G54" s="27">
        <v>821.418975</v>
      </c>
      <c r="H54" s="56">
        <v>1086</v>
      </c>
      <c r="I54" s="27">
        <v>521.28</v>
      </c>
      <c r="J54" s="27"/>
      <c r="O54" s="27"/>
      <c r="P54" s="23"/>
      <c r="R54" s="23"/>
      <c r="T54" s="26">
        <f t="shared" si="11"/>
        <v>1342.698975</v>
      </c>
    </row>
    <row r="55" spans="1:20" ht="12.75" outlineLevel="2">
      <c r="A55" s="19" t="s">
        <v>358</v>
      </c>
      <c r="B55" s="19" t="s">
        <v>764</v>
      </c>
      <c r="C55" s="1" t="s">
        <v>372</v>
      </c>
      <c r="D55" s="23" t="s">
        <v>374</v>
      </c>
      <c r="E55" s="27" t="s">
        <v>335</v>
      </c>
      <c r="F55" s="2" t="s">
        <v>356</v>
      </c>
      <c r="G55" s="27"/>
      <c r="H55" s="56"/>
      <c r="I55" s="27"/>
      <c r="J55" s="27">
        <v>180</v>
      </c>
      <c r="O55" s="27"/>
      <c r="P55" s="23"/>
      <c r="R55" s="23"/>
      <c r="T55" s="26">
        <f t="shared" si="11"/>
        <v>180</v>
      </c>
    </row>
    <row r="56" spans="1:20" ht="12.75" outlineLevel="2">
      <c r="A56" s="19" t="s">
        <v>358</v>
      </c>
      <c r="B56" s="19" t="s">
        <v>764</v>
      </c>
      <c r="C56" s="1" t="s">
        <v>372</v>
      </c>
      <c r="D56" s="59" t="s">
        <v>374</v>
      </c>
      <c r="E56" s="60" t="s">
        <v>713</v>
      </c>
      <c r="F56" s="23" t="s">
        <v>713</v>
      </c>
      <c r="K56" s="52">
        <v>2.2</v>
      </c>
      <c r="L56" s="53">
        <v>0.13</v>
      </c>
      <c r="M56" s="27">
        <f>K56*L56*$M$2</f>
        <v>896.6100000000001</v>
      </c>
      <c r="T56" s="26">
        <f t="shared" si="11"/>
        <v>896.6100000000001</v>
      </c>
    </row>
    <row r="57" spans="1:20" ht="12.75" outlineLevel="2">
      <c r="A57" s="19" t="s">
        <v>358</v>
      </c>
      <c r="B57" s="19" t="s">
        <v>764</v>
      </c>
      <c r="C57" s="1" t="s">
        <v>372</v>
      </c>
      <c r="D57" s="23" t="s">
        <v>374</v>
      </c>
      <c r="E57" s="27" t="s">
        <v>710</v>
      </c>
      <c r="F57" s="2" t="s">
        <v>710</v>
      </c>
      <c r="G57" s="27"/>
      <c r="H57" s="56"/>
      <c r="I57" s="27"/>
      <c r="J57" s="27"/>
      <c r="O57" s="27"/>
      <c r="P57" s="23"/>
      <c r="R57" s="23"/>
      <c r="S57" s="27">
        <v>6.53</v>
      </c>
      <c r="T57" s="26">
        <f t="shared" si="11"/>
        <v>6.53</v>
      </c>
    </row>
    <row r="58" spans="1:20" s="3" customFormat="1" ht="12.75" outlineLevel="1">
      <c r="A58" s="222"/>
      <c r="B58" s="222"/>
      <c r="C58" s="224"/>
      <c r="D58" s="3" t="s">
        <v>13</v>
      </c>
      <c r="E58" s="26"/>
      <c r="F58" s="225"/>
      <c r="G58" s="26">
        <f aca="true" t="shared" si="12" ref="G58:T58">SUBTOTAL(9,G49:G57)</f>
        <v>4977.557325</v>
      </c>
      <c r="H58" s="226">
        <f t="shared" si="12"/>
        <v>10352</v>
      </c>
      <c r="I58" s="26">
        <f t="shared" si="12"/>
        <v>1383.56</v>
      </c>
      <c r="J58" s="26">
        <f t="shared" si="12"/>
        <v>180</v>
      </c>
      <c r="K58" s="51">
        <f t="shared" si="12"/>
        <v>2.2</v>
      </c>
      <c r="L58" s="3">
        <f t="shared" si="12"/>
        <v>0.13</v>
      </c>
      <c r="M58" s="26">
        <f t="shared" si="12"/>
        <v>896.6100000000001</v>
      </c>
      <c r="N58" s="47">
        <f t="shared" si="12"/>
        <v>0</v>
      </c>
      <c r="O58" s="26">
        <f t="shared" si="12"/>
        <v>0</v>
      </c>
      <c r="P58" s="227">
        <f t="shared" si="12"/>
        <v>0</v>
      </c>
      <c r="Q58" s="26">
        <f t="shared" si="12"/>
        <v>0</v>
      </c>
      <c r="R58" s="26">
        <f t="shared" si="12"/>
        <v>0</v>
      </c>
      <c r="S58" s="26">
        <f t="shared" si="12"/>
        <v>83.97</v>
      </c>
      <c r="T58" s="26">
        <f t="shared" si="12"/>
        <v>7521.697325</v>
      </c>
    </row>
    <row r="59" spans="1:20" ht="12.75" outlineLevel="2">
      <c r="A59" s="19" t="s">
        <v>358</v>
      </c>
      <c r="B59" s="19" t="s">
        <v>765</v>
      </c>
      <c r="C59" s="1" t="s">
        <v>375</v>
      </c>
      <c r="D59" s="23" t="s">
        <v>376</v>
      </c>
      <c r="E59" s="27" t="s">
        <v>335</v>
      </c>
      <c r="F59" s="2">
        <v>15</v>
      </c>
      <c r="G59" s="27">
        <v>9.787635</v>
      </c>
      <c r="H59" s="56">
        <v>27</v>
      </c>
      <c r="I59" s="27">
        <v>2.7</v>
      </c>
      <c r="J59" s="27"/>
      <c r="O59" s="27"/>
      <c r="P59" s="23"/>
      <c r="R59" s="23"/>
      <c r="T59" s="26">
        <f aca="true" t="shared" si="13" ref="T59:T65">G59+I59+J59+M59+O59+Q59+R59+S59</f>
        <v>12.487635000000001</v>
      </c>
    </row>
    <row r="60" spans="1:20" ht="12.75" outlineLevel="2">
      <c r="A60" s="19" t="s">
        <v>358</v>
      </c>
      <c r="B60" s="19" t="s">
        <v>765</v>
      </c>
      <c r="C60" s="1" t="s">
        <v>375</v>
      </c>
      <c r="D60" s="23" t="s">
        <v>376</v>
      </c>
      <c r="E60" s="27" t="s">
        <v>335</v>
      </c>
      <c r="F60" s="2" t="s">
        <v>337</v>
      </c>
      <c r="G60" s="27">
        <v>105.17363999999999</v>
      </c>
      <c r="H60" s="56">
        <v>18</v>
      </c>
      <c r="I60" s="27">
        <v>1.08</v>
      </c>
      <c r="J60" s="27"/>
      <c r="K60" s="51"/>
      <c r="L60" s="3"/>
      <c r="M60" s="26"/>
      <c r="N60" s="47"/>
      <c r="O60" s="26"/>
      <c r="P60" s="3"/>
      <c r="Q60" s="26"/>
      <c r="R60" s="3"/>
      <c r="T60" s="26">
        <f t="shared" si="13"/>
        <v>106.25363999999999</v>
      </c>
    </row>
    <row r="61" spans="1:20" ht="12.75" outlineLevel="2">
      <c r="A61" s="19" t="s">
        <v>358</v>
      </c>
      <c r="B61" s="19" t="s">
        <v>765</v>
      </c>
      <c r="C61" s="1" t="s">
        <v>375</v>
      </c>
      <c r="D61" s="23" t="s">
        <v>376</v>
      </c>
      <c r="E61" s="27" t="s">
        <v>335</v>
      </c>
      <c r="F61" s="2" t="s">
        <v>338</v>
      </c>
      <c r="G61" s="27">
        <v>37.58156999999999</v>
      </c>
      <c r="H61" s="56">
        <v>28</v>
      </c>
      <c r="I61" s="27">
        <v>1.68</v>
      </c>
      <c r="J61" s="27"/>
      <c r="O61" s="27"/>
      <c r="P61" s="23"/>
      <c r="R61" s="23"/>
      <c r="T61" s="26">
        <f t="shared" si="13"/>
        <v>39.26156999999999</v>
      </c>
    </row>
    <row r="62" spans="1:20" ht="12.75" outlineLevel="2">
      <c r="A62" s="19" t="s">
        <v>358</v>
      </c>
      <c r="B62" s="19" t="s">
        <v>765</v>
      </c>
      <c r="C62" s="1" t="s">
        <v>375</v>
      </c>
      <c r="D62" s="23" t="s">
        <v>376</v>
      </c>
      <c r="E62" s="27" t="s">
        <v>335</v>
      </c>
      <c r="F62" s="2" t="s">
        <v>339</v>
      </c>
      <c r="G62" s="27">
        <v>6.8445</v>
      </c>
      <c r="H62" s="56">
        <v>14</v>
      </c>
      <c r="I62" s="27">
        <v>0.84</v>
      </c>
      <c r="J62" s="27"/>
      <c r="O62" s="27"/>
      <c r="P62" s="23"/>
      <c r="R62" s="23"/>
      <c r="T62" s="26">
        <f t="shared" si="13"/>
        <v>7.6845</v>
      </c>
    </row>
    <row r="63" spans="1:20" ht="12.75" outlineLevel="2">
      <c r="A63" s="19" t="s">
        <v>358</v>
      </c>
      <c r="B63" s="19" t="s">
        <v>765</v>
      </c>
      <c r="C63" s="1" t="s">
        <v>375</v>
      </c>
      <c r="D63" s="23" t="s">
        <v>376</v>
      </c>
      <c r="E63" s="27" t="s">
        <v>335</v>
      </c>
      <c r="F63" s="2" t="s">
        <v>340</v>
      </c>
      <c r="G63" s="27">
        <v>2.35872</v>
      </c>
      <c r="H63" s="56">
        <v>5</v>
      </c>
      <c r="I63" s="27">
        <v>2.4</v>
      </c>
      <c r="J63" s="27"/>
      <c r="O63" s="27"/>
      <c r="P63" s="23"/>
      <c r="R63" s="23"/>
      <c r="T63" s="26">
        <f t="shared" si="13"/>
        <v>4.75872</v>
      </c>
    </row>
    <row r="64" spans="1:20" ht="12.75" outlineLevel="2">
      <c r="A64" s="19" t="s">
        <v>358</v>
      </c>
      <c r="B64" s="19" t="s">
        <v>765</v>
      </c>
      <c r="C64" s="1" t="s">
        <v>375</v>
      </c>
      <c r="D64" s="23" t="s">
        <v>376</v>
      </c>
      <c r="E64" s="27" t="s">
        <v>335</v>
      </c>
      <c r="F64" s="2" t="s">
        <v>356</v>
      </c>
      <c r="G64" s="27"/>
      <c r="H64" s="56"/>
      <c r="I64" s="27"/>
      <c r="J64" s="27">
        <v>165</v>
      </c>
      <c r="O64" s="27"/>
      <c r="P64" s="23"/>
      <c r="R64" s="23"/>
      <c r="T64" s="26">
        <f t="shared" si="13"/>
        <v>165</v>
      </c>
    </row>
    <row r="65" spans="1:20" ht="12.75" outlineLevel="2">
      <c r="A65" s="19" t="s">
        <v>358</v>
      </c>
      <c r="B65" s="19" t="s">
        <v>765</v>
      </c>
      <c r="C65" s="1" t="s">
        <v>375</v>
      </c>
      <c r="D65" s="59" t="s">
        <v>376</v>
      </c>
      <c r="E65" s="60" t="s">
        <v>713</v>
      </c>
      <c r="F65" s="23" t="s">
        <v>713</v>
      </c>
      <c r="K65" s="52">
        <v>1</v>
      </c>
      <c r="L65" s="53">
        <v>0.15</v>
      </c>
      <c r="M65" s="27">
        <f>K65*L65*$M$2</f>
        <v>470.25</v>
      </c>
      <c r="T65" s="26">
        <f t="shared" si="13"/>
        <v>470.25</v>
      </c>
    </row>
    <row r="66" spans="1:20" s="3" customFormat="1" ht="12.75" outlineLevel="1">
      <c r="A66" s="222"/>
      <c r="B66" s="222"/>
      <c r="C66" s="224"/>
      <c r="D66" s="3" t="s">
        <v>14</v>
      </c>
      <c r="E66" s="26"/>
      <c r="F66" s="225"/>
      <c r="G66" s="26">
        <f aca="true" t="shared" si="14" ref="G66:T66">SUBTOTAL(9,G59:G65)</f>
        <v>161.746065</v>
      </c>
      <c r="H66" s="226">
        <f t="shared" si="14"/>
        <v>92</v>
      </c>
      <c r="I66" s="26">
        <f t="shared" si="14"/>
        <v>8.7</v>
      </c>
      <c r="J66" s="26">
        <f t="shared" si="14"/>
        <v>165</v>
      </c>
      <c r="K66" s="51">
        <f t="shared" si="14"/>
        <v>1</v>
      </c>
      <c r="L66" s="3">
        <f t="shared" si="14"/>
        <v>0.15</v>
      </c>
      <c r="M66" s="26">
        <f t="shared" si="14"/>
        <v>470.25</v>
      </c>
      <c r="N66" s="47">
        <f t="shared" si="14"/>
        <v>0</v>
      </c>
      <c r="O66" s="26">
        <f t="shared" si="14"/>
        <v>0</v>
      </c>
      <c r="P66" s="227">
        <f t="shared" si="14"/>
        <v>0</v>
      </c>
      <c r="Q66" s="26">
        <f t="shared" si="14"/>
        <v>0</v>
      </c>
      <c r="R66" s="26">
        <f t="shared" si="14"/>
        <v>0</v>
      </c>
      <c r="S66" s="26">
        <f t="shared" si="14"/>
        <v>0</v>
      </c>
      <c r="T66" s="26">
        <f t="shared" si="14"/>
        <v>805.696065</v>
      </c>
    </row>
    <row r="67" spans="1:20" ht="12.75" outlineLevel="2">
      <c r="A67" s="19" t="s">
        <v>358</v>
      </c>
      <c r="B67" s="19" t="s">
        <v>766</v>
      </c>
      <c r="C67" s="1" t="s">
        <v>377</v>
      </c>
      <c r="D67" s="23" t="s">
        <v>378</v>
      </c>
      <c r="E67" s="27" t="s">
        <v>335</v>
      </c>
      <c r="F67" s="2">
        <v>15</v>
      </c>
      <c r="G67" s="27">
        <v>3.5275499999999997</v>
      </c>
      <c r="H67" s="56">
        <v>10</v>
      </c>
      <c r="I67" s="27">
        <v>1</v>
      </c>
      <c r="J67" s="27"/>
      <c r="O67" s="27"/>
      <c r="P67" s="23"/>
      <c r="R67" s="23"/>
      <c r="T67" s="26">
        <f aca="true" t="shared" si="15" ref="T67:T72">G67+I67+J67+M67+O67+Q67+R67+S67</f>
        <v>4.52755</v>
      </c>
    </row>
    <row r="68" spans="1:20" ht="12.75" outlineLevel="2">
      <c r="A68" s="19" t="s">
        <v>358</v>
      </c>
      <c r="B68" s="19" t="s">
        <v>766</v>
      </c>
      <c r="C68" s="1" t="s">
        <v>377</v>
      </c>
      <c r="D68" s="23" t="s">
        <v>378</v>
      </c>
      <c r="E68" s="27" t="s">
        <v>335</v>
      </c>
      <c r="F68" s="2" t="s">
        <v>337</v>
      </c>
      <c r="G68" s="27">
        <v>8.466119999999998</v>
      </c>
      <c r="H68" s="56">
        <v>2</v>
      </c>
      <c r="I68" s="27">
        <v>0.12</v>
      </c>
      <c r="J68" s="27"/>
      <c r="K68" s="51"/>
      <c r="L68" s="3"/>
      <c r="M68" s="26"/>
      <c r="N68" s="47"/>
      <c r="O68" s="26"/>
      <c r="P68" s="3"/>
      <c r="Q68" s="26"/>
      <c r="R68" s="3"/>
      <c r="T68" s="26">
        <f t="shared" si="15"/>
        <v>8.586119999999998</v>
      </c>
    </row>
    <row r="69" spans="1:20" ht="12.75" outlineLevel="2">
      <c r="A69" s="19" t="s">
        <v>358</v>
      </c>
      <c r="B69" s="19" t="s">
        <v>766</v>
      </c>
      <c r="C69" s="1" t="s">
        <v>377</v>
      </c>
      <c r="D69" s="23" t="s">
        <v>378</v>
      </c>
      <c r="E69" s="27" t="s">
        <v>335</v>
      </c>
      <c r="F69" s="2" t="s">
        <v>338</v>
      </c>
      <c r="G69" s="27">
        <v>3.31695</v>
      </c>
      <c r="H69" s="56">
        <v>3</v>
      </c>
      <c r="I69" s="27">
        <v>0.18</v>
      </c>
      <c r="J69" s="27"/>
      <c r="O69" s="27"/>
      <c r="P69" s="23"/>
      <c r="R69" s="23"/>
      <c r="T69" s="26">
        <f t="shared" si="15"/>
        <v>3.49695</v>
      </c>
    </row>
    <row r="70" spans="1:20" ht="12.75" outlineLevel="2">
      <c r="A70" s="19" t="s">
        <v>358</v>
      </c>
      <c r="B70" s="19" t="s">
        <v>766</v>
      </c>
      <c r="C70" s="1" t="s">
        <v>377</v>
      </c>
      <c r="D70" s="23" t="s">
        <v>378</v>
      </c>
      <c r="E70" s="27" t="s">
        <v>335</v>
      </c>
      <c r="F70" s="2" t="s">
        <v>339</v>
      </c>
      <c r="G70" s="27">
        <v>9.44541</v>
      </c>
      <c r="H70" s="56">
        <v>20</v>
      </c>
      <c r="I70" s="27">
        <v>1.2</v>
      </c>
      <c r="J70" s="27"/>
      <c r="O70" s="27"/>
      <c r="P70" s="23"/>
      <c r="R70" s="23"/>
      <c r="T70" s="26">
        <f t="shared" si="15"/>
        <v>10.64541</v>
      </c>
    </row>
    <row r="71" spans="1:20" ht="12.75" outlineLevel="2">
      <c r="A71" s="19" t="s">
        <v>358</v>
      </c>
      <c r="B71" s="19" t="s">
        <v>766</v>
      </c>
      <c r="C71" s="1" t="s">
        <v>377</v>
      </c>
      <c r="D71" s="72" t="s">
        <v>378</v>
      </c>
      <c r="E71" s="27" t="s">
        <v>335</v>
      </c>
      <c r="F71" s="2" t="s">
        <v>356</v>
      </c>
      <c r="G71" s="27"/>
      <c r="H71" s="56"/>
      <c r="I71" s="27"/>
      <c r="J71" s="27">
        <v>150</v>
      </c>
      <c r="O71" s="27"/>
      <c r="P71" s="23"/>
      <c r="R71" s="23"/>
      <c r="T71" s="26">
        <f t="shared" si="15"/>
        <v>150</v>
      </c>
    </row>
    <row r="72" spans="1:20" ht="12.75" outlineLevel="2">
      <c r="A72" s="19" t="s">
        <v>358</v>
      </c>
      <c r="B72" s="19" t="s">
        <v>766</v>
      </c>
      <c r="C72" s="1" t="s">
        <v>377</v>
      </c>
      <c r="D72" s="76" t="s">
        <v>378</v>
      </c>
      <c r="E72" s="60" t="s">
        <v>713</v>
      </c>
      <c r="F72" s="23" t="s">
        <v>713</v>
      </c>
      <c r="K72" s="52">
        <v>1</v>
      </c>
      <c r="L72" s="53">
        <v>0.15</v>
      </c>
      <c r="M72" s="27">
        <f>K72*L72*$M$2</f>
        <v>470.25</v>
      </c>
      <c r="T72" s="26">
        <f t="shared" si="15"/>
        <v>470.25</v>
      </c>
    </row>
    <row r="73" spans="1:20" s="3" customFormat="1" ht="12.75" outlineLevel="1">
      <c r="A73" s="222"/>
      <c r="B73" s="222"/>
      <c r="C73" s="224"/>
      <c r="D73" s="3" t="s">
        <v>15</v>
      </c>
      <c r="E73" s="26"/>
      <c r="F73" s="225"/>
      <c r="G73" s="26">
        <f aca="true" t="shared" si="16" ref="G73:T73">SUBTOTAL(9,G67:G72)</f>
        <v>24.75603</v>
      </c>
      <c r="H73" s="226">
        <f t="shared" si="16"/>
        <v>35</v>
      </c>
      <c r="I73" s="26">
        <f t="shared" si="16"/>
        <v>2.5</v>
      </c>
      <c r="J73" s="26">
        <f t="shared" si="16"/>
        <v>150</v>
      </c>
      <c r="K73" s="51">
        <f t="shared" si="16"/>
        <v>1</v>
      </c>
      <c r="L73" s="3">
        <f t="shared" si="16"/>
        <v>0.15</v>
      </c>
      <c r="M73" s="26">
        <f t="shared" si="16"/>
        <v>470.25</v>
      </c>
      <c r="N73" s="47">
        <f t="shared" si="16"/>
        <v>0</v>
      </c>
      <c r="O73" s="26">
        <f t="shared" si="16"/>
        <v>0</v>
      </c>
      <c r="P73" s="227">
        <f t="shared" si="16"/>
        <v>0</v>
      </c>
      <c r="Q73" s="26">
        <f t="shared" si="16"/>
        <v>0</v>
      </c>
      <c r="R73" s="26">
        <f t="shared" si="16"/>
        <v>0</v>
      </c>
      <c r="S73" s="26">
        <f t="shared" si="16"/>
        <v>0</v>
      </c>
      <c r="T73" s="26">
        <f t="shared" si="16"/>
        <v>647.50603</v>
      </c>
    </row>
    <row r="74" spans="1:20" ht="12.75" outlineLevel="2">
      <c r="A74" s="19" t="s">
        <v>358</v>
      </c>
      <c r="B74" s="19" t="s">
        <v>763</v>
      </c>
      <c r="C74" s="1" t="s">
        <v>739</v>
      </c>
      <c r="D74" s="23" t="s">
        <v>379</v>
      </c>
      <c r="E74" s="27" t="s">
        <v>335</v>
      </c>
      <c r="F74" s="2">
        <v>15</v>
      </c>
      <c r="G74" s="27">
        <v>13.051934999999999</v>
      </c>
      <c r="H74" s="56">
        <v>37</v>
      </c>
      <c r="I74" s="27">
        <v>3.7</v>
      </c>
      <c r="J74" s="27"/>
      <c r="O74" s="27"/>
      <c r="P74" s="23"/>
      <c r="R74" s="23"/>
      <c r="T74" s="26">
        <f aca="true" t="shared" si="17" ref="T74:T79">G74+I74+J74+M74+O74+Q74+R74+S74</f>
        <v>16.751935</v>
      </c>
    </row>
    <row r="75" spans="1:20" ht="12.75" outlineLevel="2">
      <c r="A75" s="19" t="s">
        <v>358</v>
      </c>
      <c r="B75" s="19" t="s">
        <v>763</v>
      </c>
      <c r="C75" s="1" t="s">
        <v>739</v>
      </c>
      <c r="D75" s="23" t="s">
        <v>379</v>
      </c>
      <c r="E75" s="27" t="s">
        <v>335</v>
      </c>
      <c r="F75" s="2" t="s">
        <v>337</v>
      </c>
      <c r="G75" s="27">
        <v>25.503659999999996</v>
      </c>
      <c r="H75" s="56">
        <v>14</v>
      </c>
      <c r="I75" s="27">
        <v>0.84</v>
      </c>
      <c r="J75" s="27"/>
      <c r="O75" s="27"/>
      <c r="P75" s="23"/>
      <c r="R75" s="23"/>
      <c r="T75" s="26">
        <f t="shared" si="17"/>
        <v>26.343659999999996</v>
      </c>
    </row>
    <row r="76" spans="1:20" ht="12.75" outlineLevel="2">
      <c r="A76" s="19" t="s">
        <v>358</v>
      </c>
      <c r="B76" s="19" t="s">
        <v>763</v>
      </c>
      <c r="C76" s="1" t="s">
        <v>739</v>
      </c>
      <c r="D76" s="23" t="s">
        <v>379</v>
      </c>
      <c r="E76" s="27" t="s">
        <v>335</v>
      </c>
      <c r="F76" s="2" t="s">
        <v>338</v>
      </c>
      <c r="G76" s="27">
        <v>112.36562999999998</v>
      </c>
      <c r="H76" s="56">
        <v>106</v>
      </c>
      <c r="I76" s="27">
        <v>6.36</v>
      </c>
      <c r="J76" s="27"/>
      <c r="O76" s="27"/>
      <c r="P76" s="23"/>
      <c r="R76" s="23"/>
      <c r="T76" s="26">
        <f t="shared" si="17"/>
        <v>118.72562999999998</v>
      </c>
    </row>
    <row r="77" spans="1:20" ht="12.75" outlineLevel="2">
      <c r="A77" s="19" t="s">
        <v>358</v>
      </c>
      <c r="B77" s="19" t="s">
        <v>763</v>
      </c>
      <c r="C77" s="1" t="s">
        <v>739</v>
      </c>
      <c r="D77" s="23" t="s">
        <v>379</v>
      </c>
      <c r="E77" s="27" t="s">
        <v>335</v>
      </c>
      <c r="F77" s="2" t="s">
        <v>339</v>
      </c>
      <c r="G77" s="27">
        <v>21.31272</v>
      </c>
      <c r="H77" s="56">
        <v>46</v>
      </c>
      <c r="I77" s="27">
        <v>2.76</v>
      </c>
      <c r="J77" s="27"/>
      <c r="K77" s="51"/>
      <c r="L77" s="3"/>
      <c r="M77" s="26"/>
      <c r="N77" s="47"/>
      <c r="O77" s="26"/>
      <c r="P77" s="3"/>
      <c r="Q77" s="26"/>
      <c r="R77" s="3"/>
      <c r="T77" s="26">
        <f t="shared" si="17"/>
        <v>24.072719999999997</v>
      </c>
    </row>
    <row r="78" spans="1:20" ht="12.75" outlineLevel="2">
      <c r="A78" s="19" t="s">
        <v>358</v>
      </c>
      <c r="B78" s="19" t="s">
        <v>763</v>
      </c>
      <c r="C78" s="1" t="s">
        <v>739</v>
      </c>
      <c r="D78" s="23" t="s">
        <v>379</v>
      </c>
      <c r="E78" s="27" t="s">
        <v>335</v>
      </c>
      <c r="F78" s="2" t="s">
        <v>340</v>
      </c>
      <c r="G78" s="27">
        <v>83.77668</v>
      </c>
      <c r="H78" s="56">
        <v>153</v>
      </c>
      <c r="I78" s="27">
        <v>73.44</v>
      </c>
      <c r="J78" s="27"/>
      <c r="O78" s="27"/>
      <c r="P78" s="23"/>
      <c r="R78" s="23"/>
      <c r="T78" s="26">
        <f t="shared" si="17"/>
        <v>157.21668</v>
      </c>
    </row>
    <row r="79" spans="1:20" ht="12.75" outlineLevel="2">
      <c r="A79" s="19" t="s">
        <v>358</v>
      </c>
      <c r="B79" s="19" t="s">
        <v>763</v>
      </c>
      <c r="C79" s="1" t="s">
        <v>739</v>
      </c>
      <c r="D79" s="23" t="s">
        <v>379</v>
      </c>
      <c r="E79" s="27" t="s">
        <v>335</v>
      </c>
      <c r="F79" s="2" t="s">
        <v>356</v>
      </c>
      <c r="G79" s="27"/>
      <c r="H79" s="56"/>
      <c r="I79" s="27"/>
      <c r="J79" s="27">
        <v>150</v>
      </c>
      <c r="O79" s="27"/>
      <c r="P79" s="23"/>
      <c r="R79" s="23"/>
      <c r="T79" s="26">
        <f t="shared" si="17"/>
        <v>150</v>
      </c>
    </row>
    <row r="80" spans="1:20" s="3" customFormat="1" ht="12.75" outlineLevel="1">
      <c r="A80" s="222"/>
      <c r="B80" s="222"/>
      <c r="C80" s="224"/>
      <c r="D80" s="3" t="s">
        <v>16</v>
      </c>
      <c r="E80" s="26"/>
      <c r="F80" s="225"/>
      <c r="G80" s="26">
        <f aca="true" t="shared" si="18" ref="G80:T80">SUBTOTAL(9,G74:G79)</f>
        <v>256.010625</v>
      </c>
      <c r="H80" s="226">
        <f t="shared" si="18"/>
        <v>356</v>
      </c>
      <c r="I80" s="26">
        <f t="shared" si="18"/>
        <v>87.1</v>
      </c>
      <c r="J80" s="26">
        <f t="shared" si="18"/>
        <v>150</v>
      </c>
      <c r="K80" s="51">
        <f t="shared" si="18"/>
        <v>0</v>
      </c>
      <c r="L80" s="3">
        <f t="shared" si="18"/>
        <v>0</v>
      </c>
      <c r="M80" s="26">
        <f t="shared" si="18"/>
        <v>0</v>
      </c>
      <c r="N80" s="47">
        <f t="shared" si="18"/>
        <v>0</v>
      </c>
      <c r="O80" s="26">
        <f t="shared" si="18"/>
        <v>0</v>
      </c>
      <c r="P80" s="227">
        <f t="shared" si="18"/>
        <v>0</v>
      </c>
      <c r="Q80" s="26">
        <f t="shared" si="18"/>
        <v>0</v>
      </c>
      <c r="R80" s="26">
        <f t="shared" si="18"/>
        <v>0</v>
      </c>
      <c r="S80" s="26">
        <f t="shared" si="18"/>
        <v>0</v>
      </c>
      <c r="T80" s="26">
        <f t="shared" si="18"/>
        <v>493.11062499999997</v>
      </c>
    </row>
    <row r="81" spans="1:20" ht="12.75" outlineLevel="2">
      <c r="A81" s="19" t="s">
        <v>358</v>
      </c>
      <c r="B81" s="19" t="s">
        <v>767</v>
      </c>
      <c r="C81" s="1" t="s">
        <v>380</v>
      </c>
      <c r="D81" s="23" t="s">
        <v>381</v>
      </c>
      <c r="E81" s="27" t="s">
        <v>861</v>
      </c>
      <c r="F81" s="2" t="s">
        <v>861</v>
      </c>
      <c r="G81" s="27"/>
      <c r="H81" s="56"/>
      <c r="I81" s="27"/>
      <c r="J81" s="27"/>
      <c r="N81" s="58">
        <f>O81/$O$2</f>
        <v>0.25</v>
      </c>
      <c r="O81" s="27">
        <v>18</v>
      </c>
      <c r="P81" s="23"/>
      <c r="R81" s="23"/>
      <c r="T81" s="26">
        <f aca="true" t="shared" si="19" ref="T81:T86">G81+I81+J81+M81+O81+Q81+R81+S81</f>
        <v>18</v>
      </c>
    </row>
    <row r="82" spans="1:20" ht="12.75" outlineLevel="2">
      <c r="A82" s="19" t="s">
        <v>358</v>
      </c>
      <c r="B82" s="19" t="s">
        <v>767</v>
      </c>
      <c r="C82" s="1" t="s">
        <v>380</v>
      </c>
      <c r="D82" s="23" t="s">
        <v>381</v>
      </c>
      <c r="E82" s="27" t="s">
        <v>335</v>
      </c>
      <c r="F82" s="2">
        <v>15</v>
      </c>
      <c r="G82" s="27">
        <v>1.41102</v>
      </c>
      <c r="H82" s="56">
        <v>4</v>
      </c>
      <c r="I82" s="27">
        <v>0.4</v>
      </c>
      <c r="J82" s="27"/>
      <c r="O82" s="27"/>
      <c r="P82" s="23"/>
      <c r="R82" s="23"/>
      <c r="T82" s="26">
        <f t="shared" si="19"/>
        <v>1.81102</v>
      </c>
    </row>
    <row r="83" spans="1:20" ht="12.75" outlineLevel="2">
      <c r="A83" s="19" t="s">
        <v>358</v>
      </c>
      <c r="B83" s="19" t="s">
        <v>767</v>
      </c>
      <c r="C83" s="1" t="s">
        <v>380</v>
      </c>
      <c r="D83" s="23" t="s">
        <v>381</v>
      </c>
      <c r="E83" s="27" t="s">
        <v>335</v>
      </c>
      <c r="F83" s="2" t="s">
        <v>339</v>
      </c>
      <c r="G83" s="27">
        <v>0.46331999999999995</v>
      </c>
      <c r="H83" s="56">
        <v>1</v>
      </c>
      <c r="I83" s="27">
        <v>0.06</v>
      </c>
      <c r="J83" s="27"/>
      <c r="O83" s="27"/>
      <c r="P83" s="23"/>
      <c r="R83" s="23"/>
      <c r="T83" s="26">
        <f t="shared" si="19"/>
        <v>0.52332</v>
      </c>
    </row>
    <row r="84" spans="1:20" ht="12.75" outlineLevel="2">
      <c r="A84" s="19" t="s">
        <v>358</v>
      </c>
      <c r="B84" s="19" t="s">
        <v>767</v>
      </c>
      <c r="C84" s="1" t="s">
        <v>380</v>
      </c>
      <c r="D84" s="23" t="s">
        <v>381</v>
      </c>
      <c r="E84" s="27" t="s">
        <v>335</v>
      </c>
      <c r="F84" s="2" t="s">
        <v>340</v>
      </c>
      <c r="G84" s="27">
        <v>0.57915</v>
      </c>
      <c r="H84" s="56">
        <v>1</v>
      </c>
      <c r="I84" s="27">
        <v>0.48</v>
      </c>
      <c r="J84" s="27"/>
      <c r="O84" s="27"/>
      <c r="P84" s="23"/>
      <c r="R84" s="23"/>
      <c r="T84" s="26">
        <f t="shared" si="19"/>
        <v>1.05915</v>
      </c>
    </row>
    <row r="85" spans="1:20" ht="12.75" outlineLevel="2">
      <c r="A85" s="19" t="s">
        <v>358</v>
      </c>
      <c r="B85" s="19" t="s">
        <v>767</v>
      </c>
      <c r="C85" s="1" t="s">
        <v>380</v>
      </c>
      <c r="D85" s="23" t="s">
        <v>381</v>
      </c>
      <c r="E85" s="27" t="s">
        <v>335</v>
      </c>
      <c r="F85" s="2" t="s">
        <v>356</v>
      </c>
      <c r="G85" s="27"/>
      <c r="H85" s="56"/>
      <c r="I85" s="27"/>
      <c r="J85" s="27">
        <v>60</v>
      </c>
      <c r="O85" s="27"/>
      <c r="P85" s="23"/>
      <c r="R85" s="23"/>
      <c r="T85" s="26">
        <f t="shared" si="19"/>
        <v>60</v>
      </c>
    </row>
    <row r="86" spans="1:20" ht="12.75" outlineLevel="2">
      <c r="A86" s="19" t="s">
        <v>358</v>
      </c>
      <c r="B86" s="19" t="s">
        <v>767</v>
      </c>
      <c r="C86" s="1" t="s">
        <v>380</v>
      </c>
      <c r="D86" s="59" t="s">
        <v>381</v>
      </c>
      <c r="E86" s="60" t="s">
        <v>713</v>
      </c>
      <c r="F86" s="23" t="s">
        <v>713</v>
      </c>
      <c r="K86" s="52">
        <v>2</v>
      </c>
      <c r="L86" s="53">
        <v>0.15</v>
      </c>
      <c r="M86" s="27">
        <f>K86*L86*$M$2</f>
        <v>940.5</v>
      </c>
      <c r="T86" s="26">
        <f t="shared" si="19"/>
        <v>940.5</v>
      </c>
    </row>
    <row r="87" spans="1:20" s="3" customFormat="1" ht="12.75" outlineLevel="1">
      <c r="A87" s="222"/>
      <c r="B87" s="222"/>
      <c r="C87" s="224"/>
      <c r="D87" s="3" t="s">
        <v>17</v>
      </c>
      <c r="E87" s="26"/>
      <c r="F87" s="225"/>
      <c r="G87" s="26">
        <f aca="true" t="shared" si="20" ref="G87:T87">SUBTOTAL(9,G81:G86)</f>
        <v>2.45349</v>
      </c>
      <c r="H87" s="226">
        <f t="shared" si="20"/>
        <v>6</v>
      </c>
      <c r="I87" s="26">
        <f t="shared" si="20"/>
        <v>0.94</v>
      </c>
      <c r="J87" s="26">
        <f t="shared" si="20"/>
        <v>60</v>
      </c>
      <c r="K87" s="51">
        <f t="shared" si="20"/>
        <v>2</v>
      </c>
      <c r="L87" s="3">
        <f t="shared" si="20"/>
        <v>0.15</v>
      </c>
      <c r="M87" s="26">
        <f t="shared" si="20"/>
        <v>940.5</v>
      </c>
      <c r="N87" s="47">
        <f t="shared" si="20"/>
        <v>0.25</v>
      </c>
      <c r="O87" s="26">
        <f t="shared" si="20"/>
        <v>18</v>
      </c>
      <c r="P87" s="227">
        <f t="shared" si="20"/>
        <v>0</v>
      </c>
      <c r="Q87" s="26">
        <f t="shared" si="20"/>
        <v>0</v>
      </c>
      <c r="R87" s="26">
        <f t="shared" si="20"/>
        <v>0</v>
      </c>
      <c r="S87" s="26">
        <f t="shared" si="20"/>
        <v>0</v>
      </c>
      <c r="T87" s="26">
        <f t="shared" si="20"/>
        <v>1021.89349</v>
      </c>
    </row>
    <row r="88" spans="1:20" ht="12.75" outlineLevel="2">
      <c r="A88" s="19" t="s">
        <v>358</v>
      </c>
      <c r="B88" s="19" t="s">
        <v>768</v>
      </c>
      <c r="C88" s="1" t="s">
        <v>382</v>
      </c>
      <c r="D88" s="23" t="s">
        <v>383</v>
      </c>
      <c r="E88" s="27" t="s">
        <v>335</v>
      </c>
      <c r="F88" s="2" t="s">
        <v>339</v>
      </c>
      <c r="G88" s="27">
        <v>0.64233</v>
      </c>
      <c r="H88" s="56">
        <v>1</v>
      </c>
      <c r="I88" s="27">
        <v>0.06</v>
      </c>
      <c r="J88" s="27"/>
      <c r="O88" s="27"/>
      <c r="P88" s="23"/>
      <c r="R88" s="23"/>
      <c r="T88" s="26">
        <f>G88+I88+J88+M88+O88+Q88+R88+S88</f>
        <v>0.7023299999999999</v>
      </c>
    </row>
    <row r="89" spans="1:20" ht="12.75" outlineLevel="2">
      <c r="A89" s="19" t="s">
        <v>358</v>
      </c>
      <c r="B89" s="19" t="s">
        <v>768</v>
      </c>
      <c r="C89" s="1" t="s">
        <v>382</v>
      </c>
      <c r="D89" s="23" t="s">
        <v>383</v>
      </c>
      <c r="E89" s="27" t="s">
        <v>335</v>
      </c>
      <c r="F89" s="2" t="s">
        <v>356</v>
      </c>
      <c r="G89" s="27"/>
      <c r="H89" s="56"/>
      <c r="I89" s="27"/>
      <c r="J89" s="27">
        <v>15</v>
      </c>
      <c r="O89" s="27"/>
      <c r="P89" s="23"/>
      <c r="R89" s="23"/>
      <c r="T89" s="26">
        <f>G89+I89+J89+M89+O89+Q89+R89+S89</f>
        <v>15</v>
      </c>
    </row>
    <row r="90" spans="1:20" s="3" customFormat="1" ht="12.75" outlineLevel="1">
      <c r="A90" s="222"/>
      <c r="B90" s="222"/>
      <c r="C90" s="224"/>
      <c r="D90" s="3" t="s">
        <v>18</v>
      </c>
      <c r="E90" s="26"/>
      <c r="F90" s="225"/>
      <c r="G90" s="26">
        <f aca="true" t="shared" si="21" ref="G90:T90">SUBTOTAL(9,G88:G89)</f>
        <v>0.64233</v>
      </c>
      <c r="H90" s="226">
        <f t="shared" si="21"/>
        <v>1</v>
      </c>
      <c r="I90" s="26">
        <f t="shared" si="21"/>
        <v>0.06</v>
      </c>
      <c r="J90" s="26">
        <f t="shared" si="21"/>
        <v>15</v>
      </c>
      <c r="K90" s="51">
        <f t="shared" si="21"/>
        <v>0</v>
      </c>
      <c r="L90" s="3">
        <f t="shared" si="21"/>
        <v>0</v>
      </c>
      <c r="M90" s="26">
        <f t="shared" si="21"/>
        <v>0</v>
      </c>
      <c r="N90" s="47">
        <f t="shared" si="21"/>
        <v>0</v>
      </c>
      <c r="O90" s="26">
        <f t="shared" si="21"/>
        <v>0</v>
      </c>
      <c r="P90" s="227">
        <f t="shared" si="21"/>
        <v>0</v>
      </c>
      <c r="Q90" s="26">
        <f t="shared" si="21"/>
        <v>0</v>
      </c>
      <c r="R90" s="26">
        <f t="shared" si="21"/>
        <v>0</v>
      </c>
      <c r="S90" s="26">
        <f t="shared" si="21"/>
        <v>0</v>
      </c>
      <c r="T90" s="26">
        <f t="shared" si="21"/>
        <v>15.70233</v>
      </c>
    </row>
    <row r="91" spans="1:20" ht="12.75" outlineLevel="2">
      <c r="A91" s="19" t="s">
        <v>358</v>
      </c>
      <c r="B91" s="19" t="s">
        <v>770</v>
      </c>
      <c r="C91" s="1" t="s">
        <v>740</v>
      </c>
      <c r="D91" s="23" t="s">
        <v>386</v>
      </c>
      <c r="E91" s="27" t="s">
        <v>335</v>
      </c>
      <c r="F91" s="2" t="s">
        <v>338</v>
      </c>
      <c r="G91" s="27">
        <v>1.10565</v>
      </c>
      <c r="H91" s="56">
        <v>1</v>
      </c>
      <c r="I91" s="27">
        <v>0.06</v>
      </c>
      <c r="J91" s="27"/>
      <c r="O91" s="27"/>
      <c r="P91" s="23"/>
      <c r="R91" s="23"/>
      <c r="T91" s="26">
        <f>G91+I91+J91+M91+O91+Q91+R91+S91</f>
        <v>1.16565</v>
      </c>
    </row>
    <row r="92" spans="1:20" ht="12.75" outlineLevel="2">
      <c r="A92" s="19" t="s">
        <v>358</v>
      </c>
      <c r="B92" s="19" t="s">
        <v>770</v>
      </c>
      <c r="C92" s="1" t="s">
        <v>740</v>
      </c>
      <c r="D92" s="23" t="s">
        <v>386</v>
      </c>
      <c r="E92" s="27" t="s">
        <v>335</v>
      </c>
      <c r="F92" s="2" t="s">
        <v>339</v>
      </c>
      <c r="G92" s="27">
        <v>0.9266399999999999</v>
      </c>
      <c r="H92" s="56">
        <v>2</v>
      </c>
      <c r="I92" s="27">
        <v>0.12</v>
      </c>
      <c r="J92" s="27"/>
      <c r="O92" s="27"/>
      <c r="P92" s="23"/>
      <c r="R92" s="23"/>
      <c r="T92" s="26">
        <f>G92+I92+J92+M92+O92+Q92+R92+S92</f>
        <v>1.04664</v>
      </c>
    </row>
    <row r="93" spans="1:20" ht="12.75" outlineLevel="2">
      <c r="A93" s="19" t="s">
        <v>358</v>
      </c>
      <c r="B93" s="19" t="s">
        <v>770</v>
      </c>
      <c r="C93" s="1" t="s">
        <v>740</v>
      </c>
      <c r="D93" s="23" t="s">
        <v>386</v>
      </c>
      <c r="E93" s="27" t="s">
        <v>335</v>
      </c>
      <c r="F93" s="2" t="s">
        <v>356</v>
      </c>
      <c r="G93" s="27"/>
      <c r="H93" s="56"/>
      <c r="I93" s="27"/>
      <c r="J93" s="27">
        <v>60</v>
      </c>
      <c r="O93" s="27"/>
      <c r="P93" s="23"/>
      <c r="R93" s="23"/>
      <c r="T93" s="26">
        <f>G93+I93+J93+M93+O93+Q93+R93+S93</f>
        <v>60</v>
      </c>
    </row>
    <row r="94" spans="1:20" s="3" customFormat="1" ht="12.75" outlineLevel="1">
      <c r="A94" s="222"/>
      <c r="B94" s="222"/>
      <c r="C94" s="224"/>
      <c r="D94" s="3" t="s">
        <v>20</v>
      </c>
      <c r="E94" s="26"/>
      <c r="F94" s="225"/>
      <c r="G94" s="26">
        <f aca="true" t="shared" si="22" ref="G94:T94">SUBTOTAL(9,G91:G93)</f>
        <v>2.0322899999999997</v>
      </c>
      <c r="H94" s="226">
        <f t="shared" si="22"/>
        <v>3</v>
      </c>
      <c r="I94" s="26">
        <f t="shared" si="22"/>
        <v>0.18</v>
      </c>
      <c r="J94" s="26">
        <f t="shared" si="22"/>
        <v>60</v>
      </c>
      <c r="K94" s="51">
        <f t="shared" si="22"/>
        <v>0</v>
      </c>
      <c r="L94" s="3">
        <f t="shared" si="22"/>
        <v>0</v>
      </c>
      <c r="M94" s="26">
        <f t="shared" si="22"/>
        <v>0</v>
      </c>
      <c r="N94" s="47">
        <f t="shared" si="22"/>
        <v>0</v>
      </c>
      <c r="O94" s="26">
        <f t="shared" si="22"/>
        <v>0</v>
      </c>
      <c r="P94" s="227">
        <f t="shared" si="22"/>
        <v>0</v>
      </c>
      <c r="Q94" s="26">
        <f t="shared" si="22"/>
        <v>0</v>
      </c>
      <c r="R94" s="26">
        <f t="shared" si="22"/>
        <v>0</v>
      </c>
      <c r="S94" s="26">
        <f t="shared" si="22"/>
        <v>0</v>
      </c>
      <c r="T94" s="26">
        <f t="shared" si="22"/>
        <v>62.21229</v>
      </c>
    </row>
    <row r="95" spans="1:20" ht="12.75" outlineLevel="2">
      <c r="A95" s="19" t="s">
        <v>358</v>
      </c>
      <c r="B95" s="19" t="s">
        <v>757</v>
      </c>
      <c r="C95" s="1" t="s">
        <v>387</v>
      </c>
      <c r="D95" s="23" t="s">
        <v>388</v>
      </c>
      <c r="E95" s="27" t="s">
        <v>335</v>
      </c>
      <c r="F95" s="2" t="s">
        <v>340</v>
      </c>
      <c r="G95" s="27">
        <v>1.87434</v>
      </c>
      <c r="H95" s="56">
        <v>2</v>
      </c>
      <c r="I95" s="27">
        <v>0.96</v>
      </c>
      <c r="J95" s="27"/>
      <c r="O95" s="27"/>
      <c r="P95" s="23"/>
      <c r="R95" s="23"/>
      <c r="T95" s="26">
        <f>G95+I95+J95+M95+O95+Q95+R95+S95</f>
        <v>2.83434</v>
      </c>
    </row>
    <row r="96" spans="1:20" ht="12.75" outlineLevel="2">
      <c r="A96" s="19" t="s">
        <v>358</v>
      </c>
      <c r="B96" s="19" t="s">
        <v>757</v>
      </c>
      <c r="C96" s="1" t="s">
        <v>387</v>
      </c>
      <c r="D96" s="23" t="s">
        <v>388</v>
      </c>
      <c r="E96" s="27" t="s">
        <v>335</v>
      </c>
      <c r="F96" s="2" t="s">
        <v>356</v>
      </c>
      <c r="G96" s="27"/>
      <c r="H96" s="56"/>
      <c r="I96" s="27"/>
      <c r="J96" s="27">
        <v>15</v>
      </c>
      <c r="O96" s="27"/>
      <c r="P96" s="23"/>
      <c r="R96" s="23"/>
      <c r="T96" s="26">
        <f>G96+I96+J96+M96+O96+Q96+R96+S96</f>
        <v>15</v>
      </c>
    </row>
    <row r="97" spans="1:20" ht="12.75" outlineLevel="2">
      <c r="A97" s="19" t="s">
        <v>358</v>
      </c>
      <c r="B97" s="19" t="s">
        <v>757</v>
      </c>
      <c r="C97" s="1" t="s">
        <v>387</v>
      </c>
      <c r="D97" s="59" t="s">
        <v>388</v>
      </c>
      <c r="E97" s="60" t="s">
        <v>713</v>
      </c>
      <c r="F97" s="23" t="s">
        <v>713</v>
      </c>
      <c r="K97" s="52">
        <v>2</v>
      </c>
      <c r="L97" s="53">
        <v>0.1</v>
      </c>
      <c r="M97" s="27">
        <f>K97*L97*$M$2</f>
        <v>627</v>
      </c>
      <c r="T97" s="26">
        <f>G97+I97+J97+M97+O97+Q97+R97+S97</f>
        <v>627</v>
      </c>
    </row>
    <row r="98" spans="1:20" s="3" customFormat="1" ht="12.75" outlineLevel="1">
      <c r="A98" s="222"/>
      <c r="B98" s="222"/>
      <c r="C98" s="224"/>
      <c r="D98" s="3" t="s">
        <v>21</v>
      </c>
      <c r="E98" s="26"/>
      <c r="F98" s="225"/>
      <c r="G98" s="26">
        <f aca="true" t="shared" si="23" ref="G98:T98">SUBTOTAL(9,G95:G97)</f>
        <v>1.87434</v>
      </c>
      <c r="H98" s="226">
        <f t="shared" si="23"/>
        <v>2</v>
      </c>
      <c r="I98" s="26">
        <f t="shared" si="23"/>
        <v>0.96</v>
      </c>
      <c r="J98" s="26">
        <f t="shared" si="23"/>
        <v>15</v>
      </c>
      <c r="K98" s="51">
        <f t="shared" si="23"/>
        <v>2</v>
      </c>
      <c r="L98" s="3">
        <f t="shared" si="23"/>
        <v>0.1</v>
      </c>
      <c r="M98" s="26">
        <f t="shared" si="23"/>
        <v>627</v>
      </c>
      <c r="N98" s="47">
        <f t="shared" si="23"/>
        <v>0</v>
      </c>
      <c r="O98" s="26">
        <f t="shared" si="23"/>
        <v>0</v>
      </c>
      <c r="P98" s="227">
        <f t="shared" si="23"/>
        <v>0</v>
      </c>
      <c r="Q98" s="26">
        <f t="shared" si="23"/>
        <v>0</v>
      </c>
      <c r="R98" s="26">
        <f t="shared" si="23"/>
        <v>0</v>
      </c>
      <c r="S98" s="26">
        <f t="shared" si="23"/>
        <v>0</v>
      </c>
      <c r="T98" s="26">
        <f t="shared" si="23"/>
        <v>644.83434</v>
      </c>
    </row>
    <row r="99" spans="1:20" ht="12.75" outlineLevel="2">
      <c r="A99" s="19" t="s">
        <v>358</v>
      </c>
      <c r="B99" s="19" t="s">
        <v>771</v>
      </c>
      <c r="C99" s="1" t="s">
        <v>741</v>
      </c>
      <c r="D99" s="23" t="s">
        <v>389</v>
      </c>
      <c r="E99" s="27" t="s">
        <v>861</v>
      </c>
      <c r="F99" s="2" t="s">
        <v>861</v>
      </c>
      <c r="G99" s="27"/>
      <c r="H99" s="56"/>
      <c r="I99" s="27"/>
      <c r="J99" s="27"/>
      <c r="K99" s="51"/>
      <c r="L99" s="3"/>
      <c r="M99" s="26"/>
      <c r="N99" s="58">
        <f>O99/$O$2</f>
        <v>0.75</v>
      </c>
      <c r="O99" s="27">
        <v>54</v>
      </c>
      <c r="P99" s="3"/>
      <c r="Q99" s="26"/>
      <c r="R99" s="3"/>
      <c r="T99" s="26">
        <f aca="true" t="shared" si="24" ref="T99:T104">G99+I99+J99+M99+O99+Q99+R99+S99</f>
        <v>54</v>
      </c>
    </row>
    <row r="100" spans="1:20" ht="12.75" outlineLevel="2">
      <c r="A100" s="19" t="s">
        <v>358</v>
      </c>
      <c r="B100" s="19" t="s">
        <v>771</v>
      </c>
      <c r="C100" s="1" t="s">
        <v>741</v>
      </c>
      <c r="D100" s="23" t="s">
        <v>389</v>
      </c>
      <c r="E100" s="27" t="s">
        <v>335</v>
      </c>
      <c r="F100" s="2">
        <v>15</v>
      </c>
      <c r="G100" s="27">
        <v>15.300089999999999</v>
      </c>
      <c r="H100" s="56">
        <v>43</v>
      </c>
      <c r="I100" s="27">
        <v>4.3</v>
      </c>
      <c r="J100" s="27"/>
      <c r="O100" s="27"/>
      <c r="P100" s="23"/>
      <c r="R100" s="23"/>
      <c r="T100" s="26">
        <f t="shared" si="24"/>
        <v>19.600089999999998</v>
      </c>
    </row>
    <row r="101" spans="1:20" ht="12.75" outlineLevel="2">
      <c r="A101" s="19" t="s">
        <v>358</v>
      </c>
      <c r="B101" s="19" t="s">
        <v>771</v>
      </c>
      <c r="C101" s="1" t="s">
        <v>741</v>
      </c>
      <c r="D101" s="23" t="s">
        <v>389</v>
      </c>
      <c r="E101" s="27" t="s">
        <v>335</v>
      </c>
      <c r="F101" s="2" t="s">
        <v>338</v>
      </c>
      <c r="G101" s="27">
        <v>1.64268</v>
      </c>
      <c r="H101" s="56">
        <v>1</v>
      </c>
      <c r="I101" s="27">
        <v>0.06</v>
      </c>
      <c r="J101" s="27"/>
      <c r="O101" s="27"/>
      <c r="P101" s="23"/>
      <c r="R101" s="23"/>
      <c r="T101" s="26">
        <f t="shared" si="24"/>
        <v>1.70268</v>
      </c>
    </row>
    <row r="102" spans="1:20" ht="12.75" outlineLevel="2">
      <c r="A102" s="19" t="s">
        <v>358</v>
      </c>
      <c r="B102" s="19" t="s">
        <v>771</v>
      </c>
      <c r="C102" s="1" t="s">
        <v>741</v>
      </c>
      <c r="D102" s="23" t="s">
        <v>389</v>
      </c>
      <c r="E102" s="27" t="s">
        <v>335</v>
      </c>
      <c r="F102" s="2" t="s">
        <v>339</v>
      </c>
      <c r="G102" s="27">
        <v>35.13860999999999</v>
      </c>
      <c r="H102" s="56">
        <v>59</v>
      </c>
      <c r="I102" s="27">
        <v>3.54</v>
      </c>
      <c r="J102" s="27"/>
      <c r="K102" s="51"/>
      <c r="L102" s="3"/>
      <c r="M102" s="26"/>
      <c r="N102" s="47"/>
      <c r="O102" s="26"/>
      <c r="P102" s="3"/>
      <c r="Q102" s="26"/>
      <c r="R102" s="3"/>
      <c r="T102" s="26">
        <f t="shared" si="24"/>
        <v>38.67860999999999</v>
      </c>
    </row>
    <row r="103" spans="1:20" ht="12.75" outlineLevel="2">
      <c r="A103" s="19" t="s">
        <v>358</v>
      </c>
      <c r="B103" s="19" t="s">
        <v>771</v>
      </c>
      <c r="C103" s="1" t="s">
        <v>741</v>
      </c>
      <c r="D103" s="23" t="s">
        <v>389</v>
      </c>
      <c r="E103" s="27" t="s">
        <v>335</v>
      </c>
      <c r="F103" s="2" t="s">
        <v>356</v>
      </c>
      <c r="G103" s="27"/>
      <c r="H103" s="56"/>
      <c r="I103" s="27"/>
      <c r="J103" s="27">
        <v>180</v>
      </c>
      <c r="K103" s="51"/>
      <c r="L103" s="3"/>
      <c r="M103" s="26"/>
      <c r="N103" s="47"/>
      <c r="O103" s="26"/>
      <c r="P103" s="3"/>
      <c r="Q103" s="26"/>
      <c r="R103" s="3"/>
      <c r="T103" s="26">
        <f t="shared" si="24"/>
        <v>180</v>
      </c>
    </row>
    <row r="104" spans="1:20" ht="12.75" outlineLevel="2">
      <c r="A104" s="19" t="s">
        <v>358</v>
      </c>
      <c r="B104" s="19" t="s">
        <v>771</v>
      </c>
      <c r="C104" s="1" t="s">
        <v>741</v>
      </c>
      <c r="D104" s="62" t="s">
        <v>389</v>
      </c>
      <c r="E104" s="60" t="s">
        <v>713</v>
      </c>
      <c r="F104" s="23" t="s">
        <v>713</v>
      </c>
      <c r="K104" s="52">
        <v>1</v>
      </c>
      <c r="L104" s="53">
        <v>0.98</v>
      </c>
      <c r="M104" s="27">
        <f>K104*L104*$M$2</f>
        <v>3072.2999999999997</v>
      </c>
      <c r="T104" s="26">
        <f t="shared" si="24"/>
        <v>3072.2999999999997</v>
      </c>
    </row>
    <row r="105" spans="1:20" s="3" customFormat="1" ht="12.75" outlineLevel="1">
      <c r="A105" s="222"/>
      <c r="B105" s="222"/>
      <c r="C105" s="224"/>
      <c r="D105" s="3" t="s">
        <v>22</v>
      </c>
      <c r="E105" s="26"/>
      <c r="F105" s="225"/>
      <c r="G105" s="26">
        <f aca="true" t="shared" si="25" ref="G105:T105">SUBTOTAL(9,G99:G104)</f>
        <v>52.081379999999996</v>
      </c>
      <c r="H105" s="226">
        <f t="shared" si="25"/>
        <v>103</v>
      </c>
      <c r="I105" s="26">
        <f t="shared" si="25"/>
        <v>7.8999999999999995</v>
      </c>
      <c r="J105" s="26">
        <f t="shared" si="25"/>
        <v>180</v>
      </c>
      <c r="K105" s="51">
        <f t="shared" si="25"/>
        <v>1</v>
      </c>
      <c r="L105" s="3">
        <f t="shared" si="25"/>
        <v>0.98</v>
      </c>
      <c r="M105" s="26">
        <f t="shared" si="25"/>
        <v>3072.2999999999997</v>
      </c>
      <c r="N105" s="47">
        <f t="shared" si="25"/>
        <v>0.75</v>
      </c>
      <c r="O105" s="26">
        <f t="shared" si="25"/>
        <v>54</v>
      </c>
      <c r="P105" s="227">
        <f t="shared" si="25"/>
        <v>0</v>
      </c>
      <c r="Q105" s="26">
        <f t="shared" si="25"/>
        <v>0</v>
      </c>
      <c r="R105" s="26">
        <f t="shared" si="25"/>
        <v>0</v>
      </c>
      <c r="S105" s="26">
        <f t="shared" si="25"/>
        <v>0</v>
      </c>
      <c r="T105" s="26">
        <f t="shared" si="25"/>
        <v>3366.28138</v>
      </c>
    </row>
    <row r="106" spans="1:20" ht="12.75" outlineLevel="2">
      <c r="A106" s="19" t="s">
        <v>358</v>
      </c>
      <c r="B106" s="19" t="s">
        <v>768</v>
      </c>
      <c r="C106" s="1" t="s">
        <v>743</v>
      </c>
      <c r="D106" s="23" t="s">
        <v>391</v>
      </c>
      <c r="E106" s="27" t="s">
        <v>335</v>
      </c>
      <c r="F106" s="2">
        <v>15</v>
      </c>
      <c r="G106" s="27">
        <v>21.549644999999998</v>
      </c>
      <c r="H106" s="56">
        <v>56</v>
      </c>
      <c r="I106" s="27">
        <v>5.6</v>
      </c>
      <c r="J106" s="27"/>
      <c r="O106" s="27"/>
      <c r="P106" s="23"/>
      <c r="R106" s="23"/>
      <c r="T106" s="26">
        <f aca="true" t="shared" si="26" ref="T106:T111">G106+I106+J106+M106+O106+Q106+R106+S106</f>
        <v>27.149645</v>
      </c>
    </row>
    <row r="107" spans="1:20" ht="12.75" outlineLevel="2">
      <c r="A107" s="19" t="s">
        <v>358</v>
      </c>
      <c r="B107" s="19" t="s">
        <v>768</v>
      </c>
      <c r="C107" s="1" t="s">
        <v>743</v>
      </c>
      <c r="D107" s="23" t="s">
        <v>391</v>
      </c>
      <c r="E107" s="27" t="s">
        <v>335</v>
      </c>
      <c r="F107" s="2" t="s">
        <v>337</v>
      </c>
      <c r="G107" s="27">
        <v>5.054399999999999</v>
      </c>
      <c r="H107" s="56">
        <v>1</v>
      </c>
      <c r="I107" s="27">
        <v>0.06</v>
      </c>
      <c r="J107" s="27"/>
      <c r="K107" s="51"/>
      <c r="L107" s="3"/>
      <c r="M107" s="26"/>
      <c r="N107" s="47"/>
      <c r="O107" s="26"/>
      <c r="P107" s="3"/>
      <c r="Q107" s="26"/>
      <c r="R107" s="3"/>
      <c r="T107" s="26">
        <f t="shared" si="26"/>
        <v>5.114399999999999</v>
      </c>
    </row>
    <row r="108" spans="1:20" ht="12.75" outlineLevel="2">
      <c r="A108" s="19" t="s">
        <v>358</v>
      </c>
      <c r="B108" s="19" t="s">
        <v>768</v>
      </c>
      <c r="C108" s="1" t="s">
        <v>743</v>
      </c>
      <c r="D108" s="23" t="s">
        <v>391</v>
      </c>
      <c r="E108" s="27" t="s">
        <v>335</v>
      </c>
      <c r="F108" s="2" t="s">
        <v>338</v>
      </c>
      <c r="G108" s="27">
        <v>83.33442</v>
      </c>
      <c r="H108" s="56">
        <v>88</v>
      </c>
      <c r="I108" s="27">
        <v>5.28</v>
      </c>
      <c r="J108" s="27"/>
      <c r="O108" s="27"/>
      <c r="P108" s="23"/>
      <c r="R108" s="23"/>
      <c r="T108" s="26">
        <f t="shared" si="26"/>
        <v>88.61442</v>
      </c>
    </row>
    <row r="109" spans="1:20" ht="12.75" outlineLevel="2">
      <c r="A109" s="19" t="s">
        <v>358</v>
      </c>
      <c r="B109" s="19" t="s">
        <v>768</v>
      </c>
      <c r="C109" s="1" t="s">
        <v>743</v>
      </c>
      <c r="D109" s="23" t="s">
        <v>391</v>
      </c>
      <c r="E109" s="27" t="s">
        <v>335</v>
      </c>
      <c r="F109" s="2" t="s">
        <v>339</v>
      </c>
      <c r="G109" s="27">
        <v>42.78339</v>
      </c>
      <c r="H109" s="56">
        <v>85</v>
      </c>
      <c r="I109" s="27">
        <v>5.1</v>
      </c>
      <c r="J109" s="27"/>
      <c r="K109" s="51"/>
      <c r="L109" s="3"/>
      <c r="M109" s="26"/>
      <c r="N109" s="47"/>
      <c r="O109" s="26"/>
      <c r="P109" s="3"/>
      <c r="Q109" s="26"/>
      <c r="R109" s="3"/>
      <c r="T109" s="26">
        <f t="shared" si="26"/>
        <v>47.88339</v>
      </c>
    </row>
    <row r="110" spans="1:20" ht="12.75" outlineLevel="2">
      <c r="A110" s="19" t="s">
        <v>358</v>
      </c>
      <c r="B110" s="19" t="s">
        <v>768</v>
      </c>
      <c r="C110" s="1" t="s">
        <v>743</v>
      </c>
      <c r="D110" s="23" t="s">
        <v>391</v>
      </c>
      <c r="E110" s="27" t="s">
        <v>335</v>
      </c>
      <c r="F110" s="2" t="s">
        <v>356</v>
      </c>
      <c r="G110" s="27"/>
      <c r="H110" s="56"/>
      <c r="I110" s="27"/>
      <c r="J110" s="27">
        <v>120</v>
      </c>
      <c r="K110" s="51"/>
      <c r="L110" s="3"/>
      <c r="M110" s="26"/>
      <c r="N110" s="47"/>
      <c r="O110" s="26"/>
      <c r="P110" s="3"/>
      <c r="Q110" s="26"/>
      <c r="R110" s="3"/>
      <c r="T110" s="26">
        <f t="shared" si="26"/>
        <v>120</v>
      </c>
    </row>
    <row r="111" spans="1:20" ht="12.75" outlineLevel="2">
      <c r="A111" s="19" t="s">
        <v>358</v>
      </c>
      <c r="B111" s="19" t="s">
        <v>768</v>
      </c>
      <c r="C111" s="1" t="s">
        <v>743</v>
      </c>
      <c r="D111" s="59" t="s">
        <v>391</v>
      </c>
      <c r="E111" s="60" t="s">
        <v>713</v>
      </c>
      <c r="F111" s="23" t="s">
        <v>713</v>
      </c>
      <c r="K111" s="52">
        <v>1</v>
      </c>
      <c r="L111" s="53">
        <v>0.17</v>
      </c>
      <c r="M111" s="27">
        <f>K111*L111*$M$2</f>
        <v>532.95</v>
      </c>
      <c r="T111" s="26">
        <f t="shared" si="26"/>
        <v>532.95</v>
      </c>
    </row>
    <row r="112" spans="1:20" s="3" customFormat="1" ht="12.75" outlineLevel="1">
      <c r="A112" s="222"/>
      <c r="B112" s="222"/>
      <c r="C112" s="224"/>
      <c r="D112" s="3" t="s">
        <v>24</v>
      </c>
      <c r="E112" s="26"/>
      <c r="F112" s="225"/>
      <c r="G112" s="26">
        <f aca="true" t="shared" si="27" ref="G112:T112">SUBTOTAL(9,G106:G111)</f>
        <v>152.721855</v>
      </c>
      <c r="H112" s="226">
        <f t="shared" si="27"/>
        <v>230</v>
      </c>
      <c r="I112" s="26">
        <f t="shared" si="27"/>
        <v>16.04</v>
      </c>
      <c r="J112" s="26">
        <f t="shared" si="27"/>
        <v>120</v>
      </c>
      <c r="K112" s="51">
        <f t="shared" si="27"/>
        <v>1</v>
      </c>
      <c r="L112" s="3">
        <f t="shared" si="27"/>
        <v>0.17</v>
      </c>
      <c r="M112" s="26">
        <f t="shared" si="27"/>
        <v>532.95</v>
      </c>
      <c r="N112" s="47">
        <f t="shared" si="27"/>
        <v>0</v>
      </c>
      <c r="O112" s="26">
        <f t="shared" si="27"/>
        <v>0</v>
      </c>
      <c r="P112" s="227">
        <f t="shared" si="27"/>
        <v>0</v>
      </c>
      <c r="Q112" s="26">
        <f t="shared" si="27"/>
        <v>0</v>
      </c>
      <c r="R112" s="26">
        <f t="shared" si="27"/>
        <v>0</v>
      </c>
      <c r="S112" s="26">
        <f t="shared" si="27"/>
        <v>0</v>
      </c>
      <c r="T112" s="26">
        <f t="shared" si="27"/>
        <v>821.711855</v>
      </c>
    </row>
    <row r="113" spans="1:20" ht="12.75" outlineLevel="2">
      <c r="A113" s="19" t="s">
        <v>358</v>
      </c>
      <c r="B113" s="19" t="s">
        <v>805</v>
      </c>
      <c r="C113" s="2">
        <v>407400</v>
      </c>
      <c r="D113" s="63" t="s">
        <v>941</v>
      </c>
      <c r="E113" s="60" t="s">
        <v>713</v>
      </c>
      <c r="F113" s="23" t="s">
        <v>713</v>
      </c>
      <c r="K113" s="52">
        <v>4</v>
      </c>
      <c r="L113" s="53">
        <v>0.34</v>
      </c>
      <c r="M113" s="27">
        <f>K113*L113*$M$2</f>
        <v>4263.6</v>
      </c>
      <c r="T113" s="26">
        <f>G113+I113+J113+M113+O113+Q113+R113+S113</f>
        <v>4263.6</v>
      </c>
    </row>
    <row r="114" spans="1:20" s="3" customFormat="1" ht="12.75" outlineLevel="1">
      <c r="A114" s="222"/>
      <c r="B114" s="222"/>
      <c r="C114" s="224"/>
      <c r="D114" s="3" t="s">
        <v>320</v>
      </c>
      <c r="E114" s="26"/>
      <c r="F114" s="225"/>
      <c r="G114" s="26">
        <f aca="true" t="shared" si="28" ref="G114:T114">SUBTOTAL(9,G113:G113)</f>
        <v>0</v>
      </c>
      <c r="H114" s="226">
        <f t="shared" si="28"/>
        <v>0</v>
      </c>
      <c r="I114" s="26">
        <f t="shared" si="28"/>
        <v>0</v>
      </c>
      <c r="J114" s="26">
        <f t="shared" si="28"/>
        <v>0</v>
      </c>
      <c r="K114" s="51">
        <f t="shared" si="28"/>
        <v>4</v>
      </c>
      <c r="L114" s="3">
        <f t="shared" si="28"/>
        <v>0.34</v>
      </c>
      <c r="M114" s="26">
        <f t="shared" si="28"/>
        <v>4263.6</v>
      </c>
      <c r="N114" s="47">
        <f t="shared" si="28"/>
        <v>0</v>
      </c>
      <c r="O114" s="26">
        <f t="shared" si="28"/>
        <v>0</v>
      </c>
      <c r="P114" s="227">
        <f t="shared" si="28"/>
        <v>0</v>
      </c>
      <c r="Q114" s="26">
        <f t="shared" si="28"/>
        <v>0</v>
      </c>
      <c r="R114" s="26">
        <f t="shared" si="28"/>
        <v>0</v>
      </c>
      <c r="S114" s="26">
        <f t="shared" si="28"/>
        <v>0</v>
      </c>
      <c r="T114" s="26">
        <f t="shared" si="28"/>
        <v>4263.6</v>
      </c>
    </row>
    <row r="115" spans="1:20" ht="12.75" outlineLevel="2">
      <c r="A115" s="19" t="s">
        <v>358</v>
      </c>
      <c r="B115" s="19" t="s">
        <v>773</v>
      </c>
      <c r="C115" s="1" t="s">
        <v>392</v>
      </c>
      <c r="D115" s="23" t="s">
        <v>393</v>
      </c>
      <c r="E115" s="27" t="s">
        <v>335</v>
      </c>
      <c r="F115" s="2">
        <v>15</v>
      </c>
      <c r="G115" s="27">
        <v>0.70551</v>
      </c>
      <c r="H115" s="56">
        <v>2</v>
      </c>
      <c r="I115" s="27">
        <v>0.2</v>
      </c>
      <c r="J115" s="27"/>
      <c r="O115" s="27"/>
      <c r="P115" s="23"/>
      <c r="R115" s="23"/>
      <c r="T115" s="26">
        <f aca="true" t="shared" si="29" ref="T115:T121">G115+I115+J115+M115+O115+Q115+R115+S115</f>
        <v>0.90551</v>
      </c>
    </row>
    <row r="116" spans="1:20" ht="12.75" outlineLevel="2">
      <c r="A116" s="19" t="s">
        <v>358</v>
      </c>
      <c r="B116" s="19" t="s">
        <v>773</v>
      </c>
      <c r="C116" s="1" t="s">
        <v>392</v>
      </c>
      <c r="D116" s="23" t="s">
        <v>393</v>
      </c>
      <c r="E116" s="27" t="s">
        <v>335</v>
      </c>
      <c r="F116" s="2" t="s">
        <v>337</v>
      </c>
      <c r="G116" s="27">
        <v>2.1797099999999996</v>
      </c>
      <c r="H116" s="56">
        <v>1</v>
      </c>
      <c r="I116" s="27">
        <v>0.06</v>
      </c>
      <c r="J116" s="27"/>
      <c r="O116" s="27"/>
      <c r="P116" s="23"/>
      <c r="R116" s="23"/>
      <c r="T116" s="26">
        <f t="shared" si="29"/>
        <v>2.2397099999999996</v>
      </c>
    </row>
    <row r="117" spans="1:20" ht="12.75" outlineLevel="2">
      <c r="A117" s="19" t="s">
        <v>358</v>
      </c>
      <c r="B117" s="19" t="s">
        <v>773</v>
      </c>
      <c r="C117" s="1" t="s">
        <v>392</v>
      </c>
      <c r="D117" s="23" t="s">
        <v>393</v>
      </c>
      <c r="E117" s="27" t="s">
        <v>335</v>
      </c>
      <c r="F117" s="2" t="s">
        <v>338</v>
      </c>
      <c r="G117" s="27">
        <v>7.644779999999999</v>
      </c>
      <c r="H117" s="56">
        <v>4</v>
      </c>
      <c r="I117" s="27">
        <v>0.24</v>
      </c>
      <c r="J117" s="27"/>
      <c r="O117" s="27"/>
      <c r="P117" s="23"/>
      <c r="R117" s="23"/>
      <c r="T117" s="26">
        <f t="shared" si="29"/>
        <v>7.884779999999999</v>
      </c>
    </row>
    <row r="118" spans="1:20" ht="12.75" outlineLevel="2">
      <c r="A118" s="19" t="s">
        <v>358</v>
      </c>
      <c r="B118" s="19" t="s">
        <v>773</v>
      </c>
      <c r="C118" s="1" t="s">
        <v>392</v>
      </c>
      <c r="D118" s="23" t="s">
        <v>393</v>
      </c>
      <c r="E118" s="27" t="s">
        <v>335</v>
      </c>
      <c r="F118" s="2" t="s">
        <v>339</v>
      </c>
      <c r="G118" s="27">
        <v>2.95893</v>
      </c>
      <c r="H118" s="56">
        <v>6</v>
      </c>
      <c r="I118" s="27">
        <v>0.36</v>
      </c>
      <c r="J118" s="27"/>
      <c r="O118" s="27"/>
      <c r="P118" s="23"/>
      <c r="R118" s="23"/>
      <c r="T118" s="26">
        <f t="shared" si="29"/>
        <v>3.31893</v>
      </c>
    </row>
    <row r="119" spans="1:20" ht="12.75" outlineLevel="2">
      <c r="A119" s="19" t="s">
        <v>358</v>
      </c>
      <c r="B119" s="19" t="s">
        <v>773</v>
      </c>
      <c r="C119" s="1" t="s">
        <v>392</v>
      </c>
      <c r="D119" s="23" t="s">
        <v>393</v>
      </c>
      <c r="E119" s="27" t="s">
        <v>335</v>
      </c>
      <c r="F119" s="2" t="s">
        <v>340</v>
      </c>
      <c r="G119" s="27">
        <v>15.50016</v>
      </c>
      <c r="H119" s="56">
        <v>11</v>
      </c>
      <c r="I119" s="27">
        <v>5.28</v>
      </c>
      <c r="J119" s="27"/>
      <c r="O119" s="27"/>
      <c r="P119" s="23"/>
      <c r="R119" s="23"/>
      <c r="T119" s="26">
        <f t="shared" si="29"/>
        <v>20.78016</v>
      </c>
    </row>
    <row r="120" spans="1:20" ht="12.75" outlineLevel="2">
      <c r="A120" s="19" t="s">
        <v>358</v>
      </c>
      <c r="B120" s="19" t="s">
        <v>773</v>
      </c>
      <c r="C120" s="1" t="s">
        <v>392</v>
      </c>
      <c r="D120" s="23" t="s">
        <v>393</v>
      </c>
      <c r="E120" s="27" t="s">
        <v>335</v>
      </c>
      <c r="F120" s="2" t="s">
        <v>356</v>
      </c>
      <c r="G120" s="27"/>
      <c r="H120" s="56"/>
      <c r="I120" s="27"/>
      <c r="J120" s="27">
        <v>90</v>
      </c>
      <c r="O120" s="27"/>
      <c r="P120" s="23"/>
      <c r="R120" s="23"/>
      <c r="T120" s="26">
        <f t="shared" si="29"/>
        <v>90</v>
      </c>
    </row>
    <row r="121" spans="1:20" ht="12.75" outlineLevel="2">
      <c r="A121" s="19" t="s">
        <v>358</v>
      </c>
      <c r="B121" s="19" t="s">
        <v>773</v>
      </c>
      <c r="C121" s="1" t="s">
        <v>392</v>
      </c>
      <c r="D121" s="59" t="s">
        <v>393</v>
      </c>
      <c r="E121" s="60" t="s">
        <v>713</v>
      </c>
      <c r="F121" s="23" t="s">
        <v>713</v>
      </c>
      <c r="K121" s="52">
        <v>1</v>
      </c>
      <c r="L121" s="53">
        <v>0.47</v>
      </c>
      <c r="M121" s="27">
        <f>K121*L121*$M$2</f>
        <v>1473.4499999999998</v>
      </c>
      <c r="T121" s="26">
        <f t="shared" si="29"/>
        <v>1473.4499999999998</v>
      </c>
    </row>
    <row r="122" spans="1:20" s="3" customFormat="1" ht="12.75" outlineLevel="1">
      <c r="A122" s="222"/>
      <c r="B122" s="222"/>
      <c r="C122" s="224"/>
      <c r="D122" s="3" t="s">
        <v>25</v>
      </c>
      <c r="E122" s="26"/>
      <c r="F122" s="225"/>
      <c r="G122" s="26">
        <f aca="true" t="shared" si="30" ref="G122:T122">SUBTOTAL(9,G115:G121)</f>
        <v>28.989089999999997</v>
      </c>
      <c r="H122" s="226">
        <f t="shared" si="30"/>
        <v>24</v>
      </c>
      <c r="I122" s="26">
        <f t="shared" si="30"/>
        <v>6.140000000000001</v>
      </c>
      <c r="J122" s="26">
        <f t="shared" si="30"/>
        <v>90</v>
      </c>
      <c r="K122" s="51">
        <f t="shared" si="30"/>
        <v>1</v>
      </c>
      <c r="L122" s="3">
        <f t="shared" si="30"/>
        <v>0.47</v>
      </c>
      <c r="M122" s="26">
        <f t="shared" si="30"/>
        <v>1473.4499999999998</v>
      </c>
      <c r="N122" s="47">
        <f t="shared" si="30"/>
        <v>0</v>
      </c>
      <c r="O122" s="26">
        <f t="shared" si="30"/>
        <v>0</v>
      </c>
      <c r="P122" s="227">
        <f t="shared" si="30"/>
        <v>0</v>
      </c>
      <c r="Q122" s="26">
        <f t="shared" si="30"/>
        <v>0</v>
      </c>
      <c r="R122" s="26">
        <f t="shared" si="30"/>
        <v>0</v>
      </c>
      <c r="S122" s="26">
        <f t="shared" si="30"/>
        <v>0</v>
      </c>
      <c r="T122" s="26">
        <f t="shared" si="30"/>
        <v>1598.5790899999997</v>
      </c>
    </row>
    <row r="123" spans="1:20" ht="12.75" outlineLevel="2">
      <c r="A123" s="19" t="s">
        <v>358</v>
      </c>
      <c r="B123" s="19" t="s">
        <v>768</v>
      </c>
      <c r="C123" s="1" t="s">
        <v>394</v>
      </c>
      <c r="D123" s="23" t="s">
        <v>395</v>
      </c>
      <c r="E123" s="27" t="s">
        <v>335</v>
      </c>
      <c r="F123" s="2">
        <v>15</v>
      </c>
      <c r="G123" s="27">
        <v>78.411645</v>
      </c>
      <c r="H123" s="56">
        <v>203</v>
      </c>
      <c r="I123" s="27">
        <v>20.3</v>
      </c>
      <c r="J123" s="27"/>
      <c r="O123" s="27"/>
      <c r="P123" s="23"/>
      <c r="R123" s="23"/>
      <c r="T123" s="26">
        <f aca="true" t="shared" si="31" ref="T123:T128">G123+I123+J123+M123+O123+Q123+R123+S123</f>
        <v>98.71164499999999</v>
      </c>
    </row>
    <row r="124" spans="1:20" ht="12.75" outlineLevel="2">
      <c r="A124" s="19" t="s">
        <v>358</v>
      </c>
      <c r="B124" s="19" t="s">
        <v>768</v>
      </c>
      <c r="C124" s="1" t="s">
        <v>394</v>
      </c>
      <c r="D124" s="23" t="s">
        <v>395</v>
      </c>
      <c r="E124" s="27" t="s">
        <v>335</v>
      </c>
      <c r="F124" s="2" t="s">
        <v>337</v>
      </c>
      <c r="G124" s="27">
        <v>74.07854999999999</v>
      </c>
      <c r="H124" s="56">
        <v>21</v>
      </c>
      <c r="I124" s="27">
        <v>1.26</v>
      </c>
      <c r="J124" s="27"/>
      <c r="K124" s="51"/>
      <c r="L124" s="3"/>
      <c r="M124" s="26"/>
      <c r="N124" s="47"/>
      <c r="O124" s="26"/>
      <c r="P124" s="3"/>
      <c r="Q124" s="26"/>
      <c r="R124" s="3"/>
      <c r="T124" s="26">
        <f t="shared" si="31"/>
        <v>75.33855</v>
      </c>
    </row>
    <row r="125" spans="1:20" ht="12.75" outlineLevel="2">
      <c r="A125" s="19" t="s">
        <v>358</v>
      </c>
      <c r="B125" s="19" t="s">
        <v>768</v>
      </c>
      <c r="C125" s="1" t="s">
        <v>394</v>
      </c>
      <c r="D125" s="23" t="s">
        <v>395</v>
      </c>
      <c r="E125" s="27" t="s">
        <v>335</v>
      </c>
      <c r="F125" s="2" t="s">
        <v>338</v>
      </c>
      <c r="G125" s="27">
        <v>25.951185</v>
      </c>
      <c r="H125" s="56">
        <v>15</v>
      </c>
      <c r="I125" s="27">
        <v>0.9</v>
      </c>
      <c r="J125" s="27"/>
      <c r="O125" s="27"/>
      <c r="P125" s="23"/>
      <c r="R125" s="23"/>
      <c r="T125" s="26">
        <f t="shared" si="31"/>
        <v>26.851184999999997</v>
      </c>
    </row>
    <row r="126" spans="1:20" ht="12.75" outlineLevel="2">
      <c r="A126" s="19" t="s">
        <v>358</v>
      </c>
      <c r="B126" s="19" t="s">
        <v>768</v>
      </c>
      <c r="C126" s="1" t="s">
        <v>394</v>
      </c>
      <c r="D126" s="23" t="s">
        <v>395</v>
      </c>
      <c r="E126" s="27" t="s">
        <v>335</v>
      </c>
      <c r="F126" s="2" t="s">
        <v>339</v>
      </c>
      <c r="G126" s="27">
        <v>74.88936</v>
      </c>
      <c r="H126" s="56">
        <v>134</v>
      </c>
      <c r="I126" s="27">
        <v>8.04</v>
      </c>
      <c r="J126" s="27"/>
      <c r="O126" s="27"/>
      <c r="P126" s="23"/>
      <c r="R126" s="23"/>
      <c r="T126" s="26">
        <f t="shared" si="31"/>
        <v>82.92936</v>
      </c>
    </row>
    <row r="127" spans="1:20" ht="12.75" outlineLevel="2">
      <c r="A127" s="19" t="s">
        <v>358</v>
      </c>
      <c r="B127" s="19" t="s">
        <v>768</v>
      </c>
      <c r="C127" s="1" t="s">
        <v>394</v>
      </c>
      <c r="D127" s="23" t="s">
        <v>395</v>
      </c>
      <c r="E127" s="27" t="s">
        <v>335</v>
      </c>
      <c r="F127" s="2" t="s">
        <v>340</v>
      </c>
      <c r="G127" s="27">
        <v>16.100369999999998</v>
      </c>
      <c r="H127" s="56">
        <v>21</v>
      </c>
      <c r="I127" s="27">
        <v>10.08</v>
      </c>
      <c r="J127" s="27"/>
      <c r="K127" s="51"/>
      <c r="L127" s="3"/>
      <c r="M127" s="26"/>
      <c r="N127" s="47"/>
      <c r="O127" s="26"/>
      <c r="P127" s="3"/>
      <c r="Q127" s="26"/>
      <c r="R127" s="3"/>
      <c r="T127" s="26">
        <f t="shared" si="31"/>
        <v>26.180369999999996</v>
      </c>
    </row>
    <row r="128" spans="1:20" ht="12.75" outlineLevel="2">
      <c r="A128" s="19" t="s">
        <v>358</v>
      </c>
      <c r="B128" s="19" t="s">
        <v>768</v>
      </c>
      <c r="C128" s="1" t="s">
        <v>394</v>
      </c>
      <c r="D128" s="23" t="s">
        <v>395</v>
      </c>
      <c r="E128" s="27" t="s">
        <v>335</v>
      </c>
      <c r="F128" s="2" t="s">
        <v>356</v>
      </c>
      <c r="G128" s="27"/>
      <c r="H128" s="56"/>
      <c r="I128" s="27"/>
      <c r="J128" s="27">
        <v>180</v>
      </c>
      <c r="K128" s="51"/>
      <c r="L128" s="3"/>
      <c r="M128" s="26"/>
      <c r="N128" s="47"/>
      <c r="O128" s="26"/>
      <c r="P128" s="3"/>
      <c r="Q128" s="26"/>
      <c r="R128" s="3"/>
      <c r="T128" s="26">
        <f t="shared" si="31"/>
        <v>180</v>
      </c>
    </row>
    <row r="129" spans="1:20" s="3" customFormat="1" ht="12.75" outlineLevel="1">
      <c r="A129" s="222"/>
      <c r="B129" s="222"/>
      <c r="C129" s="224"/>
      <c r="D129" s="3" t="s">
        <v>26</v>
      </c>
      <c r="E129" s="26"/>
      <c r="F129" s="225"/>
      <c r="G129" s="26">
        <f aca="true" t="shared" si="32" ref="G129:T129">SUBTOTAL(9,G123:G128)</f>
        <v>269.43111</v>
      </c>
      <c r="H129" s="226">
        <f t="shared" si="32"/>
        <v>394</v>
      </c>
      <c r="I129" s="26">
        <f t="shared" si="32"/>
        <v>40.58</v>
      </c>
      <c r="J129" s="26">
        <f t="shared" si="32"/>
        <v>180</v>
      </c>
      <c r="K129" s="51">
        <f t="shared" si="32"/>
        <v>0</v>
      </c>
      <c r="L129" s="3">
        <f t="shared" si="32"/>
        <v>0</v>
      </c>
      <c r="M129" s="26">
        <f t="shared" si="32"/>
        <v>0</v>
      </c>
      <c r="N129" s="47">
        <f t="shared" si="32"/>
        <v>0</v>
      </c>
      <c r="O129" s="26">
        <f t="shared" si="32"/>
        <v>0</v>
      </c>
      <c r="P129" s="227">
        <f t="shared" si="32"/>
        <v>0</v>
      </c>
      <c r="Q129" s="26">
        <f t="shared" si="32"/>
        <v>0</v>
      </c>
      <c r="R129" s="26">
        <f t="shared" si="32"/>
        <v>0</v>
      </c>
      <c r="S129" s="26">
        <f t="shared" si="32"/>
        <v>0</v>
      </c>
      <c r="T129" s="26">
        <f t="shared" si="32"/>
        <v>490.01111</v>
      </c>
    </row>
    <row r="130" spans="1:20" ht="12.75" outlineLevel="2">
      <c r="A130" s="19" t="s">
        <v>358</v>
      </c>
      <c r="B130" s="19" t="s">
        <v>774</v>
      </c>
      <c r="C130" s="1" t="s">
        <v>396</v>
      </c>
      <c r="D130" s="23" t="s">
        <v>397</v>
      </c>
      <c r="E130" s="27" t="s">
        <v>335</v>
      </c>
      <c r="F130" s="2">
        <v>15</v>
      </c>
      <c r="G130" s="27">
        <v>11.28816</v>
      </c>
      <c r="H130" s="56">
        <v>32</v>
      </c>
      <c r="I130" s="27">
        <v>3.2</v>
      </c>
      <c r="J130" s="27"/>
      <c r="O130" s="27"/>
      <c r="P130" s="23"/>
      <c r="R130" s="23"/>
      <c r="T130" s="26">
        <f aca="true" t="shared" si="33" ref="T130:T136">G130+I130+J130+M130+O130+Q130+R130+S130</f>
        <v>14.48816</v>
      </c>
    </row>
    <row r="131" spans="1:20" ht="12.75" outlineLevel="2">
      <c r="A131" s="19" t="s">
        <v>358</v>
      </c>
      <c r="B131" s="19" t="s">
        <v>774</v>
      </c>
      <c r="C131" s="1" t="s">
        <v>396</v>
      </c>
      <c r="D131" s="23" t="s">
        <v>397</v>
      </c>
      <c r="E131" s="27" t="s">
        <v>335</v>
      </c>
      <c r="F131" s="2" t="s">
        <v>337</v>
      </c>
      <c r="G131" s="27">
        <v>16.626869999999997</v>
      </c>
      <c r="H131" s="56">
        <v>5</v>
      </c>
      <c r="I131" s="27">
        <v>0.3</v>
      </c>
      <c r="J131" s="27"/>
      <c r="K131" s="51"/>
      <c r="L131" s="3"/>
      <c r="M131" s="26"/>
      <c r="N131" s="47"/>
      <c r="O131" s="26"/>
      <c r="P131" s="3"/>
      <c r="Q131" s="26"/>
      <c r="R131" s="3"/>
      <c r="T131" s="26">
        <f t="shared" si="33"/>
        <v>16.926869999999997</v>
      </c>
    </row>
    <row r="132" spans="1:20" ht="12.75" outlineLevel="2">
      <c r="A132" s="19" t="s">
        <v>358</v>
      </c>
      <c r="B132" s="19" t="s">
        <v>774</v>
      </c>
      <c r="C132" s="1" t="s">
        <v>396</v>
      </c>
      <c r="D132" s="23" t="s">
        <v>397</v>
      </c>
      <c r="E132" s="27" t="s">
        <v>335</v>
      </c>
      <c r="F132" s="2" t="s">
        <v>338</v>
      </c>
      <c r="G132" s="27">
        <v>7.43418</v>
      </c>
      <c r="H132" s="56">
        <v>3</v>
      </c>
      <c r="I132" s="27">
        <v>0.18</v>
      </c>
      <c r="J132" s="27"/>
      <c r="O132" s="27"/>
      <c r="P132" s="23"/>
      <c r="R132" s="23"/>
      <c r="T132" s="26">
        <f t="shared" si="33"/>
        <v>7.614179999999999</v>
      </c>
    </row>
    <row r="133" spans="1:20" ht="12.75" outlineLevel="2">
      <c r="A133" s="19" t="s">
        <v>358</v>
      </c>
      <c r="B133" s="19" t="s">
        <v>774</v>
      </c>
      <c r="C133" s="1" t="s">
        <v>396</v>
      </c>
      <c r="D133" s="23" t="s">
        <v>397</v>
      </c>
      <c r="E133" s="27" t="s">
        <v>335</v>
      </c>
      <c r="F133" s="2" t="s">
        <v>339</v>
      </c>
      <c r="G133" s="27">
        <v>0.9266399999999999</v>
      </c>
      <c r="H133" s="56">
        <v>2</v>
      </c>
      <c r="I133" s="27">
        <v>0.12</v>
      </c>
      <c r="J133" s="27"/>
      <c r="O133" s="27"/>
      <c r="P133" s="23"/>
      <c r="R133" s="23"/>
      <c r="T133" s="26">
        <f t="shared" si="33"/>
        <v>1.04664</v>
      </c>
    </row>
    <row r="134" spans="1:20" ht="12.75" outlineLevel="2">
      <c r="A134" s="19" t="s">
        <v>358</v>
      </c>
      <c r="B134" s="19" t="s">
        <v>774</v>
      </c>
      <c r="C134" s="1" t="s">
        <v>396</v>
      </c>
      <c r="D134" s="23" t="s">
        <v>397</v>
      </c>
      <c r="E134" s="27" t="s">
        <v>335</v>
      </c>
      <c r="F134" s="2" t="s">
        <v>340</v>
      </c>
      <c r="G134" s="27">
        <v>2.5903799999999997</v>
      </c>
      <c r="H134" s="56">
        <v>2</v>
      </c>
      <c r="I134" s="27">
        <v>0.96</v>
      </c>
      <c r="J134" s="27"/>
      <c r="O134" s="27"/>
      <c r="P134" s="23"/>
      <c r="R134" s="23"/>
      <c r="T134" s="26">
        <f t="shared" si="33"/>
        <v>3.5503799999999996</v>
      </c>
    </row>
    <row r="135" spans="1:20" ht="12.75" outlineLevel="2">
      <c r="A135" s="19" t="s">
        <v>358</v>
      </c>
      <c r="B135" s="19" t="s">
        <v>774</v>
      </c>
      <c r="C135" s="1" t="s">
        <v>396</v>
      </c>
      <c r="D135" s="23" t="s">
        <v>397</v>
      </c>
      <c r="E135" s="27" t="s">
        <v>335</v>
      </c>
      <c r="F135" s="2" t="s">
        <v>356</v>
      </c>
      <c r="G135" s="27"/>
      <c r="H135" s="56"/>
      <c r="I135" s="27"/>
      <c r="J135" s="27">
        <v>105</v>
      </c>
      <c r="O135" s="27"/>
      <c r="P135" s="23"/>
      <c r="R135" s="23"/>
      <c r="T135" s="26">
        <f t="shared" si="33"/>
        <v>105</v>
      </c>
    </row>
    <row r="136" spans="1:20" ht="12.75" outlineLevel="2">
      <c r="A136" s="19" t="s">
        <v>358</v>
      </c>
      <c r="B136" s="19" t="s">
        <v>774</v>
      </c>
      <c r="C136" s="1" t="s">
        <v>396</v>
      </c>
      <c r="D136" s="59" t="s">
        <v>397</v>
      </c>
      <c r="E136" s="60" t="s">
        <v>713</v>
      </c>
      <c r="F136" s="23" t="s">
        <v>713</v>
      </c>
      <c r="K136" s="52">
        <v>2</v>
      </c>
      <c r="L136" s="53">
        <v>0.2</v>
      </c>
      <c r="M136" s="27">
        <f>K136*L136*$M$2</f>
        <v>1254</v>
      </c>
      <c r="T136" s="26">
        <f t="shared" si="33"/>
        <v>1254</v>
      </c>
    </row>
    <row r="137" spans="1:20" s="3" customFormat="1" ht="12.75" outlineLevel="1">
      <c r="A137" s="222"/>
      <c r="B137" s="222"/>
      <c r="C137" s="224"/>
      <c r="D137" s="3" t="s">
        <v>27</v>
      </c>
      <c r="E137" s="26"/>
      <c r="F137" s="225"/>
      <c r="G137" s="26">
        <f aca="true" t="shared" si="34" ref="G137:T137">SUBTOTAL(9,G130:G136)</f>
        <v>38.86622999999999</v>
      </c>
      <c r="H137" s="226">
        <f t="shared" si="34"/>
        <v>44</v>
      </c>
      <c r="I137" s="26">
        <f t="shared" si="34"/>
        <v>4.76</v>
      </c>
      <c r="J137" s="26">
        <f t="shared" si="34"/>
        <v>105</v>
      </c>
      <c r="K137" s="51">
        <f t="shared" si="34"/>
        <v>2</v>
      </c>
      <c r="L137" s="3">
        <f t="shared" si="34"/>
        <v>0.2</v>
      </c>
      <c r="M137" s="26">
        <f t="shared" si="34"/>
        <v>1254</v>
      </c>
      <c r="N137" s="47">
        <f t="shared" si="34"/>
        <v>0</v>
      </c>
      <c r="O137" s="26">
        <f t="shared" si="34"/>
        <v>0</v>
      </c>
      <c r="P137" s="227">
        <f t="shared" si="34"/>
        <v>0</v>
      </c>
      <c r="Q137" s="26">
        <f t="shared" si="34"/>
        <v>0</v>
      </c>
      <c r="R137" s="26">
        <f t="shared" si="34"/>
        <v>0</v>
      </c>
      <c r="S137" s="26">
        <f t="shared" si="34"/>
        <v>0</v>
      </c>
      <c r="T137" s="26">
        <f t="shared" si="34"/>
        <v>1402.62623</v>
      </c>
    </row>
    <row r="138" spans="1:20" ht="12.75" outlineLevel="2">
      <c r="A138" s="19" t="s">
        <v>358</v>
      </c>
      <c r="B138" s="19" t="s">
        <v>774</v>
      </c>
      <c r="C138" s="1" t="s">
        <v>775</v>
      </c>
      <c r="D138" s="23" t="s">
        <v>398</v>
      </c>
      <c r="E138" s="27" t="s">
        <v>861</v>
      </c>
      <c r="F138" s="2" t="s">
        <v>861</v>
      </c>
      <c r="G138" s="27"/>
      <c r="H138" s="56"/>
      <c r="I138" s="27"/>
      <c r="J138" s="27"/>
      <c r="K138" s="51"/>
      <c r="L138" s="3"/>
      <c r="M138" s="26"/>
      <c r="N138" s="58">
        <f>O138/$O$2</f>
        <v>1.5</v>
      </c>
      <c r="O138" s="27">
        <v>108</v>
      </c>
      <c r="P138" s="3"/>
      <c r="Q138" s="26"/>
      <c r="R138" s="3"/>
      <c r="T138" s="26">
        <f aca="true" t="shared" si="35" ref="T138:T144">G138+I138+J138+M138+O138+Q138+R138+S138</f>
        <v>108</v>
      </c>
    </row>
    <row r="139" spans="1:20" ht="12.75" outlineLevel="2">
      <c r="A139" s="19" t="s">
        <v>358</v>
      </c>
      <c r="B139" s="19" t="s">
        <v>774</v>
      </c>
      <c r="C139" s="1" t="s">
        <v>775</v>
      </c>
      <c r="D139" s="23" t="s">
        <v>398</v>
      </c>
      <c r="E139" s="27" t="s">
        <v>335</v>
      </c>
      <c r="F139" s="2">
        <v>15</v>
      </c>
      <c r="G139" s="27">
        <v>7.76061</v>
      </c>
      <c r="H139" s="56">
        <v>22</v>
      </c>
      <c r="I139" s="27">
        <v>2.2</v>
      </c>
      <c r="J139" s="27"/>
      <c r="K139" s="51"/>
      <c r="L139" s="3"/>
      <c r="M139" s="26"/>
      <c r="N139" s="47"/>
      <c r="O139" s="26"/>
      <c r="P139" s="3"/>
      <c r="Q139" s="26"/>
      <c r="R139" s="3"/>
      <c r="T139" s="26">
        <f t="shared" si="35"/>
        <v>9.960609999999999</v>
      </c>
    </row>
    <row r="140" spans="1:20" ht="12.75" outlineLevel="2">
      <c r="A140" s="19" t="s">
        <v>358</v>
      </c>
      <c r="B140" s="19" t="s">
        <v>774</v>
      </c>
      <c r="C140" s="1" t="s">
        <v>775</v>
      </c>
      <c r="D140" s="23" t="s">
        <v>398</v>
      </c>
      <c r="E140" s="27" t="s">
        <v>335</v>
      </c>
      <c r="F140" s="2" t="s">
        <v>338</v>
      </c>
      <c r="G140" s="27">
        <v>7.6763699999999995</v>
      </c>
      <c r="H140" s="56">
        <v>5</v>
      </c>
      <c r="I140" s="27">
        <v>0.3</v>
      </c>
      <c r="J140" s="27"/>
      <c r="O140" s="27"/>
      <c r="P140" s="23"/>
      <c r="R140" s="23"/>
      <c r="T140" s="26">
        <f t="shared" si="35"/>
        <v>7.976369999999999</v>
      </c>
    </row>
    <row r="141" spans="1:20" ht="12.75" outlineLevel="2">
      <c r="A141" s="19" t="s">
        <v>358</v>
      </c>
      <c r="B141" s="19" t="s">
        <v>774</v>
      </c>
      <c r="C141" s="1" t="s">
        <v>775</v>
      </c>
      <c r="D141" s="23" t="s">
        <v>398</v>
      </c>
      <c r="E141" s="27" t="s">
        <v>335</v>
      </c>
      <c r="F141" s="2" t="s">
        <v>339</v>
      </c>
      <c r="G141" s="27">
        <v>2.77992</v>
      </c>
      <c r="H141" s="56">
        <v>6</v>
      </c>
      <c r="I141" s="27">
        <v>0.36</v>
      </c>
      <c r="J141" s="27"/>
      <c r="O141" s="27"/>
      <c r="P141" s="23"/>
      <c r="R141" s="23"/>
      <c r="T141" s="26">
        <f t="shared" si="35"/>
        <v>3.13992</v>
      </c>
    </row>
    <row r="142" spans="1:20" ht="12.75" outlineLevel="2">
      <c r="A142" s="19" t="s">
        <v>358</v>
      </c>
      <c r="B142" s="19" t="s">
        <v>774</v>
      </c>
      <c r="C142" s="1" t="s">
        <v>775</v>
      </c>
      <c r="D142" s="23" t="s">
        <v>398</v>
      </c>
      <c r="E142" s="27" t="s">
        <v>335</v>
      </c>
      <c r="F142" s="2" t="s">
        <v>340</v>
      </c>
      <c r="G142" s="27">
        <v>1.87434</v>
      </c>
      <c r="H142" s="56">
        <v>2</v>
      </c>
      <c r="I142" s="27">
        <v>0.96</v>
      </c>
      <c r="J142" s="27"/>
      <c r="K142" s="51"/>
      <c r="L142" s="3"/>
      <c r="M142" s="26"/>
      <c r="N142" s="47"/>
      <c r="O142" s="26"/>
      <c r="P142" s="3"/>
      <c r="Q142" s="26"/>
      <c r="R142" s="3"/>
      <c r="T142" s="26">
        <f t="shared" si="35"/>
        <v>2.83434</v>
      </c>
    </row>
    <row r="143" spans="1:20" ht="12.75" outlineLevel="2">
      <c r="A143" s="19" t="s">
        <v>358</v>
      </c>
      <c r="B143" s="19" t="s">
        <v>774</v>
      </c>
      <c r="C143" s="1" t="s">
        <v>775</v>
      </c>
      <c r="D143" s="23" t="s">
        <v>398</v>
      </c>
      <c r="E143" s="27" t="s">
        <v>335</v>
      </c>
      <c r="F143" s="2" t="s">
        <v>356</v>
      </c>
      <c r="G143" s="27"/>
      <c r="H143" s="56"/>
      <c r="I143" s="27"/>
      <c r="J143" s="27">
        <v>150</v>
      </c>
      <c r="K143" s="51"/>
      <c r="L143" s="3"/>
      <c r="M143" s="26"/>
      <c r="N143" s="47"/>
      <c r="O143" s="26"/>
      <c r="P143" s="3"/>
      <c r="Q143" s="26"/>
      <c r="R143" s="3"/>
      <c r="T143" s="26">
        <f t="shared" si="35"/>
        <v>150</v>
      </c>
    </row>
    <row r="144" spans="1:20" ht="12.75" outlineLevel="2">
      <c r="A144" s="19" t="s">
        <v>358</v>
      </c>
      <c r="B144" s="19" t="s">
        <v>774</v>
      </c>
      <c r="C144" s="1" t="s">
        <v>775</v>
      </c>
      <c r="D144" s="59" t="s">
        <v>398</v>
      </c>
      <c r="E144" s="60" t="s">
        <v>713</v>
      </c>
      <c r="F144" s="23" t="s">
        <v>713</v>
      </c>
      <c r="K144" s="52">
        <v>2</v>
      </c>
      <c r="L144" s="53">
        <v>0.2</v>
      </c>
      <c r="M144" s="27">
        <f>K144*L144*$M$2</f>
        <v>1254</v>
      </c>
      <c r="T144" s="26">
        <f t="shared" si="35"/>
        <v>1254</v>
      </c>
    </row>
    <row r="145" spans="1:20" s="3" customFormat="1" ht="12.75" outlineLevel="1">
      <c r="A145" s="222"/>
      <c r="B145" s="222"/>
      <c r="C145" s="224"/>
      <c r="D145" s="3" t="s">
        <v>28</v>
      </c>
      <c r="E145" s="26"/>
      <c r="F145" s="225"/>
      <c r="G145" s="26">
        <f aca="true" t="shared" si="36" ref="G145:T145">SUBTOTAL(9,G138:G144)</f>
        <v>20.09124</v>
      </c>
      <c r="H145" s="226">
        <f t="shared" si="36"/>
        <v>35</v>
      </c>
      <c r="I145" s="26">
        <f t="shared" si="36"/>
        <v>3.82</v>
      </c>
      <c r="J145" s="26">
        <f t="shared" si="36"/>
        <v>150</v>
      </c>
      <c r="K145" s="51">
        <f t="shared" si="36"/>
        <v>2</v>
      </c>
      <c r="L145" s="3">
        <f t="shared" si="36"/>
        <v>0.2</v>
      </c>
      <c r="M145" s="26">
        <f t="shared" si="36"/>
        <v>1254</v>
      </c>
      <c r="N145" s="47">
        <f t="shared" si="36"/>
        <v>1.5</v>
      </c>
      <c r="O145" s="26">
        <f t="shared" si="36"/>
        <v>108</v>
      </c>
      <c r="P145" s="227">
        <f t="shared" si="36"/>
        <v>0</v>
      </c>
      <c r="Q145" s="26">
        <f t="shared" si="36"/>
        <v>0</v>
      </c>
      <c r="R145" s="26">
        <f t="shared" si="36"/>
        <v>0</v>
      </c>
      <c r="S145" s="26">
        <f t="shared" si="36"/>
        <v>0</v>
      </c>
      <c r="T145" s="26">
        <f t="shared" si="36"/>
        <v>1535.91124</v>
      </c>
    </row>
    <row r="146" spans="1:20" ht="12.75" outlineLevel="2">
      <c r="A146" s="19" t="s">
        <v>358</v>
      </c>
      <c r="B146" s="19" t="s">
        <v>774</v>
      </c>
      <c r="C146" s="1" t="s">
        <v>775</v>
      </c>
      <c r="D146" s="62" t="s">
        <v>914</v>
      </c>
      <c r="E146" s="60" t="s">
        <v>713</v>
      </c>
      <c r="F146" s="23" t="s">
        <v>713</v>
      </c>
      <c r="K146" s="52">
        <v>1</v>
      </c>
      <c r="L146" s="53">
        <v>0.09</v>
      </c>
      <c r="M146" s="27">
        <f>K146*L146*$M$2</f>
        <v>282.15</v>
      </c>
      <c r="T146" s="26">
        <f>G146+I146+J146+M146+O146+Q146+R146+S146</f>
        <v>282.15</v>
      </c>
    </row>
    <row r="147" spans="1:20" s="3" customFormat="1" ht="12.75" outlineLevel="1">
      <c r="A147" s="222"/>
      <c r="B147" s="222"/>
      <c r="C147" s="224"/>
      <c r="D147" s="3" t="s">
        <v>29</v>
      </c>
      <c r="E147" s="26"/>
      <c r="F147" s="225"/>
      <c r="G147" s="26">
        <f aca="true" t="shared" si="37" ref="G147:T147">SUBTOTAL(9,G146:G146)</f>
        <v>0</v>
      </c>
      <c r="H147" s="226">
        <f t="shared" si="37"/>
        <v>0</v>
      </c>
      <c r="I147" s="26">
        <f t="shared" si="37"/>
        <v>0</v>
      </c>
      <c r="J147" s="26">
        <f t="shared" si="37"/>
        <v>0</v>
      </c>
      <c r="K147" s="51">
        <f t="shared" si="37"/>
        <v>1</v>
      </c>
      <c r="L147" s="3">
        <f t="shared" si="37"/>
        <v>0.09</v>
      </c>
      <c r="M147" s="26">
        <f t="shared" si="37"/>
        <v>282.15</v>
      </c>
      <c r="N147" s="47">
        <f t="shared" si="37"/>
        <v>0</v>
      </c>
      <c r="O147" s="26">
        <f t="shared" si="37"/>
        <v>0</v>
      </c>
      <c r="P147" s="227">
        <f t="shared" si="37"/>
        <v>0</v>
      </c>
      <c r="Q147" s="26">
        <f t="shared" si="37"/>
        <v>0</v>
      </c>
      <c r="R147" s="26">
        <f t="shared" si="37"/>
        <v>0</v>
      </c>
      <c r="S147" s="26">
        <f t="shared" si="37"/>
        <v>0</v>
      </c>
      <c r="T147" s="26">
        <f t="shared" si="37"/>
        <v>282.15</v>
      </c>
    </row>
    <row r="148" spans="1:20" ht="12.75" outlineLevel="2">
      <c r="A148" s="19" t="s">
        <v>358</v>
      </c>
      <c r="B148" s="19" t="s">
        <v>768</v>
      </c>
      <c r="C148" s="1" t="s">
        <v>909</v>
      </c>
      <c r="D148" s="23" t="s">
        <v>399</v>
      </c>
      <c r="E148" s="27" t="s">
        <v>710</v>
      </c>
      <c r="F148" s="2" t="s">
        <v>710</v>
      </c>
      <c r="G148" s="27"/>
      <c r="H148" s="56"/>
      <c r="I148" s="27"/>
      <c r="J148" s="27"/>
      <c r="O148" s="27"/>
      <c r="P148" s="23"/>
      <c r="R148" s="23"/>
      <c r="S148" s="27">
        <v>28.14</v>
      </c>
      <c r="T148" s="26">
        <f aca="true" t="shared" si="38" ref="T148:T157">G148+I148+J148+M148+O148+Q148+R148+S148</f>
        <v>28.14</v>
      </c>
    </row>
    <row r="149" spans="1:20" ht="12.75" outlineLevel="2">
      <c r="A149" s="19" t="s">
        <v>358</v>
      </c>
      <c r="B149" s="19" t="s">
        <v>768</v>
      </c>
      <c r="C149" s="1" t="s">
        <v>744</v>
      </c>
      <c r="D149" s="23" t="s">
        <v>399</v>
      </c>
      <c r="E149" s="27" t="s">
        <v>335</v>
      </c>
      <c r="F149" s="2">
        <v>15</v>
      </c>
      <c r="G149" s="27">
        <v>576.754425</v>
      </c>
      <c r="H149" s="56">
        <v>1860</v>
      </c>
      <c r="I149" s="27">
        <v>186</v>
      </c>
      <c r="J149" s="27"/>
      <c r="O149" s="27"/>
      <c r="P149" s="23"/>
      <c r="R149" s="23"/>
      <c r="T149" s="26">
        <f t="shared" si="38"/>
        <v>762.754425</v>
      </c>
    </row>
    <row r="150" spans="1:20" ht="12.75" outlineLevel="2">
      <c r="A150" s="19" t="s">
        <v>358</v>
      </c>
      <c r="B150" s="19" t="s">
        <v>768</v>
      </c>
      <c r="C150" s="1" t="s">
        <v>744</v>
      </c>
      <c r="D150" s="23" t="s">
        <v>399</v>
      </c>
      <c r="E150" s="27" t="s">
        <v>335</v>
      </c>
      <c r="F150" s="2" t="s">
        <v>337</v>
      </c>
      <c r="G150" s="27">
        <v>1584.0489599999999</v>
      </c>
      <c r="H150" s="56">
        <v>448</v>
      </c>
      <c r="I150" s="27">
        <v>26.88</v>
      </c>
      <c r="J150" s="27"/>
      <c r="O150" s="27"/>
      <c r="P150" s="23"/>
      <c r="R150" s="23"/>
      <c r="T150" s="26">
        <f t="shared" si="38"/>
        <v>1610.92896</v>
      </c>
    </row>
    <row r="151" spans="1:20" ht="12.75" outlineLevel="2">
      <c r="A151" s="19" t="s">
        <v>358</v>
      </c>
      <c r="B151" s="19" t="s">
        <v>768</v>
      </c>
      <c r="C151" s="1" t="s">
        <v>744</v>
      </c>
      <c r="D151" s="23" t="s">
        <v>399</v>
      </c>
      <c r="E151" s="27" t="s">
        <v>335</v>
      </c>
      <c r="F151" s="2" t="s">
        <v>338</v>
      </c>
      <c r="G151" s="27">
        <v>324.70308</v>
      </c>
      <c r="H151" s="56">
        <v>216</v>
      </c>
      <c r="I151" s="27">
        <v>12.96</v>
      </c>
      <c r="J151" s="27"/>
      <c r="O151" s="27"/>
      <c r="P151" s="23"/>
      <c r="R151" s="23"/>
      <c r="T151" s="26">
        <f t="shared" si="38"/>
        <v>337.66308</v>
      </c>
    </row>
    <row r="152" spans="1:20" ht="12.75" outlineLevel="2">
      <c r="A152" s="19" t="s">
        <v>358</v>
      </c>
      <c r="B152" s="19" t="s">
        <v>768</v>
      </c>
      <c r="C152" s="1" t="s">
        <v>744</v>
      </c>
      <c r="D152" s="23" t="s">
        <v>399</v>
      </c>
      <c r="E152" s="27" t="s">
        <v>335</v>
      </c>
      <c r="F152" s="2" t="s">
        <v>341</v>
      </c>
      <c r="G152" s="27">
        <v>65.29652999999999</v>
      </c>
      <c r="H152" s="56">
        <v>13</v>
      </c>
      <c r="I152" s="27">
        <v>0.78</v>
      </c>
      <c r="J152" s="27"/>
      <c r="O152" s="27"/>
      <c r="P152" s="23"/>
      <c r="R152" s="23"/>
      <c r="T152" s="26">
        <f t="shared" si="38"/>
        <v>66.07652999999999</v>
      </c>
    </row>
    <row r="153" spans="1:20" ht="12.75" outlineLevel="2">
      <c r="A153" s="19" t="s">
        <v>358</v>
      </c>
      <c r="B153" s="19" t="s">
        <v>768</v>
      </c>
      <c r="C153" s="1" t="s">
        <v>744</v>
      </c>
      <c r="D153" s="23" t="s">
        <v>399</v>
      </c>
      <c r="E153" s="27" t="s">
        <v>335</v>
      </c>
      <c r="F153" s="2" t="s">
        <v>339</v>
      </c>
      <c r="G153" s="27">
        <v>154.74887999999999</v>
      </c>
      <c r="H153" s="56">
        <v>324</v>
      </c>
      <c r="I153" s="27">
        <v>19.44</v>
      </c>
      <c r="J153" s="27"/>
      <c r="K153" s="51"/>
      <c r="L153" s="3"/>
      <c r="M153" s="26"/>
      <c r="N153" s="47"/>
      <c r="O153" s="26"/>
      <c r="P153" s="3"/>
      <c r="Q153" s="26"/>
      <c r="R153" s="3"/>
      <c r="T153" s="26">
        <f t="shared" si="38"/>
        <v>174.18887999999998</v>
      </c>
    </row>
    <row r="154" spans="1:20" ht="12.75" outlineLevel="2">
      <c r="A154" s="19" t="s">
        <v>358</v>
      </c>
      <c r="B154" s="19" t="s">
        <v>768</v>
      </c>
      <c r="C154" s="1" t="s">
        <v>744</v>
      </c>
      <c r="D154" s="23" t="s">
        <v>399</v>
      </c>
      <c r="E154" s="27" t="s">
        <v>335</v>
      </c>
      <c r="F154" s="2" t="s">
        <v>340</v>
      </c>
      <c r="G154" s="27">
        <v>44.55243</v>
      </c>
      <c r="H154" s="56">
        <v>42</v>
      </c>
      <c r="I154" s="27">
        <v>20.16</v>
      </c>
      <c r="J154" s="27"/>
      <c r="O154" s="27"/>
      <c r="P154" s="23"/>
      <c r="R154" s="23"/>
      <c r="T154" s="26">
        <f t="shared" si="38"/>
        <v>64.71243</v>
      </c>
    </row>
    <row r="155" spans="1:20" ht="12.75" outlineLevel="2">
      <c r="A155" s="19" t="s">
        <v>358</v>
      </c>
      <c r="B155" s="19" t="s">
        <v>768</v>
      </c>
      <c r="C155" s="1" t="s">
        <v>744</v>
      </c>
      <c r="D155" s="23" t="s">
        <v>399</v>
      </c>
      <c r="E155" s="27" t="s">
        <v>335</v>
      </c>
      <c r="F155" s="2" t="s">
        <v>356</v>
      </c>
      <c r="G155" s="27"/>
      <c r="H155" s="56"/>
      <c r="I155" s="27"/>
      <c r="J155" s="27">
        <f>105+75</f>
        <v>180</v>
      </c>
      <c r="O155" s="27"/>
      <c r="P155" s="23"/>
      <c r="R155" s="23"/>
      <c r="T155" s="26">
        <f t="shared" si="38"/>
        <v>180</v>
      </c>
    </row>
    <row r="156" spans="1:20" ht="12.75" outlineLevel="2">
      <c r="A156" s="19" t="s">
        <v>358</v>
      </c>
      <c r="B156" s="19" t="s">
        <v>768</v>
      </c>
      <c r="C156" s="1" t="s">
        <v>744</v>
      </c>
      <c r="D156" s="59" t="s">
        <v>399</v>
      </c>
      <c r="E156" s="60" t="s">
        <v>713</v>
      </c>
      <c r="F156" s="23" t="s">
        <v>713</v>
      </c>
      <c r="K156" s="52">
        <v>1</v>
      </c>
      <c r="L156" s="53">
        <v>0.21</v>
      </c>
      <c r="M156" s="27">
        <f>K156*L156*$M$2</f>
        <v>658.35</v>
      </c>
      <c r="T156" s="26">
        <f t="shared" si="38"/>
        <v>658.35</v>
      </c>
    </row>
    <row r="157" spans="1:20" ht="12.75" outlineLevel="2">
      <c r="A157" s="19" t="s">
        <v>358</v>
      </c>
      <c r="B157" s="19" t="s">
        <v>768</v>
      </c>
      <c r="C157" s="1" t="s">
        <v>744</v>
      </c>
      <c r="D157" s="23" t="s">
        <v>399</v>
      </c>
      <c r="E157" s="27" t="s">
        <v>710</v>
      </c>
      <c r="F157" s="2" t="s">
        <v>710</v>
      </c>
      <c r="G157" s="27"/>
      <c r="H157" s="56"/>
      <c r="I157" s="27"/>
      <c r="J157" s="27"/>
      <c r="O157" s="27"/>
      <c r="P157" s="23"/>
      <c r="R157" s="23"/>
      <c r="S157" s="27">
        <v>39.39</v>
      </c>
      <c r="T157" s="26">
        <f t="shared" si="38"/>
        <v>39.39</v>
      </c>
    </row>
    <row r="158" spans="1:20" s="3" customFormat="1" ht="12.75" outlineLevel="1">
      <c r="A158" s="222"/>
      <c r="B158" s="222"/>
      <c r="C158" s="224"/>
      <c r="D158" s="3" t="s">
        <v>30</v>
      </c>
      <c r="E158" s="26"/>
      <c r="F158" s="225"/>
      <c r="G158" s="26">
        <f aca="true" t="shared" si="39" ref="G158:T158">SUBTOTAL(9,G148:G157)</f>
        <v>2750.104305</v>
      </c>
      <c r="H158" s="226">
        <f t="shared" si="39"/>
        <v>2903</v>
      </c>
      <c r="I158" s="26">
        <f t="shared" si="39"/>
        <v>266.22</v>
      </c>
      <c r="J158" s="26">
        <f t="shared" si="39"/>
        <v>180</v>
      </c>
      <c r="K158" s="51">
        <f t="shared" si="39"/>
        <v>1</v>
      </c>
      <c r="L158" s="3">
        <f t="shared" si="39"/>
        <v>0.21</v>
      </c>
      <c r="M158" s="26">
        <f t="shared" si="39"/>
        <v>658.35</v>
      </c>
      <c r="N158" s="47">
        <f t="shared" si="39"/>
        <v>0</v>
      </c>
      <c r="O158" s="26">
        <f t="shared" si="39"/>
        <v>0</v>
      </c>
      <c r="P158" s="227">
        <f t="shared" si="39"/>
        <v>0</v>
      </c>
      <c r="Q158" s="26">
        <f t="shared" si="39"/>
        <v>0</v>
      </c>
      <c r="R158" s="26">
        <f t="shared" si="39"/>
        <v>0</v>
      </c>
      <c r="S158" s="26">
        <f t="shared" si="39"/>
        <v>67.53</v>
      </c>
      <c r="T158" s="26">
        <f t="shared" si="39"/>
        <v>3922.2043049999993</v>
      </c>
    </row>
    <row r="159" spans="1:20" ht="12.75" outlineLevel="2">
      <c r="A159" s="19" t="s">
        <v>358</v>
      </c>
      <c r="B159" s="19" t="s">
        <v>865</v>
      </c>
      <c r="C159" s="1" t="s">
        <v>864</v>
      </c>
      <c r="D159" s="23" t="s">
        <v>863</v>
      </c>
      <c r="E159" s="27" t="s">
        <v>861</v>
      </c>
      <c r="F159" s="2" t="s">
        <v>861</v>
      </c>
      <c r="G159" s="27"/>
      <c r="H159" s="56"/>
      <c r="I159" s="27"/>
      <c r="J159" s="27"/>
      <c r="N159" s="58">
        <f>O159/$O$2</f>
        <v>1</v>
      </c>
      <c r="O159" s="27">
        <v>72</v>
      </c>
      <c r="P159" s="23"/>
      <c r="R159" s="23"/>
      <c r="T159" s="26">
        <f>G159+I159+J159+M159+O159+Q159+R159+S159</f>
        <v>72</v>
      </c>
    </row>
    <row r="160" spans="1:20" ht="12.75" outlineLevel="2">
      <c r="A160" s="19" t="s">
        <v>358</v>
      </c>
      <c r="B160" s="19" t="s">
        <v>865</v>
      </c>
      <c r="C160" s="1" t="s">
        <v>864</v>
      </c>
      <c r="D160" s="59" t="s">
        <v>863</v>
      </c>
      <c r="E160" s="60" t="s">
        <v>713</v>
      </c>
      <c r="F160" s="23" t="s">
        <v>713</v>
      </c>
      <c r="K160" s="52">
        <v>1</v>
      </c>
      <c r="L160" s="53">
        <v>1</v>
      </c>
      <c r="M160" s="27">
        <f>K160*L160*$M$2</f>
        <v>3135</v>
      </c>
      <c r="T160" s="26">
        <f>G160+I160+J160+M160+O160+Q160+R160+S160</f>
        <v>3135</v>
      </c>
    </row>
    <row r="161" spans="1:20" s="3" customFormat="1" ht="12.75" outlineLevel="1">
      <c r="A161" s="222"/>
      <c r="B161" s="222"/>
      <c r="C161" s="224"/>
      <c r="D161" s="3" t="s">
        <v>31</v>
      </c>
      <c r="E161" s="26"/>
      <c r="F161" s="225"/>
      <c r="G161" s="26">
        <f aca="true" t="shared" si="40" ref="G161:T161">SUBTOTAL(9,G159:G160)</f>
        <v>0</v>
      </c>
      <c r="H161" s="226">
        <f t="shared" si="40"/>
        <v>0</v>
      </c>
      <c r="I161" s="26">
        <f t="shared" si="40"/>
        <v>0</v>
      </c>
      <c r="J161" s="26">
        <f t="shared" si="40"/>
        <v>0</v>
      </c>
      <c r="K161" s="51">
        <f t="shared" si="40"/>
        <v>1</v>
      </c>
      <c r="L161" s="3">
        <f t="shared" si="40"/>
        <v>1</v>
      </c>
      <c r="M161" s="26">
        <f t="shared" si="40"/>
        <v>3135</v>
      </c>
      <c r="N161" s="47">
        <f t="shared" si="40"/>
        <v>1</v>
      </c>
      <c r="O161" s="26">
        <f t="shared" si="40"/>
        <v>72</v>
      </c>
      <c r="P161" s="227">
        <f t="shared" si="40"/>
        <v>0</v>
      </c>
      <c r="Q161" s="26">
        <f t="shared" si="40"/>
        <v>0</v>
      </c>
      <c r="R161" s="26">
        <f t="shared" si="40"/>
        <v>0</v>
      </c>
      <c r="S161" s="26">
        <f t="shared" si="40"/>
        <v>0</v>
      </c>
      <c r="T161" s="26">
        <f t="shared" si="40"/>
        <v>3207</v>
      </c>
    </row>
    <row r="162" spans="1:20" ht="12.75" outlineLevel="2">
      <c r="A162" s="19" t="s">
        <v>358</v>
      </c>
      <c r="B162" s="19" t="s">
        <v>766</v>
      </c>
      <c r="C162" s="1" t="s">
        <v>400</v>
      </c>
      <c r="D162" s="23" t="s">
        <v>401</v>
      </c>
      <c r="E162" s="27" t="s">
        <v>861</v>
      </c>
      <c r="F162" s="2" t="s">
        <v>861</v>
      </c>
      <c r="G162" s="27"/>
      <c r="H162" s="56"/>
      <c r="I162" s="27"/>
      <c r="J162" s="27"/>
      <c r="K162" s="51"/>
      <c r="L162" s="3"/>
      <c r="M162" s="26"/>
      <c r="N162" s="58">
        <f>O162/$O$2</f>
        <v>1.25</v>
      </c>
      <c r="O162" s="27">
        <v>90</v>
      </c>
      <c r="P162" s="3"/>
      <c r="Q162" s="26"/>
      <c r="R162" s="3"/>
      <c r="T162" s="26">
        <f aca="true" t="shared" si="41" ref="T162:T169">G162+I162+J162+M162+O162+Q162+R162+S162</f>
        <v>90</v>
      </c>
    </row>
    <row r="163" spans="1:20" ht="12.75" outlineLevel="2">
      <c r="A163" s="19" t="s">
        <v>358</v>
      </c>
      <c r="B163" s="19" t="s">
        <v>766</v>
      </c>
      <c r="C163" s="1" t="s">
        <v>400</v>
      </c>
      <c r="D163" s="23" t="s">
        <v>401</v>
      </c>
      <c r="E163" s="27" t="s">
        <v>335</v>
      </c>
      <c r="F163" s="2">
        <v>15</v>
      </c>
      <c r="G163" s="27">
        <v>881.89803</v>
      </c>
      <c r="H163" s="56">
        <v>2481</v>
      </c>
      <c r="I163" s="27">
        <v>248.1</v>
      </c>
      <c r="J163" s="27"/>
      <c r="O163" s="27"/>
      <c r="P163" s="23"/>
      <c r="R163" s="23"/>
      <c r="T163" s="26">
        <f t="shared" si="41"/>
        <v>1129.99803</v>
      </c>
    </row>
    <row r="164" spans="1:20" ht="12.75" outlineLevel="2">
      <c r="A164" s="19" t="s">
        <v>358</v>
      </c>
      <c r="B164" s="19" t="s">
        <v>766</v>
      </c>
      <c r="C164" s="1" t="s">
        <v>400</v>
      </c>
      <c r="D164" s="23" t="s">
        <v>401</v>
      </c>
      <c r="E164" s="27" t="s">
        <v>335</v>
      </c>
      <c r="F164" s="2" t="s">
        <v>337</v>
      </c>
      <c r="G164" s="27">
        <v>22.007699999999996</v>
      </c>
      <c r="H164" s="56">
        <v>5</v>
      </c>
      <c r="I164" s="27">
        <v>0.3</v>
      </c>
      <c r="J164" s="27"/>
      <c r="O164" s="27"/>
      <c r="P164" s="23"/>
      <c r="R164" s="23"/>
      <c r="T164" s="26">
        <f t="shared" si="41"/>
        <v>22.307699999999997</v>
      </c>
    </row>
    <row r="165" spans="1:20" ht="12.75" outlineLevel="2">
      <c r="A165" s="19" t="s">
        <v>358</v>
      </c>
      <c r="B165" s="19" t="s">
        <v>766</v>
      </c>
      <c r="C165" s="1" t="s">
        <v>400</v>
      </c>
      <c r="D165" s="23" t="s">
        <v>401</v>
      </c>
      <c r="E165" s="27" t="s">
        <v>335</v>
      </c>
      <c r="F165" s="2" t="s">
        <v>338</v>
      </c>
      <c r="G165" s="27">
        <v>112.10237999999998</v>
      </c>
      <c r="H165" s="56">
        <v>87</v>
      </c>
      <c r="I165" s="27">
        <v>5.22</v>
      </c>
      <c r="J165" s="27"/>
      <c r="O165" s="27"/>
      <c r="P165" s="23"/>
      <c r="R165" s="23"/>
      <c r="T165" s="26">
        <f t="shared" si="41"/>
        <v>117.32237999999998</v>
      </c>
    </row>
    <row r="166" spans="1:20" ht="12.75" outlineLevel="2">
      <c r="A166" s="19" t="s">
        <v>358</v>
      </c>
      <c r="B166" s="19" t="s">
        <v>766</v>
      </c>
      <c r="C166" s="1" t="s">
        <v>400</v>
      </c>
      <c r="D166" s="23" t="s">
        <v>401</v>
      </c>
      <c r="E166" s="27" t="s">
        <v>335</v>
      </c>
      <c r="F166" s="2" t="s">
        <v>339</v>
      </c>
      <c r="G166" s="27">
        <v>18.753929999999997</v>
      </c>
      <c r="H166" s="56">
        <v>37</v>
      </c>
      <c r="I166" s="27">
        <v>2.22</v>
      </c>
      <c r="J166" s="27"/>
      <c r="O166" s="27"/>
      <c r="P166" s="23"/>
      <c r="R166" s="23"/>
      <c r="T166" s="26">
        <f t="shared" si="41"/>
        <v>20.973929999999996</v>
      </c>
    </row>
    <row r="167" spans="1:20" ht="12.75" outlineLevel="2">
      <c r="A167" s="19" t="s">
        <v>358</v>
      </c>
      <c r="B167" s="19" t="s">
        <v>766</v>
      </c>
      <c r="C167" s="1" t="s">
        <v>400</v>
      </c>
      <c r="D167" s="23" t="s">
        <v>401</v>
      </c>
      <c r="E167" s="27" t="s">
        <v>335</v>
      </c>
      <c r="F167" s="2" t="s">
        <v>340</v>
      </c>
      <c r="G167" s="27">
        <v>133.8363</v>
      </c>
      <c r="H167" s="56">
        <v>211</v>
      </c>
      <c r="I167" s="27">
        <v>101.28</v>
      </c>
      <c r="J167" s="27"/>
      <c r="K167" s="51"/>
      <c r="L167" s="3"/>
      <c r="M167" s="26"/>
      <c r="N167" s="47"/>
      <c r="O167" s="26"/>
      <c r="P167" s="3"/>
      <c r="Q167" s="26"/>
      <c r="R167" s="3"/>
      <c r="T167" s="26">
        <f t="shared" si="41"/>
        <v>235.1163</v>
      </c>
    </row>
    <row r="168" spans="1:20" ht="12.75" outlineLevel="2">
      <c r="A168" s="19" t="s">
        <v>358</v>
      </c>
      <c r="B168" s="19" t="s">
        <v>766</v>
      </c>
      <c r="C168" s="1" t="s">
        <v>400</v>
      </c>
      <c r="D168" s="72" t="s">
        <v>401</v>
      </c>
      <c r="E168" s="27" t="s">
        <v>335</v>
      </c>
      <c r="F168" s="2" t="s">
        <v>356</v>
      </c>
      <c r="G168" s="27"/>
      <c r="H168" s="56"/>
      <c r="I168" s="27"/>
      <c r="J168" s="27">
        <v>180</v>
      </c>
      <c r="K168" s="51"/>
      <c r="L168" s="3"/>
      <c r="M168" s="26"/>
      <c r="N168" s="47"/>
      <c r="O168" s="26"/>
      <c r="P168" s="3"/>
      <c r="Q168" s="26"/>
      <c r="R168" s="3"/>
      <c r="T168" s="26">
        <f t="shared" si="41"/>
        <v>180</v>
      </c>
    </row>
    <row r="169" spans="1:20" ht="12.75" outlineLevel="2">
      <c r="A169" s="19" t="s">
        <v>358</v>
      </c>
      <c r="B169" s="19" t="s">
        <v>766</v>
      </c>
      <c r="C169" s="1" t="s">
        <v>400</v>
      </c>
      <c r="D169" s="76" t="s">
        <v>401</v>
      </c>
      <c r="E169" s="60" t="s">
        <v>713</v>
      </c>
      <c r="F169" s="23" t="s">
        <v>713</v>
      </c>
      <c r="K169" s="52">
        <v>2</v>
      </c>
      <c r="L169" s="53">
        <v>0.4</v>
      </c>
      <c r="M169" s="27">
        <f>K169*L169*$M$2</f>
        <v>2508</v>
      </c>
      <c r="T169" s="26">
        <f t="shared" si="41"/>
        <v>2508</v>
      </c>
    </row>
    <row r="170" spans="1:20" s="3" customFormat="1" ht="12.75" outlineLevel="1">
      <c r="A170" s="222"/>
      <c r="B170" s="222"/>
      <c r="C170" s="224"/>
      <c r="D170" s="3" t="s">
        <v>32</v>
      </c>
      <c r="E170" s="26"/>
      <c r="F170" s="225"/>
      <c r="G170" s="26">
        <f aca="true" t="shared" si="42" ref="G170:T170">SUBTOTAL(9,G162:G169)</f>
        <v>1168.59834</v>
      </c>
      <c r="H170" s="226">
        <f t="shared" si="42"/>
        <v>2821</v>
      </c>
      <c r="I170" s="26">
        <f t="shared" si="42"/>
        <v>357.12</v>
      </c>
      <c r="J170" s="26">
        <f t="shared" si="42"/>
        <v>180</v>
      </c>
      <c r="K170" s="51">
        <f t="shared" si="42"/>
        <v>2</v>
      </c>
      <c r="L170" s="3">
        <f t="shared" si="42"/>
        <v>0.4</v>
      </c>
      <c r="M170" s="26">
        <f t="shared" si="42"/>
        <v>2508</v>
      </c>
      <c r="N170" s="47">
        <f t="shared" si="42"/>
        <v>1.25</v>
      </c>
      <c r="O170" s="26">
        <f t="shared" si="42"/>
        <v>90</v>
      </c>
      <c r="P170" s="227">
        <f t="shared" si="42"/>
        <v>0</v>
      </c>
      <c r="Q170" s="26">
        <f t="shared" si="42"/>
        <v>0</v>
      </c>
      <c r="R170" s="26">
        <f t="shared" si="42"/>
        <v>0</v>
      </c>
      <c r="S170" s="26">
        <f t="shared" si="42"/>
        <v>0</v>
      </c>
      <c r="T170" s="26">
        <f t="shared" si="42"/>
        <v>4303.71834</v>
      </c>
    </row>
    <row r="171" spans="1:20" ht="12.75" outlineLevel="2">
      <c r="A171" s="19" t="s">
        <v>358</v>
      </c>
      <c r="B171" s="19" t="s">
        <v>826</v>
      </c>
      <c r="C171" s="2">
        <v>409250</v>
      </c>
      <c r="D171" s="59" t="s">
        <v>915</v>
      </c>
      <c r="E171" s="60" t="s">
        <v>713</v>
      </c>
      <c r="F171" s="23" t="s">
        <v>713</v>
      </c>
      <c r="K171" s="52">
        <v>1</v>
      </c>
      <c r="L171" s="53">
        <v>0.1</v>
      </c>
      <c r="M171" s="27">
        <f>K171*L171*$M$2</f>
        <v>313.5</v>
      </c>
      <c r="T171" s="26">
        <f>G171+I171+J171+M171+O171+Q171+R171+S171</f>
        <v>313.5</v>
      </c>
    </row>
    <row r="172" spans="1:20" s="3" customFormat="1" ht="12.75" outlineLevel="1">
      <c r="A172" s="222"/>
      <c r="B172" s="222"/>
      <c r="C172" s="224"/>
      <c r="D172" s="3" t="s">
        <v>33</v>
      </c>
      <c r="E172" s="26"/>
      <c r="F172" s="225"/>
      <c r="G172" s="26">
        <f aca="true" t="shared" si="43" ref="G172:T172">SUBTOTAL(9,G171:G171)</f>
        <v>0</v>
      </c>
      <c r="H172" s="226">
        <f t="shared" si="43"/>
        <v>0</v>
      </c>
      <c r="I172" s="26">
        <f t="shared" si="43"/>
        <v>0</v>
      </c>
      <c r="J172" s="26">
        <f t="shared" si="43"/>
        <v>0</v>
      </c>
      <c r="K172" s="51">
        <f t="shared" si="43"/>
        <v>1</v>
      </c>
      <c r="L172" s="3">
        <f t="shared" si="43"/>
        <v>0.1</v>
      </c>
      <c r="M172" s="26">
        <f t="shared" si="43"/>
        <v>313.5</v>
      </c>
      <c r="N172" s="47">
        <f t="shared" si="43"/>
        <v>0</v>
      </c>
      <c r="O172" s="26">
        <f t="shared" si="43"/>
        <v>0</v>
      </c>
      <c r="P172" s="227">
        <f t="shared" si="43"/>
        <v>0</v>
      </c>
      <c r="Q172" s="26">
        <f t="shared" si="43"/>
        <v>0</v>
      </c>
      <c r="R172" s="26">
        <f t="shared" si="43"/>
        <v>0</v>
      </c>
      <c r="S172" s="26">
        <f t="shared" si="43"/>
        <v>0</v>
      </c>
      <c r="T172" s="26">
        <f t="shared" si="43"/>
        <v>313.5</v>
      </c>
    </row>
    <row r="173" spans="1:20" ht="12.75" outlineLevel="2">
      <c r="A173" s="19" t="s">
        <v>358</v>
      </c>
      <c r="B173" s="19" t="s">
        <v>795</v>
      </c>
      <c r="C173" s="1" t="s">
        <v>451</v>
      </c>
      <c r="D173" s="23" t="s">
        <v>452</v>
      </c>
      <c r="E173" s="27" t="s">
        <v>861</v>
      </c>
      <c r="F173" s="2" t="s">
        <v>861</v>
      </c>
      <c r="G173" s="27"/>
      <c r="H173" s="56"/>
      <c r="I173" s="27"/>
      <c r="J173" s="27"/>
      <c r="N173" s="58">
        <f>O173/$O$2</f>
        <v>2</v>
      </c>
      <c r="O173" s="27">
        <v>144</v>
      </c>
      <c r="P173" s="23"/>
      <c r="R173" s="23"/>
      <c r="T173" s="26">
        <f aca="true" t="shared" si="44" ref="T173:T183">G173+I173+J173+M173+O173+Q173+R173+S173</f>
        <v>144</v>
      </c>
    </row>
    <row r="174" spans="1:20" ht="12.75" outlineLevel="2">
      <c r="A174" s="19" t="s">
        <v>358</v>
      </c>
      <c r="B174" s="19" t="s">
        <v>795</v>
      </c>
      <c r="C174" s="1" t="s">
        <v>451</v>
      </c>
      <c r="D174" s="23" t="s">
        <v>452</v>
      </c>
      <c r="E174" s="27" t="s">
        <v>335</v>
      </c>
      <c r="F174" s="2">
        <v>15</v>
      </c>
      <c r="G174" s="27">
        <v>4812.346890000007</v>
      </c>
      <c r="H174" s="56">
        <v>13629</v>
      </c>
      <c r="I174" s="27">
        <v>1362.9</v>
      </c>
      <c r="J174" s="27"/>
      <c r="O174" s="27"/>
      <c r="P174" s="23"/>
      <c r="R174" s="23"/>
      <c r="T174" s="26">
        <f t="shared" si="44"/>
        <v>6175.246890000008</v>
      </c>
    </row>
    <row r="175" spans="1:20" ht="12.75" outlineLevel="2">
      <c r="A175" s="19" t="s">
        <v>358</v>
      </c>
      <c r="B175" s="19" t="s">
        <v>795</v>
      </c>
      <c r="C175" s="1" t="s">
        <v>451</v>
      </c>
      <c r="D175" s="23" t="s">
        <v>452</v>
      </c>
      <c r="E175" s="27" t="s">
        <v>335</v>
      </c>
      <c r="F175" s="2" t="s">
        <v>337</v>
      </c>
      <c r="G175" s="27">
        <v>170.07002999999997</v>
      </c>
      <c r="H175" s="56">
        <v>34</v>
      </c>
      <c r="I175" s="27">
        <v>2.04</v>
      </c>
      <c r="J175" s="27"/>
      <c r="O175" s="27"/>
      <c r="P175" s="23"/>
      <c r="R175" s="23"/>
      <c r="T175" s="26">
        <f t="shared" si="44"/>
        <v>172.11002999999997</v>
      </c>
    </row>
    <row r="176" spans="1:20" ht="12.75" outlineLevel="2">
      <c r="A176" s="19" t="s">
        <v>358</v>
      </c>
      <c r="B176" s="19" t="s">
        <v>795</v>
      </c>
      <c r="C176" s="1" t="s">
        <v>451</v>
      </c>
      <c r="D176" s="23" t="s">
        <v>452</v>
      </c>
      <c r="E176" s="27" t="s">
        <v>335</v>
      </c>
      <c r="F176" s="2" t="s">
        <v>338</v>
      </c>
      <c r="G176" s="27">
        <v>73.71</v>
      </c>
      <c r="H176" s="56">
        <v>44</v>
      </c>
      <c r="I176" s="27">
        <v>2.64</v>
      </c>
      <c r="J176" s="27"/>
      <c r="K176" s="51"/>
      <c r="L176" s="3"/>
      <c r="M176" s="26"/>
      <c r="N176" s="47"/>
      <c r="O176" s="26"/>
      <c r="P176" s="3"/>
      <c r="Q176" s="26"/>
      <c r="R176" s="3"/>
      <c r="T176" s="26">
        <f t="shared" si="44"/>
        <v>76.35</v>
      </c>
    </row>
    <row r="177" spans="1:20" ht="12.75" outlineLevel="2">
      <c r="A177" s="19" t="s">
        <v>358</v>
      </c>
      <c r="B177" s="19" t="s">
        <v>795</v>
      </c>
      <c r="C177" s="1" t="s">
        <v>451</v>
      </c>
      <c r="D177" s="23" t="s">
        <v>452</v>
      </c>
      <c r="E177" s="27" t="s">
        <v>335</v>
      </c>
      <c r="F177" s="2" t="s">
        <v>339</v>
      </c>
      <c r="G177" s="27">
        <v>148.30978499999998</v>
      </c>
      <c r="H177" s="56">
        <v>101</v>
      </c>
      <c r="I177" s="27">
        <v>6.06</v>
      </c>
      <c r="J177" s="27"/>
      <c r="O177" s="27"/>
      <c r="P177" s="23"/>
      <c r="R177" s="23"/>
      <c r="T177" s="26">
        <f t="shared" si="44"/>
        <v>154.36978499999998</v>
      </c>
    </row>
    <row r="178" spans="1:20" ht="12.75" outlineLevel="2">
      <c r="A178" s="19" t="s">
        <v>358</v>
      </c>
      <c r="B178" s="19" t="s">
        <v>795</v>
      </c>
      <c r="C178" s="1" t="s">
        <v>451</v>
      </c>
      <c r="D178" s="23" t="s">
        <v>452</v>
      </c>
      <c r="E178" s="27" t="s">
        <v>335</v>
      </c>
      <c r="F178" s="2" t="s">
        <v>340</v>
      </c>
      <c r="G178" s="27">
        <v>70.86689999999999</v>
      </c>
      <c r="H178" s="56">
        <v>76</v>
      </c>
      <c r="I178" s="27">
        <v>36.48</v>
      </c>
      <c r="J178" s="27"/>
      <c r="O178" s="27"/>
      <c r="P178" s="23"/>
      <c r="R178" s="23"/>
      <c r="T178" s="26">
        <f t="shared" si="44"/>
        <v>107.34689999999998</v>
      </c>
    </row>
    <row r="179" spans="1:20" ht="12.75" outlineLevel="2">
      <c r="A179" s="19" t="s">
        <v>358</v>
      </c>
      <c r="B179" s="19" t="s">
        <v>795</v>
      </c>
      <c r="C179" s="1" t="s">
        <v>451</v>
      </c>
      <c r="D179" s="23" t="s">
        <v>452</v>
      </c>
      <c r="E179" s="27" t="s">
        <v>335</v>
      </c>
      <c r="F179" s="2" t="s">
        <v>356</v>
      </c>
      <c r="G179" s="27"/>
      <c r="H179" s="56"/>
      <c r="I179" s="27"/>
      <c r="J179" s="27">
        <v>180</v>
      </c>
      <c r="O179" s="27"/>
      <c r="P179" s="23"/>
      <c r="R179" s="23"/>
      <c r="T179" s="26">
        <f t="shared" si="44"/>
        <v>180</v>
      </c>
    </row>
    <row r="180" spans="1:20" ht="12.75" outlineLevel="2">
      <c r="A180" s="19" t="s">
        <v>358</v>
      </c>
      <c r="B180" s="19" t="s">
        <v>795</v>
      </c>
      <c r="C180" s="1" t="s">
        <v>451</v>
      </c>
      <c r="D180" s="23" t="s">
        <v>452</v>
      </c>
      <c r="E180" s="27" t="s">
        <v>335</v>
      </c>
      <c r="F180" s="2" t="s">
        <v>343</v>
      </c>
      <c r="G180" s="27">
        <v>0.44752499999999995</v>
      </c>
      <c r="H180" s="56">
        <v>1</v>
      </c>
      <c r="I180" s="27">
        <v>0.06</v>
      </c>
      <c r="J180" s="27"/>
      <c r="O180" s="27"/>
      <c r="P180" s="23"/>
      <c r="R180" s="23"/>
      <c r="T180" s="26">
        <f t="shared" si="44"/>
        <v>0.507525</v>
      </c>
    </row>
    <row r="181" spans="1:20" ht="12.75" outlineLevel="2">
      <c r="A181" s="19" t="s">
        <v>358</v>
      </c>
      <c r="B181" s="19" t="s">
        <v>795</v>
      </c>
      <c r="C181" s="1" t="s">
        <v>451</v>
      </c>
      <c r="D181" s="23" t="s">
        <v>452</v>
      </c>
      <c r="E181" s="27" t="s">
        <v>335</v>
      </c>
      <c r="F181" s="2" t="s">
        <v>346</v>
      </c>
      <c r="G181" s="27">
        <v>7.339409999999999</v>
      </c>
      <c r="H181" s="56">
        <v>1</v>
      </c>
      <c r="I181" s="27">
        <v>0.06</v>
      </c>
      <c r="J181" s="27"/>
      <c r="O181" s="27"/>
      <c r="P181" s="23"/>
      <c r="R181" s="23"/>
      <c r="T181" s="26">
        <f t="shared" si="44"/>
        <v>7.399409999999999</v>
      </c>
    </row>
    <row r="182" spans="1:20" ht="12.75" outlineLevel="2">
      <c r="A182" s="19" t="s">
        <v>358</v>
      </c>
      <c r="B182" s="19" t="s">
        <v>795</v>
      </c>
      <c r="C182" s="1" t="s">
        <v>451</v>
      </c>
      <c r="D182" s="59" t="s">
        <v>452</v>
      </c>
      <c r="E182" s="60" t="s">
        <v>713</v>
      </c>
      <c r="F182" s="23" t="s">
        <v>713</v>
      </c>
      <c r="K182" s="52">
        <v>2.2</v>
      </c>
      <c r="L182" s="53">
        <v>0.32</v>
      </c>
      <c r="M182" s="27">
        <f>K182*L182*$M$2</f>
        <v>2207.0400000000004</v>
      </c>
      <c r="T182" s="26">
        <f t="shared" si="44"/>
        <v>2207.0400000000004</v>
      </c>
    </row>
    <row r="183" spans="1:20" ht="12.75" outlineLevel="2">
      <c r="A183" s="19" t="s">
        <v>358</v>
      </c>
      <c r="B183" s="19" t="s">
        <v>795</v>
      </c>
      <c r="C183" s="1" t="s">
        <v>451</v>
      </c>
      <c r="D183" s="23" t="s">
        <v>452</v>
      </c>
      <c r="E183" s="27" t="s">
        <v>710</v>
      </c>
      <c r="F183" s="2" t="s">
        <v>710</v>
      </c>
      <c r="G183" s="27"/>
      <c r="H183" s="56"/>
      <c r="I183" s="27"/>
      <c r="J183" s="27"/>
      <c r="O183" s="27"/>
      <c r="P183" s="23"/>
      <c r="R183" s="23"/>
      <c r="S183" s="27">
        <v>717.83</v>
      </c>
      <c r="T183" s="26">
        <f t="shared" si="44"/>
        <v>717.83</v>
      </c>
    </row>
    <row r="184" spans="1:20" s="3" customFormat="1" ht="12.75" outlineLevel="1">
      <c r="A184" s="222"/>
      <c r="B184" s="222"/>
      <c r="C184" s="224"/>
      <c r="D184" s="3" t="s">
        <v>66</v>
      </c>
      <c r="E184" s="26"/>
      <c r="F184" s="225"/>
      <c r="G184" s="26">
        <f aca="true" t="shared" si="45" ref="G184:T184">SUBTOTAL(9,G173:G183)</f>
        <v>5283.0905400000065</v>
      </c>
      <c r="H184" s="226">
        <f t="shared" si="45"/>
        <v>13886</v>
      </c>
      <c r="I184" s="26">
        <f t="shared" si="45"/>
        <v>1410.24</v>
      </c>
      <c r="J184" s="26">
        <f t="shared" si="45"/>
        <v>180</v>
      </c>
      <c r="K184" s="51">
        <f t="shared" si="45"/>
        <v>2.2</v>
      </c>
      <c r="L184" s="3">
        <f t="shared" si="45"/>
        <v>0.32</v>
      </c>
      <c r="M184" s="26">
        <f t="shared" si="45"/>
        <v>2207.0400000000004</v>
      </c>
      <c r="N184" s="47">
        <f t="shared" si="45"/>
        <v>2</v>
      </c>
      <c r="O184" s="26">
        <f t="shared" si="45"/>
        <v>144</v>
      </c>
      <c r="P184" s="227">
        <f t="shared" si="45"/>
        <v>0</v>
      </c>
      <c r="Q184" s="26">
        <f t="shared" si="45"/>
        <v>0</v>
      </c>
      <c r="R184" s="26">
        <f t="shared" si="45"/>
        <v>0</v>
      </c>
      <c r="S184" s="26">
        <f t="shared" si="45"/>
        <v>717.83</v>
      </c>
      <c r="T184" s="26">
        <f t="shared" si="45"/>
        <v>9942.200540000007</v>
      </c>
    </row>
    <row r="185" spans="1:20" ht="12.75" outlineLevel="2">
      <c r="A185" s="19" t="s">
        <v>358</v>
      </c>
      <c r="B185" s="19" t="s">
        <v>795</v>
      </c>
      <c r="C185" s="1" t="s">
        <v>453</v>
      </c>
      <c r="D185" s="23" t="s">
        <v>454</v>
      </c>
      <c r="E185" s="27" t="s">
        <v>335</v>
      </c>
      <c r="F185" s="2">
        <v>15</v>
      </c>
      <c r="G185" s="27">
        <v>423.79037999999997</v>
      </c>
      <c r="H185" s="56">
        <v>1153</v>
      </c>
      <c r="I185" s="27">
        <v>115.3</v>
      </c>
      <c r="J185" s="27"/>
      <c r="O185" s="27"/>
      <c r="P185" s="23"/>
      <c r="R185" s="23"/>
      <c r="T185" s="26">
        <f aca="true" t="shared" si="46" ref="T185:T190">G185+I185+J185+M185+O185+Q185+R185+S185</f>
        <v>539.09038</v>
      </c>
    </row>
    <row r="186" spans="1:20" ht="12.75" outlineLevel="2">
      <c r="A186" s="19" t="s">
        <v>358</v>
      </c>
      <c r="B186" s="19" t="s">
        <v>795</v>
      </c>
      <c r="C186" s="1" t="s">
        <v>453</v>
      </c>
      <c r="D186" s="23" t="s">
        <v>454</v>
      </c>
      <c r="E186" s="27" t="s">
        <v>335</v>
      </c>
      <c r="F186" s="2" t="s">
        <v>337</v>
      </c>
      <c r="G186" s="27">
        <v>4.001399999999999</v>
      </c>
      <c r="H186" s="56">
        <v>2</v>
      </c>
      <c r="I186" s="27">
        <v>0.12</v>
      </c>
      <c r="J186" s="27"/>
      <c r="K186" s="51"/>
      <c r="L186" s="3"/>
      <c r="M186" s="26"/>
      <c r="N186" s="47"/>
      <c r="O186" s="26"/>
      <c r="P186" s="3"/>
      <c r="Q186" s="26"/>
      <c r="R186" s="3"/>
      <c r="T186" s="26">
        <f t="shared" si="46"/>
        <v>4.1213999999999995</v>
      </c>
    </row>
    <row r="187" spans="1:20" ht="12.75" outlineLevel="2">
      <c r="A187" s="19" t="s">
        <v>358</v>
      </c>
      <c r="B187" s="19" t="s">
        <v>795</v>
      </c>
      <c r="C187" s="1" t="s">
        <v>453</v>
      </c>
      <c r="D187" s="23" t="s">
        <v>454</v>
      </c>
      <c r="E187" s="27" t="s">
        <v>335</v>
      </c>
      <c r="F187" s="2" t="s">
        <v>338</v>
      </c>
      <c r="G187" s="27">
        <v>5.3176499999999995</v>
      </c>
      <c r="H187" s="56">
        <v>4</v>
      </c>
      <c r="I187" s="27">
        <v>0.24</v>
      </c>
      <c r="J187" s="27"/>
      <c r="O187" s="27"/>
      <c r="P187" s="23"/>
      <c r="R187" s="23"/>
      <c r="T187" s="26">
        <f t="shared" si="46"/>
        <v>5.55765</v>
      </c>
    </row>
    <row r="188" spans="1:20" ht="12.75" outlineLevel="2">
      <c r="A188" s="19" t="s">
        <v>358</v>
      </c>
      <c r="B188" s="19" t="s">
        <v>795</v>
      </c>
      <c r="C188" s="1" t="s">
        <v>453</v>
      </c>
      <c r="D188" s="23" t="s">
        <v>454</v>
      </c>
      <c r="E188" s="27" t="s">
        <v>335</v>
      </c>
      <c r="F188" s="2" t="s">
        <v>339</v>
      </c>
      <c r="G188" s="27">
        <v>513.079515</v>
      </c>
      <c r="H188" s="56">
        <v>110</v>
      </c>
      <c r="I188" s="27">
        <v>6.6</v>
      </c>
      <c r="J188" s="27"/>
      <c r="O188" s="27"/>
      <c r="P188" s="23"/>
      <c r="R188" s="23"/>
      <c r="T188" s="26">
        <f t="shared" si="46"/>
        <v>519.679515</v>
      </c>
    </row>
    <row r="189" spans="1:20" ht="12.75" outlineLevel="2">
      <c r="A189" s="19" t="s">
        <v>358</v>
      </c>
      <c r="B189" s="19" t="s">
        <v>795</v>
      </c>
      <c r="C189" s="1" t="s">
        <v>453</v>
      </c>
      <c r="D189" s="23" t="s">
        <v>454</v>
      </c>
      <c r="E189" s="27" t="s">
        <v>335</v>
      </c>
      <c r="F189" s="2" t="s">
        <v>356</v>
      </c>
      <c r="G189" s="27"/>
      <c r="H189" s="56"/>
      <c r="I189" s="27"/>
      <c r="J189" s="27">
        <v>180</v>
      </c>
      <c r="O189" s="27"/>
      <c r="P189" s="23"/>
      <c r="R189" s="23"/>
      <c r="T189" s="26">
        <f t="shared" si="46"/>
        <v>180</v>
      </c>
    </row>
    <row r="190" spans="1:20" ht="12.75" outlineLevel="2">
      <c r="A190" s="19" t="s">
        <v>358</v>
      </c>
      <c r="B190" s="19" t="s">
        <v>795</v>
      </c>
      <c r="C190" s="1" t="s">
        <v>453</v>
      </c>
      <c r="D190" s="59" t="s">
        <v>454</v>
      </c>
      <c r="E190" s="60" t="s">
        <v>713</v>
      </c>
      <c r="F190" s="23" t="s">
        <v>713</v>
      </c>
      <c r="K190" s="52">
        <v>1</v>
      </c>
      <c r="L190" s="53">
        <v>1</v>
      </c>
      <c r="M190" s="27">
        <f>K190*L190*$M$2</f>
        <v>3135</v>
      </c>
      <c r="T190" s="26">
        <f t="shared" si="46"/>
        <v>3135</v>
      </c>
    </row>
    <row r="191" spans="1:20" s="3" customFormat="1" ht="12.75" outlineLevel="1">
      <c r="A191" s="222"/>
      <c r="B191" s="222"/>
      <c r="C191" s="224"/>
      <c r="D191" s="3" t="s">
        <v>67</v>
      </c>
      <c r="E191" s="26"/>
      <c r="F191" s="225"/>
      <c r="G191" s="26">
        <f aca="true" t="shared" si="47" ref="G191:T191">SUBTOTAL(9,G185:G190)</f>
        <v>946.188945</v>
      </c>
      <c r="H191" s="226">
        <f t="shared" si="47"/>
        <v>1269</v>
      </c>
      <c r="I191" s="26">
        <f t="shared" si="47"/>
        <v>122.25999999999999</v>
      </c>
      <c r="J191" s="26">
        <f t="shared" si="47"/>
        <v>180</v>
      </c>
      <c r="K191" s="51">
        <f t="shared" si="47"/>
        <v>1</v>
      </c>
      <c r="L191" s="3">
        <f t="shared" si="47"/>
        <v>1</v>
      </c>
      <c r="M191" s="26">
        <f t="shared" si="47"/>
        <v>3135</v>
      </c>
      <c r="N191" s="47">
        <f t="shared" si="47"/>
        <v>0</v>
      </c>
      <c r="O191" s="26">
        <f t="shared" si="47"/>
        <v>0</v>
      </c>
      <c r="P191" s="227">
        <f t="shared" si="47"/>
        <v>0</v>
      </c>
      <c r="Q191" s="26">
        <f t="shared" si="47"/>
        <v>0</v>
      </c>
      <c r="R191" s="26">
        <f t="shared" si="47"/>
        <v>0</v>
      </c>
      <c r="S191" s="26">
        <f t="shared" si="47"/>
        <v>0</v>
      </c>
      <c r="T191" s="26">
        <f t="shared" si="47"/>
        <v>4383.448945</v>
      </c>
    </row>
    <row r="192" spans="1:20" ht="12.75" outlineLevel="2">
      <c r="A192" s="19" t="s">
        <v>358</v>
      </c>
      <c r="B192" s="19" t="s">
        <v>757</v>
      </c>
      <c r="C192" s="40" t="s">
        <v>368</v>
      </c>
      <c r="D192" s="72" t="s">
        <v>463</v>
      </c>
      <c r="E192" s="27" t="s">
        <v>335</v>
      </c>
      <c r="F192" s="2">
        <v>15</v>
      </c>
      <c r="G192" s="27">
        <v>2.60091</v>
      </c>
      <c r="H192" s="56">
        <v>7</v>
      </c>
      <c r="I192" s="27">
        <v>0.7</v>
      </c>
      <c r="J192" s="27"/>
      <c r="O192" s="27"/>
      <c r="P192" s="23"/>
      <c r="R192" s="23"/>
      <c r="T192" s="26">
        <f aca="true" t="shared" si="48" ref="T192:T197">G192+I192+J192+M192+O192+Q192+R192+S192</f>
        <v>3.30091</v>
      </c>
    </row>
    <row r="193" spans="1:20" ht="12.75" outlineLevel="2">
      <c r="A193" s="19" t="s">
        <v>358</v>
      </c>
      <c r="B193" s="19" t="s">
        <v>757</v>
      </c>
      <c r="C193" s="40" t="s">
        <v>368</v>
      </c>
      <c r="D193" s="72" t="s">
        <v>463</v>
      </c>
      <c r="E193" s="27" t="s">
        <v>335</v>
      </c>
      <c r="F193" s="2" t="s">
        <v>337</v>
      </c>
      <c r="G193" s="27">
        <v>137.90088</v>
      </c>
      <c r="H193" s="56">
        <v>30</v>
      </c>
      <c r="I193" s="27">
        <v>1.8</v>
      </c>
      <c r="J193" s="27"/>
      <c r="O193" s="27"/>
      <c r="P193" s="23"/>
      <c r="R193" s="23"/>
      <c r="T193" s="26">
        <f t="shared" si="48"/>
        <v>139.70088</v>
      </c>
    </row>
    <row r="194" spans="1:20" ht="12.75" outlineLevel="2">
      <c r="A194" s="19" t="s">
        <v>358</v>
      </c>
      <c r="B194" s="19" t="s">
        <v>757</v>
      </c>
      <c r="C194" s="40" t="s">
        <v>368</v>
      </c>
      <c r="D194" s="72" t="s">
        <v>463</v>
      </c>
      <c r="E194" s="27" t="s">
        <v>335</v>
      </c>
      <c r="F194" s="2" t="s">
        <v>338</v>
      </c>
      <c r="G194" s="27">
        <v>17.91153</v>
      </c>
      <c r="H194" s="56">
        <v>12</v>
      </c>
      <c r="I194" s="27">
        <v>0.72</v>
      </c>
      <c r="J194" s="27"/>
      <c r="O194" s="27"/>
      <c r="P194" s="23"/>
      <c r="R194" s="23"/>
      <c r="T194" s="26">
        <f t="shared" si="48"/>
        <v>18.631529999999998</v>
      </c>
    </row>
    <row r="195" spans="1:20" ht="12.75" outlineLevel="2">
      <c r="A195" s="19" t="s">
        <v>358</v>
      </c>
      <c r="B195" s="19" t="s">
        <v>757</v>
      </c>
      <c r="C195" s="1" t="s">
        <v>368</v>
      </c>
      <c r="D195" s="23" t="s">
        <v>463</v>
      </c>
      <c r="E195" s="27" t="s">
        <v>335</v>
      </c>
      <c r="F195" s="2" t="s">
        <v>339</v>
      </c>
      <c r="G195" s="27">
        <v>0.46331999999999995</v>
      </c>
      <c r="H195" s="56">
        <v>1</v>
      </c>
      <c r="I195" s="27">
        <v>0.06</v>
      </c>
      <c r="J195" s="27"/>
      <c r="O195" s="27"/>
      <c r="P195" s="23"/>
      <c r="R195" s="23"/>
      <c r="T195" s="26">
        <f t="shared" si="48"/>
        <v>0.52332</v>
      </c>
    </row>
    <row r="196" spans="1:20" ht="12.75" outlineLevel="2">
      <c r="A196" s="19" t="s">
        <v>358</v>
      </c>
      <c r="B196" s="19" t="s">
        <v>757</v>
      </c>
      <c r="C196" s="40" t="s">
        <v>368</v>
      </c>
      <c r="D196" s="72" t="s">
        <v>463</v>
      </c>
      <c r="E196" s="27" t="s">
        <v>335</v>
      </c>
      <c r="F196" s="2" t="s">
        <v>356</v>
      </c>
      <c r="G196" s="27"/>
      <c r="H196" s="56"/>
      <c r="I196" s="27"/>
      <c r="J196" s="27">
        <v>150</v>
      </c>
      <c r="O196" s="27"/>
      <c r="P196" s="23"/>
      <c r="R196" s="23"/>
      <c r="T196" s="26">
        <f t="shared" si="48"/>
        <v>150</v>
      </c>
    </row>
    <row r="197" spans="1:20" ht="12.75" outlineLevel="2">
      <c r="A197" s="19" t="s">
        <v>358</v>
      </c>
      <c r="B197" s="19" t="s">
        <v>757</v>
      </c>
      <c r="C197" s="40" t="s">
        <v>368</v>
      </c>
      <c r="D197" s="72" t="s">
        <v>463</v>
      </c>
      <c r="E197" s="27" t="s">
        <v>710</v>
      </c>
      <c r="F197" s="2" t="s">
        <v>710</v>
      </c>
      <c r="G197" s="27"/>
      <c r="H197" s="56"/>
      <c r="I197" s="27"/>
      <c r="J197" s="27"/>
      <c r="O197" s="27"/>
      <c r="P197" s="23"/>
      <c r="R197" s="23"/>
      <c r="S197" s="27">
        <v>53.34</v>
      </c>
      <c r="T197" s="26">
        <f t="shared" si="48"/>
        <v>53.34</v>
      </c>
    </row>
    <row r="198" spans="1:20" s="3" customFormat="1" ht="12.75" outlineLevel="1">
      <c r="A198" s="222"/>
      <c r="B198" s="222"/>
      <c r="C198" s="224"/>
      <c r="D198" s="3" t="s">
        <v>78</v>
      </c>
      <c r="E198" s="26"/>
      <c r="F198" s="225"/>
      <c r="G198" s="26">
        <f aca="true" t="shared" si="49" ref="G198:T198">SUBTOTAL(9,G192:G197)</f>
        <v>158.87664</v>
      </c>
      <c r="H198" s="226">
        <f t="shared" si="49"/>
        <v>50</v>
      </c>
      <c r="I198" s="26">
        <f t="shared" si="49"/>
        <v>3.28</v>
      </c>
      <c r="J198" s="26">
        <f t="shared" si="49"/>
        <v>150</v>
      </c>
      <c r="K198" s="51">
        <f t="shared" si="49"/>
        <v>0</v>
      </c>
      <c r="L198" s="3">
        <f t="shared" si="49"/>
        <v>0</v>
      </c>
      <c r="M198" s="26">
        <f t="shared" si="49"/>
        <v>0</v>
      </c>
      <c r="N198" s="47">
        <f t="shared" si="49"/>
        <v>0</v>
      </c>
      <c r="O198" s="26">
        <f t="shared" si="49"/>
        <v>0</v>
      </c>
      <c r="P198" s="227">
        <f t="shared" si="49"/>
        <v>0</v>
      </c>
      <c r="Q198" s="26">
        <f t="shared" si="49"/>
        <v>0</v>
      </c>
      <c r="R198" s="26">
        <f t="shared" si="49"/>
        <v>0</v>
      </c>
      <c r="S198" s="26">
        <f t="shared" si="49"/>
        <v>53.34</v>
      </c>
      <c r="T198" s="26">
        <f t="shared" si="49"/>
        <v>365.49664000000007</v>
      </c>
    </row>
    <row r="199" spans="1:20" ht="12.75" outlineLevel="2">
      <c r="A199" s="19" t="s">
        <v>358</v>
      </c>
      <c r="B199" s="19" t="s">
        <v>795</v>
      </c>
      <c r="C199" s="1" t="s">
        <v>478</v>
      </c>
      <c r="D199" s="23" t="s">
        <v>479</v>
      </c>
      <c r="E199" s="27" t="s">
        <v>861</v>
      </c>
      <c r="F199" s="2" t="s">
        <v>861</v>
      </c>
      <c r="G199" s="27"/>
      <c r="H199" s="56"/>
      <c r="I199" s="27"/>
      <c r="J199" s="27"/>
      <c r="N199" s="58">
        <f>O199/$O$2</f>
        <v>1.25</v>
      </c>
      <c r="O199" s="27">
        <v>90</v>
      </c>
      <c r="P199" s="23"/>
      <c r="R199" s="23"/>
      <c r="T199" s="26">
        <f aca="true" t="shared" si="50" ref="T199:T206">G199+I199+J199+M199+O199+Q199+R199+S199</f>
        <v>90</v>
      </c>
    </row>
    <row r="200" spans="1:20" ht="12.75" outlineLevel="2">
      <c r="A200" s="19" t="s">
        <v>358</v>
      </c>
      <c r="B200" s="19" t="s">
        <v>795</v>
      </c>
      <c r="C200" s="1" t="s">
        <v>478</v>
      </c>
      <c r="D200" s="23" t="s">
        <v>479</v>
      </c>
      <c r="E200" s="27" t="s">
        <v>335</v>
      </c>
      <c r="F200" s="2">
        <v>15</v>
      </c>
      <c r="G200" s="27">
        <v>53.308125</v>
      </c>
      <c r="H200" s="56">
        <v>150</v>
      </c>
      <c r="I200" s="27">
        <v>15</v>
      </c>
      <c r="J200" s="27"/>
      <c r="O200" s="27"/>
      <c r="P200" s="23"/>
      <c r="R200" s="23"/>
      <c r="T200" s="26">
        <f t="shared" si="50"/>
        <v>68.30812499999999</v>
      </c>
    </row>
    <row r="201" spans="1:20" ht="12.75" outlineLevel="2">
      <c r="A201" s="19" t="s">
        <v>358</v>
      </c>
      <c r="B201" s="19" t="s">
        <v>795</v>
      </c>
      <c r="C201" s="1" t="s">
        <v>478</v>
      </c>
      <c r="D201" s="23" t="s">
        <v>479</v>
      </c>
      <c r="E201" s="27" t="s">
        <v>335</v>
      </c>
      <c r="F201" s="2" t="s">
        <v>337</v>
      </c>
      <c r="G201" s="27">
        <v>27.59913</v>
      </c>
      <c r="H201" s="56">
        <v>9</v>
      </c>
      <c r="I201" s="27">
        <v>0.54</v>
      </c>
      <c r="J201" s="27"/>
      <c r="O201" s="27"/>
      <c r="P201" s="23"/>
      <c r="R201" s="23"/>
      <c r="T201" s="26">
        <f t="shared" si="50"/>
        <v>28.139129999999998</v>
      </c>
    </row>
    <row r="202" spans="1:20" ht="12.75" outlineLevel="2">
      <c r="A202" s="19" t="s">
        <v>358</v>
      </c>
      <c r="B202" s="19" t="s">
        <v>795</v>
      </c>
      <c r="C202" s="1" t="s">
        <v>478</v>
      </c>
      <c r="D202" s="23" t="s">
        <v>479</v>
      </c>
      <c r="E202" s="27" t="s">
        <v>335</v>
      </c>
      <c r="F202" s="2" t="s">
        <v>338</v>
      </c>
      <c r="G202" s="27">
        <v>18.40644</v>
      </c>
      <c r="H202" s="56">
        <v>5</v>
      </c>
      <c r="I202" s="27">
        <v>0.3</v>
      </c>
      <c r="J202" s="27"/>
      <c r="O202" s="27"/>
      <c r="P202" s="23"/>
      <c r="R202" s="23"/>
      <c r="T202" s="26">
        <f t="shared" si="50"/>
        <v>18.70644</v>
      </c>
    </row>
    <row r="203" spans="1:20" ht="12.75" outlineLevel="2">
      <c r="A203" s="19" t="s">
        <v>358</v>
      </c>
      <c r="B203" s="19" t="s">
        <v>795</v>
      </c>
      <c r="C203" s="1" t="s">
        <v>478</v>
      </c>
      <c r="D203" s="23" t="s">
        <v>479</v>
      </c>
      <c r="E203" s="27" t="s">
        <v>335</v>
      </c>
      <c r="F203" s="2" t="s">
        <v>339</v>
      </c>
      <c r="G203" s="27">
        <v>24.10317</v>
      </c>
      <c r="H203" s="56">
        <v>45</v>
      </c>
      <c r="I203" s="27">
        <v>2.7</v>
      </c>
      <c r="J203" s="27"/>
      <c r="O203" s="27"/>
      <c r="P203" s="23"/>
      <c r="R203" s="23"/>
      <c r="T203" s="26">
        <f t="shared" si="50"/>
        <v>26.803169999999998</v>
      </c>
    </row>
    <row r="204" spans="1:20" ht="12.75" outlineLevel="2">
      <c r="A204" s="19" t="s">
        <v>358</v>
      </c>
      <c r="B204" s="19" t="s">
        <v>795</v>
      </c>
      <c r="C204" s="1" t="s">
        <v>478</v>
      </c>
      <c r="D204" s="23" t="s">
        <v>479</v>
      </c>
      <c r="E204" s="27" t="s">
        <v>335</v>
      </c>
      <c r="F204" s="2" t="s">
        <v>340</v>
      </c>
      <c r="G204" s="27">
        <v>2.85363</v>
      </c>
      <c r="H204" s="56">
        <v>4</v>
      </c>
      <c r="I204" s="27">
        <v>1.92</v>
      </c>
      <c r="J204" s="27"/>
      <c r="O204" s="27"/>
      <c r="P204" s="23"/>
      <c r="R204" s="23"/>
      <c r="T204" s="26">
        <f t="shared" si="50"/>
        <v>4.77363</v>
      </c>
    </row>
    <row r="205" spans="1:20" ht="12.75" outlineLevel="2">
      <c r="A205" s="19" t="s">
        <v>358</v>
      </c>
      <c r="B205" s="19" t="s">
        <v>795</v>
      </c>
      <c r="C205" s="1" t="s">
        <v>478</v>
      </c>
      <c r="D205" s="23" t="s">
        <v>479</v>
      </c>
      <c r="E205" s="27" t="s">
        <v>335</v>
      </c>
      <c r="F205" s="2" t="s">
        <v>356</v>
      </c>
      <c r="G205" s="27"/>
      <c r="H205" s="56"/>
      <c r="I205" s="27"/>
      <c r="J205" s="27">
        <v>180</v>
      </c>
      <c r="O205" s="27"/>
      <c r="P205" s="23"/>
      <c r="R205" s="23"/>
      <c r="T205" s="26">
        <f t="shared" si="50"/>
        <v>180</v>
      </c>
    </row>
    <row r="206" spans="1:20" ht="12.75" outlineLevel="2">
      <c r="A206" s="19" t="s">
        <v>358</v>
      </c>
      <c r="B206" s="19" t="s">
        <v>795</v>
      </c>
      <c r="C206" s="1" t="s">
        <v>478</v>
      </c>
      <c r="D206" s="59" t="s">
        <v>479</v>
      </c>
      <c r="E206" s="60" t="s">
        <v>713</v>
      </c>
      <c r="F206" s="23" t="s">
        <v>713</v>
      </c>
      <c r="K206" s="52">
        <v>2.2</v>
      </c>
      <c r="L206" s="53">
        <v>0.07</v>
      </c>
      <c r="M206" s="27">
        <f>K206*L206*$M$2</f>
        <v>482.7900000000001</v>
      </c>
      <c r="T206" s="26">
        <f t="shared" si="50"/>
        <v>482.7900000000001</v>
      </c>
    </row>
    <row r="207" spans="1:20" s="3" customFormat="1" ht="12.75" outlineLevel="1">
      <c r="A207" s="222"/>
      <c r="B207" s="222"/>
      <c r="C207" s="224"/>
      <c r="D207" s="3" t="s">
        <v>90</v>
      </c>
      <c r="E207" s="26"/>
      <c r="F207" s="225"/>
      <c r="G207" s="26">
        <f aca="true" t="shared" si="51" ref="G207:T207">SUBTOTAL(9,G199:G206)</f>
        <v>126.270495</v>
      </c>
      <c r="H207" s="226">
        <f t="shared" si="51"/>
        <v>213</v>
      </c>
      <c r="I207" s="26">
        <f t="shared" si="51"/>
        <v>20.46</v>
      </c>
      <c r="J207" s="26">
        <f t="shared" si="51"/>
        <v>180</v>
      </c>
      <c r="K207" s="51">
        <f t="shared" si="51"/>
        <v>2.2</v>
      </c>
      <c r="L207" s="3">
        <f t="shared" si="51"/>
        <v>0.07</v>
      </c>
      <c r="M207" s="26">
        <f t="shared" si="51"/>
        <v>482.7900000000001</v>
      </c>
      <c r="N207" s="47">
        <f t="shared" si="51"/>
        <v>1.25</v>
      </c>
      <c r="O207" s="26">
        <f t="shared" si="51"/>
        <v>90</v>
      </c>
      <c r="P207" s="227">
        <f t="shared" si="51"/>
        <v>0</v>
      </c>
      <c r="Q207" s="26">
        <f t="shared" si="51"/>
        <v>0</v>
      </c>
      <c r="R207" s="26">
        <f t="shared" si="51"/>
        <v>0</v>
      </c>
      <c r="S207" s="26">
        <f t="shared" si="51"/>
        <v>0</v>
      </c>
      <c r="T207" s="26">
        <f t="shared" si="51"/>
        <v>899.520495</v>
      </c>
    </row>
    <row r="208" spans="1:20" ht="12.75" outlineLevel="2">
      <c r="A208" s="19" t="s">
        <v>358</v>
      </c>
      <c r="B208" s="19" t="s">
        <v>768</v>
      </c>
      <c r="C208" s="1" t="s">
        <v>480</v>
      </c>
      <c r="D208" s="23" t="s">
        <v>481</v>
      </c>
      <c r="E208" s="27" t="s">
        <v>335</v>
      </c>
      <c r="F208" s="2">
        <v>15</v>
      </c>
      <c r="G208" s="27">
        <v>32.23233</v>
      </c>
      <c r="H208" s="56">
        <v>91</v>
      </c>
      <c r="I208" s="27">
        <v>9.1</v>
      </c>
      <c r="J208" s="27"/>
      <c r="O208" s="27"/>
      <c r="P208" s="23"/>
      <c r="R208" s="23"/>
      <c r="T208" s="26">
        <f aca="true" t="shared" si="52" ref="T208:T214">G208+I208+J208+M208+O208+Q208+R208+S208</f>
        <v>41.33233</v>
      </c>
    </row>
    <row r="209" spans="1:20" ht="12.75" outlineLevel="2">
      <c r="A209" s="19" t="s">
        <v>358</v>
      </c>
      <c r="B209" s="19" t="s">
        <v>768</v>
      </c>
      <c r="C209" s="1" t="s">
        <v>480</v>
      </c>
      <c r="D209" s="23" t="s">
        <v>481</v>
      </c>
      <c r="E209" s="27" t="s">
        <v>335</v>
      </c>
      <c r="F209" s="2" t="s">
        <v>337</v>
      </c>
      <c r="G209" s="27">
        <v>19.301489999999998</v>
      </c>
      <c r="H209" s="56">
        <v>5</v>
      </c>
      <c r="I209" s="27">
        <v>0.3</v>
      </c>
      <c r="J209" s="27"/>
      <c r="K209" s="51"/>
      <c r="L209" s="3"/>
      <c r="M209" s="26"/>
      <c r="N209" s="47"/>
      <c r="O209" s="26"/>
      <c r="P209" s="3"/>
      <c r="Q209" s="26"/>
      <c r="R209" s="3"/>
      <c r="T209" s="26">
        <f t="shared" si="52"/>
        <v>19.60149</v>
      </c>
    </row>
    <row r="210" spans="1:20" ht="12.75" outlineLevel="2">
      <c r="A210" s="19" t="s">
        <v>358</v>
      </c>
      <c r="B210" s="19" t="s">
        <v>768</v>
      </c>
      <c r="C210" s="1" t="s">
        <v>480</v>
      </c>
      <c r="D210" s="23" t="s">
        <v>481</v>
      </c>
      <c r="E210" s="27" t="s">
        <v>335</v>
      </c>
      <c r="F210" s="2" t="s">
        <v>338</v>
      </c>
      <c r="G210" s="27">
        <v>27.24111</v>
      </c>
      <c r="H210" s="56">
        <v>18</v>
      </c>
      <c r="I210" s="27">
        <v>1.08</v>
      </c>
      <c r="J210" s="27"/>
      <c r="O210" s="27"/>
      <c r="P210" s="23"/>
      <c r="R210" s="23"/>
      <c r="T210" s="26">
        <f t="shared" si="52"/>
        <v>28.321109999999997</v>
      </c>
    </row>
    <row r="211" spans="1:20" ht="12.75" outlineLevel="2">
      <c r="A211" s="19" t="s">
        <v>358</v>
      </c>
      <c r="B211" s="19" t="s">
        <v>768</v>
      </c>
      <c r="C211" s="1" t="s">
        <v>480</v>
      </c>
      <c r="D211" s="23" t="s">
        <v>481</v>
      </c>
      <c r="E211" s="27" t="s">
        <v>335</v>
      </c>
      <c r="F211" s="2" t="s">
        <v>339</v>
      </c>
      <c r="G211" s="27">
        <v>5.17023</v>
      </c>
      <c r="H211" s="56">
        <v>10</v>
      </c>
      <c r="I211" s="27">
        <v>0.6</v>
      </c>
      <c r="J211" s="27"/>
      <c r="K211" s="51"/>
      <c r="L211" s="3"/>
      <c r="M211" s="26"/>
      <c r="N211" s="47"/>
      <c r="O211" s="26"/>
      <c r="P211" s="3"/>
      <c r="Q211" s="26"/>
      <c r="R211" s="3"/>
      <c r="T211" s="26">
        <f t="shared" si="52"/>
        <v>5.77023</v>
      </c>
    </row>
    <row r="212" spans="1:20" ht="12.75" outlineLevel="2">
      <c r="A212" s="19" t="s">
        <v>358</v>
      </c>
      <c r="B212" s="19" t="s">
        <v>768</v>
      </c>
      <c r="C212" s="1" t="s">
        <v>480</v>
      </c>
      <c r="D212" s="23" t="s">
        <v>481</v>
      </c>
      <c r="E212" s="27" t="s">
        <v>335</v>
      </c>
      <c r="F212" s="2" t="s">
        <v>340</v>
      </c>
      <c r="G212" s="27">
        <v>10.78272</v>
      </c>
      <c r="H212" s="56">
        <v>18</v>
      </c>
      <c r="I212" s="27">
        <v>8.64</v>
      </c>
      <c r="J212" s="27"/>
      <c r="O212" s="27"/>
      <c r="P212" s="23"/>
      <c r="R212" s="23"/>
      <c r="T212" s="26">
        <f t="shared" si="52"/>
        <v>19.422719999999998</v>
      </c>
    </row>
    <row r="213" spans="1:20" ht="12.75" outlineLevel="2">
      <c r="A213" s="19" t="s">
        <v>358</v>
      </c>
      <c r="B213" s="19" t="s">
        <v>768</v>
      </c>
      <c r="C213" s="1" t="s">
        <v>480</v>
      </c>
      <c r="D213" s="23" t="s">
        <v>481</v>
      </c>
      <c r="E213" s="27" t="s">
        <v>335</v>
      </c>
      <c r="F213" s="2" t="s">
        <v>356</v>
      </c>
      <c r="G213" s="27"/>
      <c r="H213" s="56"/>
      <c r="I213" s="27"/>
      <c r="J213" s="27">
        <v>180</v>
      </c>
      <c r="O213" s="27"/>
      <c r="P213" s="23"/>
      <c r="R213" s="23"/>
      <c r="T213" s="26">
        <f t="shared" si="52"/>
        <v>180</v>
      </c>
    </row>
    <row r="214" spans="1:20" ht="12.75" outlineLevel="2">
      <c r="A214" s="19" t="s">
        <v>358</v>
      </c>
      <c r="B214" s="19" t="s">
        <v>768</v>
      </c>
      <c r="C214" s="1" t="s">
        <v>480</v>
      </c>
      <c r="D214" s="23" t="s">
        <v>481</v>
      </c>
      <c r="E214" s="27" t="s">
        <v>710</v>
      </c>
      <c r="F214" s="2" t="s">
        <v>710</v>
      </c>
      <c r="G214" s="27"/>
      <c r="H214" s="56"/>
      <c r="I214" s="27"/>
      <c r="J214" s="27"/>
      <c r="O214" s="27"/>
      <c r="P214" s="23"/>
      <c r="R214" s="23"/>
      <c r="S214" s="27">
        <v>15.93</v>
      </c>
      <c r="T214" s="26">
        <f t="shared" si="52"/>
        <v>15.93</v>
      </c>
    </row>
    <row r="215" spans="1:20" s="3" customFormat="1" ht="12.75" outlineLevel="1">
      <c r="A215" s="222"/>
      <c r="B215" s="222"/>
      <c r="C215" s="224"/>
      <c r="D215" s="3" t="s">
        <v>91</v>
      </c>
      <c r="E215" s="26"/>
      <c r="F215" s="225"/>
      <c r="G215" s="26">
        <f aca="true" t="shared" si="53" ref="G215:T215">SUBTOTAL(9,G208:G214)</f>
        <v>94.72787999999998</v>
      </c>
      <c r="H215" s="226">
        <f t="shared" si="53"/>
        <v>142</v>
      </c>
      <c r="I215" s="26">
        <f t="shared" si="53"/>
        <v>19.72</v>
      </c>
      <c r="J215" s="26">
        <f t="shared" si="53"/>
        <v>180</v>
      </c>
      <c r="K215" s="51">
        <f t="shared" si="53"/>
        <v>0</v>
      </c>
      <c r="L215" s="3">
        <f t="shared" si="53"/>
        <v>0</v>
      </c>
      <c r="M215" s="26">
        <f t="shared" si="53"/>
        <v>0</v>
      </c>
      <c r="N215" s="47">
        <f t="shared" si="53"/>
        <v>0</v>
      </c>
      <c r="O215" s="26">
        <f t="shared" si="53"/>
        <v>0</v>
      </c>
      <c r="P215" s="227">
        <f t="shared" si="53"/>
        <v>0</v>
      </c>
      <c r="Q215" s="26">
        <f t="shared" si="53"/>
        <v>0</v>
      </c>
      <c r="R215" s="26">
        <f t="shared" si="53"/>
        <v>0</v>
      </c>
      <c r="S215" s="26">
        <f t="shared" si="53"/>
        <v>15.93</v>
      </c>
      <c r="T215" s="26">
        <f t="shared" si="53"/>
        <v>310.37788</v>
      </c>
    </row>
    <row r="216" spans="1:20" ht="12.75" outlineLevel="2">
      <c r="A216" s="19" t="s">
        <v>358</v>
      </c>
      <c r="B216" s="19" t="s">
        <v>768</v>
      </c>
      <c r="C216" s="1" t="s">
        <v>482</v>
      </c>
      <c r="D216" s="23" t="s">
        <v>483</v>
      </c>
      <c r="E216" s="27" t="s">
        <v>335</v>
      </c>
      <c r="F216" s="2">
        <v>15</v>
      </c>
      <c r="G216" s="27">
        <v>147.804345</v>
      </c>
      <c r="H216" s="56">
        <v>419</v>
      </c>
      <c r="I216" s="27">
        <v>41.9</v>
      </c>
      <c r="J216" s="27"/>
      <c r="O216" s="27"/>
      <c r="P216" s="23"/>
      <c r="R216" s="23"/>
      <c r="T216" s="26">
        <f>G216+I216+J216+M216+O216+Q216+R216+S216</f>
        <v>189.70434500000002</v>
      </c>
    </row>
    <row r="217" spans="1:20" ht="12.75" outlineLevel="2">
      <c r="A217" s="19" t="s">
        <v>358</v>
      </c>
      <c r="B217" s="19" t="s">
        <v>768</v>
      </c>
      <c r="C217" s="1" t="s">
        <v>482</v>
      </c>
      <c r="D217" s="23" t="s">
        <v>483</v>
      </c>
      <c r="E217" s="27" t="s">
        <v>335</v>
      </c>
      <c r="F217" s="2" t="s">
        <v>339</v>
      </c>
      <c r="G217" s="27">
        <v>1.64268</v>
      </c>
      <c r="H217" s="56">
        <v>2</v>
      </c>
      <c r="I217" s="27">
        <v>0.12</v>
      </c>
      <c r="J217" s="27"/>
      <c r="O217" s="27"/>
      <c r="P217" s="23"/>
      <c r="R217" s="23"/>
      <c r="T217" s="26">
        <f>G217+I217+J217+M217+O217+Q217+R217+S217</f>
        <v>1.76268</v>
      </c>
    </row>
    <row r="218" spans="1:20" ht="12.75" outlineLevel="2">
      <c r="A218" s="19" t="s">
        <v>358</v>
      </c>
      <c r="B218" s="19" t="s">
        <v>768</v>
      </c>
      <c r="C218" s="1" t="s">
        <v>482</v>
      </c>
      <c r="D218" s="23" t="s">
        <v>483</v>
      </c>
      <c r="E218" s="27" t="s">
        <v>335</v>
      </c>
      <c r="F218" s="2" t="s">
        <v>356</v>
      </c>
      <c r="G218" s="27"/>
      <c r="H218" s="56"/>
      <c r="I218" s="27"/>
      <c r="J218" s="27">
        <v>180</v>
      </c>
      <c r="O218" s="27"/>
      <c r="P218" s="23"/>
      <c r="R218" s="23"/>
      <c r="T218" s="26">
        <f>G218+I218+J218+M218+O218+Q218+R218+S218</f>
        <v>180</v>
      </c>
    </row>
    <row r="219" spans="1:20" ht="12.75" outlineLevel="2">
      <c r="A219" s="19" t="s">
        <v>358</v>
      </c>
      <c r="B219" s="19" t="s">
        <v>768</v>
      </c>
      <c r="C219" s="1" t="s">
        <v>482</v>
      </c>
      <c r="D219" s="59" t="s">
        <v>483</v>
      </c>
      <c r="E219" s="60" t="s">
        <v>713</v>
      </c>
      <c r="F219" s="23" t="s">
        <v>713</v>
      </c>
      <c r="K219" s="52">
        <v>2.2</v>
      </c>
      <c r="L219" s="53">
        <v>0.03</v>
      </c>
      <c r="M219" s="27">
        <f>K219*L219*$M$2</f>
        <v>206.91</v>
      </c>
      <c r="T219" s="26">
        <f>G219+I219+J219+M219+O219+Q219+R219+S219</f>
        <v>206.91</v>
      </c>
    </row>
    <row r="220" spans="1:20" s="3" customFormat="1" ht="12.75" outlineLevel="1">
      <c r="A220" s="222"/>
      <c r="B220" s="222"/>
      <c r="C220" s="224"/>
      <c r="D220" s="3" t="s">
        <v>92</v>
      </c>
      <c r="E220" s="26"/>
      <c r="F220" s="225"/>
      <c r="G220" s="26">
        <f aca="true" t="shared" si="54" ref="G220:T220">SUBTOTAL(9,G216:G219)</f>
        <v>149.44702500000002</v>
      </c>
      <c r="H220" s="226">
        <f t="shared" si="54"/>
        <v>421</v>
      </c>
      <c r="I220" s="26">
        <f t="shared" si="54"/>
        <v>42.019999999999996</v>
      </c>
      <c r="J220" s="26">
        <f t="shared" si="54"/>
        <v>180</v>
      </c>
      <c r="K220" s="51">
        <f t="shared" si="54"/>
        <v>2.2</v>
      </c>
      <c r="L220" s="3">
        <f t="shared" si="54"/>
        <v>0.03</v>
      </c>
      <c r="M220" s="26">
        <f t="shared" si="54"/>
        <v>206.91</v>
      </c>
      <c r="N220" s="47">
        <f t="shared" si="54"/>
        <v>0</v>
      </c>
      <c r="O220" s="26">
        <f t="shared" si="54"/>
        <v>0</v>
      </c>
      <c r="P220" s="227">
        <f t="shared" si="54"/>
        <v>0</v>
      </c>
      <c r="Q220" s="26">
        <f t="shared" si="54"/>
        <v>0</v>
      </c>
      <c r="R220" s="26">
        <f t="shared" si="54"/>
        <v>0</v>
      </c>
      <c r="S220" s="26">
        <f t="shared" si="54"/>
        <v>0</v>
      </c>
      <c r="T220" s="26">
        <f t="shared" si="54"/>
        <v>578.377025</v>
      </c>
    </row>
    <row r="221" spans="1:20" ht="12.75" outlineLevel="2">
      <c r="A221" s="19" t="s">
        <v>358</v>
      </c>
      <c r="B221" s="19" t="s">
        <v>805</v>
      </c>
      <c r="C221" s="1" t="s">
        <v>484</v>
      </c>
      <c r="D221" s="23" t="s">
        <v>485</v>
      </c>
      <c r="E221" s="27" t="s">
        <v>335</v>
      </c>
      <c r="F221" s="2" t="s">
        <v>337</v>
      </c>
      <c r="G221" s="27">
        <v>1.8216899999999998</v>
      </c>
      <c r="H221" s="56">
        <v>1</v>
      </c>
      <c r="I221" s="27">
        <v>0.06</v>
      </c>
      <c r="J221" s="27"/>
      <c r="O221" s="27"/>
      <c r="P221" s="23"/>
      <c r="R221" s="23"/>
      <c r="T221" s="26">
        <f>G221+I221+J221+M221+O221+Q221+R221+S221</f>
        <v>1.8816899999999999</v>
      </c>
    </row>
    <row r="222" spans="1:20" ht="12.75" outlineLevel="2">
      <c r="A222" s="20" t="s">
        <v>358</v>
      </c>
      <c r="B222" s="20" t="s">
        <v>805</v>
      </c>
      <c r="C222" s="41" t="s">
        <v>484</v>
      </c>
      <c r="D222" s="64" t="s">
        <v>485</v>
      </c>
      <c r="E222" s="36" t="s">
        <v>335</v>
      </c>
      <c r="F222" s="4" t="s">
        <v>356</v>
      </c>
      <c r="G222" s="36"/>
      <c r="H222" s="65"/>
      <c r="I222" s="36"/>
      <c r="J222" s="36">
        <v>15</v>
      </c>
      <c r="O222" s="27"/>
      <c r="P222" s="23"/>
      <c r="R222" s="23"/>
      <c r="T222" s="26">
        <f>G222+I222+J222+M222+O222+Q222+R222+S222</f>
        <v>15</v>
      </c>
    </row>
    <row r="223" spans="1:20" ht="12.75" outlineLevel="2">
      <c r="A223" s="20" t="s">
        <v>358</v>
      </c>
      <c r="B223" s="20" t="s">
        <v>805</v>
      </c>
      <c r="C223" s="41" t="s">
        <v>484</v>
      </c>
      <c r="D223" s="59" t="s">
        <v>485</v>
      </c>
      <c r="E223" s="60" t="s">
        <v>713</v>
      </c>
      <c r="F223" s="64" t="s">
        <v>713</v>
      </c>
      <c r="G223" s="64"/>
      <c r="H223" s="64"/>
      <c r="I223" s="64"/>
      <c r="J223" s="64"/>
      <c r="K223" s="52">
        <v>6</v>
      </c>
      <c r="L223" s="53">
        <v>0.47</v>
      </c>
      <c r="M223" s="27">
        <f>K223*L223*$M$2</f>
        <v>8840.699999999999</v>
      </c>
      <c r="T223" s="26">
        <f>G223+I223+J223+M223+O223+Q223+R223+S223</f>
        <v>8840.699999999999</v>
      </c>
    </row>
    <row r="224" spans="1:20" s="3" customFormat="1" ht="12.75" outlineLevel="1">
      <c r="A224" s="222"/>
      <c r="B224" s="222"/>
      <c r="C224" s="224"/>
      <c r="D224" s="3" t="s">
        <v>93</v>
      </c>
      <c r="E224" s="26"/>
      <c r="F224" s="225"/>
      <c r="G224" s="26">
        <f aca="true" t="shared" si="55" ref="G224:T224">SUBTOTAL(9,G221:G223)</f>
        <v>1.8216899999999998</v>
      </c>
      <c r="H224" s="226">
        <f t="shared" si="55"/>
        <v>1</v>
      </c>
      <c r="I224" s="26">
        <f t="shared" si="55"/>
        <v>0.06</v>
      </c>
      <c r="J224" s="26">
        <f t="shared" si="55"/>
        <v>15</v>
      </c>
      <c r="K224" s="51">
        <f t="shared" si="55"/>
        <v>6</v>
      </c>
      <c r="L224" s="3">
        <f t="shared" si="55"/>
        <v>0.47</v>
      </c>
      <c r="M224" s="26">
        <f t="shared" si="55"/>
        <v>8840.699999999999</v>
      </c>
      <c r="N224" s="47">
        <f t="shared" si="55"/>
        <v>0</v>
      </c>
      <c r="O224" s="26">
        <f t="shared" si="55"/>
        <v>0</v>
      </c>
      <c r="P224" s="227">
        <f t="shared" si="55"/>
        <v>0</v>
      </c>
      <c r="Q224" s="26">
        <f t="shared" si="55"/>
        <v>0</v>
      </c>
      <c r="R224" s="26">
        <f t="shared" si="55"/>
        <v>0</v>
      </c>
      <c r="S224" s="26">
        <f t="shared" si="55"/>
        <v>0</v>
      </c>
      <c r="T224" s="26">
        <f t="shared" si="55"/>
        <v>8857.581689999999</v>
      </c>
    </row>
    <row r="225" spans="1:20" ht="12.75" outlineLevel="2">
      <c r="A225" s="19" t="s">
        <v>358</v>
      </c>
      <c r="B225" s="19" t="s">
        <v>768</v>
      </c>
      <c r="C225" s="1" t="s">
        <v>482</v>
      </c>
      <c r="D225" s="23" t="s">
        <v>486</v>
      </c>
      <c r="E225" s="27" t="s">
        <v>335</v>
      </c>
      <c r="F225" s="2">
        <v>15</v>
      </c>
      <c r="G225" s="27">
        <v>25.561574999999998</v>
      </c>
      <c r="H225" s="56">
        <v>65</v>
      </c>
      <c r="I225" s="27">
        <v>6.5</v>
      </c>
      <c r="J225" s="27"/>
      <c r="O225" s="27"/>
      <c r="P225" s="23"/>
      <c r="R225" s="23"/>
      <c r="T225" s="26">
        <f aca="true" t="shared" si="56" ref="T225:T231">G225+I225+J225+M225+O225+Q225+R225+S225</f>
        <v>32.061575</v>
      </c>
    </row>
    <row r="226" spans="1:20" ht="12.75" outlineLevel="2">
      <c r="A226" s="19" t="s">
        <v>358</v>
      </c>
      <c r="B226" s="19" t="s">
        <v>768</v>
      </c>
      <c r="C226" s="1" t="s">
        <v>482</v>
      </c>
      <c r="D226" s="23" t="s">
        <v>486</v>
      </c>
      <c r="E226" s="27" t="s">
        <v>335</v>
      </c>
      <c r="F226" s="2" t="s">
        <v>337</v>
      </c>
      <c r="G226" s="27">
        <v>68.71878</v>
      </c>
      <c r="H226" s="56">
        <v>27</v>
      </c>
      <c r="I226" s="27">
        <v>1.62</v>
      </c>
      <c r="J226" s="27"/>
      <c r="O226" s="27"/>
      <c r="P226" s="23"/>
      <c r="R226" s="23"/>
      <c r="T226" s="26">
        <f t="shared" si="56"/>
        <v>70.33878</v>
      </c>
    </row>
    <row r="227" spans="1:20" ht="12.75" outlineLevel="2">
      <c r="A227" s="19" t="s">
        <v>358</v>
      </c>
      <c r="B227" s="19" t="s">
        <v>768</v>
      </c>
      <c r="C227" s="1" t="s">
        <v>482</v>
      </c>
      <c r="D227" s="23" t="s">
        <v>486</v>
      </c>
      <c r="E227" s="27" t="s">
        <v>335</v>
      </c>
      <c r="F227" s="2" t="s">
        <v>338</v>
      </c>
      <c r="G227" s="27">
        <v>52.218270000000004</v>
      </c>
      <c r="H227" s="56">
        <v>38</v>
      </c>
      <c r="I227" s="27">
        <v>2.28</v>
      </c>
      <c r="J227" s="27"/>
      <c r="O227" s="27"/>
      <c r="P227" s="23"/>
      <c r="R227" s="23"/>
      <c r="T227" s="26">
        <f t="shared" si="56"/>
        <v>54.498270000000005</v>
      </c>
    </row>
    <row r="228" spans="1:20" ht="12.75" outlineLevel="2">
      <c r="A228" s="19" t="s">
        <v>358</v>
      </c>
      <c r="B228" s="19" t="s">
        <v>768</v>
      </c>
      <c r="C228" s="1" t="s">
        <v>482</v>
      </c>
      <c r="D228" s="23" t="s">
        <v>486</v>
      </c>
      <c r="E228" s="27" t="s">
        <v>335</v>
      </c>
      <c r="F228" s="2" t="s">
        <v>339</v>
      </c>
      <c r="G228" s="27">
        <v>251.83548</v>
      </c>
      <c r="H228" s="56">
        <v>349</v>
      </c>
      <c r="I228" s="27">
        <v>20.94</v>
      </c>
      <c r="J228" s="27"/>
      <c r="O228" s="27"/>
      <c r="P228" s="23"/>
      <c r="R228" s="23"/>
      <c r="T228" s="26">
        <f t="shared" si="56"/>
        <v>272.77548</v>
      </c>
    </row>
    <row r="229" spans="1:20" ht="12.75" outlineLevel="2">
      <c r="A229" s="19" t="s">
        <v>358</v>
      </c>
      <c r="B229" s="19" t="s">
        <v>768</v>
      </c>
      <c r="C229" s="1" t="s">
        <v>482</v>
      </c>
      <c r="D229" s="23" t="s">
        <v>486</v>
      </c>
      <c r="E229" s="27" t="s">
        <v>335</v>
      </c>
      <c r="F229" s="2" t="s">
        <v>340</v>
      </c>
      <c r="G229" s="27">
        <v>23.587199999999996</v>
      </c>
      <c r="H229" s="56">
        <v>33</v>
      </c>
      <c r="I229" s="27">
        <v>15.84</v>
      </c>
      <c r="J229" s="27"/>
      <c r="O229" s="27"/>
      <c r="P229" s="23"/>
      <c r="R229" s="23"/>
      <c r="T229" s="26">
        <f t="shared" si="56"/>
        <v>39.4272</v>
      </c>
    </row>
    <row r="230" spans="1:20" ht="12.75" outlineLevel="2">
      <c r="A230" s="19" t="s">
        <v>358</v>
      </c>
      <c r="B230" s="19" t="s">
        <v>768</v>
      </c>
      <c r="C230" s="1" t="s">
        <v>482</v>
      </c>
      <c r="D230" s="23" t="s">
        <v>486</v>
      </c>
      <c r="E230" s="27" t="s">
        <v>335</v>
      </c>
      <c r="F230" s="2" t="s">
        <v>356</v>
      </c>
      <c r="G230" s="27"/>
      <c r="H230" s="56"/>
      <c r="I230" s="27"/>
      <c r="J230" s="27">
        <v>180</v>
      </c>
      <c r="O230" s="27"/>
      <c r="P230" s="23"/>
      <c r="R230" s="23"/>
      <c r="T230" s="26">
        <f t="shared" si="56"/>
        <v>180</v>
      </c>
    </row>
    <row r="231" spans="1:20" ht="12.75" outlineLevel="2">
      <c r="A231" s="19" t="s">
        <v>358</v>
      </c>
      <c r="B231" s="19" t="s">
        <v>768</v>
      </c>
      <c r="C231" s="1" t="s">
        <v>482</v>
      </c>
      <c r="D231" s="59" t="s">
        <v>486</v>
      </c>
      <c r="E231" s="60" t="s">
        <v>713</v>
      </c>
      <c r="F231" s="23" t="s">
        <v>713</v>
      </c>
      <c r="K231" s="52">
        <v>2.2</v>
      </c>
      <c r="L231" s="53">
        <v>0.06</v>
      </c>
      <c r="M231" s="27">
        <f>K231*L231*$M$2</f>
        <v>413.82</v>
      </c>
      <c r="T231" s="26">
        <f t="shared" si="56"/>
        <v>413.82</v>
      </c>
    </row>
    <row r="232" spans="1:20" s="3" customFormat="1" ht="12.75" outlineLevel="1">
      <c r="A232" s="222"/>
      <c r="B232" s="222"/>
      <c r="C232" s="224"/>
      <c r="D232" s="3" t="s">
        <v>94</v>
      </c>
      <c r="E232" s="26"/>
      <c r="F232" s="225"/>
      <c r="G232" s="26">
        <f aca="true" t="shared" si="57" ref="G232:T232">SUBTOTAL(9,G225:G231)</f>
        <v>421.921305</v>
      </c>
      <c r="H232" s="226">
        <f t="shared" si="57"/>
        <v>512</v>
      </c>
      <c r="I232" s="26">
        <f t="shared" si="57"/>
        <v>47.18000000000001</v>
      </c>
      <c r="J232" s="26">
        <f t="shared" si="57"/>
        <v>180</v>
      </c>
      <c r="K232" s="51">
        <f t="shared" si="57"/>
        <v>2.2</v>
      </c>
      <c r="L232" s="3">
        <f t="shared" si="57"/>
        <v>0.06</v>
      </c>
      <c r="M232" s="26">
        <f t="shared" si="57"/>
        <v>413.82</v>
      </c>
      <c r="N232" s="47">
        <f t="shared" si="57"/>
        <v>0</v>
      </c>
      <c r="O232" s="26">
        <f t="shared" si="57"/>
        <v>0</v>
      </c>
      <c r="P232" s="227">
        <f t="shared" si="57"/>
        <v>0</v>
      </c>
      <c r="Q232" s="26">
        <f t="shared" si="57"/>
        <v>0</v>
      </c>
      <c r="R232" s="26">
        <f t="shared" si="57"/>
        <v>0</v>
      </c>
      <c r="S232" s="26">
        <f t="shared" si="57"/>
        <v>0</v>
      </c>
      <c r="T232" s="26">
        <f t="shared" si="57"/>
        <v>1062.921305</v>
      </c>
    </row>
    <row r="233" spans="1:20" ht="12.75" outlineLevel="2">
      <c r="A233" s="19" t="s">
        <v>358</v>
      </c>
      <c r="B233" s="19" t="s">
        <v>768</v>
      </c>
      <c r="C233" s="1" t="s">
        <v>490</v>
      </c>
      <c r="D233" s="23" t="s">
        <v>491</v>
      </c>
      <c r="E233" s="27" t="s">
        <v>861</v>
      </c>
      <c r="F233" s="2" t="s">
        <v>861</v>
      </c>
      <c r="G233" s="27"/>
      <c r="H233" s="56"/>
      <c r="I233" s="27"/>
      <c r="J233" s="27"/>
      <c r="N233" s="58">
        <f>O233/$O$2</f>
        <v>29</v>
      </c>
      <c r="O233" s="27">
        <v>2088</v>
      </c>
      <c r="P233" s="23"/>
      <c r="R233" s="23"/>
      <c r="T233" s="26">
        <f aca="true" t="shared" si="58" ref="T233:T243">G233+I233+J233+M233+O233+Q233+R233+S233</f>
        <v>2088</v>
      </c>
    </row>
    <row r="234" spans="1:20" ht="12.75" outlineLevel="2">
      <c r="A234" s="19" t="s">
        <v>358</v>
      </c>
      <c r="B234" s="19" t="s">
        <v>768</v>
      </c>
      <c r="C234" s="1" t="s">
        <v>490</v>
      </c>
      <c r="D234" s="23" t="s">
        <v>491</v>
      </c>
      <c r="E234" s="27" t="s">
        <v>335</v>
      </c>
      <c r="F234" s="2">
        <v>15</v>
      </c>
      <c r="G234" s="27">
        <v>152.51651999999999</v>
      </c>
      <c r="H234" s="56">
        <v>404</v>
      </c>
      <c r="I234" s="27">
        <v>40.4</v>
      </c>
      <c r="J234" s="27"/>
      <c r="O234" s="27"/>
      <c r="P234" s="23"/>
      <c r="R234" s="23"/>
      <c r="T234" s="26">
        <f t="shared" si="58"/>
        <v>192.91652</v>
      </c>
    </row>
    <row r="235" spans="1:20" ht="12.75" outlineLevel="2">
      <c r="A235" s="19" t="s">
        <v>358</v>
      </c>
      <c r="B235" s="19" t="s">
        <v>768</v>
      </c>
      <c r="C235" s="1" t="s">
        <v>490</v>
      </c>
      <c r="D235" s="23" t="s">
        <v>491</v>
      </c>
      <c r="E235" s="27" t="s">
        <v>335</v>
      </c>
      <c r="F235" s="2" t="s">
        <v>337</v>
      </c>
      <c r="G235" s="27">
        <v>775.60821</v>
      </c>
      <c r="H235" s="56">
        <v>326</v>
      </c>
      <c r="I235" s="27">
        <v>19.56</v>
      </c>
      <c r="J235" s="27"/>
      <c r="O235" s="27"/>
      <c r="P235" s="23"/>
      <c r="R235" s="23"/>
      <c r="T235" s="26">
        <f t="shared" si="58"/>
        <v>795.1682099999999</v>
      </c>
    </row>
    <row r="236" spans="1:20" ht="12.75" outlineLevel="2">
      <c r="A236" s="19" t="s">
        <v>358</v>
      </c>
      <c r="B236" s="19" t="s">
        <v>768</v>
      </c>
      <c r="C236" s="1" t="s">
        <v>490</v>
      </c>
      <c r="D236" s="23" t="s">
        <v>491</v>
      </c>
      <c r="E236" s="27" t="s">
        <v>335</v>
      </c>
      <c r="F236" s="2" t="s">
        <v>338</v>
      </c>
      <c r="G236" s="27">
        <v>504.32381999999996</v>
      </c>
      <c r="H236" s="56">
        <v>439</v>
      </c>
      <c r="I236" s="27">
        <v>26.34</v>
      </c>
      <c r="J236" s="27"/>
      <c r="K236" s="51"/>
      <c r="L236" s="3"/>
      <c r="M236" s="26"/>
      <c r="N236" s="47"/>
      <c r="O236" s="26"/>
      <c r="P236" s="3"/>
      <c r="Q236" s="26"/>
      <c r="R236" s="3"/>
      <c r="T236" s="26">
        <f t="shared" si="58"/>
        <v>530.66382</v>
      </c>
    </row>
    <row r="237" spans="1:20" ht="12.75" outlineLevel="2">
      <c r="A237" s="19" t="s">
        <v>358</v>
      </c>
      <c r="B237" s="19" t="s">
        <v>768</v>
      </c>
      <c r="C237" s="1" t="s">
        <v>490</v>
      </c>
      <c r="D237" s="23" t="s">
        <v>491</v>
      </c>
      <c r="E237" s="27" t="s">
        <v>335</v>
      </c>
      <c r="F237" s="2" t="s">
        <v>341</v>
      </c>
      <c r="G237" s="27">
        <v>30.94767</v>
      </c>
      <c r="H237" s="56">
        <v>6</v>
      </c>
      <c r="I237" s="27">
        <v>0.36</v>
      </c>
      <c r="J237" s="27"/>
      <c r="O237" s="27"/>
      <c r="P237" s="23"/>
      <c r="R237" s="23"/>
      <c r="T237" s="26">
        <f t="shared" si="58"/>
        <v>31.307669999999998</v>
      </c>
    </row>
    <row r="238" spans="1:20" ht="12.75" outlineLevel="2">
      <c r="A238" s="19" t="s">
        <v>358</v>
      </c>
      <c r="B238" s="19" t="s">
        <v>768</v>
      </c>
      <c r="C238" s="1" t="s">
        <v>490</v>
      </c>
      <c r="D238" s="23" t="s">
        <v>491</v>
      </c>
      <c r="E238" s="27" t="s">
        <v>335</v>
      </c>
      <c r="F238" s="2" t="s">
        <v>339</v>
      </c>
      <c r="G238" s="27">
        <v>184.44348</v>
      </c>
      <c r="H238" s="56">
        <v>306</v>
      </c>
      <c r="I238" s="27">
        <v>18.36</v>
      </c>
      <c r="J238" s="27"/>
      <c r="O238" s="27"/>
      <c r="P238" s="23"/>
      <c r="R238" s="23"/>
      <c r="T238" s="26">
        <f t="shared" si="58"/>
        <v>202.80347999999998</v>
      </c>
    </row>
    <row r="239" spans="1:20" ht="12.75" outlineLevel="2">
      <c r="A239" s="19" t="s">
        <v>358</v>
      </c>
      <c r="B239" s="19" t="s">
        <v>768</v>
      </c>
      <c r="C239" s="1" t="s">
        <v>490</v>
      </c>
      <c r="D239" s="23" t="s">
        <v>491</v>
      </c>
      <c r="E239" s="27" t="s">
        <v>335</v>
      </c>
      <c r="F239" s="2" t="s">
        <v>340</v>
      </c>
      <c r="G239" s="27">
        <v>51.42852</v>
      </c>
      <c r="H239" s="56">
        <v>83</v>
      </c>
      <c r="I239" s="27">
        <v>39.84</v>
      </c>
      <c r="J239" s="27"/>
      <c r="O239" s="27"/>
      <c r="P239" s="23"/>
      <c r="R239" s="23"/>
      <c r="T239" s="26">
        <f t="shared" si="58"/>
        <v>91.26852</v>
      </c>
    </row>
    <row r="240" spans="1:20" ht="12.75" outlineLevel="2">
      <c r="A240" s="19" t="s">
        <v>358</v>
      </c>
      <c r="B240" s="19" t="s">
        <v>768</v>
      </c>
      <c r="C240" s="1" t="s">
        <v>490</v>
      </c>
      <c r="D240" s="23" t="s">
        <v>491</v>
      </c>
      <c r="E240" s="27" t="s">
        <v>335</v>
      </c>
      <c r="F240" s="2" t="s">
        <v>345</v>
      </c>
      <c r="G240" s="27">
        <v>26.577719999999996</v>
      </c>
      <c r="H240" s="56">
        <v>2</v>
      </c>
      <c r="I240" s="27">
        <v>0.12</v>
      </c>
      <c r="J240" s="27"/>
      <c r="O240" s="27"/>
      <c r="P240" s="23"/>
      <c r="R240" s="23"/>
      <c r="T240" s="26">
        <f t="shared" si="58"/>
        <v>26.697719999999997</v>
      </c>
    </row>
    <row r="241" spans="1:20" ht="12.75" outlineLevel="2">
      <c r="A241" s="19" t="s">
        <v>358</v>
      </c>
      <c r="B241" s="19" t="s">
        <v>768</v>
      </c>
      <c r="C241" s="1" t="s">
        <v>490</v>
      </c>
      <c r="D241" s="23" t="s">
        <v>491</v>
      </c>
      <c r="E241" s="27" t="s">
        <v>335</v>
      </c>
      <c r="F241" s="2" t="s">
        <v>356</v>
      </c>
      <c r="G241" s="27"/>
      <c r="H241" s="56"/>
      <c r="I241" s="27"/>
      <c r="J241" s="27">
        <v>180</v>
      </c>
      <c r="O241" s="27"/>
      <c r="P241" s="23"/>
      <c r="R241" s="23"/>
      <c r="T241" s="26">
        <f t="shared" si="58"/>
        <v>180</v>
      </c>
    </row>
    <row r="242" spans="1:20" ht="12.75" outlineLevel="2">
      <c r="A242" s="19" t="s">
        <v>358</v>
      </c>
      <c r="B242" s="19" t="s">
        <v>768</v>
      </c>
      <c r="C242" s="1" t="s">
        <v>490</v>
      </c>
      <c r="D242" s="59" t="s">
        <v>491</v>
      </c>
      <c r="E242" s="60" t="s">
        <v>713</v>
      </c>
      <c r="F242" s="23" t="s">
        <v>713</v>
      </c>
      <c r="K242" s="52">
        <v>2.2</v>
      </c>
      <c r="L242" s="53">
        <v>0.24</v>
      </c>
      <c r="M242" s="27">
        <f>K242*L242*$M$2</f>
        <v>1655.28</v>
      </c>
      <c r="T242" s="26">
        <f t="shared" si="58"/>
        <v>1655.28</v>
      </c>
    </row>
    <row r="243" spans="1:20" ht="12.75" outlineLevel="2">
      <c r="A243" s="19" t="s">
        <v>358</v>
      </c>
      <c r="B243" s="19" t="s">
        <v>768</v>
      </c>
      <c r="C243" s="1" t="s">
        <v>490</v>
      </c>
      <c r="D243" s="23" t="s">
        <v>491</v>
      </c>
      <c r="E243" s="27" t="s">
        <v>710</v>
      </c>
      <c r="F243" s="2" t="s">
        <v>710</v>
      </c>
      <c r="G243" s="27"/>
      <c r="H243" s="56"/>
      <c r="I243" s="27"/>
      <c r="J243" s="27"/>
      <c r="O243" s="27"/>
      <c r="P243" s="23"/>
      <c r="R243" s="23"/>
      <c r="S243" s="27">
        <v>109.59</v>
      </c>
      <c r="T243" s="26">
        <f t="shared" si="58"/>
        <v>109.59</v>
      </c>
    </row>
    <row r="244" spans="1:20" s="3" customFormat="1" ht="12.75" outlineLevel="1">
      <c r="A244" s="222"/>
      <c r="B244" s="222"/>
      <c r="C244" s="224"/>
      <c r="D244" s="3" t="s">
        <v>96</v>
      </c>
      <c r="E244" s="26"/>
      <c r="F244" s="225"/>
      <c r="G244" s="26">
        <f aca="true" t="shared" si="59" ref="G244:T244">SUBTOTAL(9,G233:G243)</f>
        <v>1725.84594</v>
      </c>
      <c r="H244" s="226">
        <f t="shared" si="59"/>
        <v>1566</v>
      </c>
      <c r="I244" s="26">
        <f t="shared" si="59"/>
        <v>144.98000000000002</v>
      </c>
      <c r="J244" s="26">
        <f t="shared" si="59"/>
        <v>180</v>
      </c>
      <c r="K244" s="51">
        <f t="shared" si="59"/>
        <v>2.2</v>
      </c>
      <c r="L244" s="3">
        <f t="shared" si="59"/>
        <v>0.24</v>
      </c>
      <c r="M244" s="26">
        <f t="shared" si="59"/>
        <v>1655.28</v>
      </c>
      <c r="N244" s="47">
        <f t="shared" si="59"/>
        <v>29</v>
      </c>
      <c r="O244" s="26">
        <f t="shared" si="59"/>
        <v>2088</v>
      </c>
      <c r="P244" s="227">
        <f t="shared" si="59"/>
        <v>0</v>
      </c>
      <c r="Q244" s="26">
        <f t="shared" si="59"/>
        <v>0</v>
      </c>
      <c r="R244" s="26">
        <f t="shared" si="59"/>
        <v>0</v>
      </c>
      <c r="S244" s="26">
        <f t="shared" si="59"/>
        <v>109.59</v>
      </c>
      <c r="T244" s="26">
        <f t="shared" si="59"/>
        <v>5903.69594</v>
      </c>
    </row>
    <row r="245" spans="1:20" ht="12.75" outlineLevel="2">
      <c r="A245" s="19" t="s">
        <v>358</v>
      </c>
      <c r="B245" s="19" t="s">
        <v>774</v>
      </c>
      <c r="C245" s="1" t="s">
        <v>607</v>
      </c>
      <c r="D245" s="23" t="s">
        <v>734</v>
      </c>
      <c r="E245" s="27" t="s">
        <v>335</v>
      </c>
      <c r="F245" s="2" t="s">
        <v>338</v>
      </c>
      <c r="G245" s="27">
        <v>1.4636699999999998</v>
      </c>
      <c r="H245" s="56">
        <v>1</v>
      </c>
      <c r="I245" s="27">
        <v>0.06</v>
      </c>
      <c r="J245" s="27"/>
      <c r="O245" s="27"/>
      <c r="P245" s="23"/>
      <c r="R245" s="23"/>
      <c r="T245" s="26">
        <f>G245+I245+J245+M245+O245+Q245+R245+S245</f>
        <v>1.5236699999999999</v>
      </c>
    </row>
    <row r="246" spans="1:20" ht="12.75" outlineLevel="2">
      <c r="A246" s="20" t="s">
        <v>358</v>
      </c>
      <c r="B246" s="20" t="s">
        <v>774</v>
      </c>
      <c r="C246" s="41" t="s">
        <v>607</v>
      </c>
      <c r="D246" s="64" t="s">
        <v>734</v>
      </c>
      <c r="E246" s="36" t="s">
        <v>335</v>
      </c>
      <c r="F246" s="4" t="s">
        <v>356</v>
      </c>
      <c r="G246" s="36"/>
      <c r="H246" s="65"/>
      <c r="I246" s="36"/>
      <c r="J246" s="36">
        <v>15</v>
      </c>
      <c r="O246" s="27"/>
      <c r="P246" s="23"/>
      <c r="R246" s="23"/>
      <c r="T246" s="26">
        <f>G246+I246+J246+M246+O246+Q246+R246+S246</f>
        <v>15</v>
      </c>
    </row>
    <row r="247" spans="1:20" s="3" customFormat="1" ht="12.75" outlineLevel="1">
      <c r="A247" s="222"/>
      <c r="B247" s="222"/>
      <c r="C247" s="224"/>
      <c r="D247" s="3" t="s">
        <v>324</v>
      </c>
      <c r="E247" s="26"/>
      <c r="F247" s="225"/>
      <c r="G247" s="26">
        <f aca="true" t="shared" si="60" ref="G247:T247">SUBTOTAL(9,G245:G246)</f>
        <v>1.4636699999999998</v>
      </c>
      <c r="H247" s="226">
        <f t="shared" si="60"/>
        <v>1</v>
      </c>
      <c r="I247" s="26">
        <f t="shared" si="60"/>
        <v>0.06</v>
      </c>
      <c r="J247" s="26">
        <f t="shared" si="60"/>
        <v>15</v>
      </c>
      <c r="K247" s="51">
        <f t="shared" si="60"/>
        <v>0</v>
      </c>
      <c r="L247" s="3">
        <f t="shared" si="60"/>
        <v>0</v>
      </c>
      <c r="M247" s="26">
        <f t="shared" si="60"/>
        <v>0</v>
      </c>
      <c r="N247" s="47">
        <f t="shared" si="60"/>
        <v>0</v>
      </c>
      <c r="O247" s="26">
        <f t="shared" si="60"/>
        <v>0</v>
      </c>
      <c r="P247" s="227">
        <f t="shared" si="60"/>
        <v>0</v>
      </c>
      <c r="Q247" s="26">
        <f t="shared" si="60"/>
        <v>0</v>
      </c>
      <c r="R247" s="26">
        <f t="shared" si="60"/>
        <v>0</v>
      </c>
      <c r="S247" s="26">
        <f t="shared" si="60"/>
        <v>0</v>
      </c>
      <c r="T247" s="26">
        <f t="shared" si="60"/>
        <v>16.52367</v>
      </c>
    </row>
    <row r="248" spans="1:20" ht="12.75" outlineLevel="2">
      <c r="A248" s="19" t="s">
        <v>358</v>
      </c>
      <c r="B248" s="19" t="s">
        <v>815</v>
      </c>
      <c r="C248" s="1" t="s">
        <v>510</v>
      </c>
      <c r="D248" s="23" t="s">
        <v>511</v>
      </c>
      <c r="E248" s="27" t="s">
        <v>861</v>
      </c>
      <c r="F248" s="2" t="s">
        <v>861</v>
      </c>
      <c r="G248" s="27"/>
      <c r="H248" s="56"/>
      <c r="I248" s="27"/>
      <c r="J248" s="27"/>
      <c r="N248" s="58">
        <f>O248/$O$2</f>
        <v>1.75</v>
      </c>
      <c r="O248" s="27">
        <v>126</v>
      </c>
      <c r="P248" s="23"/>
      <c r="R248" s="23"/>
      <c r="T248" s="26">
        <f aca="true" t="shared" si="61" ref="T248:T256">G248+I248+J248+M248+O248+Q248+R248+S248</f>
        <v>126</v>
      </c>
    </row>
    <row r="249" spans="1:20" ht="12.75" outlineLevel="2">
      <c r="A249" s="19" t="s">
        <v>358</v>
      </c>
      <c r="B249" s="19" t="s">
        <v>815</v>
      </c>
      <c r="C249" s="1" t="s">
        <v>510</v>
      </c>
      <c r="D249" s="23" t="s">
        <v>511</v>
      </c>
      <c r="E249" s="27" t="s">
        <v>335</v>
      </c>
      <c r="F249" s="2">
        <v>15</v>
      </c>
      <c r="G249" s="27">
        <v>196.15810499999998</v>
      </c>
      <c r="H249" s="56">
        <v>556</v>
      </c>
      <c r="I249" s="27">
        <v>55.6</v>
      </c>
      <c r="J249" s="27"/>
      <c r="O249" s="27"/>
      <c r="P249" s="23"/>
      <c r="R249" s="23"/>
      <c r="T249" s="26">
        <f t="shared" si="61"/>
        <v>251.75810499999997</v>
      </c>
    </row>
    <row r="250" spans="1:20" ht="12.75" outlineLevel="2">
      <c r="A250" s="19" t="s">
        <v>358</v>
      </c>
      <c r="B250" s="19" t="s">
        <v>815</v>
      </c>
      <c r="C250" s="1" t="s">
        <v>510</v>
      </c>
      <c r="D250" s="23" t="s">
        <v>511</v>
      </c>
      <c r="E250" s="27" t="s">
        <v>335</v>
      </c>
      <c r="F250" s="2" t="s">
        <v>337</v>
      </c>
      <c r="G250" s="27">
        <v>15.52122</v>
      </c>
      <c r="H250" s="56">
        <v>6</v>
      </c>
      <c r="I250" s="27">
        <v>0.36</v>
      </c>
      <c r="J250" s="27"/>
      <c r="K250" s="51"/>
      <c r="L250" s="3"/>
      <c r="M250" s="26"/>
      <c r="N250" s="47"/>
      <c r="O250" s="26"/>
      <c r="P250" s="3"/>
      <c r="Q250" s="26"/>
      <c r="R250" s="3"/>
      <c r="T250" s="26">
        <f t="shared" si="61"/>
        <v>15.881219999999999</v>
      </c>
    </row>
    <row r="251" spans="1:20" ht="12.75" outlineLevel="2">
      <c r="A251" s="19" t="s">
        <v>358</v>
      </c>
      <c r="B251" s="19" t="s">
        <v>815</v>
      </c>
      <c r="C251" s="1" t="s">
        <v>510</v>
      </c>
      <c r="D251" s="23" t="s">
        <v>511</v>
      </c>
      <c r="E251" s="27" t="s">
        <v>335</v>
      </c>
      <c r="F251" s="2" t="s">
        <v>338</v>
      </c>
      <c r="G251" s="27">
        <v>28.283579999999997</v>
      </c>
      <c r="H251" s="56">
        <v>17</v>
      </c>
      <c r="I251" s="27">
        <v>1.02</v>
      </c>
      <c r="J251" s="27"/>
      <c r="O251" s="27"/>
      <c r="P251" s="23"/>
      <c r="R251" s="23"/>
      <c r="T251" s="26">
        <f t="shared" si="61"/>
        <v>29.303579999999997</v>
      </c>
    </row>
    <row r="252" spans="1:20" ht="12.75" outlineLevel="2">
      <c r="A252" s="19" t="s">
        <v>358</v>
      </c>
      <c r="B252" s="19" t="s">
        <v>815</v>
      </c>
      <c r="C252" s="1" t="s">
        <v>510</v>
      </c>
      <c r="D252" s="23" t="s">
        <v>511</v>
      </c>
      <c r="E252" s="27" t="s">
        <v>335</v>
      </c>
      <c r="F252" s="2" t="s">
        <v>339</v>
      </c>
      <c r="G252" s="27">
        <v>348.58512</v>
      </c>
      <c r="H252" s="56">
        <v>735</v>
      </c>
      <c r="I252" s="27">
        <v>44.1</v>
      </c>
      <c r="J252" s="27"/>
      <c r="O252" s="27"/>
      <c r="P252" s="23"/>
      <c r="R252" s="23"/>
      <c r="T252" s="26">
        <f t="shared" si="61"/>
        <v>392.68512000000004</v>
      </c>
    </row>
    <row r="253" spans="1:20" ht="12.75" outlineLevel="2">
      <c r="A253" s="19" t="s">
        <v>358</v>
      </c>
      <c r="B253" s="19" t="s">
        <v>815</v>
      </c>
      <c r="C253" s="1" t="s">
        <v>510</v>
      </c>
      <c r="D253" s="23" t="s">
        <v>511</v>
      </c>
      <c r="E253" s="27" t="s">
        <v>335</v>
      </c>
      <c r="F253" s="2" t="s">
        <v>340</v>
      </c>
      <c r="G253" s="27">
        <v>0.57915</v>
      </c>
      <c r="H253" s="56">
        <v>1</v>
      </c>
      <c r="I253" s="27">
        <v>0.48</v>
      </c>
      <c r="J253" s="27"/>
      <c r="K253" s="51"/>
      <c r="L253" s="3"/>
      <c r="M253" s="26"/>
      <c r="N253" s="47"/>
      <c r="O253" s="26"/>
      <c r="P253" s="3"/>
      <c r="Q253" s="26"/>
      <c r="R253" s="3"/>
      <c r="T253" s="26">
        <f t="shared" si="61"/>
        <v>1.05915</v>
      </c>
    </row>
    <row r="254" spans="1:20" ht="12.75" outlineLevel="2">
      <c r="A254" s="19" t="s">
        <v>358</v>
      </c>
      <c r="B254" s="19" t="s">
        <v>815</v>
      </c>
      <c r="C254" s="1" t="s">
        <v>510</v>
      </c>
      <c r="D254" s="23" t="s">
        <v>511</v>
      </c>
      <c r="E254" s="27" t="s">
        <v>335</v>
      </c>
      <c r="F254" s="2" t="s">
        <v>356</v>
      </c>
      <c r="G254" s="27"/>
      <c r="H254" s="56"/>
      <c r="I254" s="27"/>
      <c r="J254" s="27">
        <v>180</v>
      </c>
      <c r="O254" s="27"/>
      <c r="P254" s="23"/>
      <c r="R254" s="23"/>
      <c r="T254" s="26">
        <f t="shared" si="61"/>
        <v>180</v>
      </c>
    </row>
    <row r="255" spans="1:20" ht="12.75" outlineLevel="2">
      <c r="A255" s="19" t="s">
        <v>358</v>
      </c>
      <c r="B255" s="19" t="s">
        <v>815</v>
      </c>
      <c r="C255" s="1" t="s">
        <v>510</v>
      </c>
      <c r="D255" s="23" t="s">
        <v>511</v>
      </c>
      <c r="E255" s="27" t="s">
        <v>335</v>
      </c>
      <c r="F255" s="2" t="s">
        <v>342</v>
      </c>
      <c r="G255" s="27">
        <v>140.34384</v>
      </c>
      <c r="H255" s="56">
        <v>476</v>
      </c>
      <c r="I255" s="27">
        <v>28.56</v>
      </c>
      <c r="J255" s="27"/>
      <c r="O255" s="27"/>
      <c r="P255" s="23"/>
      <c r="R255" s="23"/>
      <c r="T255" s="26">
        <f t="shared" si="61"/>
        <v>168.90384</v>
      </c>
    </row>
    <row r="256" spans="1:20" ht="12.75" outlineLevel="2">
      <c r="A256" s="19" t="s">
        <v>358</v>
      </c>
      <c r="B256" s="19" t="s">
        <v>815</v>
      </c>
      <c r="C256" s="1" t="s">
        <v>510</v>
      </c>
      <c r="D256" s="59" t="s">
        <v>511</v>
      </c>
      <c r="E256" s="60" t="s">
        <v>713</v>
      </c>
      <c r="F256" s="23" t="s">
        <v>713</v>
      </c>
      <c r="K256" s="52">
        <v>1</v>
      </c>
      <c r="L256" s="53">
        <v>1</v>
      </c>
      <c r="M256" s="27">
        <f>K256*L256*$M$2</f>
        <v>3135</v>
      </c>
      <c r="T256" s="26">
        <f t="shared" si="61"/>
        <v>3135</v>
      </c>
    </row>
    <row r="257" spans="1:20" s="3" customFormat="1" ht="12.75" outlineLevel="1">
      <c r="A257" s="222"/>
      <c r="B257" s="222"/>
      <c r="C257" s="224"/>
      <c r="D257" s="3" t="s">
        <v>110</v>
      </c>
      <c r="E257" s="26"/>
      <c r="F257" s="225"/>
      <c r="G257" s="26">
        <f aca="true" t="shared" si="62" ref="G257:T257">SUBTOTAL(9,G248:G256)</f>
        <v>729.4710150000001</v>
      </c>
      <c r="H257" s="226">
        <f t="shared" si="62"/>
        <v>1791</v>
      </c>
      <c r="I257" s="26">
        <f t="shared" si="62"/>
        <v>130.12</v>
      </c>
      <c r="J257" s="26">
        <f t="shared" si="62"/>
        <v>180</v>
      </c>
      <c r="K257" s="51">
        <f t="shared" si="62"/>
        <v>1</v>
      </c>
      <c r="L257" s="3">
        <f t="shared" si="62"/>
        <v>1</v>
      </c>
      <c r="M257" s="26">
        <f t="shared" si="62"/>
        <v>3135</v>
      </c>
      <c r="N257" s="47">
        <f t="shared" si="62"/>
        <v>1.75</v>
      </c>
      <c r="O257" s="26">
        <f t="shared" si="62"/>
        <v>126</v>
      </c>
      <c r="P257" s="227">
        <f t="shared" si="62"/>
        <v>0</v>
      </c>
      <c r="Q257" s="26">
        <f t="shared" si="62"/>
        <v>0</v>
      </c>
      <c r="R257" s="26">
        <f t="shared" si="62"/>
        <v>0</v>
      </c>
      <c r="S257" s="26">
        <f t="shared" si="62"/>
        <v>0</v>
      </c>
      <c r="T257" s="26">
        <f t="shared" si="62"/>
        <v>4300.591015</v>
      </c>
    </row>
    <row r="258" spans="1:20" ht="12.75" outlineLevel="2">
      <c r="A258" s="19" t="s">
        <v>358</v>
      </c>
      <c r="B258" s="19" t="s">
        <v>764</v>
      </c>
      <c r="C258" s="1" t="s">
        <v>512</v>
      </c>
      <c r="D258" s="23" t="s">
        <v>513</v>
      </c>
      <c r="E258" s="27" t="s">
        <v>335</v>
      </c>
      <c r="F258" s="2">
        <v>15</v>
      </c>
      <c r="G258" s="27">
        <v>19.53315</v>
      </c>
      <c r="H258" s="56">
        <v>55</v>
      </c>
      <c r="I258" s="27">
        <v>5.5</v>
      </c>
      <c r="J258" s="27"/>
      <c r="K258" s="51"/>
      <c r="L258" s="3"/>
      <c r="M258" s="26"/>
      <c r="N258" s="47"/>
      <c r="O258" s="26"/>
      <c r="P258" s="3"/>
      <c r="Q258" s="26"/>
      <c r="R258" s="3"/>
      <c r="T258" s="26">
        <f>G258+I258+J258+M258+O258+Q258+R258+S258</f>
        <v>25.03315</v>
      </c>
    </row>
    <row r="259" spans="1:20" ht="12.75" outlineLevel="2">
      <c r="A259" s="19" t="s">
        <v>358</v>
      </c>
      <c r="B259" s="19" t="s">
        <v>764</v>
      </c>
      <c r="C259" s="1" t="s">
        <v>512</v>
      </c>
      <c r="D259" s="23" t="s">
        <v>513</v>
      </c>
      <c r="E259" s="27" t="s">
        <v>335</v>
      </c>
      <c r="F259" s="2" t="s">
        <v>337</v>
      </c>
      <c r="G259" s="27">
        <v>1.28466</v>
      </c>
      <c r="H259" s="56">
        <v>1</v>
      </c>
      <c r="I259" s="27">
        <v>0.06</v>
      </c>
      <c r="J259" s="27"/>
      <c r="O259" s="27"/>
      <c r="P259" s="23"/>
      <c r="R259" s="23"/>
      <c r="T259" s="26">
        <f>G259+I259+J259+M259+O259+Q259+R259+S259</f>
        <v>1.34466</v>
      </c>
    </row>
    <row r="260" spans="1:20" ht="12.75" outlineLevel="2">
      <c r="A260" s="19" t="s">
        <v>358</v>
      </c>
      <c r="B260" s="19" t="s">
        <v>764</v>
      </c>
      <c r="C260" s="1" t="s">
        <v>512</v>
      </c>
      <c r="D260" s="23" t="s">
        <v>513</v>
      </c>
      <c r="E260" s="27" t="s">
        <v>335</v>
      </c>
      <c r="F260" s="2" t="s">
        <v>338</v>
      </c>
      <c r="G260" s="27">
        <v>2.0322899999999997</v>
      </c>
      <c r="H260" s="56">
        <v>2</v>
      </c>
      <c r="I260" s="27">
        <v>0.12</v>
      </c>
      <c r="J260" s="27"/>
      <c r="O260" s="27"/>
      <c r="P260" s="23"/>
      <c r="R260" s="23"/>
      <c r="T260" s="26">
        <f>G260+I260+J260+M260+O260+Q260+R260+S260</f>
        <v>2.15229</v>
      </c>
    </row>
    <row r="261" spans="1:20" ht="12.75" outlineLevel="2">
      <c r="A261" s="19" t="s">
        <v>358</v>
      </c>
      <c r="B261" s="19" t="s">
        <v>764</v>
      </c>
      <c r="C261" s="1" t="s">
        <v>512</v>
      </c>
      <c r="D261" s="23" t="s">
        <v>513</v>
      </c>
      <c r="E261" s="27" t="s">
        <v>335</v>
      </c>
      <c r="F261" s="2" t="s">
        <v>339</v>
      </c>
      <c r="G261" s="27">
        <v>34.42256999999999</v>
      </c>
      <c r="H261" s="56">
        <v>71</v>
      </c>
      <c r="I261" s="27">
        <v>4.26</v>
      </c>
      <c r="J261" s="27"/>
      <c r="O261" s="27"/>
      <c r="P261" s="23"/>
      <c r="R261" s="23"/>
      <c r="T261" s="26">
        <f>G261+I261+J261+M261+O261+Q261+R261+S261</f>
        <v>38.68256999999999</v>
      </c>
    </row>
    <row r="262" spans="1:20" ht="12.75" outlineLevel="2">
      <c r="A262" s="19" t="s">
        <v>358</v>
      </c>
      <c r="B262" s="19" t="s">
        <v>764</v>
      </c>
      <c r="C262" s="1" t="s">
        <v>512</v>
      </c>
      <c r="D262" s="23" t="s">
        <v>513</v>
      </c>
      <c r="E262" s="27" t="s">
        <v>335</v>
      </c>
      <c r="F262" s="2" t="s">
        <v>356</v>
      </c>
      <c r="G262" s="27"/>
      <c r="H262" s="56"/>
      <c r="I262" s="27"/>
      <c r="J262" s="27">
        <v>180</v>
      </c>
      <c r="O262" s="27"/>
      <c r="P262" s="23"/>
      <c r="R262" s="23"/>
      <c r="T262" s="26">
        <f>G262+I262+J262+M262+O262+Q262+R262+S262</f>
        <v>180</v>
      </c>
    </row>
    <row r="263" spans="1:20" s="3" customFormat="1" ht="12.75" outlineLevel="1">
      <c r="A263" s="222"/>
      <c r="B263" s="222"/>
      <c r="C263" s="224"/>
      <c r="D263" s="3" t="s">
        <v>111</v>
      </c>
      <c r="E263" s="26"/>
      <c r="F263" s="225"/>
      <c r="G263" s="26">
        <f aca="true" t="shared" si="63" ref="G263:T263">SUBTOTAL(9,G258:G262)</f>
        <v>57.27266999999999</v>
      </c>
      <c r="H263" s="226">
        <f t="shared" si="63"/>
        <v>129</v>
      </c>
      <c r="I263" s="26">
        <f t="shared" si="63"/>
        <v>9.94</v>
      </c>
      <c r="J263" s="26">
        <f t="shared" si="63"/>
        <v>180</v>
      </c>
      <c r="K263" s="51">
        <f t="shared" si="63"/>
        <v>0</v>
      </c>
      <c r="L263" s="3">
        <f t="shared" si="63"/>
        <v>0</v>
      </c>
      <c r="M263" s="26">
        <f t="shared" si="63"/>
        <v>0</v>
      </c>
      <c r="N263" s="47">
        <f t="shared" si="63"/>
        <v>0</v>
      </c>
      <c r="O263" s="26">
        <f t="shared" si="63"/>
        <v>0</v>
      </c>
      <c r="P263" s="227">
        <f t="shared" si="63"/>
        <v>0</v>
      </c>
      <c r="Q263" s="26">
        <f t="shared" si="63"/>
        <v>0</v>
      </c>
      <c r="R263" s="26">
        <f t="shared" si="63"/>
        <v>0</v>
      </c>
      <c r="S263" s="26">
        <f t="shared" si="63"/>
        <v>0</v>
      </c>
      <c r="T263" s="26">
        <f t="shared" si="63"/>
        <v>247.21267</v>
      </c>
    </row>
    <row r="264" spans="1:20" ht="12.75" outlineLevel="2">
      <c r="A264" s="19" t="s">
        <v>358</v>
      </c>
      <c r="B264" s="19" t="s">
        <v>771</v>
      </c>
      <c r="C264" s="1" t="s">
        <v>780</v>
      </c>
      <c r="D264" s="23" t="s">
        <v>517</v>
      </c>
      <c r="E264" s="27" t="s">
        <v>335</v>
      </c>
      <c r="F264" s="2">
        <v>15</v>
      </c>
      <c r="G264" s="27">
        <v>1.0582649999999998</v>
      </c>
      <c r="H264" s="56">
        <v>3</v>
      </c>
      <c r="I264" s="27">
        <v>0.3</v>
      </c>
      <c r="J264" s="27"/>
      <c r="O264" s="27"/>
      <c r="P264" s="23"/>
      <c r="R264" s="23"/>
      <c r="T264" s="26">
        <f>G264+I264+J264+M264+O264+Q264+R264+S264</f>
        <v>1.3582649999999998</v>
      </c>
    </row>
    <row r="265" spans="1:20" ht="12.75" outlineLevel="2">
      <c r="A265" s="19" t="s">
        <v>358</v>
      </c>
      <c r="B265" s="19" t="s">
        <v>771</v>
      </c>
      <c r="C265" s="1" t="s">
        <v>780</v>
      </c>
      <c r="D265" s="23" t="s">
        <v>517</v>
      </c>
      <c r="E265" s="27" t="s">
        <v>335</v>
      </c>
      <c r="F265" s="2" t="s">
        <v>337</v>
      </c>
      <c r="G265" s="27">
        <v>3.07476</v>
      </c>
      <c r="H265" s="56">
        <v>1</v>
      </c>
      <c r="I265" s="27">
        <v>0.06</v>
      </c>
      <c r="J265" s="27"/>
      <c r="O265" s="27"/>
      <c r="P265" s="23"/>
      <c r="R265" s="23"/>
      <c r="T265" s="26">
        <f>G265+I265+J265+M265+O265+Q265+R265+S265</f>
        <v>3.13476</v>
      </c>
    </row>
    <row r="266" spans="1:20" ht="12.75" outlineLevel="2">
      <c r="A266" s="19" t="s">
        <v>358</v>
      </c>
      <c r="B266" s="19" t="s">
        <v>771</v>
      </c>
      <c r="C266" s="1" t="s">
        <v>780</v>
      </c>
      <c r="D266" s="23" t="s">
        <v>517</v>
      </c>
      <c r="E266" s="27" t="s">
        <v>335</v>
      </c>
      <c r="F266" s="2" t="s">
        <v>339</v>
      </c>
      <c r="G266" s="27">
        <v>27.514889999999998</v>
      </c>
      <c r="H266" s="56">
        <v>59</v>
      </c>
      <c r="I266" s="27">
        <v>3.54</v>
      </c>
      <c r="J266" s="27"/>
      <c r="O266" s="27"/>
      <c r="P266" s="23"/>
      <c r="R266" s="23"/>
      <c r="T266" s="26">
        <f>G266+I266+J266+M266+O266+Q266+R266+S266</f>
        <v>31.054889999999997</v>
      </c>
    </row>
    <row r="267" spans="1:20" ht="12.75" outlineLevel="2">
      <c r="A267" s="19" t="s">
        <v>358</v>
      </c>
      <c r="B267" s="19" t="s">
        <v>771</v>
      </c>
      <c r="C267" s="1" t="s">
        <v>780</v>
      </c>
      <c r="D267" s="23" t="s">
        <v>517</v>
      </c>
      <c r="E267" s="27" t="s">
        <v>335</v>
      </c>
      <c r="F267" s="2" t="s">
        <v>356</v>
      </c>
      <c r="G267" s="27"/>
      <c r="H267" s="56"/>
      <c r="I267" s="27"/>
      <c r="J267" s="27">
        <v>150</v>
      </c>
      <c r="O267" s="27"/>
      <c r="P267" s="23"/>
      <c r="R267" s="23"/>
      <c r="T267" s="26">
        <f>G267+I267+J267+M267+O267+Q267+R267+S267</f>
        <v>150</v>
      </c>
    </row>
    <row r="268" spans="1:20" ht="12.75" outlineLevel="2">
      <c r="A268" s="19" t="s">
        <v>358</v>
      </c>
      <c r="B268" s="19" t="s">
        <v>771</v>
      </c>
      <c r="C268" s="1" t="s">
        <v>780</v>
      </c>
      <c r="D268" s="59" t="s">
        <v>517</v>
      </c>
      <c r="E268" s="60" t="s">
        <v>713</v>
      </c>
      <c r="F268" s="23" t="s">
        <v>713</v>
      </c>
      <c r="K268" s="52">
        <v>1.74</v>
      </c>
      <c r="L268" s="53">
        <v>1</v>
      </c>
      <c r="M268" s="27">
        <f>K268*L268*$M$2</f>
        <v>5454.9</v>
      </c>
      <c r="T268" s="26">
        <f>G268+I268+J268+M268+O268+Q268+R268+S268</f>
        <v>5454.9</v>
      </c>
    </row>
    <row r="269" spans="1:20" s="3" customFormat="1" ht="12.75" outlineLevel="1">
      <c r="A269" s="222"/>
      <c r="B269" s="222"/>
      <c r="C269" s="224"/>
      <c r="D269" s="3" t="s">
        <v>112</v>
      </c>
      <c r="E269" s="26"/>
      <c r="F269" s="225"/>
      <c r="G269" s="26">
        <f aca="true" t="shared" si="64" ref="G269:T269">SUBTOTAL(9,G264:G268)</f>
        <v>31.647914999999998</v>
      </c>
      <c r="H269" s="226">
        <f t="shared" si="64"/>
        <v>63</v>
      </c>
      <c r="I269" s="26">
        <f t="shared" si="64"/>
        <v>3.9</v>
      </c>
      <c r="J269" s="26">
        <f t="shared" si="64"/>
        <v>150</v>
      </c>
      <c r="K269" s="51">
        <f t="shared" si="64"/>
        <v>1.74</v>
      </c>
      <c r="L269" s="3">
        <f t="shared" si="64"/>
        <v>1</v>
      </c>
      <c r="M269" s="26">
        <f t="shared" si="64"/>
        <v>5454.9</v>
      </c>
      <c r="N269" s="47">
        <f t="shared" si="64"/>
        <v>0</v>
      </c>
      <c r="O269" s="26">
        <f t="shared" si="64"/>
        <v>0</v>
      </c>
      <c r="P269" s="227">
        <f t="shared" si="64"/>
        <v>0</v>
      </c>
      <c r="Q269" s="26">
        <f t="shared" si="64"/>
        <v>0</v>
      </c>
      <c r="R269" s="26">
        <f t="shared" si="64"/>
        <v>0</v>
      </c>
      <c r="S269" s="26">
        <f t="shared" si="64"/>
        <v>0</v>
      </c>
      <c r="T269" s="26">
        <f t="shared" si="64"/>
        <v>5640.447915</v>
      </c>
    </row>
    <row r="270" spans="1:20" ht="12.75" outlineLevel="2">
      <c r="A270" s="19" t="s">
        <v>358</v>
      </c>
      <c r="B270" s="19" t="s">
        <v>771</v>
      </c>
      <c r="C270" s="1" t="s">
        <v>518</v>
      </c>
      <c r="D270" s="23" t="s">
        <v>519</v>
      </c>
      <c r="E270" s="27" t="s">
        <v>335</v>
      </c>
      <c r="F270" s="2">
        <v>15</v>
      </c>
      <c r="G270" s="27">
        <v>0.352755</v>
      </c>
      <c r="H270" s="56">
        <v>1</v>
      </c>
      <c r="I270" s="27">
        <v>0.1</v>
      </c>
      <c r="J270" s="27"/>
      <c r="O270" s="27"/>
      <c r="P270" s="23"/>
      <c r="R270" s="23"/>
      <c r="T270" s="26">
        <f aca="true" t="shared" si="65" ref="T270:T276">G270+I270+J270+M270+O270+Q270+R270+S270</f>
        <v>0.452755</v>
      </c>
    </row>
    <row r="271" spans="1:20" ht="12.75" outlineLevel="2">
      <c r="A271" s="19" t="s">
        <v>358</v>
      </c>
      <c r="B271" s="19" t="s">
        <v>771</v>
      </c>
      <c r="C271" s="1" t="s">
        <v>518</v>
      </c>
      <c r="D271" s="23" t="s">
        <v>519</v>
      </c>
      <c r="E271" s="27" t="s">
        <v>335</v>
      </c>
      <c r="F271" s="2" t="s">
        <v>337</v>
      </c>
      <c r="G271" s="27">
        <v>1.8216899999999998</v>
      </c>
      <c r="H271" s="56">
        <v>1</v>
      </c>
      <c r="I271" s="27">
        <v>0.06</v>
      </c>
      <c r="J271" s="27"/>
      <c r="O271" s="27"/>
      <c r="P271" s="23"/>
      <c r="R271" s="23"/>
      <c r="T271" s="26">
        <f t="shared" si="65"/>
        <v>1.8816899999999999</v>
      </c>
    </row>
    <row r="272" spans="1:20" ht="12.75" outlineLevel="2">
      <c r="A272" s="19" t="s">
        <v>358</v>
      </c>
      <c r="B272" s="19" t="s">
        <v>771</v>
      </c>
      <c r="C272" s="1" t="s">
        <v>518</v>
      </c>
      <c r="D272" s="23" t="s">
        <v>519</v>
      </c>
      <c r="E272" s="27" t="s">
        <v>335</v>
      </c>
      <c r="F272" s="2" t="s">
        <v>338</v>
      </c>
      <c r="G272" s="27">
        <v>6.602309999999999</v>
      </c>
      <c r="H272" s="56">
        <v>5</v>
      </c>
      <c r="I272" s="27">
        <v>0.3</v>
      </c>
      <c r="J272" s="27"/>
      <c r="O272" s="27"/>
      <c r="P272" s="23"/>
      <c r="R272" s="23"/>
      <c r="T272" s="26">
        <f t="shared" si="65"/>
        <v>6.902309999999999</v>
      </c>
    </row>
    <row r="273" spans="1:20" ht="12.75" outlineLevel="2">
      <c r="A273" s="19" t="s">
        <v>358</v>
      </c>
      <c r="B273" s="19" t="s">
        <v>771</v>
      </c>
      <c r="C273" s="1" t="s">
        <v>518</v>
      </c>
      <c r="D273" s="23" t="s">
        <v>519</v>
      </c>
      <c r="E273" s="27" t="s">
        <v>335</v>
      </c>
      <c r="F273" s="2" t="s">
        <v>339</v>
      </c>
      <c r="G273" s="27">
        <v>3.60126</v>
      </c>
      <c r="H273" s="56">
        <v>7</v>
      </c>
      <c r="I273" s="27">
        <v>0.42</v>
      </c>
      <c r="J273" s="27"/>
      <c r="O273" s="27"/>
      <c r="P273" s="23"/>
      <c r="R273" s="23"/>
      <c r="T273" s="26">
        <f t="shared" si="65"/>
        <v>4.02126</v>
      </c>
    </row>
    <row r="274" spans="1:20" ht="12.75" outlineLevel="2">
      <c r="A274" s="19" t="s">
        <v>358</v>
      </c>
      <c r="B274" s="19" t="s">
        <v>771</v>
      </c>
      <c r="C274" s="1" t="s">
        <v>518</v>
      </c>
      <c r="D274" s="23" t="s">
        <v>519</v>
      </c>
      <c r="E274" s="27" t="s">
        <v>335</v>
      </c>
      <c r="F274" s="2" t="s">
        <v>356</v>
      </c>
      <c r="G274" s="27"/>
      <c r="H274" s="56"/>
      <c r="I274" s="27"/>
      <c r="J274" s="27">
        <v>120</v>
      </c>
      <c r="O274" s="27"/>
      <c r="P274" s="23"/>
      <c r="R274" s="23"/>
      <c r="T274" s="26">
        <f t="shared" si="65"/>
        <v>120</v>
      </c>
    </row>
    <row r="275" spans="1:20" ht="12.75" outlineLevel="2">
      <c r="A275" s="19" t="s">
        <v>358</v>
      </c>
      <c r="B275" s="19" t="s">
        <v>771</v>
      </c>
      <c r="C275" s="1" t="s">
        <v>518</v>
      </c>
      <c r="D275" s="59" t="s">
        <v>519</v>
      </c>
      <c r="E275" s="60" t="s">
        <v>713</v>
      </c>
      <c r="F275" s="23" t="s">
        <v>713</v>
      </c>
      <c r="K275" s="52">
        <v>1.74</v>
      </c>
      <c r="L275" s="53">
        <v>1</v>
      </c>
      <c r="M275" s="27">
        <f>K275*L275*$M$2</f>
        <v>5454.9</v>
      </c>
      <c r="T275" s="26">
        <f t="shared" si="65"/>
        <v>5454.9</v>
      </c>
    </row>
    <row r="276" spans="1:20" ht="12.75" outlineLevel="2">
      <c r="A276" s="19" t="s">
        <v>358</v>
      </c>
      <c r="B276" s="19" t="s">
        <v>771</v>
      </c>
      <c r="C276" s="1" t="s">
        <v>518</v>
      </c>
      <c r="D276" s="23" t="s">
        <v>519</v>
      </c>
      <c r="E276" s="27" t="s">
        <v>710</v>
      </c>
      <c r="F276" s="2" t="s">
        <v>710</v>
      </c>
      <c r="G276" s="27"/>
      <c r="H276" s="56"/>
      <c r="I276" s="27"/>
      <c r="J276" s="27"/>
      <c r="O276" s="27"/>
      <c r="P276" s="23"/>
      <c r="R276" s="23"/>
      <c r="S276" s="27">
        <v>8.18</v>
      </c>
      <c r="T276" s="26">
        <f t="shared" si="65"/>
        <v>8.18</v>
      </c>
    </row>
    <row r="277" spans="1:20" s="3" customFormat="1" ht="12.75" outlineLevel="1">
      <c r="A277" s="222"/>
      <c r="B277" s="222"/>
      <c r="C277" s="224"/>
      <c r="D277" s="3" t="s">
        <v>113</v>
      </c>
      <c r="E277" s="26"/>
      <c r="F277" s="225"/>
      <c r="G277" s="26">
        <f aca="true" t="shared" si="66" ref="G277:T277">SUBTOTAL(9,G270:G276)</f>
        <v>12.378015</v>
      </c>
      <c r="H277" s="226">
        <f t="shared" si="66"/>
        <v>14</v>
      </c>
      <c r="I277" s="26">
        <f t="shared" si="66"/>
        <v>0.8799999999999999</v>
      </c>
      <c r="J277" s="26">
        <f t="shared" si="66"/>
        <v>120</v>
      </c>
      <c r="K277" s="51">
        <f t="shared" si="66"/>
        <v>1.74</v>
      </c>
      <c r="L277" s="3">
        <f t="shared" si="66"/>
        <v>1</v>
      </c>
      <c r="M277" s="26">
        <f t="shared" si="66"/>
        <v>5454.9</v>
      </c>
      <c r="N277" s="47">
        <f t="shared" si="66"/>
        <v>0</v>
      </c>
      <c r="O277" s="26">
        <f t="shared" si="66"/>
        <v>0</v>
      </c>
      <c r="P277" s="227">
        <f t="shared" si="66"/>
        <v>0</v>
      </c>
      <c r="Q277" s="26">
        <f t="shared" si="66"/>
        <v>0</v>
      </c>
      <c r="R277" s="26">
        <f t="shared" si="66"/>
        <v>0</v>
      </c>
      <c r="S277" s="26">
        <f t="shared" si="66"/>
        <v>8.18</v>
      </c>
      <c r="T277" s="26">
        <f t="shared" si="66"/>
        <v>5596.338015</v>
      </c>
    </row>
    <row r="278" spans="1:20" ht="12.75" outlineLevel="2">
      <c r="A278" s="19" t="s">
        <v>358</v>
      </c>
      <c r="B278" s="19" t="s">
        <v>771</v>
      </c>
      <c r="C278" s="1" t="s">
        <v>520</v>
      </c>
      <c r="D278" s="23" t="s">
        <v>521</v>
      </c>
      <c r="E278" s="27" t="s">
        <v>335</v>
      </c>
      <c r="F278" s="2">
        <v>15</v>
      </c>
      <c r="G278" s="27">
        <v>8.860994999999999</v>
      </c>
      <c r="H278" s="56">
        <v>24</v>
      </c>
      <c r="I278" s="27">
        <v>2.4</v>
      </c>
      <c r="J278" s="27"/>
      <c r="K278" s="51"/>
      <c r="L278" s="3"/>
      <c r="M278" s="26"/>
      <c r="N278" s="47"/>
      <c r="O278" s="26"/>
      <c r="P278" s="3"/>
      <c r="Q278" s="26"/>
      <c r="R278" s="3"/>
      <c r="T278" s="26">
        <f aca="true" t="shared" si="67" ref="T278:T283">G278+I278+J278+M278+O278+Q278+R278+S278</f>
        <v>11.260995</v>
      </c>
    </row>
    <row r="279" spans="1:20" ht="12.75" outlineLevel="2">
      <c r="A279" s="19" t="s">
        <v>358</v>
      </c>
      <c r="B279" s="19" t="s">
        <v>771</v>
      </c>
      <c r="C279" s="1" t="s">
        <v>520</v>
      </c>
      <c r="D279" s="23" t="s">
        <v>521</v>
      </c>
      <c r="E279" s="27" t="s">
        <v>335</v>
      </c>
      <c r="F279" s="2" t="s">
        <v>337</v>
      </c>
      <c r="G279" s="27">
        <v>5.21235</v>
      </c>
      <c r="H279" s="56">
        <v>1</v>
      </c>
      <c r="I279" s="27">
        <v>0.06</v>
      </c>
      <c r="J279" s="27"/>
      <c r="O279" s="27"/>
      <c r="P279" s="23"/>
      <c r="R279" s="23"/>
      <c r="T279" s="26">
        <f t="shared" si="67"/>
        <v>5.272349999999999</v>
      </c>
    </row>
    <row r="280" spans="1:20" ht="12.75" outlineLevel="2">
      <c r="A280" s="19" t="s">
        <v>358</v>
      </c>
      <c r="B280" s="19" t="s">
        <v>771</v>
      </c>
      <c r="C280" s="1" t="s">
        <v>520</v>
      </c>
      <c r="D280" s="23" t="s">
        <v>521</v>
      </c>
      <c r="E280" s="27" t="s">
        <v>335</v>
      </c>
      <c r="F280" s="2" t="s">
        <v>338</v>
      </c>
      <c r="G280" s="27">
        <v>2.9273399999999996</v>
      </c>
      <c r="H280" s="56">
        <v>2</v>
      </c>
      <c r="I280" s="27">
        <v>0.12</v>
      </c>
      <c r="J280" s="27"/>
      <c r="O280" s="27"/>
      <c r="P280" s="23"/>
      <c r="R280" s="23"/>
      <c r="T280" s="26">
        <f t="shared" si="67"/>
        <v>3.0473399999999997</v>
      </c>
    </row>
    <row r="281" spans="1:20" ht="12.75" outlineLevel="2">
      <c r="A281" s="19" t="s">
        <v>358</v>
      </c>
      <c r="B281" s="19" t="s">
        <v>771</v>
      </c>
      <c r="C281" s="1" t="s">
        <v>520</v>
      </c>
      <c r="D281" s="23" t="s">
        <v>521</v>
      </c>
      <c r="E281" s="27" t="s">
        <v>335</v>
      </c>
      <c r="F281" s="2" t="s">
        <v>339</v>
      </c>
      <c r="G281" s="27">
        <v>38.529270000000004</v>
      </c>
      <c r="H281" s="56">
        <v>76</v>
      </c>
      <c r="I281" s="27">
        <v>4.56</v>
      </c>
      <c r="J281" s="27"/>
      <c r="O281" s="27"/>
      <c r="P281" s="23"/>
      <c r="R281" s="23"/>
      <c r="T281" s="26">
        <f t="shared" si="67"/>
        <v>43.089270000000006</v>
      </c>
    </row>
    <row r="282" spans="1:20" ht="12.75" outlineLevel="2">
      <c r="A282" s="19" t="s">
        <v>358</v>
      </c>
      <c r="B282" s="19" t="s">
        <v>771</v>
      </c>
      <c r="C282" s="1" t="s">
        <v>520</v>
      </c>
      <c r="D282" s="23" t="s">
        <v>521</v>
      </c>
      <c r="E282" s="27" t="s">
        <v>335</v>
      </c>
      <c r="F282" s="2" t="s">
        <v>356</v>
      </c>
      <c r="G282" s="27"/>
      <c r="H282" s="56"/>
      <c r="I282" s="27"/>
      <c r="J282" s="27">
        <v>150</v>
      </c>
      <c r="O282" s="27"/>
      <c r="P282" s="23"/>
      <c r="R282" s="23"/>
      <c r="T282" s="26">
        <f t="shared" si="67"/>
        <v>150</v>
      </c>
    </row>
    <row r="283" spans="1:20" ht="12.75" outlineLevel="2">
      <c r="A283" s="19" t="s">
        <v>358</v>
      </c>
      <c r="B283" s="19" t="s">
        <v>771</v>
      </c>
      <c r="C283" s="1" t="s">
        <v>520</v>
      </c>
      <c r="D283" s="59" t="s">
        <v>521</v>
      </c>
      <c r="E283" s="60" t="s">
        <v>713</v>
      </c>
      <c r="F283" s="23" t="s">
        <v>713</v>
      </c>
      <c r="K283" s="52">
        <v>1.38</v>
      </c>
      <c r="L283" s="53">
        <v>1</v>
      </c>
      <c r="M283" s="27">
        <f>K283*L283*$M$2</f>
        <v>4326.299999999999</v>
      </c>
      <c r="T283" s="26">
        <f t="shared" si="67"/>
        <v>4326.299999999999</v>
      </c>
    </row>
    <row r="284" spans="1:20" s="3" customFormat="1" ht="12.75" outlineLevel="1">
      <c r="A284" s="222"/>
      <c r="B284" s="222"/>
      <c r="C284" s="224"/>
      <c r="D284" s="3" t="s">
        <v>114</v>
      </c>
      <c r="E284" s="26"/>
      <c r="F284" s="225"/>
      <c r="G284" s="26">
        <f aca="true" t="shared" si="68" ref="G284:T284">SUBTOTAL(9,G278:G283)</f>
        <v>55.529955</v>
      </c>
      <c r="H284" s="226">
        <f t="shared" si="68"/>
        <v>103</v>
      </c>
      <c r="I284" s="26">
        <f t="shared" si="68"/>
        <v>7.14</v>
      </c>
      <c r="J284" s="26">
        <f t="shared" si="68"/>
        <v>150</v>
      </c>
      <c r="K284" s="51">
        <f t="shared" si="68"/>
        <v>1.38</v>
      </c>
      <c r="L284" s="3">
        <f t="shared" si="68"/>
        <v>1</v>
      </c>
      <c r="M284" s="26">
        <f t="shared" si="68"/>
        <v>4326.299999999999</v>
      </c>
      <c r="N284" s="47">
        <f t="shared" si="68"/>
        <v>0</v>
      </c>
      <c r="O284" s="26">
        <f t="shared" si="68"/>
        <v>0</v>
      </c>
      <c r="P284" s="227">
        <f t="shared" si="68"/>
        <v>0</v>
      </c>
      <c r="Q284" s="26">
        <f t="shared" si="68"/>
        <v>0</v>
      </c>
      <c r="R284" s="26">
        <f t="shared" si="68"/>
        <v>0</v>
      </c>
      <c r="S284" s="26">
        <f t="shared" si="68"/>
        <v>0</v>
      </c>
      <c r="T284" s="26">
        <f t="shared" si="68"/>
        <v>4538.969955</v>
      </c>
    </row>
    <row r="285" spans="1:20" ht="12.75" outlineLevel="2">
      <c r="A285" s="19" t="s">
        <v>358</v>
      </c>
      <c r="B285" s="19" t="s">
        <v>771</v>
      </c>
      <c r="C285" s="1" t="s">
        <v>522</v>
      </c>
      <c r="D285" s="23" t="s">
        <v>523</v>
      </c>
      <c r="E285" s="27" t="s">
        <v>335</v>
      </c>
      <c r="F285" s="2">
        <v>15</v>
      </c>
      <c r="G285" s="27">
        <v>3.880305</v>
      </c>
      <c r="H285" s="56">
        <v>11</v>
      </c>
      <c r="I285" s="27">
        <v>1.1</v>
      </c>
      <c r="J285" s="27"/>
      <c r="K285" s="51"/>
      <c r="L285" s="3"/>
      <c r="M285" s="26"/>
      <c r="N285" s="47"/>
      <c r="O285" s="26"/>
      <c r="P285" s="3"/>
      <c r="Q285" s="26"/>
      <c r="R285" s="3"/>
      <c r="T285" s="26">
        <f>G285+I285+J285+M285+O285+Q285+R285+S285</f>
        <v>4.9803049999999995</v>
      </c>
    </row>
    <row r="286" spans="1:20" ht="12.75" outlineLevel="2">
      <c r="A286" s="19" t="s">
        <v>358</v>
      </c>
      <c r="B286" s="19" t="s">
        <v>771</v>
      </c>
      <c r="C286" s="1" t="s">
        <v>522</v>
      </c>
      <c r="D286" s="23" t="s">
        <v>523</v>
      </c>
      <c r="E286" s="27" t="s">
        <v>335</v>
      </c>
      <c r="F286" s="2" t="s">
        <v>339</v>
      </c>
      <c r="G286" s="27">
        <v>13.151969999999999</v>
      </c>
      <c r="H286" s="56">
        <v>28</v>
      </c>
      <c r="I286" s="27">
        <v>1.68</v>
      </c>
      <c r="J286" s="27"/>
      <c r="O286" s="27"/>
      <c r="P286" s="23"/>
      <c r="R286" s="23"/>
      <c r="T286" s="26">
        <f>G286+I286+J286+M286+O286+Q286+R286+S286</f>
        <v>14.831969999999998</v>
      </c>
    </row>
    <row r="287" spans="1:20" ht="12.75" outlineLevel="2">
      <c r="A287" s="19" t="s">
        <v>358</v>
      </c>
      <c r="B287" s="19" t="s">
        <v>771</v>
      </c>
      <c r="C287" s="1" t="s">
        <v>522</v>
      </c>
      <c r="D287" s="23" t="s">
        <v>523</v>
      </c>
      <c r="E287" s="27" t="s">
        <v>335</v>
      </c>
      <c r="F287" s="2" t="s">
        <v>356</v>
      </c>
      <c r="G287" s="27"/>
      <c r="H287" s="56"/>
      <c r="I287" s="27"/>
      <c r="J287" s="27">
        <v>150</v>
      </c>
      <c r="O287" s="27"/>
      <c r="P287" s="23"/>
      <c r="R287" s="23"/>
      <c r="T287" s="26">
        <f>G287+I287+J287+M287+O287+Q287+R287+S287</f>
        <v>150</v>
      </c>
    </row>
    <row r="288" spans="1:20" ht="12.75" outlineLevel="2">
      <c r="A288" s="19" t="s">
        <v>358</v>
      </c>
      <c r="B288" s="19" t="s">
        <v>771</v>
      </c>
      <c r="C288" s="1" t="s">
        <v>522</v>
      </c>
      <c r="D288" s="59" t="s">
        <v>523</v>
      </c>
      <c r="E288" s="60" t="s">
        <v>713</v>
      </c>
      <c r="F288" s="23" t="s">
        <v>713</v>
      </c>
      <c r="K288" s="52">
        <v>1.74</v>
      </c>
      <c r="L288" s="53">
        <v>1</v>
      </c>
      <c r="M288" s="27">
        <f>K288*L288*$M$2</f>
        <v>5454.9</v>
      </c>
      <c r="T288" s="26">
        <f>G288+I288+J288+M288+O288+Q288+R288+S288</f>
        <v>5454.9</v>
      </c>
    </row>
    <row r="289" spans="1:20" s="3" customFormat="1" ht="12.75" outlineLevel="1">
      <c r="A289" s="222"/>
      <c r="B289" s="222"/>
      <c r="C289" s="224"/>
      <c r="D289" s="3" t="s">
        <v>115</v>
      </c>
      <c r="E289" s="26"/>
      <c r="F289" s="225"/>
      <c r="G289" s="26">
        <f aca="true" t="shared" si="69" ref="G289:T289">SUBTOTAL(9,G285:G288)</f>
        <v>17.032275</v>
      </c>
      <c r="H289" s="226">
        <f t="shared" si="69"/>
        <v>39</v>
      </c>
      <c r="I289" s="26">
        <f t="shared" si="69"/>
        <v>2.7800000000000002</v>
      </c>
      <c r="J289" s="26">
        <f t="shared" si="69"/>
        <v>150</v>
      </c>
      <c r="K289" s="51">
        <f t="shared" si="69"/>
        <v>1.74</v>
      </c>
      <c r="L289" s="3">
        <f t="shared" si="69"/>
        <v>1</v>
      </c>
      <c r="M289" s="26">
        <f t="shared" si="69"/>
        <v>5454.9</v>
      </c>
      <c r="N289" s="47">
        <f t="shared" si="69"/>
        <v>0</v>
      </c>
      <c r="O289" s="26">
        <f t="shared" si="69"/>
        <v>0</v>
      </c>
      <c r="P289" s="227">
        <f t="shared" si="69"/>
        <v>0</v>
      </c>
      <c r="Q289" s="26">
        <f t="shared" si="69"/>
        <v>0</v>
      </c>
      <c r="R289" s="26">
        <f t="shared" si="69"/>
        <v>0</v>
      </c>
      <c r="S289" s="26">
        <f t="shared" si="69"/>
        <v>0</v>
      </c>
      <c r="T289" s="26">
        <f t="shared" si="69"/>
        <v>5624.712275</v>
      </c>
    </row>
    <row r="290" spans="1:20" ht="12.75" outlineLevel="2">
      <c r="A290" s="19" t="s">
        <v>358</v>
      </c>
      <c r="B290" s="19" t="s">
        <v>771</v>
      </c>
      <c r="C290" s="1" t="s">
        <v>524</v>
      </c>
      <c r="D290" s="23" t="s">
        <v>525</v>
      </c>
      <c r="E290" s="27" t="s">
        <v>335</v>
      </c>
      <c r="F290" s="2">
        <v>15</v>
      </c>
      <c r="G290" s="27">
        <v>11.10915</v>
      </c>
      <c r="H290" s="56">
        <v>30</v>
      </c>
      <c r="I290" s="27">
        <v>3</v>
      </c>
      <c r="J290" s="27"/>
      <c r="O290" s="27"/>
      <c r="P290" s="23"/>
      <c r="R290" s="23"/>
      <c r="T290" s="26">
        <f aca="true" t="shared" si="70" ref="T290:T295">G290+I290+J290+M290+O290+Q290+R290+S290</f>
        <v>14.10915</v>
      </c>
    </row>
    <row r="291" spans="1:20" ht="12.75" outlineLevel="2">
      <c r="A291" s="19" t="s">
        <v>358</v>
      </c>
      <c r="B291" s="19" t="s">
        <v>771</v>
      </c>
      <c r="C291" s="1" t="s">
        <v>524</v>
      </c>
      <c r="D291" s="23" t="s">
        <v>525</v>
      </c>
      <c r="E291" s="27" t="s">
        <v>335</v>
      </c>
      <c r="F291" s="2" t="s">
        <v>337</v>
      </c>
      <c r="G291" s="27">
        <v>2.35872</v>
      </c>
      <c r="H291" s="56">
        <v>1</v>
      </c>
      <c r="I291" s="27">
        <v>0.06</v>
      </c>
      <c r="J291" s="27"/>
      <c r="O291" s="27"/>
      <c r="P291" s="23"/>
      <c r="R291" s="23"/>
      <c r="T291" s="26">
        <f t="shared" si="70"/>
        <v>2.41872</v>
      </c>
    </row>
    <row r="292" spans="1:20" ht="12.75" outlineLevel="2">
      <c r="A292" s="19" t="s">
        <v>358</v>
      </c>
      <c r="B292" s="19" t="s">
        <v>771</v>
      </c>
      <c r="C292" s="1" t="s">
        <v>524</v>
      </c>
      <c r="D292" s="23" t="s">
        <v>525</v>
      </c>
      <c r="E292" s="27" t="s">
        <v>335</v>
      </c>
      <c r="F292" s="2" t="s">
        <v>338</v>
      </c>
      <c r="G292" s="27">
        <v>2.56932</v>
      </c>
      <c r="H292" s="56">
        <v>2</v>
      </c>
      <c r="I292" s="27">
        <v>0.12</v>
      </c>
      <c r="J292" s="27"/>
      <c r="O292" s="27"/>
      <c r="P292" s="23"/>
      <c r="R292" s="23"/>
      <c r="T292" s="26">
        <f t="shared" si="70"/>
        <v>2.68932</v>
      </c>
    </row>
    <row r="293" spans="1:20" ht="12.75" outlineLevel="2">
      <c r="A293" s="19" t="s">
        <v>358</v>
      </c>
      <c r="B293" s="19" t="s">
        <v>771</v>
      </c>
      <c r="C293" s="1" t="s">
        <v>524</v>
      </c>
      <c r="D293" s="23" t="s">
        <v>525</v>
      </c>
      <c r="E293" s="27" t="s">
        <v>335</v>
      </c>
      <c r="F293" s="2" t="s">
        <v>339</v>
      </c>
      <c r="G293" s="27">
        <v>29.894669999999998</v>
      </c>
      <c r="H293" s="56">
        <v>57</v>
      </c>
      <c r="I293" s="27">
        <v>3.42</v>
      </c>
      <c r="J293" s="27"/>
      <c r="O293" s="27"/>
      <c r="P293" s="23"/>
      <c r="R293" s="23"/>
      <c r="T293" s="26">
        <f t="shared" si="70"/>
        <v>33.31467</v>
      </c>
    </row>
    <row r="294" spans="1:20" ht="12.75" outlineLevel="2">
      <c r="A294" s="19" t="s">
        <v>358</v>
      </c>
      <c r="B294" s="19" t="s">
        <v>771</v>
      </c>
      <c r="C294" s="1" t="s">
        <v>524</v>
      </c>
      <c r="D294" s="23" t="s">
        <v>525</v>
      </c>
      <c r="E294" s="27" t="s">
        <v>335</v>
      </c>
      <c r="F294" s="2" t="s">
        <v>356</v>
      </c>
      <c r="G294" s="27"/>
      <c r="H294" s="56"/>
      <c r="I294" s="27"/>
      <c r="J294" s="27">
        <v>165</v>
      </c>
      <c r="O294" s="27"/>
      <c r="P294" s="23"/>
      <c r="R294" s="23"/>
      <c r="T294" s="26">
        <f t="shared" si="70"/>
        <v>165</v>
      </c>
    </row>
    <row r="295" spans="1:20" ht="12.75" outlineLevel="2">
      <c r="A295" s="19" t="s">
        <v>358</v>
      </c>
      <c r="B295" s="19" t="s">
        <v>771</v>
      </c>
      <c r="C295" s="1" t="s">
        <v>524</v>
      </c>
      <c r="D295" s="59" t="s">
        <v>525</v>
      </c>
      <c r="E295" s="60" t="s">
        <v>713</v>
      </c>
      <c r="F295" s="23" t="s">
        <v>713</v>
      </c>
      <c r="K295" s="52">
        <v>1.74</v>
      </c>
      <c r="L295" s="53">
        <v>1</v>
      </c>
      <c r="M295" s="27">
        <f>K295*L295*$M$2</f>
        <v>5454.9</v>
      </c>
      <c r="T295" s="26">
        <f t="shared" si="70"/>
        <v>5454.9</v>
      </c>
    </row>
    <row r="296" spans="1:20" s="3" customFormat="1" ht="12.75" outlineLevel="1">
      <c r="A296" s="222"/>
      <c r="B296" s="222"/>
      <c r="C296" s="224"/>
      <c r="D296" s="3" t="s">
        <v>116</v>
      </c>
      <c r="E296" s="26"/>
      <c r="F296" s="225"/>
      <c r="G296" s="26">
        <f aca="true" t="shared" si="71" ref="G296:T296">SUBTOTAL(9,G290:G295)</f>
        <v>45.93186</v>
      </c>
      <c r="H296" s="226">
        <f t="shared" si="71"/>
        <v>90</v>
      </c>
      <c r="I296" s="26">
        <f t="shared" si="71"/>
        <v>6.6</v>
      </c>
      <c r="J296" s="26">
        <f t="shared" si="71"/>
        <v>165</v>
      </c>
      <c r="K296" s="51">
        <f t="shared" si="71"/>
        <v>1.74</v>
      </c>
      <c r="L296" s="3">
        <f t="shared" si="71"/>
        <v>1</v>
      </c>
      <c r="M296" s="26">
        <f t="shared" si="71"/>
        <v>5454.9</v>
      </c>
      <c r="N296" s="47">
        <f t="shared" si="71"/>
        <v>0</v>
      </c>
      <c r="O296" s="26">
        <f t="shared" si="71"/>
        <v>0</v>
      </c>
      <c r="P296" s="227">
        <f t="shared" si="71"/>
        <v>0</v>
      </c>
      <c r="Q296" s="26">
        <f t="shared" si="71"/>
        <v>0</v>
      </c>
      <c r="R296" s="26">
        <f t="shared" si="71"/>
        <v>0</v>
      </c>
      <c r="S296" s="26">
        <f t="shared" si="71"/>
        <v>0</v>
      </c>
      <c r="T296" s="26">
        <f t="shared" si="71"/>
        <v>5672.43186</v>
      </c>
    </row>
    <row r="297" spans="1:20" ht="12.75" outlineLevel="2">
      <c r="A297" s="19" t="s">
        <v>358</v>
      </c>
      <c r="B297" s="19" t="s">
        <v>771</v>
      </c>
      <c r="C297" s="1" t="s">
        <v>526</v>
      </c>
      <c r="D297" s="23" t="s">
        <v>527</v>
      </c>
      <c r="E297" s="27" t="s">
        <v>335</v>
      </c>
      <c r="F297" s="2">
        <v>15</v>
      </c>
      <c r="G297" s="27">
        <v>3.5275499999999997</v>
      </c>
      <c r="H297" s="56">
        <v>10</v>
      </c>
      <c r="I297" s="27">
        <v>1</v>
      </c>
      <c r="J297" s="27"/>
      <c r="O297" s="27"/>
      <c r="P297" s="23"/>
      <c r="R297" s="23"/>
      <c r="T297" s="26">
        <f>G297+I297+J297+M297+O297+Q297+R297+S297</f>
        <v>4.52755</v>
      </c>
    </row>
    <row r="298" spans="1:20" ht="12.75" outlineLevel="2">
      <c r="A298" s="19" t="s">
        <v>358</v>
      </c>
      <c r="B298" s="19" t="s">
        <v>771</v>
      </c>
      <c r="C298" s="1" t="s">
        <v>526</v>
      </c>
      <c r="D298" s="23" t="s">
        <v>527</v>
      </c>
      <c r="E298" s="27" t="s">
        <v>335</v>
      </c>
      <c r="F298" s="2" t="s">
        <v>339</v>
      </c>
      <c r="G298" s="27">
        <v>18.96453</v>
      </c>
      <c r="H298" s="56">
        <v>39</v>
      </c>
      <c r="I298" s="27">
        <v>2.34</v>
      </c>
      <c r="J298" s="27"/>
      <c r="O298" s="27"/>
      <c r="P298" s="23"/>
      <c r="R298" s="23"/>
      <c r="T298" s="26">
        <f>G298+I298+J298+M298+O298+Q298+R298+S298</f>
        <v>21.30453</v>
      </c>
    </row>
    <row r="299" spans="1:20" ht="12.75" outlineLevel="2">
      <c r="A299" s="19" t="s">
        <v>358</v>
      </c>
      <c r="B299" s="19" t="s">
        <v>771</v>
      </c>
      <c r="C299" s="1" t="s">
        <v>526</v>
      </c>
      <c r="D299" s="23" t="s">
        <v>527</v>
      </c>
      <c r="E299" s="27" t="s">
        <v>335</v>
      </c>
      <c r="F299" s="2" t="s">
        <v>356</v>
      </c>
      <c r="G299" s="27"/>
      <c r="H299" s="56"/>
      <c r="I299" s="27"/>
      <c r="J299" s="27">
        <v>165</v>
      </c>
      <c r="O299" s="27"/>
      <c r="P299" s="23"/>
      <c r="R299" s="23"/>
      <c r="T299" s="26">
        <f>G299+I299+J299+M299+O299+Q299+R299+S299</f>
        <v>165</v>
      </c>
    </row>
    <row r="300" spans="1:20" ht="12.75" outlineLevel="2">
      <c r="A300" s="19" t="s">
        <v>358</v>
      </c>
      <c r="B300" s="19" t="s">
        <v>771</v>
      </c>
      <c r="C300" s="1" t="s">
        <v>526</v>
      </c>
      <c r="D300" s="59" t="s">
        <v>527</v>
      </c>
      <c r="E300" s="60" t="s">
        <v>713</v>
      </c>
      <c r="F300" s="23" t="s">
        <v>713</v>
      </c>
      <c r="K300" s="52">
        <v>1.74</v>
      </c>
      <c r="L300" s="53">
        <v>1</v>
      </c>
      <c r="M300" s="27">
        <f>K300*L300*$M$2</f>
        <v>5454.9</v>
      </c>
      <c r="T300" s="26">
        <f>G300+I300+J300+M300+O300+Q300+R300+S300</f>
        <v>5454.9</v>
      </c>
    </row>
    <row r="301" spans="1:20" s="3" customFormat="1" ht="12.75" outlineLevel="1">
      <c r="A301" s="222"/>
      <c r="B301" s="222"/>
      <c r="C301" s="224"/>
      <c r="D301" s="3" t="s">
        <v>117</v>
      </c>
      <c r="E301" s="26"/>
      <c r="F301" s="225"/>
      <c r="G301" s="26">
        <f aca="true" t="shared" si="72" ref="G301:T301">SUBTOTAL(9,G297:G300)</f>
        <v>22.49208</v>
      </c>
      <c r="H301" s="226">
        <f t="shared" si="72"/>
        <v>49</v>
      </c>
      <c r="I301" s="26">
        <f t="shared" si="72"/>
        <v>3.34</v>
      </c>
      <c r="J301" s="26">
        <f t="shared" si="72"/>
        <v>165</v>
      </c>
      <c r="K301" s="51">
        <f t="shared" si="72"/>
        <v>1.74</v>
      </c>
      <c r="L301" s="3">
        <f t="shared" si="72"/>
        <v>1</v>
      </c>
      <c r="M301" s="26">
        <f t="shared" si="72"/>
        <v>5454.9</v>
      </c>
      <c r="N301" s="47">
        <f t="shared" si="72"/>
        <v>0</v>
      </c>
      <c r="O301" s="26">
        <f t="shared" si="72"/>
        <v>0</v>
      </c>
      <c r="P301" s="227">
        <f t="shared" si="72"/>
        <v>0</v>
      </c>
      <c r="Q301" s="26">
        <f t="shared" si="72"/>
        <v>0</v>
      </c>
      <c r="R301" s="26">
        <f t="shared" si="72"/>
        <v>0</v>
      </c>
      <c r="S301" s="26">
        <f t="shared" si="72"/>
        <v>0</v>
      </c>
      <c r="T301" s="26">
        <f t="shared" si="72"/>
        <v>5645.73208</v>
      </c>
    </row>
    <row r="302" spans="1:20" ht="12.75" outlineLevel="2">
      <c r="A302" s="19" t="s">
        <v>358</v>
      </c>
      <c r="B302" s="19" t="s">
        <v>771</v>
      </c>
      <c r="C302" s="1" t="s">
        <v>528</v>
      </c>
      <c r="D302" s="23" t="s">
        <v>529</v>
      </c>
      <c r="E302" s="27" t="s">
        <v>861</v>
      </c>
      <c r="F302" s="2" t="s">
        <v>861</v>
      </c>
      <c r="G302" s="27"/>
      <c r="H302" s="56"/>
      <c r="I302" s="27"/>
      <c r="J302" s="27"/>
      <c r="N302" s="58">
        <f>O302/$O$2</f>
        <v>1</v>
      </c>
      <c r="O302" s="27">
        <v>72</v>
      </c>
      <c r="P302" s="23"/>
      <c r="R302" s="23"/>
      <c r="T302" s="26">
        <f aca="true" t="shared" si="73" ref="T302:T308">G302+I302+J302+M302+O302+Q302+R302+S302</f>
        <v>72</v>
      </c>
    </row>
    <row r="303" spans="1:20" ht="12.75" outlineLevel="2">
      <c r="A303" s="19" t="s">
        <v>358</v>
      </c>
      <c r="B303" s="19" t="s">
        <v>771</v>
      </c>
      <c r="C303" s="1" t="s">
        <v>528</v>
      </c>
      <c r="D303" s="23" t="s">
        <v>529</v>
      </c>
      <c r="E303" s="27" t="s">
        <v>335</v>
      </c>
      <c r="F303" s="2">
        <v>15</v>
      </c>
      <c r="G303" s="27">
        <v>3.880305</v>
      </c>
      <c r="H303" s="56">
        <v>11</v>
      </c>
      <c r="I303" s="27">
        <v>1.1</v>
      </c>
      <c r="J303" s="27"/>
      <c r="K303" s="51"/>
      <c r="L303" s="3"/>
      <c r="M303" s="26"/>
      <c r="N303" s="47"/>
      <c r="O303" s="26"/>
      <c r="P303" s="3"/>
      <c r="Q303" s="26"/>
      <c r="R303" s="3"/>
      <c r="T303" s="26">
        <f t="shared" si="73"/>
        <v>4.9803049999999995</v>
      </c>
    </row>
    <row r="304" spans="1:20" ht="12.75" outlineLevel="2">
      <c r="A304" s="19" t="s">
        <v>358</v>
      </c>
      <c r="B304" s="19" t="s">
        <v>771</v>
      </c>
      <c r="C304" s="1" t="s">
        <v>528</v>
      </c>
      <c r="D304" s="23" t="s">
        <v>529</v>
      </c>
      <c r="E304" s="27" t="s">
        <v>335</v>
      </c>
      <c r="F304" s="2" t="s">
        <v>337</v>
      </c>
      <c r="G304" s="27">
        <v>2.7167399999999997</v>
      </c>
      <c r="H304" s="56">
        <v>1</v>
      </c>
      <c r="I304" s="27">
        <v>0.06</v>
      </c>
      <c r="J304" s="27"/>
      <c r="O304" s="27"/>
      <c r="P304" s="23"/>
      <c r="R304" s="23"/>
      <c r="T304" s="26">
        <f t="shared" si="73"/>
        <v>2.7767399999999998</v>
      </c>
    </row>
    <row r="305" spans="1:20" ht="12.75" outlineLevel="2">
      <c r="A305" s="19" t="s">
        <v>358</v>
      </c>
      <c r="B305" s="19" t="s">
        <v>771</v>
      </c>
      <c r="C305" s="1" t="s">
        <v>528</v>
      </c>
      <c r="D305" s="23" t="s">
        <v>529</v>
      </c>
      <c r="E305" s="27" t="s">
        <v>335</v>
      </c>
      <c r="F305" s="2" t="s">
        <v>338</v>
      </c>
      <c r="G305" s="27">
        <v>14.668289999999999</v>
      </c>
      <c r="H305" s="56">
        <v>11</v>
      </c>
      <c r="I305" s="27">
        <v>0.66</v>
      </c>
      <c r="J305" s="27"/>
      <c r="O305" s="27"/>
      <c r="P305" s="23"/>
      <c r="R305" s="23"/>
      <c r="T305" s="26">
        <f t="shared" si="73"/>
        <v>15.328289999999999</v>
      </c>
    </row>
    <row r="306" spans="1:20" ht="12.75" outlineLevel="2">
      <c r="A306" s="19" t="s">
        <v>358</v>
      </c>
      <c r="B306" s="19" t="s">
        <v>771</v>
      </c>
      <c r="C306" s="1" t="s">
        <v>528</v>
      </c>
      <c r="D306" s="23" t="s">
        <v>529</v>
      </c>
      <c r="E306" s="27" t="s">
        <v>335</v>
      </c>
      <c r="F306" s="2" t="s">
        <v>339</v>
      </c>
      <c r="G306" s="27">
        <v>30.77919</v>
      </c>
      <c r="H306" s="56">
        <v>49</v>
      </c>
      <c r="I306" s="27">
        <v>2.94</v>
      </c>
      <c r="J306" s="27"/>
      <c r="O306" s="27"/>
      <c r="P306" s="23"/>
      <c r="R306" s="23"/>
      <c r="T306" s="26">
        <f t="shared" si="73"/>
        <v>33.71919</v>
      </c>
    </row>
    <row r="307" spans="1:20" ht="12.75" outlineLevel="2">
      <c r="A307" s="19" t="s">
        <v>358</v>
      </c>
      <c r="B307" s="19" t="s">
        <v>771</v>
      </c>
      <c r="C307" s="1" t="s">
        <v>528</v>
      </c>
      <c r="D307" s="23" t="s">
        <v>529</v>
      </c>
      <c r="E307" s="27" t="s">
        <v>335</v>
      </c>
      <c r="F307" s="2" t="s">
        <v>356</v>
      </c>
      <c r="G307" s="27"/>
      <c r="H307" s="56"/>
      <c r="I307" s="27"/>
      <c r="J307" s="27">
        <v>180</v>
      </c>
      <c r="O307" s="27"/>
      <c r="P307" s="23"/>
      <c r="R307" s="23"/>
      <c r="T307" s="26">
        <f t="shared" si="73"/>
        <v>180</v>
      </c>
    </row>
    <row r="308" spans="1:20" ht="12.75" outlineLevel="2">
      <c r="A308" s="19" t="s">
        <v>358</v>
      </c>
      <c r="B308" s="19" t="s">
        <v>771</v>
      </c>
      <c r="C308" s="1" t="s">
        <v>528</v>
      </c>
      <c r="D308" s="59" t="s">
        <v>529</v>
      </c>
      <c r="E308" s="60" t="s">
        <v>713</v>
      </c>
      <c r="F308" s="23" t="s">
        <v>713</v>
      </c>
      <c r="K308" s="52">
        <v>1.84</v>
      </c>
      <c r="L308" s="53">
        <v>1</v>
      </c>
      <c r="M308" s="27">
        <f>K308*L308*$M$2</f>
        <v>5768.400000000001</v>
      </c>
      <c r="T308" s="26">
        <f t="shared" si="73"/>
        <v>5768.400000000001</v>
      </c>
    </row>
    <row r="309" spans="1:20" s="3" customFormat="1" ht="12.75" outlineLevel="1">
      <c r="A309" s="222"/>
      <c r="B309" s="222"/>
      <c r="C309" s="224"/>
      <c r="D309" s="3" t="s">
        <v>118</v>
      </c>
      <c r="E309" s="26"/>
      <c r="F309" s="225"/>
      <c r="G309" s="26">
        <f aca="true" t="shared" si="74" ref="G309:T309">SUBTOTAL(9,G302:G308)</f>
        <v>52.044525</v>
      </c>
      <c r="H309" s="226">
        <f t="shared" si="74"/>
        <v>72</v>
      </c>
      <c r="I309" s="26">
        <f t="shared" si="74"/>
        <v>4.76</v>
      </c>
      <c r="J309" s="26">
        <f t="shared" si="74"/>
        <v>180</v>
      </c>
      <c r="K309" s="51">
        <f t="shared" si="74"/>
        <v>1.84</v>
      </c>
      <c r="L309" s="3">
        <f t="shared" si="74"/>
        <v>1</v>
      </c>
      <c r="M309" s="26">
        <f t="shared" si="74"/>
        <v>5768.400000000001</v>
      </c>
      <c r="N309" s="47">
        <f t="shared" si="74"/>
        <v>1</v>
      </c>
      <c r="O309" s="26">
        <f t="shared" si="74"/>
        <v>72</v>
      </c>
      <c r="P309" s="227">
        <f t="shared" si="74"/>
        <v>0</v>
      </c>
      <c r="Q309" s="26">
        <f t="shared" si="74"/>
        <v>0</v>
      </c>
      <c r="R309" s="26">
        <f t="shared" si="74"/>
        <v>0</v>
      </c>
      <c r="S309" s="26">
        <f t="shared" si="74"/>
        <v>0</v>
      </c>
      <c r="T309" s="26">
        <f t="shared" si="74"/>
        <v>6077.204525000001</v>
      </c>
    </row>
    <row r="310" spans="1:20" ht="12.75" outlineLevel="2">
      <c r="A310" s="19" t="s">
        <v>358</v>
      </c>
      <c r="B310" s="19" t="s">
        <v>771</v>
      </c>
      <c r="C310" s="1" t="s">
        <v>530</v>
      </c>
      <c r="D310" s="23" t="s">
        <v>531</v>
      </c>
      <c r="E310" s="27" t="s">
        <v>861</v>
      </c>
      <c r="F310" s="2" t="s">
        <v>861</v>
      </c>
      <c r="G310" s="27"/>
      <c r="H310" s="56"/>
      <c r="I310" s="27"/>
      <c r="J310" s="27"/>
      <c r="N310" s="58">
        <f>O310/$O$2</f>
        <v>1.25</v>
      </c>
      <c r="O310" s="27">
        <v>90</v>
      </c>
      <c r="P310" s="23"/>
      <c r="R310" s="23"/>
      <c r="T310" s="26">
        <f aca="true" t="shared" si="75" ref="T310:T315">G310+I310+J310+M310+O310+Q310+R310+S310</f>
        <v>90</v>
      </c>
    </row>
    <row r="311" spans="1:20" ht="12.75" outlineLevel="2">
      <c r="A311" s="19" t="s">
        <v>358</v>
      </c>
      <c r="B311" s="19" t="s">
        <v>771</v>
      </c>
      <c r="C311" s="1" t="s">
        <v>530</v>
      </c>
      <c r="D311" s="23" t="s">
        <v>531</v>
      </c>
      <c r="E311" s="27" t="s">
        <v>335</v>
      </c>
      <c r="F311" s="2">
        <v>15</v>
      </c>
      <c r="G311" s="27">
        <v>58.910084999999995</v>
      </c>
      <c r="H311" s="56">
        <v>167</v>
      </c>
      <c r="I311" s="27">
        <v>16.7</v>
      </c>
      <c r="J311" s="27"/>
      <c r="O311" s="27"/>
      <c r="P311" s="23"/>
      <c r="R311" s="23"/>
      <c r="T311" s="26">
        <f t="shared" si="75"/>
        <v>75.610085</v>
      </c>
    </row>
    <row r="312" spans="1:20" ht="12.75" outlineLevel="2">
      <c r="A312" s="19" t="s">
        <v>358</v>
      </c>
      <c r="B312" s="19" t="s">
        <v>771</v>
      </c>
      <c r="C312" s="1" t="s">
        <v>530</v>
      </c>
      <c r="D312" s="23" t="s">
        <v>531</v>
      </c>
      <c r="E312" s="27" t="s">
        <v>335</v>
      </c>
      <c r="F312" s="2" t="s">
        <v>338</v>
      </c>
      <c r="G312" s="27">
        <v>1.10565</v>
      </c>
      <c r="H312" s="56">
        <v>1</v>
      </c>
      <c r="I312" s="27">
        <v>0.06</v>
      </c>
      <c r="J312" s="27"/>
      <c r="O312" s="27"/>
      <c r="P312" s="23"/>
      <c r="R312" s="23"/>
      <c r="T312" s="26">
        <f t="shared" si="75"/>
        <v>1.16565</v>
      </c>
    </row>
    <row r="313" spans="1:20" ht="12.75" outlineLevel="2">
      <c r="A313" s="19" t="s">
        <v>358</v>
      </c>
      <c r="B313" s="19" t="s">
        <v>771</v>
      </c>
      <c r="C313" s="1" t="s">
        <v>530</v>
      </c>
      <c r="D313" s="23" t="s">
        <v>531</v>
      </c>
      <c r="E313" s="27" t="s">
        <v>335</v>
      </c>
      <c r="F313" s="2" t="s">
        <v>339</v>
      </c>
      <c r="G313" s="27">
        <v>28.304639999999996</v>
      </c>
      <c r="H313" s="56">
        <v>56</v>
      </c>
      <c r="I313" s="27">
        <v>3.36</v>
      </c>
      <c r="J313" s="27"/>
      <c r="O313" s="27"/>
      <c r="P313" s="23"/>
      <c r="R313" s="23"/>
      <c r="T313" s="26">
        <f t="shared" si="75"/>
        <v>31.664639999999995</v>
      </c>
    </row>
    <row r="314" spans="1:20" ht="12.75" outlineLevel="2">
      <c r="A314" s="19" t="s">
        <v>358</v>
      </c>
      <c r="B314" s="19" t="s">
        <v>771</v>
      </c>
      <c r="C314" s="1" t="s">
        <v>530</v>
      </c>
      <c r="D314" s="23" t="s">
        <v>531</v>
      </c>
      <c r="E314" s="27" t="s">
        <v>335</v>
      </c>
      <c r="F314" s="2" t="s">
        <v>356</v>
      </c>
      <c r="G314" s="27"/>
      <c r="H314" s="56"/>
      <c r="I314" s="27"/>
      <c r="J314" s="27">
        <v>150</v>
      </c>
      <c r="O314" s="27"/>
      <c r="P314" s="23"/>
      <c r="R314" s="23"/>
      <c r="T314" s="26">
        <f t="shared" si="75"/>
        <v>150</v>
      </c>
    </row>
    <row r="315" spans="1:20" ht="12.75" outlineLevel="2">
      <c r="A315" s="19" t="s">
        <v>358</v>
      </c>
      <c r="B315" s="19" t="s">
        <v>771</v>
      </c>
      <c r="C315" s="1" t="s">
        <v>530</v>
      </c>
      <c r="D315" s="59" t="s">
        <v>531</v>
      </c>
      <c r="E315" s="60" t="s">
        <v>713</v>
      </c>
      <c r="F315" s="23" t="s">
        <v>713</v>
      </c>
      <c r="K315" s="52">
        <v>1.04</v>
      </c>
      <c r="L315" s="53">
        <v>1</v>
      </c>
      <c r="M315" s="27">
        <f>K315*L315*$M$2</f>
        <v>3260.4</v>
      </c>
      <c r="T315" s="26">
        <f t="shared" si="75"/>
        <v>3260.4</v>
      </c>
    </row>
    <row r="316" spans="1:20" s="3" customFormat="1" ht="12.75" outlineLevel="1">
      <c r="A316" s="222"/>
      <c r="B316" s="222"/>
      <c r="C316" s="224"/>
      <c r="D316" s="3" t="s">
        <v>119</v>
      </c>
      <c r="E316" s="26"/>
      <c r="F316" s="225"/>
      <c r="G316" s="26">
        <f aca="true" t="shared" si="76" ref="G316:T316">SUBTOTAL(9,G310:G315)</f>
        <v>88.32037499999998</v>
      </c>
      <c r="H316" s="226">
        <f t="shared" si="76"/>
        <v>224</v>
      </c>
      <c r="I316" s="26">
        <f t="shared" si="76"/>
        <v>20.119999999999997</v>
      </c>
      <c r="J316" s="26">
        <f t="shared" si="76"/>
        <v>150</v>
      </c>
      <c r="K316" s="51">
        <f t="shared" si="76"/>
        <v>1.04</v>
      </c>
      <c r="L316" s="3">
        <f t="shared" si="76"/>
        <v>1</v>
      </c>
      <c r="M316" s="26">
        <f t="shared" si="76"/>
        <v>3260.4</v>
      </c>
      <c r="N316" s="47">
        <f t="shared" si="76"/>
        <v>1.25</v>
      </c>
      <c r="O316" s="26">
        <f t="shared" si="76"/>
        <v>90</v>
      </c>
      <c r="P316" s="227">
        <f t="shared" si="76"/>
        <v>0</v>
      </c>
      <c r="Q316" s="26">
        <f t="shared" si="76"/>
        <v>0</v>
      </c>
      <c r="R316" s="26">
        <f t="shared" si="76"/>
        <v>0</v>
      </c>
      <c r="S316" s="26">
        <f t="shared" si="76"/>
        <v>0</v>
      </c>
      <c r="T316" s="26">
        <f t="shared" si="76"/>
        <v>3608.840375</v>
      </c>
    </row>
    <row r="317" spans="1:20" ht="12.75" outlineLevel="2">
      <c r="A317" s="19" t="s">
        <v>358</v>
      </c>
      <c r="B317" s="19" t="s">
        <v>771</v>
      </c>
      <c r="C317" s="1" t="s">
        <v>532</v>
      </c>
      <c r="D317" s="23" t="s">
        <v>533</v>
      </c>
      <c r="E317" s="27" t="s">
        <v>335</v>
      </c>
      <c r="F317" s="2">
        <v>15</v>
      </c>
      <c r="G317" s="27">
        <v>19.7964</v>
      </c>
      <c r="H317" s="56">
        <v>55</v>
      </c>
      <c r="I317" s="27">
        <v>5.5</v>
      </c>
      <c r="J317" s="27"/>
      <c r="O317" s="27"/>
      <c r="P317" s="23"/>
      <c r="R317" s="23"/>
      <c r="T317" s="26">
        <f>G317+I317+J317+M317+O317+Q317+R317+S317</f>
        <v>25.2964</v>
      </c>
    </row>
    <row r="318" spans="1:20" ht="12.75" outlineLevel="2">
      <c r="A318" s="19" t="s">
        <v>358</v>
      </c>
      <c r="B318" s="19" t="s">
        <v>771</v>
      </c>
      <c r="C318" s="1" t="s">
        <v>532</v>
      </c>
      <c r="D318" s="23" t="s">
        <v>533</v>
      </c>
      <c r="E318" s="27" t="s">
        <v>335</v>
      </c>
      <c r="F318" s="2" t="s">
        <v>338</v>
      </c>
      <c r="G318" s="27">
        <v>1.4636699999999998</v>
      </c>
      <c r="H318" s="56">
        <v>1</v>
      </c>
      <c r="I318" s="27">
        <v>0.06</v>
      </c>
      <c r="J318" s="27"/>
      <c r="O318" s="27"/>
      <c r="P318" s="23"/>
      <c r="R318" s="23"/>
      <c r="T318" s="26">
        <f>G318+I318+J318+M318+O318+Q318+R318+S318</f>
        <v>1.5236699999999999</v>
      </c>
    </row>
    <row r="319" spans="1:20" ht="12.75" outlineLevel="2">
      <c r="A319" s="19" t="s">
        <v>358</v>
      </c>
      <c r="B319" s="19" t="s">
        <v>771</v>
      </c>
      <c r="C319" s="1" t="s">
        <v>532</v>
      </c>
      <c r="D319" s="23" t="s">
        <v>533</v>
      </c>
      <c r="E319" s="27" t="s">
        <v>335</v>
      </c>
      <c r="F319" s="2" t="s">
        <v>339</v>
      </c>
      <c r="G319" s="27">
        <v>28.762695</v>
      </c>
      <c r="H319" s="56">
        <v>60</v>
      </c>
      <c r="I319" s="27">
        <v>3.6</v>
      </c>
      <c r="J319" s="27"/>
      <c r="O319" s="27"/>
      <c r="P319" s="23"/>
      <c r="R319" s="23"/>
      <c r="T319" s="26">
        <f>G319+I319+J319+M319+O319+Q319+R319+S319</f>
        <v>32.362695</v>
      </c>
    </row>
    <row r="320" spans="1:20" ht="12.75" outlineLevel="2">
      <c r="A320" s="19" t="s">
        <v>358</v>
      </c>
      <c r="B320" s="19" t="s">
        <v>771</v>
      </c>
      <c r="C320" s="1" t="s">
        <v>532</v>
      </c>
      <c r="D320" s="23" t="s">
        <v>533</v>
      </c>
      <c r="E320" s="27" t="s">
        <v>335</v>
      </c>
      <c r="F320" s="2" t="s">
        <v>356</v>
      </c>
      <c r="G320" s="27"/>
      <c r="H320" s="56"/>
      <c r="I320" s="27"/>
      <c r="J320" s="27">
        <v>150</v>
      </c>
      <c r="O320" s="27"/>
      <c r="P320" s="23"/>
      <c r="R320" s="23"/>
      <c r="T320" s="26">
        <f>G320+I320+J320+M320+O320+Q320+R320+S320</f>
        <v>150</v>
      </c>
    </row>
    <row r="321" spans="1:20" ht="12.75" outlineLevel="2">
      <c r="A321" s="19" t="s">
        <v>358</v>
      </c>
      <c r="B321" s="19" t="s">
        <v>771</v>
      </c>
      <c r="C321" s="1" t="s">
        <v>532</v>
      </c>
      <c r="D321" s="59" t="s">
        <v>533</v>
      </c>
      <c r="E321" s="60" t="s">
        <v>713</v>
      </c>
      <c r="F321" s="23" t="s">
        <v>713</v>
      </c>
      <c r="K321" s="52">
        <v>0.7</v>
      </c>
      <c r="L321" s="53">
        <v>1</v>
      </c>
      <c r="M321" s="27">
        <f>K321*L321*$M$2</f>
        <v>2194.5</v>
      </c>
      <c r="T321" s="26">
        <f>G321+I321+J321+M321+O321+Q321+R321+S321</f>
        <v>2194.5</v>
      </c>
    </row>
    <row r="322" spans="1:20" s="3" customFormat="1" ht="12.75" outlineLevel="1">
      <c r="A322" s="222"/>
      <c r="B322" s="222"/>
      <c r="C322" s="224"/>
      <c r="D322" s="3" t="s">
        <v>120</v>
      </c>
      <c r="E322" s="26"/>
      <c r="F322" s="225"/>
      <c r="G322" s="26">
        <f aca="true" t="shared" si="77" ref="G322:T322">SUBTOTAL(9,G317:G321)</f>
        <v>50.022765</v>
      </c>
      <c r="H322" s="226">
        <f t="shared" si="77"/>
        <v>116</v>
      </c>
      <c r="I322" s="26">
        <f t="shared" si="77"/>
        <v>9.16</v>
      </c>
      <c r="J322" s="26">
        <f t="shared" si="77"/>
        <v>150</v>
      </c>
      <c r="K322" s="51">
        <f t="shared" si="77"/>
        <v>0.7</v>
      </c>
      <c r="L322" s="3">
        <f t="shared" si="77"/>
        <v>1</v>
      </c>
      <c r="M322" s="26">
        <f t="shared" si="77"/>
        <v>2194.5</v>
      </c>
      <c r="N322" s="47">
        <f t="shared" si="77"/>
        <v>0</v>
      </c>
      <c r="O322" s="26">
        <f t="shared" si="77"/>
        <v>0</v>
      </c>
      <c r="P322" s="227">
        <f t="shared" si="77"/>
        <v>0</v>
      </c>
      <c r="Q322" s="26">
        <f t="shared" si="77"/>
        <v>0</v>
      </c>
      <c r="R322" s="26">
        <f t="shared" si="77"/>
        <v>0</v>
      </c>
      <c r="S322" s="26">
        <f t="shared" si="77"/>
        <v>0</v>
      </c>
      <c r="T322" s="26">
        <f t="shared" si="77"/>
        <v>2403.682765</v>
      </c>
    </row>
    <row r="323" spans="1:20" ht="12.75" outlineLevel="2">
      <c r="A323" s="19" t="s">
        <v>358</v>
      </c>
      <c r="B323" s="19" t="s">
        <v>771</v>
      </c>
      <c r="C323" s="1" t="s">
        <v>534</v>
      </c>
      <c r="D323" s="23" t="s">
        <v>535</v>
      </c>
      <c r="E323" s="27" t="s">
        <v>861</v>
      </c>
      <c r="F323" s="2" t="s">
        <v>861</v>
      </c>
      <c r="G323" s="27"/>
      <c r="H323" s="56"/>
      <c r="I323" s="27"/>
      <c r="J323" s="27"/>
      <c r="N323" s="58">
        <f>O323/$O$2</f>
        <v>3.25</v>
      </c>
      <c r="O323" s="27">
        <v>234</v>
      </c>
      <c r="P323" s="23"/>
      <c r="R323" s="23"/>
      <c r="T323" s="26">
        <f aca="true" t="shared" si="78" ref="T323:T328">G323+I323+J323+M323+O323+Q323+R323+S323</f>
        <v>234</v>
      </c>
    </row>
    <row r="324" spans="1:20" ht="12.75" outlineLevel="2">
      <c r="A324" s="19" t="s">
        <v>358</v>
      </c>
      <c r="B324" s="19" t="s">
        <v>771</v>
      </c>
      <c r="C324" s="1" t="s">
        <v>534</v>
      </c>
      <c r="D324" s="23" t="s">
        <v>535</v>
      </c>
      <c r="E324" s="27" t="s">
        <v>335</v>
      </c>
      <c r="F324" s="2">
        <v>15</v>
      </c>
      <c r="G324" s="27">
        <v>0.70551</v>
      </c>
      <c r="H324" s="56">
        <v>2</v>
      </c>
      <c r="I324" s="27">
        <v>0.2</v>
      </c>
      <c r="J324" s="27"/>
      <c r="O324" s="27"/>
      <c r="P324" s="23"/>
      <c r="R324" s="23"/>
      <c r="T324" s="26">
        <f t="shared" si="78"/>
        <v>0.90551</v>
      </c>
    </row>
    <row r="325" spans="1:20" ht="12.75" outlineLevel="2">
      <c r="A325" s="19" t="s">
        <v>358</v>
      </c>
      <c r="B325" s="19" t="s">
        <v>771</v>
      </c>
      <c r="C325" s="1" t="s">
        <v>534</v>
      </c>
      <c r="D325" s="23" t="s">
        <v>535</v>
      </c>
      <c r="E325" s="27" t="s">
        <v>335</v>
      </c>
      <c r="F325" s="2" t="s">
        <v>339</v>
      </c>
      <c r="G325" s="27">
        <v>9.69813</v>
      </c>
      <c r="H325" s="56">
        <v>19</v>
      </c>
      <c r="I325" s="27">
        <v>1.14</v>
      </c>
      <c r="J325" s="27"/>
      <c r="K325" s="51"/>
      <c r="L325" s="3"/>
      <c r="M325" s="26"/>
      <c r="N325" s="47"/>
      <c r="O325" s="26"/>
      <c r="P325" s="3"/>
      <c r="Q325" s="26"/>
      <c r="R325" s="3"/>
      <c r="T325" s="26">
        <f t="shared" si="78"/>
        <v>10.838130000000001</v>
      </c>
    </row>
    <row r="326" spans="1:20" ht="12.75" outlineLevel="2">
      <c r="A326" s="19" t="s">
        <v>358</v>
      </c>
      <c r="B326" s="19" t="s">
        <v>771</v>
      </c>
      <c r="C326" s="1" t="s">
        <v>534</v>
      </c>
      <c r="D326" s="23" t="s">
        <v>535</v>
      </c>
      <c r="E326" s="27" t="s">
        <v>335</v>
      </c>
      <c r="F326" s="2" t="s">
        <v>340</v>
      </c>
      <c r="G326" s="27">
        <v>0.93717</v>
      </c>
      <c r="H326" s="56">
        <v>1</v>
      </c>
      <c r="I326" s="27">
        <v>0.48</v>
      </c>
      <c r="J326" s="27"/>
      <c r="O326" s="27"/>
      <c r="P326" s="23"/>
      <c r="R326" s="23"/>
      <c r="T326" s="26">
        <f t="shared" si="78"/>
        <v>1.41717</v>
      </c>
    </row>
    <row r="327" spans="1:20" ht="12.75" outlineLevel="2">
      <c r="A327" s="19" t="s">
        <v>358</v>
      </c>
      <c r="B327" s="19" t="s">
        <v>771</v>
      </c>
      <c r="C327" s="1" t="s">
        <v>534</v>
      </c>
      <c r="D327" s="23" t="s">
        <v>535</v>
      </c>
      <c r="E327" s="27" t="s">
        <v>335</v>
      </c>
      <c r="F327" s="2" t="s">
        <v>356</v>
      </c>
      <c r="G327" s="27"/>
      <c r="H327" s="56"/>
      <c r="I327" s="27"/>
      <c r="J327" s="27">
        <v>90</v>
      </c>
      <c r="O327" s="27"/>
      <c r="P327" s="23"/>
      <c r="R327" s="23"/>
      <c r="T327" s="26">
        <f t="shared" si="78"/>
        <v>90</v>
      </c>
    </row>
    <row r="328" spans="1:20" ht="12.75" outlineLevel="2">
      <c r="A328" s="19" t="s">
        <v>358</v>
      </c>
      <c r="B328" s="19" t="s">
        <v>771</v>
      </c>
      <c r="C328" s="1" t="s">
        <v>534</v>
      </c>
      <c r="D328" s="59" t="s">
        <v>535</v>
      </c>
      <c r="E328" s="60" t="s">
        <v>713</v>
      </c>
      <c r="F328" s="23" t="s">
        <v>713</v>
      </c>
      <c r="K328" s="52">
        <v>1.54</v>
      </c>
      <c r="L328" s="53">
        <v>1</v>
      </c>
      <c r="M328" s="27">
        <f>K328*L328*$M$2</f>
        <v>4827.900000000001</v>
      </c>
      <c r="T328" s="26">
        <f t="shared" si="78"/>
        <v>4827.900000000001</v>
      </c>
    </row>
    <row r="329" spans="1:20" s="3" customFormat="1" ht="12.75" outlineLevel="1">
      <c r="A329" s="222"/>
      <c r="B329" s="222"/>
      <c r="C329" s="224"/>
      <c r="D329" s="3" t="s">
        <v>121</v>
      </c>
      <c r="E329" s="26"/>
      <c r="F329" s="225"/>
      <c r="G329" s="26">
        <f aca="true" t="shared" si="79" ref="G329:T329">SUBTOTAL(9,G323:G328)</f>
        <v>11.340810000000001</v>
      </c>
      <c r="H329" s="226">
        <f t="shared" si="79"/>
        <v>22</v>
      </c>
      <c r="I329" s="26">
        <f t="shared" si="79"/>
        <v>1.8199999999999998</v>
      </c>
      <c r="J329" s="26">
        <f t="shared" si="79"/>
        <v>90</v>
      </c>
      <c r="K329" s="51">
        <f t="shared" si="79"/>
        <v>1.54</v>
      </c>
      <c r="L329" s="3">
        <f t="shared" si="79"/>
        <v>1</v>
      </c>
      <c r="M329" s="26">
        <f t="shared" si="79"/>
        <v>4827.900000000001</v>
      </c>
      <c r="N329" s="47">
        <f t="shared" si="79"/>
        <v>3.25</v>
      </c>
      <c r="O329" s="26">
        <f t="shared" si="79"/>
        <v>234</v>
      </c>
      <c r="P329" s="227">
        <f t="shared" si="79"/>
        <v>0</v>
      </c>
      <c r="Q329" s="26">
        <f t="shared" si="79"/>
        <v>0</v>
      </c>
      <c r="R329" s="26">
        <f t="shared" si="79"/>
        <v>0</v>
      </c>
      <c r="S329" s="26">
        <f t="shared" si="79"/>
        <v>0</v>
      </c>
      <c r="T329" s="26">
        <f t="shared" si="79"/>
        <v>5165.060810000001</v>
      </c>
    </row>
    <row r="330" spans="1:20" ht="12.75" outlineLevel="2">
      <c r="A330" s="19" t="s">
        <v>358</v>
      </c>
      <c r="B330" s="19" t="s">
        <v>771</v>
      </c>
      <c r="C330" s="1" t="s">
        <v>536</v>
      </c>
      <c r="D330" s="23" t="s">
        <v>537</v>
      </c>
      <c r="E330" s="27" t="s">
        <v>861</v>
      </c>
      <c r="F330" s="2" t="s">
        <v>861</v>
      </c>
      <c r="G330" s="27"/>
      <c r="H330" s="56"/>
      <c r="I330" s="27"/>
      <c r="J330" s="27"/>
      <c r="K330" s="51"/>
      <c r="L330" s="3"/>
      <c r="M330" s="26"/>
      <c r="N330" s="58">
        <f>O330/$O$2</f>
        <v>4.5</v>
      </c>
      <c r="O330" s="27">
        <v>324</v>
      </c>
      <c r="P330" s="3"/>
      <c r="Q330" s="26"/>
      <c r="R330" s="3"/>
      <c r="T330" s="26">
        <f aca="true" t="shared" si="80" ref="T330:T336">G330+I330+J330+M330+O330+Q330+R330+S330</f>
        <v>324</v>
      </c>
    </row>
    <row r="331" spans="1:20" ht="12.75" outlineLevel="2">
      <c r="A331" s="19" t="s">
        <v>358</v>
      </c>
      <c r="B331" s="19" t="s">
        <v>771</v>
      </c>
      <c r="C331" s="1" t="s">
        <v>536</v>
      </c>
      <c r="D331" s="23" t="s">
        <v>537</v>
      </c>
      <c r="E331" s="27" t="s">
        <v>335</v>
      </c>
      <c r="F331" s="2">
        <v>15</v>
      </c>
      <c r="G331" s="27">
        <v>51.2811</v>
      </c>
      <c r="H331" s="56">
        <v>145</v>
      </c>
      <c r="I331" s="27">
        <v>14.5</v>
      </c>
      <c r="J331" s="27"/>
      <c r="O331" s="27"/>
      <c r="P331" s="23"/>
      <c r="R331" s="23"/>
      <c r="T331" s="26">
        <f t="shared" si="80"/>
        <v>65.78110000000001</v>
      </c>
    </row>
    <row r="332" spans="1:20" ht="12.75" outlineLevel="2">
      <c r="A332" s="19" t="s">
        <v>358</v>
      </c>
      <c r="B332" s="19" t="s">
        <v>771</v>
      </c>
      <c r="C332" s="1" t="s">
        <v>536</v>
      </c>
      <c r="D332" s="23" t="s">
        <v>537</v>
      </c>
      <c r="E332" s="27" t="s">
        <v>335</v>
      </c>
      <c r="F332" s="2" t="s">
        <v>337</v>
      </c>
      <c r="G332" s="27">
        <v>4.39101</v>
      </c>
      <c r="H332" s="56">
        <v>3</v>
      </c>
      <c r="I332" s="27">
        <v>0.18</v>
      </c>
      <c r="J332" s="27"/>
      <c r="O332" s="27"/>
      <c r="P332" s="23"/>
      <c r="R332" s="23"/>
      <c r="T332" s="26">
        <f t="shared" si="80"/>
        <v>4.571009999999999</v>
      </c>
    </row>
    <row r="333" spans="1:20" ht="12.75" outlineLevel="2">
      <c r="A333" s="19" t="s">
        <v>358</v>
      </c>
      <c r="B333" s="19" t="s">
        <v>771</v>
      </c>
      <c r="C333" s="1" t="s">
        <v>536</v>
      </c>
      <c r="D333" s="23" t="s">
        <v>537</v>
      </c>
      <c r="E333" s="27" t="s">
        <v>335</v>
      </c>
      <c r="F333" s="2" t="s">
        <v>338</v>
      </c>
      <c r="G333" s="27">
        <v>4.359419999999999</v>
      </c>
      <c r="H333" s="56">
        <v>2</v>
      </c>
      <c r="I333" s="27">
        <v>0.12</v>
      </c>
      <c r="J333" s="27"/>
      <c r="O333" s="27"/>
      <c r="P333" s="23"/>
      <c r="R333" s="23"/>
      <c r="T333" s="26">
        <f t="shared" si="80"/>
        <v>4.479419999999999</v>
      </c>
    </row>
    <row r="334" spans="1:20" ht="12.75" outlineLevel="2">
      <c r="A334" s="19" t="s">
        <v>358</v>
      </c>
      <c r="B334" s="19" t="s">
        <v>771</v>
      </c>
      <c r="C334" s="1" t="s">
        <v>536</v>
      </c>
      <c r="D334" s="23" t="s">
        <v>537</v>
      </c>
      <c r="E334" s="27" t="s">
        <v>335</v>
      </c>
      <c r="F334" s="2" t="s">
        <v>339</v>
      </c>
      <c r="G334" s="27">
        <v>18.29061</v>
      </c>
      <c r="H334" s="56">
        <v>36</v>
      </c>
      <c r="I334" s="27">
        <v>2.16</v>
      </c>
      <c r="J334" s="27"/>
      <c r="K334" s="51"/>
      <c r="L334" s="3"/>
      <c r="M334" s="26"/>
      <c r="N334" s="47"/>
      <c r="O334" s="26"/>
      <c r="P334" s="3"/>
      <c r="Q334" s="26"/>
      <c r="R334" s="3"/>
      <c r="T334" s="26">
        <f t="shared" si="80"/>
        <v>20.45061</v>
      </c>
    </row>
    <row r="335" spans="1:20" ht="12.75" outlineLevel="2">
      <c r="A335" s="19" t="s">
        <v>358</v>
      </c>
      <c r="B335" s="19" t="s">
        <v>771</v>
      </c>
      <c r="C335" s="1" t="s">
        <v>536</v>
      </c>
      <c r="D335" s="23" t="s">
        <v>537</v>
      </c>
      <c r="E335" s="27" t="s">
        <v>335</v>
      </c>
      <c r="F335" s="2" t="s">
        <v>356</v>
      </c>
      <c r="G335" s="27"/>
      <c r="H335" s="56"/>
      <c r="I335" s="27"/>
      <c r="J335" s="27">
        <v>150</v>
      </c>
      <c r="K335" s="51"/>
      <c r="L335" s="3"/>
      <c r="M335" s="26"/>
      <c r="N335" s="47"/>
      <c r="O335" s="26"/>
      <c r="P335" s="3"/>
      <c r="Q335" s="26"/>
      <c r="R335" s="3"/>
      <c r="T335" s="26">
        <f t="shared" si="80"/>
        <v>150</v>
      </c>
    </row>
    <row r="336" spans="1:20" ht="12.75" outlineLevel="2">
      <c r="A336" s="19" t="s">
        <v>358</v>
      </c>
      <c r="B336" s="19" t="s">
        <v>771</v>
      </c>
      <c r="C336" s="1" t="s">
        <v>536</v>
      </c>
      <c r="D336" s="59" t="s">
        <v>537</v>
      </c>
      <c r="E336" s="60" t="s">
        <v>713</v>
      </c>
      <c r="F336" s="23" t="s">
        <v>713</v>
      </c>
      <c r="K336" s="52">
        <v>1.04</v>
      </c>
      <c r="L336" s="53">
        <v>1</v>
      </c>
      <c r="M336" s="27">
        <f>K336*L336*$M$2</f>
        <v>3260.4</v>
      </c>
      <c r="T336" s="26">
        <f t="shared" si="80"/>
        <v>3260.4</v>
      </c>
    </row>
    <row r="337" spans="1:20" s="3" customFormat="1" ht="12.75" outlineLevel="1">
      <c r="A337" s="222"/>
      <c r="B337" s="222"/>
      <c r="C337" s="224"/>
      <c r="D337" s="3" t="s">
        <v>122</v>
      </c>
      <c r="E337" s="26"/>
      <c r="F337" s="225"/>
      <c r="G337" s="26">
        <f aca="true" t="shared" si="81" ref="G337:T337">SUBTOTAL(9,G330:G336)</f>
        <v>78.32214</v>
      </c>
      <c r="H337" s="226">
        <f t="shared" si="81"/>
        <v>186</v>
      </c>
      <c r="I337" s="26">
        <f t="shared" si="81"/>
        <v>16.96</v>
      </c>
      <c r="J337" s="26">
        <f t="shared" si="81"/>
        <v>150</v>
      </c>
      <c r="K337" s="51">
        <f t="shared" si="81"/>
        <v>1.04</v>
      </c>
      <c r="L337" s="3">
        <f t="shared" si="81"/>
        <v>1</v>
      </c>
      <c r="M337" s="26">
        <f t="shared" si="81"/>
        <v>3260.4</v>
      </c>
      <c r="N337" s="47">
        <f t="shared" si="81"/>
        <v>4.5</v>
      </c>
      <c r="O337" s="26">
        <f t="shared" si="81"/>
        <v>324</v>
      </c>
      <c r="P337" s="227">
        <f t="shared" si="81"/>
        <v>0</v>
      </c>
      <c r="Q337" s="26">
        <f t="shared" si="81"/>
        <v>0</v>
      </c>
      <c r="R337" s="26">
        <f t="shared" si="81"/>
        <v>0</v>
      </c>
      <c r="S337" s="26">
        <f t="shared" si="81"/>
        <v>0</v>
      </c>
      <c r="T337" s="26">
        <f t="shared" si="81"/>
        <v>3829.68214</v>
      </c>
    </row>
    <row r="338" spans="1:20" ht="12.75" outlineLevel="2">
      <c r="A338" s="19" t="s">
        <v>358</v>
      </c>
      <c r="B338" s="19" t="s">
        <v>771</v>
      </c>
      <c r="C338" s="1" t="s">
        <v>538</v>
      </c>
      <c r="D338" s="23" t="s">
        <v>539</v>
      </c>
      <c r="E338" s="27" t="s">
        <v>861</v>
      </c>
      <c r="F338" s="2" t="s">
        <v>861</v>
      </c>
      <c r="G338" s="27"/>
      <c r="H338" s="56"/>
      <c r="I338" s="27"/>
      <c r="J338" s="27"/>
      <c r="N338" s="58">
        <f>O338/$O$2</f>
        <v>1.25</v>
      </c>
      <c r="O338" s="27">
        <v>90</v>
      </c>
      <c r="P338" s="23"/>
      <c r="R338" s="23"/>
      <c r="T338" s="26">
        <f aca="true" t="shared" si="82" ref="T338:T347">G338+I338+J338+M338+O338+Q338+R338+S338</f>
        <v>90</v>
      </c>
    </row>
    <row r="339" spans="1:20" ht="12.75" outlineLevel="2">
      <c r="A339" s="19" t="s">
        <v>358</v>
      </c>
      <c r="B339" s="19" t="s">
        <v>771</v>
      </c>
      <c r="C339" s="1" t="s">
        <v>538</v>
      </c>
      <c r="D339" s="23" t="s">
        <v>539</v>
      </c>
      <c r="E339" s="27" t="s">
        <v>335</v>
      </c>
      <c r="F339" s="2">
        <v>15</v>
      </c>
      <c r="G339" s="27">
        <v>4.0119299999999996</v>
      </c>
      <c r="H339" s="56">
        <v>11</v>
      </c>
      <c r="I339" s="27">
        <v>1.1</v>
      </c>
      <c r="J339" s="27"/>
      <c r="O339" s="27"/>
      <c r="P339" s="23"/>
      <c r="R339" s="23"/>
      <c r="T339" s="26">
        <f t="shared" si="82"/>
        <v>5.111929999999999</v>
      </c>
    </row>
    <row r="340" spans="1:20" ht="12.75" outlineLevel="2">
      <c r="A340" s="19" t="s">
        <v>358</v>
      </c>
      <c r="B340" s="19" t="s">
        <v>771</v>
      </c>
      <c r="C340" s="1" t="s">
        <v>538</v>
      </c>
      <c r="D340" s="23" t="s">
        <v>539</v>
      </c>
      <c r="E340" s="27" t="s">
        <v>335</v>
      </c>
      <c r="F340" s="2" t="s">
        <v>337</v>
      </c>
      <c r="G340" s="27">
        <v>52.72371</v>
      </c>
      <c r="H340" s="56">
        <v>19</v>
      </c>
      <c r="I340" s="27">
        <v>1.14</v>
      </c>
      <c r="J340" s="27"/>
      <c r="O340" s="27"/>
      <c r="P340" s="23"/>
      <c r="R340" s="23"/>
      <c r="T340" s="26">
        <f t="shared" si="82"/>
        <v>53.86371</v>
      </c>
    </row>
    <row r="341" spans="1:20" ht="12.75" outlineLevel="2">
      <c r="A341" s="19" t="s">
        <v>358</v>
      </c>
      <c r="B341" s="19" t="s">
        <v>771</v>
      </c>
      <c r="C341" s="1" t="s">
        <v>538</v>
      </c>
      <c r="D341" s="23" t="s">
        <v>539</v>
      </c>
      <c r="E341" s="27" t="s">
        <v>335</v>
      </c>
      <c r="F341" s="2" t="s">
        <v>338</v>
      </c>
      <c r="G341" s="27">
        <v>52.00767</v>
      </c>
      <c r="H341" s="56">
        <v>39</v>
      </c>
      <c r="I341" s="27">
        <v>2.34</v>
      </c>
      <c r="J341" s="27"/>
      <c r="O341" s="27"/>
      <c r="P341" s="23"/>
      <c r="R341" s="23"/>
      <c r="T341" s="26">
        <f t="shared" si="82"/>
        <v>54.347669999999994</v>
      </c>
    </row>
    <row r="342" spans="1:20" ht="12.75" outlineLevel="2">
      <c r="A342" s="19" t="s">
        <v>358</v>
      </c>
      <c r="B342" s="19" t="s">
        <v>771</v>
      </c>
      <c r="C342" s="1" t="s">
        <v>538</v>
      </c>
      <c r="D342" s="23" t="s">
        <v>539</v>
      </c>
      <c r="E342" s="27" t="s">
        <v>335</v>
      </c>
      <c r="F342" s="2" t="s">
        <v>341</v>
      </c>
      <c r="G342" s="27">
        <v>5.054399999999999</v>
      </c>
      <c r="H342" s="56">
        <v>1</v>
      </c>
      <c r="I342" s="27">
        <v>0.06</v>
      </c>
      <c r="J342" s="27"/>
      <c r="O342" s="27"/>
      <c r="P342" s="23"/>
      <c r="R342" s="23"/>
      <c r="T342" s="26">
        <f t="shared" si="82"/>
        <v>5.114399999999999</v>
      </c>
    </row>
    <row r="343" spans="1:20" ht="12.75" outlineLevel="2">
      <c r="A343" s="19" t="s">
        <v>358</v>
      </c>
      <c r="B343" s="19" t="s">
        <v>771</v>
      </c>
      <c r="C343" s="1" t="s">
        <v>538</v>
      </c>
      <c r="D343" s="23" t="s">
        <v>539</v>
      </c>
      <c r="E343" s="27" t="s">
        <v>335</v>
      </c>
      <c r="F343" s="2" t="s">
        <v>339</v>
      </c>
      <c r="G343" s="27">
        <v>37.21302</v>
      </c>
      <c r="H343" s="56">
        <v>76</v>
      </c>
      <c r="I343" s="27">
        <v>4.56</v>
      </c>
      <c r="J343" s="27"/>
      <c r="O343" s="27"/>
      <c r="P343" s="23"/>
      <c r="R343" s="23"/>
      <c r="T343" s="26">
        <f t="shared" si="82"/>
        <v>41.77302</v>
      </c>
    </row>
    <row r="344" spans="1:20" ht="12.75" outlineLevel="2">
      <c r="A344" s="19" t="s">
        <v>358</v>
      </c>
      <c r="B344" s="19" t="s">
        <v>771</v>
      </c>
      <c r="C344" s="1" t="s">
        <v>538</v>
      </c>
      <c r="D344" s="23" t="s">
        <v>539</v>
      </c>
      <c r="E344" s="27" t="s">
        <v>335</v>
      </c>
      <c r="F344" s="2" t="s">
        <v>340</v>
      </c>
      <c r="G344" s="27">
        <v>24.113699999999998</v>
      </c>
      <c r="H344" s="56">
        <v>37</v>
      </c>
      <c r="I344" s="27">
        <v>17.76</v>
      </c>
      <c r="J344" s="27"/>
      <c r="O344" s="27"/>
      <c r="P344" s="23"/>
      <c r="R344" s="23"/>
      <c r="T344" s="26">
        <f t="shared" si="82"/>
        <v>41.8737</v>
      </c>
    </row>
    <row r="345" spans="1:20" ht="12.75" outlineLevel="2">
      <c r="A345" s="19" t="s">
        <v>358</v>
      </c>
      <c r="B345" s="19" t="s">
        <v>771</v>
      </c>
      <c r="C345" s="1" t="s">
        <v>538</v>
      </c>
      <c r="D345" s="23" t="s">
        <v>539</v>
      </c>
      <c r="E345" s="27" t="s">
        <v>335</v>
      </c>
      <c r="F345" s="2" t="s">
        <v>356</v>
      </c>
      <c r="G345" s="27"/>
      <c r="H345" s="56"/>
      <c r="I345" s="27"/>
      <c r="J345" s="27">
        <v>180</v>
      </c>
      <c r="O345" s="27"/>
      <c r="P345" s="23"/>
      <c r="R345" s="23"/>
      <c r="T345" s="26">
        <f t="shared" si="82"/>
        <v>180</v>
      </c>
    </row>
    <row r="346" spans="1:20" ht="12.75" outlineLevel="2">
      <c r="A346" s="19" t="s">
        <v>358</v>
      </c>
      <c r="B346" s="19" t="s">
        <v>771</v>
      </c>
      <c r="C346" s="1" t="s">
        <v>526</v>
      </c>
      <c r="D346" s="23" t="s">
        <v>539</v>
      </c>
      <c r="E346" s="27" t="s">
        <v>861</v>
      </c>
      <c r="F346" s="2" t="s">
        <v>861</v>
      </c>
      <c r="G346" s="27"/>
      <c r="H346" s="56"/>
      <c r="I346" s="27"/>
      <c r="J346" s="27"/>
      <c r="N346" s="58">
        <f>O346/$O$2</f>
        <v>2.25</v>
      </c>
      <c r="O346" s="27">
        <v>162</v>
      </c>
      <c r="P346" s="23"/>
      <c r="R346" s="23"/>
      <c r="T346" s="26">
        <f t="shared" si="82"/>
        <v>162</v>
      </c>
    </row>
    <row r="347" spans="1:20" ht="12.75" outlineLevel="2">
      <c r="A347" s="19" t="s">
        <v>358</v>
      </c>
      <c r="B347" s="19" t="s">
        <v>771</v>
      </c>
      <c r="C347" s="1" t="s">
        <v>526</v>
      </c>
      <c r="D347" s="59" t="s">
        <v>539</v>
      </c>
      <c r="E347" s="60" t="s">
        <v>713</v>
      </c>
      <c r="F347" s="23" t="s">
        <v>713</v>
      </c>
      <c r="K347" s="52">
        <v>1</v>
      </c>
      <c r="L347" s="53">
        <v>1</v>
      </c>
      <c r="M347" s="27">
        <f>K347*L347*$M$2</f>
        <v>3135</v>
      </c>
      <c r="T347" s="26">
        <f t="shared" si="82"/>
        <v>3135</v>
      </c>
    </row>
    <row r="348" spans="1:20" s="3" customFormat="1" ht="12.75" outlineLevel="1">
      <c r="A348" s="222"/>
      <c r="B348" s="222"/>
      <c r="C348" s="224"/>
      <c r="D348" s="3" t="s">
        <v>123</v>
      </c>
      <c r="E348" s="26"/>
      <c r="F348" s="225"/>
      <c r="G348" s="26">
        <f aca="true" t="shared" si="83" ref="G348:T348">SUBTOTAL(9,G338:G347)</f>
        <v>175.12443</v>
      </c>
      <c r="H348" s="226">
        <f t="shared" si="83"/>
        <v>183</v>
      </c>
      <c r="I348" s="26">
        <f t="shared" si="83"/>
        <v>26.96</v>
      </c>
      <c r="J348" s="26">
        <f t="shared" si="83"/>
        <v>180</v>
      </c>
      <c r="K348" s="51">
        <f t="shared" si="83"/>
        <v>1</v>
      </c>
      <c r="L348" s="3">
        <f t="shared" si="83"/>
        <v>1</v>
      </c>
      <c r="M348" s="26">
        <f t="shared" si="83"/>
        <v>3135</v>
      </c>
      <c r="N348" s="47">
        <f t="shared" si="83"/>
        <v>3.5</v>
      </c>
      <c r="O348" s="26">
        <f t="shared" si="83"/>
        <v>252</v>
      </c>
      <c r="P348" s="227">
        <f t="shared" si="83"/>
        <v>0</v>
      </c>
      <c r="Q348" s="26">
        <f t="shared" si="83"/>
        <v>0</v>
      </c>
      <c r="R348" s="26">
        <f t="shared" si="83"/>
        <v>0</v>
      </c>
      <c r="S348" s="26">
        <f t="shared" si="83"/>
        <v>0</v>
      </c>
      <c r="T348" s="26">
        <f t="shared" si="83"/>
        <v>3769.08443</v>
      </c>
    </row>
    <row r="349" spans="1:20" ht="12.75" outlineLevel="2">
      <c r="A349" s="19" t="s">
        <v>358</v>
      </c>
      <c r="B349" s="19" t="s">
        <v>771</v>
      </c>
      <c r="C349" s="1" t="s">
        <v>540</v>
      </c>
      <c r="D349" s="23" t="s">
        <v>541</v>
      </c>
      <c r="E349" s="27" t="s">
        <v>861</v>
      </c>
      <c r="F349" s="2" t="s">
        <v>861</v>
      </c>
      <c r="G349" s="27"/>
      <c r="H349" s="56"/>
      <c r="I349" s="27"/>
      <c r="J349" s="27"/>
      <c r="N349" s="58">
        <f>O349/$O$2</f>
        <v>2</v>
      </c>
      <c r="O349" s="27">
        <v>144</v>
      </c>
      <c r="P349" s="23"/>
      <c r="R349" s="23"/>
      <c r="T349" s="26">
        <f aca="true" t="shared" si="84" ref="T349:T354">G349+I349+J349+M349+O349+Q349+R349+S349</f>
        <v>144</v>
      </c>
    </row>
    <row r="350" spans="1:20" ht="12.75" outlineLevel="2">
      <c r="A350" s="19" t="s">
        <v>358</v>
      </c>
      <c r="B350" s="19" t="s">
        <v>771</v>
      </c>
      <c r="C350" s="1" t="s">
        <v>540</v>
      </c>
      <c r="D350" s="23" t="s">
        <v>541</v>
      </c>
      <c r="E350" s="27" t="s">
        <v>335</v>
      </c>
      <c r="F350" s="2">
        <v>15</v>
      </c>
      <c r="G350" s="27">
        <v>28.220399999999998</v>
      </c>
      <c r="H350" s="56">
        <v>80</v>
      </c>
      <c r="I350" s="27">
        <v>8</v>
      </c>
      <c r="J350" s="27"/>
      <c r="O350" s="27"/>
      <c r="P350" s="23"/>
      <c r="R350" s="23"/>
      <c r="T350" s="26">
        <f t="shared" si="84"/>
        <v>36.2204</v>
      </c>
    </row>
    <row r="351" spans="1:20" ht="12.75" outlineLevel="2">
      <c r="A351" s="19" t="s">
        <v>358</v>
      </c>
      <c r="B351" s="19" t="s">
        <v>771</v>
      </c>
      <c r="C351" s="1" t="s">
        <v>540</v>
      </c>
      <c r="D351" s="23" t="s">
        <v>541</v>
      </c>
      <c r="E351" s="27" t="s">
        <v>335</v>
      </c>
      <c r="F351" s="2" t="s">
        <v>338</v>
      </c>
      <c r="G351" s="27">
        <v>4.212</v>
      </c>
      <c r="H351" s="56">
        <v>3</v>
      </c>
      <c r="I351" s="27">
        <v>0.18</v>
      </c>
      <c r="J351" s="27"/>
      <c r="K351" s="51"/>
      <c r="L351" s="3"/>
      <c r="M351" s="26"/>
      <c r="N351" s="47"/>
      <c r="O351" s="26"/>
      <c r="P351" s="3"/>
      <c r="Q351" s="26"/>
      <c r="R351" s="3"/>
      <c r="T351" s="26">
        <f t="shared" si="84"/>
        <v>4.3919999999999995</v>
      </c>
    </row>
    <row r="352" spans="1:20" ht="12.75" outlineLevel="2">
      <c r="A352" s="19" t="s">
        <v>358</v>
      </c>
      <c r="B352" s="19" t="s">
        <v>771</v>
      </c>
      <c r="C352" s="1" t="s">
        <v>540</v>
      </c>
      <c r="D352" s="23" t="s">
        <v>541</v>
      </c>
      <c r="E352" s="27" t="s">
        <v>335</v>
      </c>
      <c r="F352" s="2" t="s">
        <v>339</v>
      </c>
      <c r="G352" s="27">
        <v>15.436979999999998</v>
      </c>
      <c r="H352" s="56">
        <v>31</v>
      </c>
      <c r="I352" s="27">
        <v>1.86</v>
      </c>
      <c r="J352" s="27"/>
      <c r="O352" s="27"/>
      <c r="P352" s="23"/>
      <c r="R352" s="23"/>
      <c r="T352" s="26">
        <f t="shared" si="84"/>
        <v>17.296979999999998</v>
      </c>
    </row>
    <row r="353" spans="1:20" ht="12.75" outlineLevel="2">
      <c r="A353" s="19" t="s">
        <v>358</v>
      </c>
      <c r="B353" s="19" t="s">
        <v>771</v>
      </c>
      <c r="C353" s="1" t="s">
        <v>540</v>
      </c>
      <c r="D353" s="23" t="s">
        <v>541</v>
      </c>
      <c r="E353" s="27" t="s">
        <v>335</v>
      </c>
      <c r="F353" s="2" t="s">
        <v>356</v>
      </c>
      <c r="G353" s="27"/>
      <c r="H353" s="56"/>
      <c r="I353" s="27"/>
      <c r="J353" s="27">
        <v>135</v>
      </c>
      <c r="O353" s="27"/>
      <c r="P353" s="23"/>
      <c r="R353" s="23"/>
      <c r="T353" s="26">
        <f t="shared" si="84"/>
        <v>135</v>
      </c>
    </row>
    <row r="354" spans="1:20" ht="12.75" outlineLevel="2">
      <c r="A354" s="19" t="s">
        <v>358</v>
      </c>
      <c r="B354" s="19" t="s">
        <v>771</v>
      </c>
      <c r="C354" s="1" t="s">
        <v>540</v>
      </c>
      <c r="D354" s="59" t="s">
        <v>541</v>
      </c>
      <c r="E354" s="60" t="s">
        <v>713</v>
      </c>
      <c r="F354" s="23" t="s">
        <v>713</v>
      </c>
      <c r="K354" s="52">
        <v>0.7</v>
      </c>
      <c r="L354" s="53">
        <v>1</v>
      </c>
      <c r="M354" s="27">
        <f>K354*L354*$M$2</f>
        <v>2194.5</v>
      </c>
      <c r="T354" s="26">
        <f t="shared" si="84"/>
        <v>2194.5</v>
      </c>
    </row>
    <row r="355" spans="1:20" s="3" customFormat="1" ht="12.75" outlineLevel="1">
      <c r="A355" s="222"/>
      <c r="B355" s="222"/>
      <c r="C355" s="224"/>
      <c r="D355" s="3" t="s">
        <v>124</v>
      </c>
      <c r="E355" s="26"/>
      <c r="F355" s="225"/>
      <c r="G355" s="26">
        <f aca="true" t="shared" si="85" ref="G355:T355">SUBTOTAL(9,G349:G354)</f>
        <v>47.86938</v>
      </c>
      <c r="H355" s="226">
        <f t="shared" si="85"/>
        <v>114</v>
      </c>
      <c r="I355" s="26">
        <f t="shared" si="85"/>
        <v>10.04</v>
      </c>
      <c r="J355" s="26">
        <f t="shared" si="85"/>
        <v>135</v>
      </c>
      <c r="K355" s="51">
        <f t="shared" si="85"/>
        <v>0.7</v>
      </c>
      <c r="L355" s="3">
        <f t="shared" si="85"/>
        <v>1</v>
      </c>
      <c r="M355" s="26">
        <f t="shared" si="85"/>
        <v>2194.5</v>
      </c>
      <c r="N355" s="47">
        <f t="shared" si="85"/>
        <v>2</v>
      </c>
      <c r="O355" s="26">
        <f t="shared" si="85"/>
        <v>144</v>
      </c>
      <c r="P355" s="227">
        <f t="shared" si="85"/>
        <v>0</v>
      </c>
      <c r="Q355" s="26">
        <f t="shared" si="85"/>
        <v>0</v>
      </c>
      <c r="R355" s="26">
        <f t="shared" si="85"/>
        <v>0</v>
      </c>
      <c r="S355" s="26">
        <f t="shared" si="85"/>
        <v>0</v>
      </c>
      <c r="T355" s="26">
        <f t="shared" si="85"/>
        <v>2531.40938</v>
      </c>
    </row>
    <row r="356" spans="1:20" ht="12.75" outlineLevel="2">
      <c r="A356" s="19" t="s">
        <v>358</v>
      </c>
      <c r="B356" s="19" t="s">
        <v>816</v>
      </c>
      <c r="C356" s="1" t="s">
        <v>542</v>
      </c>
      <c r="D356" s="23" t="s">
        <v>543</v>
      </c>
      <c r="E356" s="27" t="s">
        <v>861</v>
      </c>
      <c r="F356" s="2" t="s">
        <v>861</v>
      </c>
      <c r="G356" s="27"/>
      <c r="H356" s="56"/>
      <c r="I356" s="27"/>
      <c r="J356" s="27"/>
      <c r="N356" s="58">
        <f>O356/$O$2</f>
        <v>0.75</v>
      </c>
      <c r="O356" s="27">
        <v>54</v>
      </c>
      <c r="P356" s="23"/>
      <c r="R356" s="23"/>
      <c r="T356" s="26">
        <f aca="true" t="shared" si="86" ref="T356:T361">G356+I356+J356+M356+O356+Q356+R356+S356</f>
        <v>54</v>
      </c>
    </row>
    <row r="357" spans="1:20" ht="12.75" outlineLevel="2">
      <c r="A357" s="19" t="s">
        <v>358</v>
      </c>
      <c r="B357" s="19" t="s">
        <v>816</v>
      </c>
      <c r="C357" s="1" t="s">
        <v>542</v>
      </c>
      <c r="D357" s="23" t="s">
        <v>543</v>
      </c>
      <c r="E357" s="27" t="s">
        <v>335</v>
      </c>
      <c r="F357" s="2">
        <v>15</v>
      </c>
      <c r="G357" s="27">
        <v>2.82204</v>
      </c>
      <c r="H357" s="56">
        <v>8</v>
      </c>
      <c r="I357" s="27">
        <v>0.8</v>
      </c>
      <c r="J357" s="27"/>
      <c r="O357" s="27"/>
      <c r="P357" s="23"/>
      <c r="R357" s="23"/>
      <c r="T357" s="26">
        <f t="shared" si="86"/>
        <v>3.62204</v>
      </c>
    </row>
    <row r="358" spans="1:20" ht="12.75" outlineLevel="2">
      <c r="A358" s="19" t="s">
        <v>358</v>
      </c>
      <c r="B358" s="19" t="s">
        <v>816</v>
      </c>
      <c r="C358" s="1" t="s">
        <v>542</v>
      </c>
      <c r="D358" s="23" t="s">
        <v>543</v>
      </c>
      <c r="E358" s="27" t="s">
        <v>335</v>
      </c>
      <c r="F358" s="2" t="s">
        <v>337</v>
      </c>
      <c r="G358" s="27">
        <v>5.1597</v>
      </c>
      <c r="H358" s="56">
        <v>1</v>
      </c>
      <c r="I358" s="27">
        <v>0.06</v>
      </c>
      <c r="J358" s="27"/>
      <c r="O358" s="27"/>
      <c r="P358" s="23"/>
      <c r="R358" s="23"/>
      <c r="T358" s="26">
        <f t="shared" si="86"/>
        <v>5.2197</v>
      </c>
    </row>
    <row r="359" spans="1:20" ht="12.75" outlineLevel="2">
      <c r="A359" s="19" t="s">
        <v>358</v>
      </c>
      <c r="B359" s="19" t="s">
        <v>816</v>
      </c>
      <c r="C359" s="1" t="s">
        <v>542</v>
      </c>
      <c r="D359" s="23" t="s">
        <v>543</v>
      </c>
      <c r="E359" s="27" t="s">
        <v>335</v>
      </c>
      <c r="F359" s="2" t="s">
        <v>339</v>
      </c>
      <c r="G359" s="27">
        <v>0.46331999999999995</v>
      </c>
      <c r="H359" s="56">
        <v>1</v>
      </c>
      <c r="I359" s="27">
        <v>0.06</v>
      </c>
      <c r="J359" s="27"/>
      <c r="O359" s="27"/>
      <c r="P359" s="23"/>
      <c r="R359" s="23"/>
      <c r="T359" s="26">
        <f t="shared" si="86"/>
        <v>0.52332</v>
      </c>
    </row>
    <row r="360" spans="1:20" ht="12.75" outlineLevel="2">
      <c r="A360" s="19" t="s">
        <v>358</v>
      </c>
      <c r="B360" s="19" t="s">
        <v>816</v>
      </c>
      <c r="C360" s="1" t="s">
        <v>542</v>
      </c>
      <c r="D360" s="23" t="s">
        <v>543</v>
      </c>
      <c r="E360" s="27" t="s">
        <v>335</v>
      </c>
      <c r="F360" s="2" t="s">
        <v>356</v>
      </c>
      <c r="G360" s="27"/>
      <c r="H360" s="56"/>
      <c r="I360" s="27"/>
      <c r="J360" s="27">
        <v>75</v>
      </c>
      <c r="O360" s="27"/>
      <c r="P360" s="23"/>
      <c r="R360" s="23"/>
      <c r="T360" s="26">
        <f t="shared" si="86"/>
        <v>75</v>
      </c>
    </row>
    <row r="361" spans="1:20" ht="12.75" outlineLevel="2">
      <c r="A361" s="19" t="s">
        <v>358</v>
      </c>
      <c r="B361" s="19" t="s">
        <v>816</v>
      </c>
      <c r="C361" s="1" t="s">
        <v>542</v>
      </c>
      <c r="D361" s="59" t="s">
        <v>543</v>
      </c>
      <c r="E361" s="60" t="s">
        <v>713</v>
      </c>
      <c r="F361" s="23" t="s">
        <v>713</v>
      </c>
      <c r="K361" s="52">
        <v>2</v>
      </c>
      <c r="L361" s="53">
        <v>0.15</v>
      </c>
      <c r="M361" s="27">
        <f>K361*L361*$M$2</f>
        <v>940.5</v>
      </c>
      <c r="T361" s="26">
        <f t="shared" si="86"/>
        <v>940.5</v>
      </c>
    </row>
    <row r="362" spans="1:20" s="3" customFormat="1" ht="12.75" outlineLevel="1">
      <c r="A362" s="222"/>
      <c r="B362" s="222"/>
      <c r="C362" s="224"/>
      <c r="D362" s="3" t="s">
        <v>125</v>
      </c>
      <c r="E362" s="26"/>
      <c r="F362" s="225"/>
      <c r="G362" s="26">
        <f aca="true" t="shared" si="87" ref="G362:T362">SUBTOTAL(9,G356:G361)</f>
        <v>8.44506</v>
      </c>
      <c r="H362" s="226">
        <f t="shared" si="87"/>
        <v>10</v>
      </c>
      <c r="I362" s="26">
        <f t="shared" si="87"/>
        <v>0.9200000000000002</v>
      </c>
      <c r="J362" s="26">
        <f t="shared" si="87"/>
        <v>75</v>
      </c>
      <c r="K362" s="51">
        <f t="shared" si="87"/>
        <v>2</v>
      </c>
      <c r="L362" s="3">
        <f t="shared" si="87"/>
        <v>0.15</v>
      </c>
      <c r="M362" s="26">
        <f t="shared" si="87"/>
        <v>940.5</v>
      </c>
      <c r="N362" s="47">
        <f t="shared" si="87"/>
        <v>0.75</v>
      </c>
      <c r="O362" s="26">
        <f t="shared" si="87"/>
        <v>54</v>
      </c>
      <c r="P362" s="227">
        <f t="shared" si="87"/>
        <v>0</v>
      </c>
      <c r="Q362" s="26">
        <f t="shared" si="87"/>
        <v>0</v>
      </c>
      <c r="R362" s="26">
        <f t="shared" si="87"/>
        <v>0</v>
      </c>
      <c r="S362" s="26">
        <f t="shared" si="87"/>
        <v>0</v>
      </c>
      <c r="T362" s="26">
        <f t="shared" si="87"/>
        <v>1078.86506</v>
      </c>
    </row>
    <row r="363" spans="1:20" ht="12.75" outlineLevel="2">
      <c r="A363" s="19" t="s">
        <v>358</v>
      </c>
      <c r="B363" s="19" t="s">
        <v>816</v>
      </c>
      <c r="C363" s="1" t="s">
        <v>544</v>
      </c>
      <c r="D363" s="23" t="s">
        <v>545</v>
      </c>
      <c r="E363" s="27" t="s">
        <v>861</v>
      </c>
      <c r="F363" s="2" t="s">
        <v>861</v>
      </c>
      <c r="G363" s="27"/>
      <c r="H363" s="56"/>
      <c r="I363" s="27"/>
      <c r="J363" s="27"/>
      <c r="N363" s="58">
        <f>O363/$O$2</f>
        <v>1.5</v>
      </c>
      <c r="O363" s="27">
        <v>108</v>
      </c>
      <c r="P363" s="23"/>
      <c r="R363" s="23"/>
      <c r="T363" s="26">
        <f aca="true" t="shared" si="88" ref="T363:T372">G363+I363+J363+M363+O363+Q363+R363+S363</f>
        <v>108</v>
      </c>
    </row>
    <row r="364" spans="1:20" ht="12.75" outlineLevel="2">
      <c r="A364" s="19" t="s">
        <v>358</v>
      </c>
      <c r="B364" s="19" t="s">
        <v>816</v>
      </c>
      <c r="C364" s="1" t="s">
        <v>544</v>
      </c>
      <c r="D364" s="23" t="s">
        <v>545</v>
      </c>
      <c r="E364" s="27" t="s">
        <v>335</v>
      </c>
      <c r="F364" s="2">
        <v>13</v>
      </c>
      <c r="G364" s="27">
        <v>0.352755</v>
      </c>
      <c r="H364" s="56">
        <v>1</v>
      </c>
      <c r="I364" s="27">
        <v>0.06</v>
      </c>
      <c r="J364" s="27"/>
      <c r="O364" s="27"/>
      <c r="P364" s="23"/>
      <c r="R364" s="23"/>
      <c r="T364" s="26">
        <f t="shared" si="88"/>
        <v>0.412755</v>
      </c>
    </row>
    <row r="365" spans="1:20" ht="12.75" outlineLevel="2">
      <c r="A365" s="19" t="s">
        <v>358</v>
      </c>
      <c r="B365" s="19" t="s">
        <v>816</v>
      </c>
      <c r="C365" s="1" t="s">
        <v>544</v>
      </c>
      <c r="D365" s="23" t="s">
        <v>545</v>
      </c>
      <c r="E365" s="27" t="s">
        <v>335</v>
      </c>
      <c r="F365" s="2">
        <v>15</v>
      </c>
      <c r="G365" s="27">
        <v>576.78075</v>
      </c>
      <c r="H365" s="56">
        <v>1626</v>
      </c>
      <c r="I365" s="27">
        <v>162.6</v>
      </c>
      <c r="J365" s="27"/>
      <c r="K365" s="51"/>
      <c r="L365" s="3"/>
      <c r="M365" s="26"/>
      <c r="N365" s="47"/>
      <c r="O365" s="26"/>
      <c r="P365" s="3"/>
      <c r="Q365" s="26"/>
      <c r="R365" s="3"/>
      <c r="T365" s="26">
        <f t="shared" si="88"/>
        <v>739.38075</v>
      </c>
    </row>
    <row r="366" spans="1:20" ht="12.75" outlineLevel="2">
      <c r="A366" s="19" t="s">
        <v>358</v>
      </c>
      <c r="B366" s="19" t="s">
        <v>816</v>
      </c>
      <c r="C366" s="1" t="s">
        <v>544</v>
      </c>
      <c r="D366" s="23" t="s">
        <v>545</v>
      </c>
      <c r="E366" s="27" t="s">
        <v>335</v>
      </c>
      <c r="F366" s="2" t="s">
        <v>337</v>
      </c>
      <c r="G366" s="27">
        <v>28.59948</v>
      </c>
      <c r="H366" s="56">
        <v>10</v>
      </c>
      <c r="I366" s="27">
        <v>0.6</v>
      </c>
      <c r="J366" s="27"/>
      <c r="O366" s="27"/>
      <c r="P366" s="23"/>
      <c r="R366" s="23"/>
      <c r="T366" s="26">
        <f t="shared" si="88"/>
        <v>29.19948</v>
      </c>
    </row>
    <row r="367" spans="1:20" ht="12.75" outlineLevel="2">
      <c r="A367" s="19" t="s">
        <v>358</v>
      </c>
      <c r="B367" s="19" t="s">
        <v>816</v>
      </c>
      <c r="C367" s="1" t="s">
        <v>544</v>
      </c>
      <c r="D367" s="23" t="s">
        <v>545</v>
      </c>
      <c r="E367" s="27" t="s">
        <v>335</v>
      </c>
      <c r="F367" s="2" t="s">
        <v>338</v>
      </c>
      <c r="G367" s="27">
        <v>50.99679</v>
      </c>
      <c r="H367" s="56">
        <v>33</v>
      </c>
      <c r="I367" s="27">
        <v>1.98</v>
      </c>
      <c r="J367" s="27"/>
      <c r="O367" s="27"/>
      <c r="P367" s="23"/>
      <c r="R367" s="23"/>
      <c r="T367" s="26">
        <f t="shared" si="88"/>
        <v>52.976789999999994</v>
      </c>
    </row>
    <row r="368" spans="1:20" ht="12.75" outlineLevel="2">
      <c r="A368" s="19" t="s">
        <v>358</v>
      </c>
      <c r="B368" s="19" t="s">
        <v>816</v>
      </c>
      <c r="C368" s="1" t="s">
        <v>544</v>
      </c>
      <c r="D368" s="23" t="s">
        <v>545</v>
      </c>
      <c r="E368" s="27" t="s">
        <v>335</v>
      </c>
      <c r="F368" s="2" t="s">
        <v>339</v>
      </c>
      <c r="G368" s="27">
        <v>461.75629499999997</v>
      </c>
      <c r="H368" s="56">
        <v>906</v>
      </c>
      <c r="I368" s="27">
        <v>54.36</v>
      </c>
      <c r="J368" s="27"/>
      <c r="O368" s="27"/>
      <c r="P368" s="23"/>
      <c r="R368" s="23"/>
      <c r="T368" s="26">
        <f t="shared" si="88"/>
        <v>516.1162949999999</v>
      </c>
    </row>
    <row r="369" spans="1:20" ht="12.75" outlineLevel="2">
      <c r="A369" s="19" t="s">
        <v>358</v>
      </c>
      <c r="B369" s="19" t="s">
        <v>816</v>
      </c>
      <c r="C369" s="1" t="s">
        <v>544</v>
      </c>
      <c r="D369" s="23" t="s">
        <v>545</v>
      </c>
      <c r="E369" s="27" t="s">
        <v>335</v>
      </c>
      <c r="F369" s="2" t="s">
        <v>340</v>
      </c>
      <c r="G369" s="27">
        <v>26.009099999999997</v>
      </c>
      <c r="H369" s="56">
        <v>31</v>
      </c>
      <c r="I369" s="27">
        <v>14.88</v>
      </c>
      <c r="J369" s="27"/>
      <c r="O369" s="27"/>
      <c r="P369" s="23"/>
      <c r="R369" s="23"/>
      <c r="T369" s="26">
        <f t="shared" si="88"/>
        <v>40.8891</v>
      </c>
    </row>
    <row r="370" spans="1:20" ht="12.75" outlineLevel="2">
      <c r="A370" s="19" t="s">
        <v>358</v>
      </c>
      <c r="B370" s="19" t="s">
        <v>816</v>
      </c>
      <c r="C370" s="1" t="s">
        <v>544</v>
      </c>
      <c r="D370" s="23" t="s">
        <v>545</v>
      </c>
      <c r="E370" s="27" t="s">
        <v>335</v>
      </c>
      <c r="F370" s="2" t="s">
        <v>356</v>
      </c>
      <c r="G370" s="27"/>
      <c r="H370" s="56"/>
      <c r="I370" s="27"/>
      <c r="J370" s="27">
        <v>180</v>
      </c>
      <c r="O370" s="27"/>
      <c r="P370" s="23"/>
      <c r="R370" s="23"/>
      <c r="T370" s="26">
        <f t="shared" si="88"/>
        <v>180</v>
      </c>
    </row>
    <row r="371" spans="1:20" ht="12.75" outlineLevel="2">
      <c r="A371" s="19" t="s">
        <v>358</v>
      </c>
      <c r="B371" s="19" t="s">
        <v>816</v>
      </c>
      <c r="C371" s="1" t="s">
        <v>544</v>
      </c>
      <c r="D371" s="23" t="s">
        <v>545</v>
      </c>
      <c r="E371" s="27" t="s">
        <v>335</v>
      </c>
      <c r="F371" s="2" t="s">
        <v>342</v>
      </c>
      <c r="G371" s="27">
        <v>0.67392</v>
      </c>
      <c r="H371" s="56">
        <v>1</v>
      </c>
      <c r="I371" s="27">
        <v>0.06</v>
      </c>
      <c r="J371" s="27"/>
      <c r="O371" s="27"/>
      <c r="P371" s="23"/>
      <c r="R371" s="23"/>
      <c r="T371" s="26">
        <f t="shared" si="88"/>
        <v>0.7339199999999999</v>
      </c>
    </row>
    <row r="372" spans="1:20" ht="12.75" outlineLevel="2">
      <c r="A372" s="19" t="s">
        <v>358</v>
      </c>
      <c r="B372" s="19" t="s">
        <v>816</v>
      </c>
      <c r="C372" s="1" t="s">
        <v>544</v>
      </c>
      <c r="D372" s="59" t="s">
        <v>545</v>
      </c>
      <c r="E372" s="60" t="s">
        <v>713</v>
      </c>
      <c r="F372" s="23" t="s">
        <v>713</v>
      </c>
      <c r="K372" s="52">
        <v>1</v>
      </c>
      <c r="L372" s="53">
        <v>0.4</v>
      </c>
      <c r="M372" s="27">
        <f>K372*L372*$M$2</f>
        <v>1254</v>
      </c>
      <c r="T372" s="26">
        <f t="shared" si="88"/>
        <v>1254</v>
      </c>
    </row>
    <row r="373" spans="1:20" s="3" customFormat="1" ht="12.75" outlineLevel="1">
      <c r="A373" s="222"/>
      <c r="B373" s="222"/>
      <c r="C373" s="224"/>
      <c r="D373" s="3" t="s">
        <v>126</v>
      </c>
      <c r="E373" s="26"/>
      <c r="F373" s="225"/>
      <c r="G373" s="26">
        <f aca="true" t="shared" si="89" ref="G373:T373">SUBTOTAL(9,G363:G372)</f>
        <v>1145.1690899999999</v>
      </c>
      <c r="H373" s="226">
        <f t="shared" si="89"/>
        <v>2608</v>
      </c>
      <c r="I373" s="26">
        <f t="shared" si="89"/>
        <v>234.53999999999996</v>
      </c>
      <c r="J373" s="26">
        <f t="shared" si="89"/>
        <v>180</v>
      </c>
      <c r="K373" s="51">
        <f t="shared" si="89"/>
        <v>1</v>
      </c>
      <c r="L373" s="3">
        <f t="shared" si="89"/>
        <v>0.4</v>
      </c>
      <c r="M373" s="26">
        <f t="shared" si="89"/>
        <v>1254</v>
      </c>
      <c r="N373" s="47">
        <f t="shared" si="89"/>
        <v>1.5</v>
      </c>
      <c r="O373" s="26">
        <f t="shared" si="89"/>
        <v>108</v>
      </c>
      <c r="P373" s="227">
        <f t="shared" si="89"/>
        <v>0</v>
      </c>
      <c r="Q373" s="26">
        <f t="shared" si="89"/>
        <v>0</v>
      </c>
      <c r="R373" s="26">
        <f t="shared" si="89"/>
        <v>0</v>
      </c>
      <c r="S373" s="26">
        <f t="shared" si="89"/>
        <v>0</v>
      </c>
      <c r="T373" s="26">
        <f t="shared" si="89"/>
        <v>2921.70909</v>
      </c>
    </row>
    <row r="374" spans="1:20" ht="12.75" outlineLevel="2">
      <c r="A374" s="19" t="s">
        <v>358</v>
      </c>
      <c r="B374" s="19" t="s">
        <v>816</v>
      </c>
      <c r="C374" s="1" t="s">
        <v>546</v>
      </c>
      <c r="D374" s="23" t="s">
        <v>547</v>
      </c>
      <c r="E374" s="27" t="s">
        <v>861</v>
      </c>
      <c r="F374" s="2" t="s">
        <v>861</v>
      </c>
      <c r="G374" s="27"/>
      <c r="H374" s="56"/>
      <c r="I374" s="27"/>
      <c r="J374" s="27"/>
      <c r="N374" s="58">
        <f>O374/$O$2</f>
        <v>0.5</v>
      </c>
      <c r="O374" s="27">
        <v>36</v>
      </c>
      <c r="P374" s="23"/>
      <c r="R374" s="23"/>
      <c r="T374" s="26">
        <f aca="true" t="shared" si="90" ref="T374:T382">G374+I374+J374+M374+O374+Q374+R374+S374</f>
        <v>36</v>
      </c>
    </row>
    <row r="375" spans="1:20" ht="12.75" outlineLevel="2">
      <c r="A375" s="19" t="s">
        <v>358</v>
      </c>
      <c r="B375" s="19" t="s">
        <v>816</v>
      </c>
      <c r="C375" s="1" t="s">
        <v>546</v>
      </c>
      <c r="D375" s="23" t="s">
        <v>547</v>
      </c>
      <c r="E375" s="27" t="s">
        <v>335</v>
      </c>
      <c r="F375" s="2">
        <v>15</v>
      </c>
      <c r="G375" s="27">
        <v>181.50561</v>
      </c>
      <c r="H375" s="56">
        <v>508</v>
      </c>
      <c r="I375" s="27">
        <v>50.8</v>
      </c>
      <c r="J375" s="27"/>
      <c r="O375" s="27"/>
      <c r="P375" s="23"/>
      <c r="R375" s="23"/>
      <c r="T375" s="26">
        <f t="shared" si="90"/>
        <v>232.30561</v>
      </c>
    </row>
    <row r="376" spans="1:20" ht="12.75" outlineLevel="2">
      <c r="A376" s="19" t="s">
        <v>358</v>
      </c>
      <c r="B376" s="19" t="s">
        <v>816</v>
      </c>
      <c r="C376" s="1" t="s">
        <v>546</v>
      </c>
      <c r="D376" s="23" t="s">
        <v>547</v>
      </c>
      <c r="E376" s="27" t="s">
        <v>335</v>
      </c>
      <c r="F376" s="2" t="s">
        <v>337</v>
      </c>
      <c r="G376" s="27">
        <v>16.90065</v>
      </c>
      <c r="H376" s="56">
        <v>7</v>
      </c>
      <c r="I376" s="27">
        <v>0.42</v>
      </c>
      <c r="J376" s="27"/>
      <c r="O376" s="27"/>
      <c r="P376" s="23"/>
      <c r="R376" s="23"/>
      <c r="T376" s="26">
        <f t="shared" si="90"/>
        <v>17.32065</v>
      </c>
    </row>
    <row r="377" spans="1:20" ht="12.75" outlineLevel="2">
      <c r="A377" s="19" t="s">
        <v>358</v>
      </c>
      <c r="B377" s="19" t="s">
        <v>816</v>
      </c>
      <c r="C377" s="1" t="s">
        <v>546</v>
      </c>
      <c r="D377" s="23" t="s">
        <v>547</v>
      </c>
      <c r="E377" s="27" t="s">
        <v>335</v>
      </c>
      <c r="F377" s="2" t="s">
        <v>338</v>
      </c>
      <c r="G377" s="27">
        <v>49.585770000000004</v>
      </c>
      <c r="H377" s="56">
        <v>34</v>
      </c>
      <c r="I377" s="27">
        <v>2.04</v>
      </c>
      <c r="J377" s="27"/>
      <c r="K377" s="51"/>
      <c r="L377" s="3"/>
      <c r="M377" s="26"/>
      <c r="N377" s="47"/>
      <c r="O377" s="26"/>
      <c r="P377" s="3"/>
      <c r="Q377" s="26"/>
      <c r="R377" s="3"/>
      <c r="T377" s="26">
        <f t="shared" si="90"/>
        <v>51.62577</v>
      </c>
    </row>
    <row r="378" spans="1:20" ht="12.75" outlineLevel="2">
      <c r="A378" s="19" t="s">
        <v>358</v>
      </c>
      <c r="B378" s="19" t="s">
        <v>816</v>
      </c>
      <c r="C378" s="1" t="s">
        <v>546</v>
      </c>
      <c r="D378" s="23" t="s">
        <v>547</v>
      </c>
      <c r="E378" s="27" t="s">
        <v>335</v>
      </c>
      <c r="F378" s="2" t="s">
        <v>339</v>
      </c>
      <c r="G378" s="27">
        <v>328.80451499999924</v>
      </c>
      <c r="H378" s="56">
        <v>652</v>
      </c>
      <c r="I378" s="27">
        <v>39.12</v>
      </c>
      <c r="J378" s="27"/>
      <c r="O378" s="27"/>
      <c r="P378" s="23"/>
      <c r="R378" s="23"/>
      <c r="T378" s="26">
        <f t="shared" si="90"/>
        <v>367.92451499999925</v>
      </c>
    </row>
    <row r="379" spans="1:20" ht="12.75" outlineLevel="2">
      <c r="A379" s="19" t="s">
        <v>358</v>
      </c>
      <c r="B379" s="19" t="s">
        <v>816</v>
      </c>
      <c r="C379" s="1" t="s">
        <v>546</v>
      </c>
      <c r="D379" s="23" t="s">
        <v>547</v>
      </c>
      <c r="E379" s="27" t="s">
        <v>335</v>
      </c>
      <c r="F379" s="2" t="s">
        <v>340</v>
      </c>
      <c r="G379" s="27">
        <v>0.93717</v>
      </c>
      <c r="H379" s="56">
        <v>1</v>
      </c>
      <c r="I379" s="27">
        <v>0.48</v>
      </c>
      <c r="J379" s="27"/>
      <c r="K379" s="51"/>
      <c r="L379" s="3"/>
      <c r="M379" s="26"/>
      <c r="N379" s="47"/>
      <c r="O379" s="26"/>
      <c r="P379" s="3"/>
      <c r="Q379" s="26"/>
      <c r="R379" s="3"/>
      <c r="T379" s="26">
        <f t="shared" si="90"/>
        <v>1.41717</v>
      </c>
    </row>
    <row r="380" spans="1:20" ht="12.75" outlineLevel="2">
      <c r="A380" s="19" t="s">
        <v>358</v>
      </c>
      <c r="B380" s="19" t="s">
        <v>816</v>
      </c>
      <c r="C380" s="1" t="s">
        <v>546</v>
      </c>
      <c r="D380" s="23" t="s">
        <v>547</v>
      </c>
      <c r="E380" s="27" t="s">
        <v>335</v>
      </c>
      <c r="F380" s="2" t="s">
        <v>356</v>
      </c>
      <c r="G380" s="27"/>
      <c r="H380" s="56"/>
      <c r="I380" s="27"/>
      <c r="J380" s="27">
        <v>180</v>
      </c>
      <c r="O380" s="27"/>
      <c r="P380" s="23"/>
      <c r="R380" s="23"/>
      <c r="T380" s="26">
        <f t="shared" si="90"/>
        <v>180</v>
      </c>
    </row>
    <row r="381" spans="1:20" ht="12.75" outlineLevel="2">
      <c r="A381" s="19" t="s">
        <v>358</v>
      </c>
      <c r="B381" s="19" t="s">
        <v>816</v>
      </c>
      <c r="C381" s="1" t="s">
        <v>546</v>
      </c>
      <c r="D381" s="23" t="s">
        <v>547</v>
      </c>
      <c r="E381" s="27" t="s">
        <v>335</v>
      </c>
      <c r="F381" s="2" t="s">
        <v>342</v>
      </c>
      <c r="G381" s="27">
        <v>3.3696</v>
      </c>
      <c r="H381" s="56">
        <v>5</v>
      </c>
      <c r="I381" s="27">
        <v>0.3</v>
      </c>
      <c r="J381" s="27"/>
      <c r="O381" s="27"/>
      <c r="P381" s="23"/>
      <c r="R381" s="23"/>
      <c r="T381" s="26">
        <f t="shared" si="90"/>
        <v>3.6696</v>
      </c>
    </row>
    <row r="382" spans="1:20" ht="12.75" outlineLevel="2">
      <c r="A382" s="19" t="s">
        <v>358</v>
      </c>
      <c r="B382" s="19" t="s">
        <v>816</v>
      </c>
      <c r="C382" s="1" t="s">
        <v>546</v>
      </c>
      <c r="D382" s="59" t="s">
        <v>547</v>
      </c>
      <c r="E382" s="60" t="s">
        <v>713</v>
      </c>
      <c r="F382" s="23" t="s">
        <v>713</v>
      </c>
      <c r="K382" s="52">
        <v>1</v>
      </c>
      <c r="L382" s="53">
        <v>1</v>
      </c>
      <c r="M382" s="27">
        <f>K382*L382*$M$2</f>
        <v>3135</v>
      </c>
      <c r="T382" s="26">
        <f t="shared" si="90"/>
        <v>3135</v>
      </c>
    </row>
    <row r="383" spans="1:20" s="3" customFormat="1" ht="12.75" outlineLevel="1">
      <c r="A383" s="222"/>
      <c r="B383" s="222"/>
      <c r="C383" s="224"/>
      <c r="D383" s="3" t="s">
        <v>127</v>
      </c>
      <c r="E383" s="26"/>
      <c r="F383" s="225"/>
      <c r="G383" s="26">
        <f aca="true" t="shared" si="91" ref="G383:T383">SUBTOTAL(9,G374:G382)</f>
        <v>581.1033149999993</v>
      </c>
      <c r="H383" s="226">
        <f t="shared" si="91"/>
        <v>1207</v>
      </c>
      <c r="I383" s="26">
        <f t="shared" si="91"/>
        <v>93.16</v>
      </c>
      <c r="J383" s="26">
        <f t="shared" si="91"/>
        <v>180</v>
      </c>
      <c r="K383" s="51">
        <f t="shared" si="91"/>
        <v>1</v>
      </c>
      <c r="L383" s="3">
        <f t="shared" si="91"/>
        <v>1</v>
      </c>
      <c r="M383" s="26">
        <f t="shared" si="91"/>
        <v>3135</v>
      </c>
      <c r="N383" s="47">
        <f t="shared" si="91"/>
        <v>0.5</v>
      </c>
      <c r="O383" s="26">
        <f t="shared" si="91"/>
        <v>36</v>
      </c>
      <c r="P383" s="227">
        <f t="shared" si="91"/>
        <v>0</v>
      </c>
      <c r="Q383" s="26">
        <f t="shared" si="91"/>
        <v>0</v>
      </c>
      <c r="R383" s="26">
        <f t="shared" si="91"/>
        <v>0</v>
      </c>
      <c r="S383" s="26">
        <f t="shared" si="91"/>
        <v>0</v>
      </c>
      <c r="T383" s="26">
        <f t="shared" si="91"/>
        <v>4025.2633149999992</v>
      </c>
    </row>
    <row r="384" spans="1:20" ht="12.75" outlineLevel="2">
      <c r="A384" s="19" t="s">
        <v>358</v>
      </c>
      <c r="B384" s="19" t="s">
        <v>764</v>
      </c>
      <c r="C384" s="1" t="s">
        <v>548</v>
      </c>
      <c r="D384" s="23" t="s">
        <v>549</v>
      </c>
      <c r="E384" s="27" t="s">
        <v>861</v>
      </c>
      <c r="F384" s="2" t="s">
        <v>861</v>
      </c>
      <c r="G384" s="27"/>
      <c r="H384" s="56"/>
      <c r="I384" s="27"/>
      <c r="J384" s="27"/>
      <c r="N384" s="58">
        <f>O384/$O$2</f>
        <v>2.25</v>
      </c>
      <c r="O384" s="27">
        <v>162</v>
      </c>
      <c r="P384" s="23"/>
      <c r="R384" s="23"/>
      <c r="T384" s="26">
        <f aca="true" t="shared" si="92" ref="T384:T391">G384+I384+J384+M384+O384+Q384+R384+S384</f>
        <v>162</v>
      </c>
    </row>
    <row r="385" spans="1:20" ht="12.75" outlineLevel="2">
      <c r="A385" s="19" t="s">
        <v>358</v>
      </c>
      <c r="B385" s="19" t="s">
        <v>764</v>
      </c>
      <c r="C385" s="1" t="s">
        <v>548</v>
      </c>
      <c r="D385" s="23" t="s">
        <v>549</v>
      </c>
      <c r="E385" s="27" t="s">
        <v>335</v>
      </c>
      <c r="F385" s="2">
        <v>15</v>
      </c>
      <c r="G385" s="27">
        <v>73.767915</v>
      </c>
      <c r="H385" s="56">
        <v>208</v>
      </c>
      <c r="I385" s="27">
        <v>20.8</v>
      </c>
      <c r="J385" s="27"/>
      <c r="O385" s="27"/>
      <c r="P385" s="23"/>
      <c r="R385" s="23"/>
      <c r="T385" s="26">
        <f t="shared" si="92"/>
        <v>94.567915</v>
      </c>
    </row>
    <row r="386" spans="1:20" ht="12.75" outlineLevel="2">
      <c r="A386" s="19" t="s">
        <v>358</v>
      </c>
      <c r="B386" s="19" t="s">
        <v>764</v>
      </c>
      <c r="C386" s="1" t="s">
        <v>548</v>
      </c>
      <c r="D386" s="23" t="s">
        <v>549</v>
      </c>
      <c r="E386" s="27" t="s">
        <v>335</v>
      </c>
      <c r="F386" s="2" t="s">
        <v>337</v>
      </c>
      <c r="G386" s="27">
        <v>1427.2572599999917</v>
      </c>
      <c r="H386" s="56">
        <v>891</v>
      </c>
      <c r="I386" s="27">
        <v>53.46</v>
      </c>
      <c r="J386" s="27"/>
      <c r="O386" s="27"/>
      <c r="P386" s="23"/>
      <c r="R386" s="23"/>
      <c r="T386" s="26">
        <f t="shared" si="92"/>
        <v>1480.7172599999917</v>
      </c>
    </row>
    <row r="387" spans="1:20" ht="12.75" outlineLevel="2">
      <c r="A387" s="19" t="s">
        <v>358</v>
      </c>
      <c r="B387" s="19" t="s">
        <v>764</v>
      </c>
      <c r="C387" s="42" t="s">
        <v>548</v>
      </c>
      <c r="D387" s="23" t="s">
        <v>549</v>
      </c>
      <c r="E387" s="27" t="s">
        <v>335</v>
      </c>
      <c r="F387" s="2" t="s">
        <v>338</v>
      </c>
      <c r="G387" s="27">
        <v>38.687219999999996</v>
      </c>
      <c r="H387" s="56">
        <v>29</v>
      </c>
      <c r="I387" s="27">
        <v>1.74</v>
      </c>
      <c r="J387" s="27"/>
      <c r="O387" s="27"/>
      <c r="P387" s="23"/>
      <c r="R387" s="23"/>
      <c r="T387" s="26">
        <f t="shared" si="92"/>
        <v>40.42722</v>
      </c>
    </row>
    <row r="388" spans="1:20" ht="12.75" outlineLevel="2">
      <c r="A388" s="19" t="s">
        <v>358</v>
      </c>
      <c r="B388" s="19" t="s">
        <v>764</v>
      </c>
      <c r="C388" s="42" t="s">
        <v>548</v>
      </c>
      <c r="D388" s="23" t="s">
        <v>549</v>
      </c>
      <c r="E388" s="27" t="s">
        <v>335</v>
      </c>
      <c r="F388" s="2" t="s">
        <v>339</v>
      </c>
      <c r="G388" s="27">
        <v>145.88261999999997</v>
      </c>
      <c r="H388" s="56">
        <v>311</v>
      </c>
      <c r="I388" s="27">
        <v>18.66</v>
      </c>
      <c r="J388" s="27"/>
      <c r="O388" s="27"/>
      <c r="P388" s="23"/>
      <c r="R388" s="23"/>
      <c r="T388" s="26">
        <f t="shared" si="92"/>
        <v>164.54261999999997</v>
      </c>
    </row>
    <row r="389" spans="1:20" ht="12.75" outlineLevel="2">
      <c r="A389" s="19" t="s">
        <v>358</v>
      </c>
      <c r="B389" s="19" t="s">
        <v>764</v>
      </c>
      <c r="C389" s="42" t="s">
        <v>548</v>
      </c>
      <c r="D389" s="23" t="s">
        <v>549</v>
      </c>
      <c r="E389" s="27" t="s">
        <v>335</v>
      </c>
      <c r="F389" s="2" t="s">
        <v>340</v>
      </c>
      <c r="G389" s="27">
        <v>4.4226</v>
      </c>
      <c r="H389" s="56">
        <v>3</v>
      </c>
      <c r="I389" s="27">
        <v>1.44</v>
      </c>
      <c r="J389" s="27"/>
      <c r="O389" s="27"/>
      <c r="P389" s="23"/>
      <c r="R389" s="23"/>
      <c r="T389" s="26">
        <f t="shared" si="92"/>
        <v>5.8626000000000005</v>
      </c>
    </row>
    <row r="390" spans="1:20" ht="12.75" outlineLevel="2">
      <c r="A390" s="19" t="s">
        <v>358</v>
      </c>
      <c r="B390" s="19" t="s">
        <v>764</v>
      </c>
      <c r="C390" s="42" t="s">
        <v>548</v>
      </c>
      <c r="D390" s="23" t="s">
        <v>549</v>
      </c>
      <c r="E390" s="27" t="s">
        <v>335</v>
      </c>
      <c r="F390" s="2" t="s">
        <v>356</v>
      </c>
      <c r="G390" s="27"/>
      <c r="H390" s="56"/>
      <c r="I390" s="27"/>
      <c r="J390" s="27">
        <v>180</v>
      </c>
      <c r="O390" s="27"/>
      <c r="P390" s="23"/>
      <c r="R390" s="23"/>
      <c r="T390" s="26">
        <f t="shared" si="92"/>
        <v>180</v>
      </c>
    </row>
    <row r="391" spans="1:20" ht="12.75" outlineLevel="2">
      <c r="A391" s="19" t="s">
        <v>358</v>
      </c>
      <c r="B391" s="19" t="s">
        <v>764</v>
      </c>
      <c r="C391" s="42" t="s">
        <v>548</v>
      </c>
      <c r="D391" s="59" t="s">
        <v>549</v>
      </c>
      <c r="E391" s="60" t="s">
        <v>713</v>
      </c>
      <c r="F391" s="23" t="s">
        <v>713</v>
      </c>
      <c r="K391" s="52">
        <v>1</v>
      </c>
      <c r="L391" s="53">
        <v>0.5</v>
      </c>
      <c r="M391" s="27">
        <f>K391*L391*$M$2</f>
        <v>1567.5</v>
      </c>
      <c r="T391" s="26">
        <f t="shared" si="92"/>
        <v>1567.5</v>
      </c>
    </row>
    <row r="392" spans="1:20" s="3" customFormat="1" ht="12.75" outlineLevel="1">
      <c r="A392" s="222"/>
      <c r="B392" s="222"/>
      <c r="C392" s="224"/>
      <c r="D392" s="3" t="s">
        <v>128</v>
      </c>
      <c r="E392" s="26"/>
      <c r="F392" s="225"/>
      <c r="G392" s="26">
        <f aca="true" t="shared" si="93" ref="G392:T392">SUBTOTAL(9,G384:G391)</f>
        <v>1690.0176149999918</v>
      </c>
      <c r="H392" s="226">
        <f t="shared" si="93"/>
        <v>1442</v>
      </c>
      <c r="I392" s="26">
        <f t="shared" si="93"/>
        <v>96.1</v>
      </c>
      <c r="J392" s="26">
        <f t="shared" si="93"/>
        <v>180</v>
      </c>
      <c r="K392" s="51">
        <f t="shared" si="93"/>
        <v>1</v>
      </c>
      <c r="L392" s="3">
        <f t="shared" si="93"/>
        <v>0.5</v>
      </c>
      <c r="M392" s="26">
        <f t="shared" si="93"/>
        <v>1567.5</v>
      </c>
      <c r="N392" s="47">
        <f t="shared" si="93"/>
        <v>2.25</v>
      </c>
      <c r="O392" s="26">
        <f t="shared" si="93"/>
        <v>162</v>
      </c>
      <c r="P392" s="227">
        <f t="shared" si="93"/>
        <v>0</v>
      </c>
      <c r="Q392" s="26">
        <f t="shared" si="93"/>
        <v>0</v>
      </c>
      <c r="R392" s="26">
        <f t="shared" si="93"/>
        <v>0</v>
      </c>
      <c r="S392" s="26">
        <f t="shared" si="93"/>
        <v>0</v>
      </c>
      <c r="T392" s="26">
        <f t="shared" si="93"/>
        <v>3695.617614999992</v>
      </c>
    </row>
    <row r="393" spans="1:20" ht="12.75" outlineLevel="2">
      <c r="A393" s="19" t="s">
        <v>358</v>
      </c>
      <c r="B393" s="19" t="s">
        <v>816</v>
      </c>
      <c r="C393" s="1" t="s">
        <v>550</v>
      </c>
      <c r="D393" s="23" t="s">
        <v>551</v>
      </c>
      <c r="E393" s="27" t="s">
        <v>335</v>
      </c>
      <c r="F393" s="2">
        <v>15</v>
      </c>
      <c r="G393" s="27">
        <v>10.977525</v>
      </c>
      <c r="H393" s="56">
        <v>30</v>
      </c>
      <c r="I393" s="27">
        <v>3</v>
      </c>
      <c r="J393" s="27"/>
      <c r="O393" s="27"/>
      <c r="P393" s="23"/>
      <c r="R393" s="23"/>
      <c r="T393" s="26">
        <f aca="true" t="shared" si="94" ref="T393:T400">G393+I393+J393+M393+O393+Q393+R393+S393</f>
        <v>13.977525</v>
      </c>
    </row>
    <row r="394" spans="1:20" ht="12.75" outlineLevel="2">
      <c r="A394" s="19" t="s">
        <v>358</v>
      </c>
      <c r="B394" s="19" t="s">
        <v>816</v>
      </c>
      <c r="C394" s="1" t="s">
        <v>550</v>
      </c>
      <c r="D394" s="23" t="s">
        <v>551</v>
      </c>
      <c r="E394" s="27" t="s">
        <v>335</v>
      </c>
      <c r="F394" s="2" t="s">
        <v>337</v>
      </c>
      <c r="G394" s="27">
        <v>145.6299</v>
      </c>
      <c r="H394" s="56">
        <v>31</v>
      </c>
      <c r="I394" s="27">
        <v>1.86</v>
      </c>
      <c r="J394" s="27"/>
      <c r="K394" s="51"/>
      <c r="L394" s="3"/>
      <c r="M394" s="26"/>
      <c r="N394" s="47"/>
      <c r="O394" s="26"/>
      <c r="P394" s="3"/>
      <c r="Q394" s="26"/>
      <c r="R394" s="3"/>
      <c r="T394" s="26">
        <f t="shared" si="94"/>
        <v>147.4899</v>
      </c>
    </row>
    <row r="395" spans="1:20" ht="12.75" outlineLevel="2">
      <c r="A395" s="19" t="s">
        <v>358</v>
      </c>
      <c r="B395" s="19" t="s">
        <v>816</v>
      </c>
      <c r="C395" s="1" t="s">
        <v>550</v>
      </c>
      <c r="D395" s="23" t="s">
        <v>551</v>
      </c>
      <c r="E395" s="27" t="s">
        <v>335</v>
      </c>
      <c r="F395" s="2" t="s">
        <v>338</v>
      </c>
      <c r="G395" s="27">
        <v>139.76468999999997</v>
      </c>
      <c r="H395" s="56">
        <v>75</v>
      </c>
      <c r="I395" s="27">
        <v>4.5</v>
      </c>
      <c r="J395" s="27"/>
      <c r="O395" s="27"/>
      <c r="P395" s="23"/>
      <c r="R395" s="23"/>
      <c r="T395" s="26">
        <f t="shared" si="94"/>
        <v>144.26468999999997</v>
      </c>
    </row>
    <row r="396" spans="1:20" ht="12.75" outlineLevel="2">
      <c r="A396" s="19" t="s">
        <v>358</v>
      </c>
      <c r="B396" s="19" t="s">
        <v>816</v>
      </c>
      <c r="C396" s="1" t="s">
        <v>550</v>
      </c>
      <c r="D396" s="23" t="s">
        <v>551</v>
      </c>
      <c r="E396" s="27" t="s">
        <v>335</v>
      </c>
      <c r="F396" s="2" t="s">
        <v>341</v>
      </c>
      <c r="G396" s="27">
        <v>10.003499999999999</v>
      </c>
      <c r="H396" s="56">
        <v>2</v>
      </c>
      <c r="I396" s="27">
        <v>0.12</v>
      </c>
      <c r="J396" s="27"/>
      <c r="K396" s="51"/>
      <c r="L396" s="3"/>
      <c r="M396" s="26"/>
      <c r="N396" s="47"/>
      <c r="O396" s="26"/>
      <c r="P396" s="3"/>
      <c r="Q396" s="26"/>
      <c r="R396" s="3"/>
      <c r="T396" s="26">
        <f t="shared" si="94"/>
        <v>10.123499999999998</v>
      </c>
    </row>
    <row r="397" spans="1:20" ht="12.75" outlineLevel="2">
      <c r="A397" s="19" t="s">
        <v>358</v>
      </c>
      <c r="B397" s="19" t="s">
        <v>816</v>
      </c>
      <c r="C397" s="1" t="s">
        <v>550</v>
      </c>
      <c r="D397" s="23" t="s">
        <v>551</v>
      </c>
      <c r="E397" s="27" t="s">
        <v>335</v>
      </c>
      <c r="F397" s="2" t="s">
        <v>339</v>
      </c>
      <c r="G397" s="27">
        <v>66.81285</v>
      </c>
      <c r="H397" s="56">
        <v>123</v>
      </c>
      <c r="I397" s="27">
        <v>7.38</v>
      </c>
      <c r="J397" s="27"/>
      <c r="O397" s="27"/>
      <c r="P397" s="23"/>
      <c r="R397" s="23"/>
      <c r="T397" s="26">
        <f t="shared" si="94"/>
        <v>74.19284999999999</v>
      </c>
    </row>
    <row r="398" spans="1:20" ht="12.75" outlineLevel="2">
      <c r="A398" s="19" t="s">
        <v>358</v>
      </c>
      <c r="B398" s="19" t="s">
        <v>816</v>
      </c>
      <c r="C398" s="1" t="s">
        <v>550</v>
      </c>
      <c r="D398" s="23" t="s">
        <v>551</v>
      </c>
      <c r="E398" s="27" t="s">
        <v>335</v>
      </c>
      <c r="F398" s="2" t="s">
        <v>340</v>
      </c>
      <c r="G398" s="27">
        <v>87.01992</v>
      </c>
      <c r="H398" s="56">
        <v>94</v>
      </c>
      <c r="I398" s="27">
        <v>45.12</v>
      </c>
      <c r="J398" s="27"/>
      <c r="O398" s="27"/>
      <c r="P398" s="23"/>
      <c r="R398" s="23"/>
      <c r="T398" s="26">
        <f t="shared" si="94"/>
        <v>132.13992</v>
      </c>
    </row>
    <row r="399" spans="1:20" ht="12.75" outlineLevel="2">
      <c r="A399" s="19" t="s">
        <v>358</v>
      </c>
      <c r="B399" s="19" t="s">
        <v>816</v>
      </c>
      <c r="C399" s="1" t="s">
        <v>550</v>
      </c>
      <c r="D399" s="23" t="s">
        <v>551</v>
      </c>
      <c r="E399" s="27" t="s">
        <v>335</v>
      </c>
      <c r="F399" s="2" t="s">
        <v>356</v>
      </c>
      <c r="G399" s="27"/>
      <c r="H399" s="56"/>
      <c r="I399" s="27"/>
      <c r="J399" s="27">
        <v>180</v>
      </c>
      <c r="O399" s="27"/>
      <c r="P399" s="23"/>
      <c r="R399" s="23"/>
      <c r="T399" s="26">
        <f t="shared" si="94"/>
        <v>180</v>
      </c>
    </row>
    <row r="400" spans="1:20" ht="12.75" outlineLevel="2">
      <c r="A400" s="19" t="s">
        <v>358</v>
      </c>
      <c r="B400" s="19" t="s">
        <v>816</v>
      </c>
      <c r="C400" s="1" t="s">
        <v>550</v>
      </c>
      <c r="D400" s="59" t="s">
        <v>551</v>
      </c>
      <c r="E400" s="60" t="s">
        <v>713</v>
      </c>
      <c r="F400" s="23" t="s">
        <v>713</v>
      </c>
      <c r="K400" s="52">
        <v>1</v>
      </c>
      <c r="L400" s="53">
        <v>0.21</v>
      </c>
      <c r="M400" s="27">
        <f>K400*L400*$M$2</f>
        <v>658.35</v>
      </c>
      <c r="T400" s="26">
        <f t="shared" si="94"/>
        <v>658.35</v>
      </c>
    </row>
    <row r="401" spans="1:20" s="3" customFormat="1" ht="12.75" outlineLevel="1">
      <c r="A401" s="222"/>
      <c r="B401" s="222"/>
      <c r="C401" s="224"/>
      <c r="D401" s="3" t="s">
        <v>129</v>
      </c>
      <c r="E401" s="26"/>
      <c r="F401" s="225"/>
      <c r="G401" s="26">
        <f aca="true" t="shared" si="95" ref="G401:T401">SUBTOTAL(9,G393:G400)</f>
        <v>460.20838499999996</v>
      </c>
      <c r="H401" s="226">
        <f t="shared" si="95"/>
        <v>355</v>
      </c>
      <c r="I401" s="26">
        <f t="shared" si="95"/>
        <v>61.98</v>
      </c>
      <c r="J401" s="26">
        <f t="shared" si="95"/>
        <v>180</v>
      </c>
      <c r="K401" s="51">
        <f t="shared" si="95"/>
        <v>1</v>
      </c>
      <c r="L401" s="3">
        <f t="shared" si="95"/>
        <v>0.21</v>
      </c>
      <c r="M401" s="26">
        <f t="shared" si="95"/>
        <v>658.35</v>
      </c>
      <c r="N401" s="47">
        <f t="shared" si="95"/>
        <v>0</v>
      </c>
      <c r="O401" s="26">
        <f t="shared" si="95"/>
        <v>0</v>
      </c>
      <c r="P401" s="227">
        <f t="shared" si="95"/>
        <v>0</v>
      </c>
      <c r="Q401" s="26">
        <f t="shared" si="95"/>
        <v>0</v>
      </c>
      <c r="R401" s="26">
        <f t="shared" si="95"/>
        <v>0</v>
      </c>
      <c r="S401" s="26">
        <f t="shared" si="95"/>
        <v>0</v>
      </c>
      <c r="T401" s="26">
        <f t="shared" si="95"/>
        <v>1360.5383849999998</v>
      </c>
    </row>
    <row r="402" spans="1:20" ht="12.75" outlineLevel="2">
      <c r="A402" s="19" t="s">
        <v>358</v>
      </c>
      <c r="B402" s="19" t="s">
        <v>816</v>
      </c>
      <c r="C402" s="1" t="s">
        <v>748</v>
      </c>
      <c r="D402" s="23" t="s">
        <v>552</v>
      </c>
      <c r="E402" s="27" t="s">
        <v>335</v>
      </c>
      <c r="F402" s="2">
        <v>15</v>
      </c>
      <c r="G402" s="27">
        <v>220.229685</v>
      </c>
      <c r="H402" s="56">
        <v>624</v>
      </c>
      <c r="I402" s="27">
        <v>62.4</v>
      </c>
      <c r="J402" s="27"/>
      <c r="O402" s="27"/>
      <c r="P402" s="23"/>
      <c r="R402" s="23"/>
      <c r="T402" s="26">
        <f aca="true" t="shared" si="96" ref="T402:T409">G402+I402+J402+M402+O402+Q402+R402+S402</f>
        <v>282.629685</v>
      </c>
    </row>
    <row r="403" spans="1:20" ht="12.75" outlineLevel="2">
      <c r="A403" s="19" t="s">
        <v>358</v>
      </c>
      <c r="B403" s="19" t="s">
        <v>816</v>
      </c>
      <c r="C403" s="1" t="s">
        <v>748</v>
      </c>
      <c r="D403" s="23" t="s">
        <v>552</v>
      </c>
      <c r="E403" s="27" t="s">
        <v>335</v>
      </c>
      <c r="F403" s="2" t="s">
        <v>337</v>
      </c>
      <c r="G403" s="27">
        <v>5.21235</v>
      </c>
      <c r="H403" s="56">
        <v>1</v>
      </c>
      <c r="I403" s="27">
        <v>0.06</v>
      </c>
      <c r="J403" s="27"/>
      <c r="O403" s="27"/>
      <c r="P403" s="23"/>
      <c r="R403" s="23"/>
      <c r="T403" s="26">
        <f t="shared" si="96"/>
        <v>5.272349999999999</v>
      </c>
    </row>
    <row r="404" spans="1:20" ht="12.75" outlineLevel="2">
      <c r="A404" s="19" t="s">
        <v>358</v>
      </c>
      <c r="B404" s="19" t="s">
        <v>816</v>
      </c>
      <c r="C404" s="1" t="s">
        <v>748</v>
      </c>
      <c r="D404" s="23" t="s">
        <v>552</v>
      </c>
      <c r="E404" s="27" t="s">
        <v>335</v>
      </c>
      <c r="F404" s="2" t="s">
        <v>338</v>
      </c>
      <c r="G404" s="27">
        <v>15.026309999999999</v>
      </c>
      <c r="H404" s="56">
        <v>11</v>
      </c>
      <c r="I404" s="27">
        <v>0.66</v>
      </c>
      <c r="J404" s="27"/>
      <c r="O404" s="27"/>
      <c r="P404" s="23"/>
      <c r="R404" s="23"/>
      <c r="T404" s="26">
        <f t="shared" si="96"/>
        <v>15.686309999999999</v>
      </c>
    </row>
    <row r="405" spans="1:20" ht="12.75" outlineLevel="2">
      <c r="A405" s="19" t="s">
        <v>358</v>
      </c>
      <c r="B405" s="19" t="s">
        <v>816</v>
      </c>
      <c r="C405" s="1" t="s">
        <v>748</v>
      </c>
      <c r="D405" s="23" t="s">
        <v>552</v>
      </c>
      <c r="E405" s="27" t="s">
        <v>335</v>
      </c>
      <c r="F405" s="2" t="s">
        <v>339</v>
      </c>
      <c r="G405" s="27">
        <v>133.64676</v>
      </c>
      <c r="H405" s="56">
        <v>287</v>
      </c>
      <c r="I405" s="27">
        <v>17.22</v>
      </c>
      <c r="J405" s="27"/>
      <c r="O405" s="27"/>
      <c r="P405" s="23"/>
      <c r="R405" s="23"/>
      <c r="T405" s="26">
        <f t="shared" si="96"/>
        <v>150.86676</v>
      </c>
    </row>
    <row r="406" spans="1:20" ht="12.75" outlineLevel="2">
      <c r="A406" s="19" t="s">
        <v>358</v>
      </c>
      <c r="B406" s="19" t="s">
        <v>816</v>
      </c>
      <c r="C406" s="1" t="s">
        <v>748</v>
      </c>
      <c r="D406" s="23" t="s">
        <v>552</v>
      </c>
      <c r="E406" s="27" t="s">
        <v>335</v>
      </c>
      <c r="F406" s="2" t="s">
        <v>340</v>
      </c>
      <c r="G406" s="27">
        <v>14.18391</v>
      </c>
      <c r="H406" s="56">
        <v>18</v>
      </c>
      <c r="I406" s="27">
        <v>8.64</v>
      </c>
      <c r="J406" s="27"/>
      <c r="K406" s="51"/>
      <c r="L406" s="3"/>
      <c r="M406" s="26"/>
      <c r="N406" s="47"/>
      <c r="O406" s="26"/>
      <c r="P406" s="3"/>
      <c r="Q406" s="26"/>
      <c r="R406" s="3"/>
      <c r="T406" s="26">
        <f t="shared" si="96"/>
        <v>22.823909999999998</v>
      </c>
    </row>
    <row r="407" spans="1:20" ht="12.75" outlineLevel="2">
      <c r="A407" s="19" t="s">
        <v>358</v>
      </c>
      <c r="B407" s="19" t="s">
        <v>816</v>
      </c>
      <c r="C407" s="1" t="s">
        <v>748</v>
      </c>
      <c r="D407" s="23" t="s">
        <v>552</v>
      </c>
      <c r="E407" s="27" t="s">
        <v>335</v>
      </c>
      <c r="F407" s="2" t="s">
        <v>356</v>
      </c>
      <c r="G407" s="27"/>
      <c r="H407" s="56"/>
      <c r="I407" s="27"/>
      <c r="J407" s="27">
        <v>180</v>
      </c>
      <c r="O407" s="27"/>
      <c r="P407" s="23"/>
      <c r="R407" s="23"/>
      <c r="T407" s="26">
        <f t="shared" si="96"/>
        <v>180</v>
      </c>
    </row>
    <row r="408" spans="1:20" ht="12.75" outlineLevel="2">
      <c r="A408" s="19" t="s">
        <v>358</v>
      </c>
      <c r="B408" s="19" t="s">
        <v>816</v>
      </c>
      <c r="C408" s="1" t="s">
        <v>748</v>
      </c>
      <c r="D408" s="23" t="s">
        <v>552</v>
      </c>
      <c r="E408" s="27" t="s">
        <v>335</v>
      </c>
      <c r="F408" s="2" t="s">
        <v>342</v>
      </c>
      <c r="G408" s="27">
        <v>0.29484</v>
      </c>
      <c r="H408" s="56">
        <v>1</v>
      </c>
      <c r="I408" s="27">
        <v>0.06</v>
      </c>
      <c r="J408" s="27"/>
      <c r="O408" s="27"/>
      <c r="P408" s="23"/>
      <c r="R408" s="23"/>
      <c r="T408" s="26">
        <f t="shared" si="96"/>
        <v>0.35484</v>
      </c>
    </row>
    <row r="409" spans="1:20" ht="12.75" outlineLevel="2">
      <c r="A409" s="19" t="s">
        <v>358</v>
      </c>
      <c r="B409" s="19" t="s">
        <v>816</v>
      </c>
      <c r="C409" s="1" t="s">
        <v>748</v>
      </c>
      <c r="D409" s="59" t="s">
        <v>552</v>
      </c>
      <c r="E409" s="60" t="s">
        <v>713</v>
      </c>
      <c r="F409" s="23" t="s">
        <v>713</v>
      </c>
      <c r="K409" s="52">
        <v>1</v>
      </c>
      <c r="L409" s="53">
        <v>0.21</v>
      </c>
      <c r="M409" s="27">
        <f>K409*L409*$M$2</f>
        <v>658.35</v>
      </c>
      <c r="T409" s="26">
        <f t="shared" si="96"/>
        <v>658.35</v>
      </c>
    </row>
    <row r="410" spans="1:20" s="3" customFormat="1" ht="12.75" outlineLevel="1">
      <c r="A410" s="222"/>
      <c r="B410" s="222"/>
      <c r="C410" s="224"/>
      <c r="D410" s="3" t="s">
        <v>130</v>
      </c>
      <c r="E410" s="26"/>
      <c r="F410" s="225"/>
      <c r="G410" s="26">
        <f aca="true" t="shared" si="97" ref="G410:T410">SUBTOTAL(9,G402:G409)</f>
        <v>388.593855</v>
      </c>
      <c r="H410" s="226">
        <f t="shared" si="97"/>
        <v>942</v>
      </c>
      <c r="I410" s="26">
        <f t="shared" si="97"/>
        <v>89.04</v>
      </c>
      <c r="J410" s="26">
        <f t="shared" si="97"/>
        <v>180</v>
      </c>
      <c r="K410" s="51">
        <f t="shared" si="97"/>
        <v>1</v>
      </c>
      <c r="L410" s="3">
        <f t="shared" si="97"/>
        <v>0.21</v>
      </c>
      <c r="M410" s="26">
        <f t="shared" si="97"/>
        <v>658.35</v>
      </c>
      <c r="N410" s="47">
        <f t="shared" si="97"/>
        <v>0</v>
      </c>
      <c r="O410" s="26">
        <f t="shared" si="97"/>
        <v>0</v>
      </c>
      <c r="P410" s="227">
        <f t="shared" si="97"/>
        <v>0</v>
      </c>
      <c r="Q410" s="26">
        <f t="shared" si="97"/>
        <v>0</v>
      </c>
      <c r="R410" s="26">
        <f t="shared" si="97"/>
        <v>0</v>
      </c>
      <c r="S410" s="26">
        <f t="shared" si="97"/>
        <v>0</v>
      </c>
      <c r="T410" s="26">
        <f t="shared" si="97"/>
        <v>1315.983855</v>
      </c>
    </row>
    <row r="411" spans="1:20" ht="12.75" outlineLevel="2">
      <c r="A411" s="19" t="s">
        <v>358</v>
      </c>
      <c r="B411" s="19" t="s">
        <v>817</v>
      </c>
      <c r="C411" s="1" t="s">
        <v>553</v>
      </c>
      <c r="D411" s="23" t="s">
        <v>554</v>
      </c>
      <c r="E411" s="27" t="s">
        <v>335</v>
      </c>
      <c r="F411" s="2" t="s">
        <v>338</v>
      </c>
      <c r="G411" s="27">
        <v>1.4636699999999998</v>
      </c>
      <c r="H411" s="56">
        <v>1</v>
      </c>
      <c r="I411" s="27">
        <v>0.06</v>
      </c>
      <c r="J411" s="27"/>
      <c r="K411" s="51"/>
      <c r="L411" s="3"/>
      <c r="M411" s="26"/>
      <c r="N411" s="47"/>
      <c r="O411" s="26"/>
      <c r="P411" s="3"/>
      <c r="Q411" s="26"/>
      <c r="R411" s="3"/>
      <c r="T411" s="26">
        <f>G411+I411+J411+M411+O411+Q411+R411+S411</f>
        <v>1.5236699999999999</v>
      </c>
    </row>
    <row r="412" spans="1:20" ht="12.75" outlineLevel="2">
      <c r="A412" s="19" t="s">
        <v>358</v>
      </c>
      <c r="B412" s="19" t="s">
        <v>817</v>
      </c>
      <c r="C412" s="1" t="s">
        <v>553</v>
      </c>
      <c r="D412" s="23" t="s">
        <v>554</v>
      </c>
      <c r="E412" s="27" t="s">
        <v>335</v>
      </c>
      <c r="F412" s="2" t="s">
        <v>339</v>
      </c>
      <c r="G412" s="27">
        <v>17.6904</v>
      </c>
      <c r="H412" s="56">
        <v>15</v>
      </c>
      <c r="I412" s="27">
        <v>0.9</v>
      </c>
      <c r="J412" s="27"/>
      <c r="O412" s="27"/>
      <c r="P412" s="23"/>
      <c r="R412" s="23"/>
      <c r="T412" s="26">
        <f>G412+I412+J412+M412+O412+Q412+R412+S412</f>
        <v>18.5904</v>
      </c>
    </row>
    <row r="413" spans="1:20" ht="12.75" outlineLevel="2">
      <c r="A413" s="19" t="s">
        <v>358</v>
      </c>
      <c r="B413" s="19" t="s">
        <v>817</v>
      </c>
      <c r="C413" s="1" t="s">
        <v>553</v>
      </c>
      <c r="D413" s="23" t="s">
        <v>554</v>
      </c>
      <c r="E413" s="27" t="s">
        <v>335</v>
      </c>
      <c r="F413" s="2" t="s">
        <v>340</v>
      </c>
      <c r="G413" s="27">
        <v>4.93857</v>
      </c>
      <c r="H413" s="56">
        <v>11</v>
      </c>
      <c r="I413" s="27">
        <v>5.28</v>
      </c>
      <c r="J413" s="27"/>
      <c r="K413" s="51"/>
      <c r="L413" s="3"/>
      <c r="M413" s="26"/>
      <c r="N413" s="47"/>
      <c r="O413" s="26"/>
      <c r="P413" s="3"/>
      <c r="Q413" s="26"/>
      <c r="R413" s="3"/>
      <c r="T413" s="26">
        <f>G413+I413+J413+M413+O413+Q413+R413+S413</f>
        <v>10.21857</v>
      </c>
    </row>
    <row r="414" spans="1:20" ht="12.75" outlineLevel="2">
      <c r="A414" s="19" t="s">
        <v>358</v>
      </c>
      <c r="B414" s="19" t="s">
        <v>817</v>
      </c>
      <c r="C414" s="1" t="s">
        <v>553</v>
      </c>
      <c r="D414" s="23" t="s">
        <v>554</v>
      </c>
      <c r="E414" s="27" t="s">
        <v>335</v>
      </c>
      <c r="F414" s="2" t="s">
        <v>356</v>
      </c>
      <c r="G414" s="27"/>
      <c r="H414" s="56"/>
      <c r="I414" s="27"/>
      <c r="J414" s="27">
        <v>120</v>
      </c>
      <c r="K414" s="51"/>
      <c r="L414" s="3"/>
      <c r="M414" s="26"/>
      <c r="N414" s="47"/>
      <c r="O414" s="26"/>
      <c r="P414" s="3"/>
      <c r="Q414" s="26"/>
      <c r="R414" s="3"/>
      <c r="T414" s="26">
        <f>G414+I414+J414+M414+O414+Q414+R414+S414</f>
        <v>120</v>
      </c>
    </row>
    <row r="415" spans="1:20" ht="12.75" outlineLevel="2">
      <c r="A415" s="19" t="s">
        <v>358</v>
      </c>
      <c r="B415" s="19" t="s">
        <v>817</v>
      </c>
      <c r="C415" s="1" t="s">
        <v>553</v>
      </c>
      <c r="D415" s="59" t="s">
        <v>554</v>
      </c>
      <c r="E415" s="60" t="s">
        <v>713</v>
      </c>
      <c r="F415" s="23" t="s">
        <v>713</v>
      </c>
      <c r="K415" s="52">
        <v>1</v>
      </c>
      <c r="L415" s="53">
        <v>0.21</v>
      </c>
      <c r="M415" s="27">
        <f>K415*L415*$M$2</f>
        <v>658.35</v>
      </c>
      <c r="T415" s="26">
        <f>G415+I415+J415+M415+O415+Q415+R415+S415</f>
        <v>658.35</v>
      </c>
    </row>
    <row r="416" spans="1:20" s="3" customFormat="1" ht="12.75" outlineLevel="1">
      <c r="A416" s="222"/>
      <c r="B416" s="222"/>
      <c r="C416" s="224"/>
      <c r="D416" s="3" t="s">
        <v>131</v>
      </c>
      <c r="E416" s="26"/>
      <c r="F416" s="225"/>
      <c r="G416" s="26">
        <f aca="true" t="shared" si="98" ref="G416:T416">SUBTOTAL(9,G411:G415)</f>
        <v>24.092640000000003</v>
      </c>
      <c r="H416" s="226">
        <f t="shared" si="98"/>
        <v>27</v>
      </c>
      <c r="I416" s="26">
        <f t="shared" si="98"/>
        <v>6.24</v>
      </c>
      <c r="J416" s="26">
        <f t="shared" si="98"/>
        <v>120</v>
      </c>
      <c r="K416" s="51">
        <f t="shared" si="98"/>
        <v>1</v>
      </c>
      <c r="L416" s="3">
        <f t="shared" si="98"/>
        <v>0.21</v>
      </c>
      <c r="M416" s="26">
        <f t="shared" si="98"/>
        <v>658.35</v>
      </c>
      <c r="N416" s="47">
        <f t="shared" si="98"/>
        <v>0</v>
      </c>
      <c r="O416" s="26">
        <f t="shared" si="98"/>
        <v>0</v>
      </c>
      <c r="P416" s="227">
        <f t="shared" si="98"/>
        <v>0</v>
      </c>
      <c r="Q416" s="26">
        <f t="shared" si="98"/>
        <v>0</v>
      </c>
      <c r="R416" s="26">
        <f t="shared" si="98"/>
        <v>0</v>
      </c>
      <c r="S416" s="26">
        <f t="shared" si="98"/>
        <v>0</v>
      </c>
      <c r="T416" s="26">
        <f t="shared" si="98"/>
        <v>808.68264</v>
      </c>
    </row>
    <row r="417" spans="1:20" ht="12.75" outlineLevel="2">
      <c r="A417" s="19" t="s">
        <v>358</v>
      </c>
      <c r="B417" s="19" t="s">
        <v>805</v>
      </c>
      <c r="C417" s="1" t="s">
        <v>484</v>
      </c>
      <c r="D417" s="23" t="s">
        <v>575</v>
      </c>
      <c r="E417" s="36" t="s">
        <v>861</v>
      </c>
      <c r="F417" s="2" t="s">
        <v>861</v>
      </c>
      <c r="G417" s="36"/>
      <c r="H417" s="65"/>
      <c r="I417" s="36"/>
      <c r="J417" s="36"/>
      <c r="N417" s="58">
        <f>O417/$O$2</f>
        <v>6.5</v>
      </c>
      <c r="O417" s="27">
        <v>468</v>
      </c>
      <c r="P417" s="23"/>
      <c r="R417" s="23"/>
      <c r="T417" s="26">
        <f aca="true" t="shared" si="99" ref="T417:T427">G417+I417+J417+M417+O417+Q417+R417+S417</f>
        <v>468</v>
      </c>
    </row>
    <row r="418" spans="1:20" ht="12.75" outlineLevel="2">
      <c r="A418" s="19" t="s">
        <v>358</v>
      </c>
      <c r="B418" s="19" t="s">
        <v>805</v>
      </c>
      <c r="C418" s="1" t="s">
        <v>484</v>
      </c>
      <c r="D418" s="23" t="s">
        <v>575</v>
      </c>
      <c r="E418" s="27" t="s">
        <v>335</v>
      </c>
      <c r="F418" s="2">
        <v>15</v>
      </c>
      <c r="G418" s="27">
        <v>401.27723999999995</v>
      </c>
      <c r="H418" s="56">
        <v>1087</v>
      </c>
      <c r="I418" s="27">
        <v>108.7</v>
      </c>
      <c r="J418" s="27"/>
      <c r="K418" s="51"/>
      <c r="L418" s="3"/>
      <c r="M418" s="26"/>
      <c r="N418" s="47"/>
      <c r="O418" s="26"/>
      <c r="P418" s="3"/>
      <c r="Q418" s="26"/>
      <c r="R418" s="3"/>
      <c r="T418" s="26">
        <f t="shared" si="99"/>
        <v>509.97723999999994</v>
      </c>
    </row>
    <row r="419" spans="1:20" ht="12.75" outlineLevel="2">
      <c r="A419" s="19" t="s">
        <v>358</v>
      </c>
      <c r="B419" s="19" t="s">
        <v>805</v>
      </c>
      <c r="C419" s="1" t="s">
        <v>484</v>
      </c>
      <c r="D419" s="23" t="s">
        <v>575</v>
      </c>
      <c r="E419" s="27" t="s">
        <v>335</v>
      </c>
      <c r="F419" s="2" t="s">
        <v>337</v>
      </c>
      <c r="G419" s="27">
        <v>591.23844</v>
      </c>
      <c r="H419" s="56">
        <v>119</v>
      </c>
      <c r="I419" s="27">
        <v>7.14</v>
      </c>
      <c r="J419" s="27"/>
      <c r="O419" s="27"/>
      <c r="P419" s="23"/>
      <c r="R419" s="23"/>
      <c r="T419" s="26">
        <f t="shared" si="99"/>
        <v>598.37844</v>
      </c>
    </row>
    <row r="420" spans="1:20" ht="12.75" outlineLevel="2">
      <c r="A420" s="19" t="s">
        <v>358</v>
      </c>
      <c r="B420" s="19" t="s">
        <v>805</v>
      </c>
      <c r="C420" s="1" t="s">
        <v>484</v>
      </c>
      <c r="D420" s="23" t="s">
        <v>575</v>
      </c>
      <c r="E420" s="27" t="s">
        <v>335</v>
      </c>
      <c r="F420" s="2" t="s">
        <v>338</v>
      </c>
      <c r="G420" s="27">
        <v>1885.33332</v>
      </c>
      <c r="H420" s="56">
        <v>960</v>
      </c>
      <c r="I420" s="27">
        <v>57.6</v>
      </c>
      <c r="J420" s="27"/>
      <c r="O420" s="27"/>
      <c r="P420" s="23"/>
      <c r="R420" s="23"/>
      <c r="T420" s="26">
        <f t="shared" si="99"/>
        <v>1942.9333199999999</v>
      </c>
    </row>
    <row r="421" spans="1:20" ht="12.75" outlineLevel="2">
      <c r="A421" s="19" t="s">
        <v>358</v>
      </c>
      <c r="B421" s="19" t="s">
        <v>805</v>
      </c>
      <c r="C421" s="1" t="s">
        <v>484</v>
      </c>
      <c r="D421" s="23" t="s">
        <v>575</v>
      </c>
      <c r="E421" s="27" t="s">
        <v>335</v>
      </c>
      <c r="F421" s="2" t="s">
        <v>341</v>
      </c>
      <c r="G421" s="27">
        <v>85.48254</v>
      </c>
      <c r="H421" s="56">
        <v>18</v>
      </c>
      <c r="I421" s="27">
        <v>1.08</v>
      </c>
      <c r="J421" s="27"/>
      <c r="O421" s="27"/>
      <c r="P421" s="23"/>
      <c r="R421" s="23"/>
      <c r="T421" s="26">
        <f t="shared" si="99"/>
        <v>86.56254</v>
      </c>
    </row>
    <row r="422" spans="1:20" ht="12.75" outlineLevel="2">
      <c r="A422" s="19" t="s">
        <v>358</v>
      </c>
      <c r="B422" s="19" t="s">
        <v>805</v>
      </c>
      <c r="C422" s="1" t="s">
        <v>484</v>
      </c>
      <c r="D422" s="23" t="s">
        <v>575</v>
      </c>
      <c r="E422" s="27" t="s">
        <v>335</v>
      </c>
      <c r="F422" s="2" t="s">
        <v>339</v>
      </c>
      <c r="G422" s="27">
        <v>1339.95303</v>
      </c>
      <c r="H422" s="56">
        <v>2669</v>
      </c>
      <c r="I422" s="27">
        <v>160.14</v>
      </c>
      <c r="J422" s="27"/>
      <c r="K422" s="51"/>
      <c r="L422" s="3"/>
      <c r="M422" s="26"/>
      <c r="N422" s="47"/>
      <c r="O422" s="26"/>
      <c r="P422" s="3"/>
      <c r="Q422" s="26"/>
      <c r="R422" s="3"/>
      <c r="T422" s="26">
        <f t="shared" si="99"/>
        <v>1500.09303</v>
      </c>
    </row>
    <row r="423" spans="1:20" ht="12.75" outlineLevel="2">
      <c r="A423" s="19" t="s">
        <v>358</v>
      </c>
      <c r="B423" s="19" t="s">
        <v>805</v>
      </c>
      <c r="C423" s="1" t="s">
        <v>484</v>
      </c>
      <c r="D423" s="23" t="s">
        <v>575</v>
      </c>
      <c r="E423" s="27" t="s">
        <v>335</v>
      </c>
      <c r="F423" s="2" t="s">
        <v>340</v>
      </c>
      <c r="G423" s="27">
        <v>908.5283999999999</v>
      </c>
      <c r="H423" s="56">
        <v>844</v>
      </c>
      <c r="I423" s="27">
        <v>405.12</v>
      </c>
      <c r="J423" s="27"/>
      <c r="O423" s="27"/>
      <c r="P423" s="23"/>
      <c r="R423" s="23"/>
      <c r="T423" s="26">
        <f t="shared" si="99"/>
        <v>1313.6484</v>
      </c>
    </row>
    <row r="424" spans="1:20" ht="12.75" outlineLevel="2">
      <c r="A424" s="20" t="s">
        <v>358</v>
      </c>
      <c r="B424" s="20" t="s">
        <v>805</v>
      </c>
      <c r="C424" s="41" t="s">
        <v>484</v>
      </c>
      <c r="D424" s="64" t="s">
        <v>575</v>
      </c>
      <c r="E424" s="36" t="s">
        <v>335</v>
      </c>
      <c r="F424" s="4" t="s">
        <v>356</v>
      </c>
      <c r="G424" s="36"/>
      <c r="H424" s="65"/>
      <c r="I424" s="36"/>
      <c r="J424" s="36">
        <v>180</v>
      </c>
      <c r="O424" s="27"/>
      <c r="P424" s="23"/>
      <c r="R424" s="23"/>
      <c r="T424" s="26">
        <f t="shared" si="99"/>
        <v>180</v>
      </c>
    </row>
    <row r="425" spans="1:20" ht="12.75" outlineLevel="2">
      <c r="A425" s="19" t="s">
        <v>358</v>
      </c>
      <c r="B425" s="19" t="s">
        <v>805</v>
      </c>
      <c r="C425" s="1" t="s">
        <v>484</v>
      </c>
      <c r="D425" s="23" t="s">
        <v>575</v>
      </c>
      <c r="E425" s="27" t="s">
        <v>335</v>
      </c>
      <c r="F425" s="2" t="s">
        <v>342</v>
      </c>
      <c r="G425" s="27">
        <v>16.2162</v>
      </c>
      <c r="H425" s="56">
        <v>55</v>
      </c>
      <c r="I425" s="27">
        <v>3.3</v>
      </c>
      <c r="J425" s="27"/>
      <c r="O425" s="27"/>
      <c r="P425" s="23"/>
      <c r="R425" s="23"/>
      <c r="T425" s="26">
        <f t="shared" si="99"/>
        <v>19.5162</v>
      </c>
    </row>
    <row r="426" spans="1:20" ht="12.75" outlineLevel="2">
      <c r="A426" s="19" t="s">
        <v>358</v>
      </c>
      <c r="B426" s="19" t="s">
        <v>805</v>
      </c>
      <c r="C426" s="1" t="s">
        <v>484</v>
      </c>
      <c r="D426" s="59" t="s">
        <v>575</v>
      </c>
      <c r="E426" s="60" t="s">
        <v>713</v>
      </c>
      <c r="F426" s="23" t="s">
        <v>713</v>
      </c>
      <c r="K426" s="52">
        <v>6</v>
      </c>
      <c r="L426" s="53">
        <v>0.53</v>
      </c>
      <c r="M426" s="27">
        <f>K426*L426*$M$2</f>
        <v>9969.300000000001</v>
      </c>
      <c r="T426" s="26">
        <f t="shared" si="99"/>
        <v>9969.300000000001</v>
      </c>
    </row>
    <row r="427" spans="1:20" ht="12.75" outlineLevel="2">
      <c r="A427" s="19" t="s">
        <v>358</v>
      </c>
      <c r="B427" s="19" t="s">
        <v>805</v>
      </c>
      <c r="C427" s="1" t="s">
        <v>484</v>
      </c>
      <c r="D427" s="23" t="s">
        <v>575</v>
      </c>
      <c r="E427" s="36" t="s">
        <v>710</v>
      </c>
      <c r="F427" s="2" t="s">
        <v>710</v>
      </c>
      <c r="G427" s="36"/>
      <c r="H427" s="65"/>
      <c r="I427" s="36"/>
      <c r="J427" s="36"/>
      <c r="O427" s="27"/>
      <c r="P427" s="23"/>
      <c r="R427" s="23"/>
      <c r="S427" s="27">
        <v>180.17</v>
      </c>
      <c r="T427" s="26">
        <f t="shared" si="99"/>
        <v>180.17</v>
      </c>
    </row>
    <row r="428" spans="1:20" s="3" customFormat="1" ht="12.75" outlineLevel="1">
      <c r="A428" s="222"/>
      <c r="B428" s="222"/>
      <c r="C428" s="224"/>
      <c r="D428" s="3" t="s">
        <v>146</v>
      </c>
      <c r="E428" s="26"/>
      <c r="F428" s="225"/>
      <c r="G428" s="26">
        <f aca="true" t="shared" si="100" ref="G428:T428">SUBTOTAL(9,G417:G427)</f>
        <v>5228.02917</v>
      </c>
      <c r="H428" s="226">
        <f t="shared" si="100"/>
        <v>5752</v>
      </c>
      <c r="I428" s="26">
        <f t="shared" si="100"/>
        <v>743.0799999999999</v>
      </c>
      <c r="J428" s="26">
        <f t="shared" si="100"/>
        <v>180</v>
      </c>
      <c r="K428" s="51">
        <f t="shared" si="100"/>
        <v>6</v>
      </c>
      <c r="L428" s="3">
        <f t="shared" si="100"/>
        <v>0.53</v>
      </c>
      <c r="M428" s="26">
        <f t="shared" si="100"/>
        <v>9969.300000000001</v>
      </c>
      <c r="N428" s="47">
        <f t="shared" si="100"/>
        <v>6.5</v>
      </c>
      <c r="O428" s="26">
        <f t="shared" si="100"/>
        <v>468</v>
      </c>
      <c r="P428" s="227">
        <f t="shared" si="100"/>
        <v>0</v>
      </c>
      <c r="Q428" s="26">
        <f t="shared" si="100"/>
        <v>0</v>
      </c>
      <c r="R428" s="26">
        <f t="shared" si="100"/>
        <v>0</v>
      </c>
      <c r="S428" s="26">
        <f t="shared" si="100"/>
        <v>180.17</v>
      </c>
      <c r="T428" s="26">
        <f t="shared" si="100"/>
        <v>16768.579169999997</v>
      </c>
    </row>
    <row r="429" spans="1:20" ht="12.75" outlineLevel="2">
      <c r="A429" s="19" t="s">
        <v>358</v>
      </c>
      <c r="B429" s="19" t="s">
        <v>826</v>
      </c>
      <c r="C429" s="1" t="s">
        <v>576</v>
      </c>
      <c r="D429" s="23" t="s">
        <v>577</v>
      </c>
      <c r="E429" s="27" t="s">
        <v>335</v>
      </c>
      <c r="F429" s="2">
        <v>15</v>
      </c>
      <c r="G429" s="27">
        <v>0.48438</v>
      </c>
      <c r="H429" s="56">
        <v>1</v>
      </c>
      <c r="I429" s="27">
        <v>0.1</v>
      </c>
      <c r="J429" s="27"/>
      <c r="O429" s="27"/>
      <c r="P429" s="23"/>
      <c r="R429" s="23"/>
      <c r="T429" s="26">
        <f aca="true" t="shared" si="101" ref="T429:T434">G429+I429+J429+M429+O429+Q429+R429+S429</f>
        <v>0.58438</v>
      </c>
    </row>
    <row r="430" spans="1:20" ht="12.75" outlineLevel="2">
      <c r="A430" s="19" t="s">
        <v>358</v>
      </c>
      <c r="B430" s="19" t="s">
        <v>826</v>
      </c>
      <c r="C430" s="1" t="s">
        <v>576</v>
      </c>
      <c r="D430" s="23" t="s">
        <v>577</v>
      </c>
      <c r="E430" s="27" t="s">
        <v>335</v>
      </c>
      <c r="F430" s="2" t="s">
        <v>337</v>
      </c>
      <c r="G430" s="27">
        <v>10.3194</v>
      </c>
      <c r="H430" s="56">
        <v>2</v>
      </c>
      <c r="I430" s="27">
        <v>0.12</v>
      </c>
      <c r="J430" s="27"/>
      <c r="K430" s="51"/>
      <c r="L430" s="3"/>
      <c r="M430" s="26"/>
      <c r="N430" s="47"/>
      <c r="O430" s="26"/>
      <c r="P430" s="3"/>
      <c r="Q430" s="26"/>
      <c r="R430" s="3"/>
      <c r="T430" s="26">
        <f t="shared" si="101"/>
        <v>10.4394</v>
      </c>
    </row>
    <row r="431" spans="1:20" ht="12.75" outlineLevel="2">
      <c r="A431" s="19" t="s">
        <v>358</v>
      </c>
      <c r="B431" s="19" t="s">
        <v>826</v>
      </c>
      <c r="C431" s="1" t="s">
        <v>576</v>
      </c>
      <c r="D431" s="23" t="s">
        <v>577</v>
      </c>
      <c r="E431" s="27" t="s">
        <v>335</v>
      </c>
      <c r="F431" s="2" t="s">
        <v>338</v>
      </c>
      <c r="G431" s="27">
        <v>72.93078</v>
      </c>
      <c r="H431" s="56">
        <v>42</v>
      </c>
      <c r="I431" s="27">
        <v>2.52</v>
      </c>
      <c r="J431" s="27"/>
      <c r="O431" s="27"/>
      <c r="P431" s="23"/>
      <c r="R431" s="23"/>
      <c r="T431" s="26">
        <f t="shared" si="101"/>
        <v>75.45078</v>
      </c>
    </row>
    <row r="432" spans="1:20" ht="12.75" outlineLevel="2">
      <c r="A432" s="19" t="s">
        <v>358</v>
      </c>
      <c r="B432" s="19" t="s">
        <v>826</v>
      </c>
      <c r="C432" s="1" t="s">
        <v>576</v>
      </c>
      <c r="D432" s="23" t="s">
        <v>577</v>
      </c>
      <c r="E432" s="27" t="s">
        <v>335</v>
      </c>
      <c r="F432" s="2" t="s">
        <v>339</v>
      </c>
      <c r="G432" s="27">
        <v>13.23621</v>
      </c>
      <c r="H432" s="56">
        <v>23</v>
      </c>
      <c r="I432" s="27">
        <v>1.38</v>
      </c>
      <c r="J432" s="27"/>
      <c r="O432" s="27"/>
      <c r="P432" s="23"/>
      <c r="R432" s="23"/>
      <c r="T432" s="26">
        <f t="shared" si="101"/>
        <v>14.616209999999999</v>
      </c>
    </row>
    <row r="433" spans="1:20" ht="12.75" outlineLevel="2">
      <c r="A433" s="19" t="s">
        <v>358</v>
      </c>
      <c r="B433" s="19" t="s">
        <v>826</v>
      </c>
      <c r="C433" s="1" t="s">
        <v>576</v>
      </c>
      <c r="D433" s="23" t="s">
        <v>577</v>
      </c>
      <c r="E433" s="27" t="s">
        <v>335</v>
      </c>
      <c r="F433" s="2" t="s">
        <v>340</v>
      </c>
      <c r="G433" s="27">
        <v>28.831139999999998</v>
      </c>
      <c r="H433" s="56">
        <v>30</v>
      </c>
      <c r="I433" s="27">
        <v>14.4</v>
      </c>
      <c r="J433" s="27"/>
      <c r="O433" s="27"/>
      <c r="P433" s="23"/>
      <c r="R433" s="23"/>
      <c r="T433" s="26">
        <f t="shared" si="101"/>
        <v>43.231139999999996</v>
      </c>
    </row>
    <row r="434" spans="1:20" ht="12.75" outlineLevel="2">
      <c r="A434" s="19" t="s">
        <v>358</v>
      </c>
      <c r="B434" s="19" t="s">
        <v>826</v>
      </c>
      <c r="C434" s="1" t="s">
        <v>576</v>
      </c>
      <c r="D434" s="23" t="s">
        <v>577</v>
      </c>
      <c r="E434" s="27" t="s">
        <v>335</v>
      </c>
      <c r="F434" s="2" t="s">
        <v>356</v>
      </c>
      <c r="G434" s="27"/>
      <c r="H434" s="56"/>
      <c r="I434" s="27"/>
      <c r="J434" s="27">
        <v>165</v>
      </c>
      <c r="O434" s="27"/>
      <c r="P434" s="23"/>
      <c r="R434" s="23"/>
      <c r="T434" s="26">
        <f t="shared" si="101"/>
        <v>165</v>
      </c>
    </row>
    <row r="435" spans="1:20" s="3" customFormat="1" ht="12.75" outlineLevel="1">
      <c r="A435" s="222"/>
      <c r="B435" s="222"/>
      <c r="C435" s="224"/>
      <c r="D435" s="3" t="s">
        <v>147</v>
      </c>
      <c r="E435" s="26"/>
      <c r="F435" s="225"/>
      <c r="G435" s="26">
        <f aca="true" t="shared" si="102" ref="G435:T435">SUBTOTAL(9,G429:G434)</f>
        <v>125.80190999999999</v>
      </c>
      <c r="H435" s="226">
        <f t="shared" si="102"/>
        <v>98</v>
      </c>
      <c r="I435" s="26">
        <f t="shared" si="102"/>
        <v>18.52</v>
      </c>
      <c r="J435" s="26">
        <f t="shared" si="102"/>
        <v>165</v>
      </c>
      <c r="K435" s="51">
        <f t="shared" si="102"/>
        <v>0</v>
      </c>
      <c r="L435" s="3">
        <f t="shared" si="102"/>
        <v>0</v>
      </c>
      <c r="M435" s="26">
        <f t="shared" si="102"/>
        <v>0</v>
      </c>
      <c r="N435" s="47">
        <f t="shared" si="102"/>
        <v>0</v>
      </c>
      <c r="O435" s="26">
        <f t="shared" si="102"/>
        <v>0</v>
      </c>
      <c r="P435" s="227">
        <f t="shared" si="102"/>
        <v>0</v>
      </c>
      <c r="Q435" s="26">
        <f t="shared" si="102"/>
        <v>0</v>
      </c>
      <c r="R435" s="26">
        <f t="shared" si="102"/>
        <v>0</v>
      </c>
      <c r="S435" s="26">
        <f t="shared" si="102"/>
        <v>0</v>
      </c>
      <c r="T435" s="26">
        <f t="shared" si="102"/>
        <v>309.32191</v>
      </c>
    </row>
    <row r="436" spans="1:20" ht="12.75" outlineLevel="2">
      <c r="A436" s="19" t="s">
        <v>358</v>
      </c>
      <c r="B436" s="19" t="s">
        <v>828</v>
      </c>
      <c r="C436" s="1" t="s">
        <v>860</v>
      </c>
      <c r="D436" s="59" t="s">
        <v>858</v>
      </c>
      <c r="E436" s="60" t="s">
        <v>713</v>
      </c>
      <c r="F436" s="23" t="s">
        <v>713</v>
      </c>
      <c r="K436" s="52">
        <v>1</v>
      </c>
      <c r="L436" s="53">
        <v>0.21</v>
      </c>
      <c r="M436" s="27">
        <f>K436*L436*$M$2</f>
        <v>658.35</v>
      </c>
      <c r="T436" s="26">
        <f>G436+I436+J436+M436+O436+Q436+R436+S436</f>
        <v>658.35</v>
      </c>
    </row>
    <row r="437" spans="1:20" s="3" customFormat="1" ht="12.75" outlineLevel="1">
      <c r="A437" s="222"/>
      <c r="B437" s="222"/>
      <c r="C437" s="224"/>
      <c r="D437" s="3" t="s">
        <v>148</v>
      </c>
      <c r="E437" s="26"/>
      <c r="F437" s="225"/>
      <c r="G437" s="26">
        <f aca="true" t="shared" si="103" ref="G437:T437">SUBTOTAL(9,G436:G436)</f>
        <v>0</v>
      </c>
      <c r="H437" s="226">
        <f t="shared" si="103"/>
        <v>0</v>
      </c>
      <c r="I437" s="26">
        <f t="shared" si="103"/>
        <v>0</v>
      </c>
      <c r="J437" s="26">
        <f t="shared" si="103"/>
        <v>0</v>
      </c>
      <c r="K437" s="51">
        <f t="shared" si="103"/>
        <v>1</v>
      </c>
      <c r="L437" s="3">
        <f t="shared" si="103"/>
        <v>0.21</v>
      </c>
      <c r="M437" s="26">
        <f t="shared" si="103"/>
        <v>658.35</v>
      </c>
      <c r="N437" s="47">
        <f t="shared" si="103"/>
        <v>0</v>
      </c>
      <c r="O437" s="26">
        <f t="shared" si="103"/>
        <v>0</v>
      </c>
      <c r="P437" s="227">
        <f t="shared" si="103"/>
        <v>0</v>
      </c>
      <c r="Q437" s="26">
        <f t="shared" si="103"/>
        <v>0</v>
      </c>
      <c r="R437" s="26">
        <f t="shared" si="103"/>
        <v>0</v>
      </c>
      <c r="S437" s="26">
        <f t="shared" si="103"/>
        <v>0</v>
      </c>
      <c r="T437" s="26">
        <f t="shared" si="103"/>
        <v>658.35</v>
      </c>
    </row>
    <row r="438" spans="1:20" ht="12.75" outlineLevel="2">
      <c r="A438" s="19" t="s">
        <v>358</v>
      </c>
      <c r="B438" s="19" t="s">
        <v>805</v>
      </c>
      <c r="C438" s="1" t="s">
        <v>578</v>
      </c>
      <c r="D438" s="23" t="s">
        <v>579</v>
      </c>
      <c r="E438" s="27" t="s">
        <v>861</v>
      </c>
      <c r="F438" s="2" t="s">
        <v>861</v>
      </c>
      <c r="G438" s="27"/>
      <c r="H438" s="56"/>
      <c r="I438" s="27"/>
      <c r="J438" s="27"/>
      <c r="N438" s="58">
        <f>O438/$O$2</f>
        <v>21.5</v>
      </c>
      <c r="O438" s="27">
        <v>1548</v>
      </c>
      <c r="P438" s="23"/>
      <c r="R438" s="23"/>
      <c r="T438" s="26">
        <f aca="true" t="shared" si="104" ref="T438:T446">G438+I438+J438+M438+O438+Q438+R438+S438</f>
        <v>1548</v>
      </c>
    </row>
    <row r="439" spans="1:20" ht="12.75" outlineLevel="2">
      <c r="A439" s="19" t="s">
        <v>358</v>
      </c>
      <c r="B439" s="19" t="s">
        <v>805</v>
      </c>
      <c r="C439" s="1" t="s">
        <v>578</v>
      </c>
      <c r="D439" s="23" t="s">
        <v>579</v>
      </c>
      <c r="E439" s="27" t="s">
        <v>335</v>
      </c>
      <c r="F439" s="2">
        <v>13</v>
      </c>
      <c r="G439" s="27">
        <v>3.5275499999999997</v>
      </c>
      <c r="H439" s="56">
        <v>10</v>
      </c>
      <c r="I439" s="27">
        <v>0.6</v>
      </c>
      <c r="J439" s="27"/>
      <c r="O439" s="27"/>
      <c r="P439" s="23"/>
      <c r="R439" s="23"/>
      <c r="T439" s="26">
        <f t="shared" si="104"/>
        <v>4.127549999999999</v>
      </c>
    </row>
    <row r="440" spans="1:20" ht="12.75" outlineLevel="2">
      <c r="A440" s="19" t="s">
        <v>358</v>
      </c>
      <c r="B440" s="19" t="s">
        <v>805</v>
      </c>
      <c r="C440" s="1" t="s">
        <v>578</v>
      </c>
      <c r="D440" s="23" t="s">
        <v>579</v>
      </c>
      <c r="E440" s="27" t="s">
        <v>335</v>
      </c>
      <c r="F440" s="2">
        <v>15</v>
      </c>
      <c r="G440" s="27">
        <v>376.29481499999997</v>
      </c>
      <c r="H440" s="56">
        <v>1055</v>
      </c>
      <c r="I440" s="27">
        <v>105.5</v>
      </c>
      <c r="J440" s="27"/>
      <c r="K440" s="51"/>
      <c r="L440" s="3"/>
      <c r="M440" s="26"/>
      <c r="N440" s="47"/>
      <c r="O440" s="26"/>
      <c r="P440" s="3"/>
      <c r="Q440" s="26"/>
      <c r="R440" s="3"/>
      <c r="T440" s="26">
        <f t="shared" si="104"/>
        <v>481.79481499999997</v>
      </c>
    </row>
    <row r="441" spans="1:20" ht="12.75" outlineLevel="2">
      <c r="A441" s="19" t="s">
        <v>358</v>
      </c>
      <c r="B441" s="19" t="s">
        <v>805</v>
      </c>
      <c r="C441" s="1" t="s">
        <v>578</v>
      </c>
      <c r="D441" s="23" t="s">
        <v>579</v>
      </c>
      <c r="E441" s="27" t="s">
        <v>335</v>
      </c>
      <c r="F441" s="2" t="s">
        <v>337</v>
      </c>
      <c r="G441" s="27">
        <v>8.80308</v>
      </c>
      <c r="H441" s="56">
        <v>3</v>
      </c>
      <c r="I441" s="27">
        <v>0.18</v>
      </c>
      <c r="J441" s="27"/>
      <c r="O441" s="27"/>
      <c r="P441" s="23"/>
      <c r="R441" s="23"/>
      <c r="T441" s="26">
        <f t="shared" si="104"/>
        <v>8.98308</v>
      </c>
    </row>
    <row r="442" spans="1:20" ht="12.75" outlineLevel="2">
      <c r="A442" s="19" t="s">
        <v>358</v>
      </c>
      <c r="B442" s="19" t="s">
        <v>805</v>
      </c>
      <c r="C442" s="1" t="s">
        <v>578</v>
      </c>
      <c r="D442" s="23" t="s">
        <v>579</v>
      </c>
      <c r="E442" s="27" t="s">
        <v>335</v>
      </c>
      <c r="F442" s="2" t="s">
        <v>338</v>
      </c>
      <c r="G442" s="27">
        <v>43.8048</v>
      </c>
      <c r="H442" s="56">
        <v>32</v>
      </c>
      <c r="I442" s="27">
        <v>1.92</v>
      </c>
      <c r="J442" s="27"/>
      <c r="O442" s="27"/>
      <c r="P442" s="23"/>
      <c r="R442" s="23"/>
      <c r="T442" s="26">
        <f t="shared" si="104"/>
        <v>45.7248</v>
      </c>
    </row>
    <row r="443" spans="1:20" ht="12.75" outlineLevel="2">
      <c r="A443" s="19" t="s">
        <v>358</v>
      </c>
      <c r="B443" s="19" t="s">
        <v>805</v>
      </c>
      <c r="C443" s="1" t="s">
        <v>578</v>
      </c>
      <c r="D443" s="23" t="s">
        <v>579</v>
      </c>
      <c r="E443" s="27" t="s">
        <v>335</v>
      </c>
      <c r="F443" s="2" t="s">
        <v>339</v>
      </c>
      <c r="G443" s="27">
        <v>1155.177855</v>
      </c>
      <c r="H443" s="56">
        <v>2219</v>
      </c>
      <c r="I443" s="27">
        <v>133.14</v>
      </c>
      <c r="J443" s="27"/>
      <c r="O443" s="27"/>
      <c r="P443" s="23"/>
      <c r="R443" s="23"/>
      <c r="T443" s="26">
        <f t="shared" si="104"/>
        <v>1288.3178549999998</v>
      </c>
    </row>
    <row r="444" spans="1:20" ht="12.75" outlineLevel="2">
      <c r="A444" s="19" t="s">
        <v>358</v>
      </c>
      <c r="B444" s="19" t="s">
        <v>805</v>
      </c>
      <c r="C444" s="1" t="s">
        <v>578</v>
      </c>
      <c r="D444" s="23" t="s">
        <v>579</v>
      </c>
      <c r="E444" s="27" t="s">
        <v>335</v>
      </c>
      <c r="F444" s="2" t="s">
        <v>340</v>
      </c>
      <c r="G444" s="27">
        <v>0.40014</v>
      </c>
      <c r="H444" s="56">
        <v>1</v>
      </c>
      <c r="I444" s="27">
        <v>0.48</v>
      </c>
      <c r="J444" s="27"/>
      <c r="O444" s="27"/>
      <c r="P444" s="23"/>
      <c r="R444" s="23"/>
      <c r="T444" s="26">
        <f t="shared" si="104"/>
        <v>0.8801399999999999</v>
      </c>
    </row>
    <row r="445" spans="1:20" ht="12.75" outlineLevel="2">
      <c r="A445" s="19" t="s">
        <v>358</v>
      </c>
      <c r="B445" s="19" t="s">
        <v>805</v>
      </c>
      <c r="C445" s="1" t="s">
        <v>578</v>
      </c>
      <c r="D445" s="23" t="s">
        <v>579</v>
      </c>
      <c r="E445" s="27" t="s">
        <v>335</v>
      </c>
      <c r="F445" s="2" t="s">
        <v>356</v>
      </c>
      <c r="G445" s="27"/>
      <c r="H445" s="56"/>
      <c r="I445" s="27"/>
      <c r="J445" s="27">
        <v>180</v>
      </c>
      <c r="O445" s="27"/>
      <c r="P445" s="23"/>
      <c r="R445" s="23"/>
      <c r="T445" s="26">
        <f t="shared" si="104"/>
        <v>180</v>
      </c>
    </row>
    <row r="446" spans="1:20" ht="12.75" outlineLevel="2">
      <c r="A446" s="19" t="s">
        <v>358</v>
      </c>
      <c r="B446" s="19" t="s">
        <v>805</v>
      </c>
      <c r="C446" s="1" t="s">
        <v>578</v>
      </c>
      <c r="D446" s="59" t="s">
        <v>579</v>
      </c>
      <c r="E446" s="60" t="s">
        <v>713</v>
      </c>
      <c r="F446" s="23" t="s">
        <v>713</v>
      </c>
      <c r="K446" s="52">
        <v>4</v>
      </c>
      <c r="L446" s="53">
        <v>1</v>
      </c>
      <c r="M446" s="27">
        <f>K446*L446*$M$2</f>
        <v>12540</v>
      </c>
      <c r="T446" s="26">
        <f t="shared" si="104"/>
        <v>12540</v>
      </c>
    </row>
    <row r="447" spans="1:20" s="3" customFormat="1" ht="12.75" outlineLevel="1">
      <c r="A447" s="222"/>
      <c r="B447" s="222"/>
      <c r="C447" s="224"/>
      <c r="D447" s="3" t="s">
        <v>149</v>
      </c>
      <c r="E447" s="26"/>
      <c r="F447" s="225"/>
      <c r="G447" s="26">
        <f aca="true" t="shared" si="105" ref="G447:T447">SUBTOTAL(9,G438:G446)</f>
        <v>1588.00824</v>
      </c>
      <c r="H447" s="226">
        <f t="shared" si="105"/>
        <v>3320</v>
      </c>
      <c r="I447" s="26">
        <f t="shared" si="105"/>
        <v>241.81999999999996</v>
      </c>
      <c r="J447" s="26">
        <f t="shared" si="105"/>
        <v>180</v>
      </c>
      <c r="K447" s="51">
        <f t="shared" si="105"/>
        <v>4</v>
      </c>
      <c r="L447" s="3">
        <f t="shared" si="105"/>
        <v>1</v>
      </c>
      <c r="M447" s="26">
        <f t="shared" si="105"/>
        <v>12540</v>
      </c>
      <c r="N447" s="47">
        <f t="shared" si="105"/>
        <v>21.5</v>
      </c>
      <c r="O447" s="26">
        <f t="shared" si="105"/>
        <v>1548</v>
      </c>
      <c r="P447" s="227">
        <f t="shared" si="105"/>
        <v>0</v>
      </c>
      <c r="Q447" s="26">
        <f t="shared" si="105"/>
        <v>0</v>
      </c>
      <c r="R447" s="26">
        <f t="shared" si="105"/>
        <v>0</v>
      </c>
      <c r="S447" s="26">
        <f t="shared" si="105"/>
        <v>0</v>
      </c>
      <c r="T447" s="26">
        <f t="shared" si="105"/>
        <v>16097.828239999999</v>
      </c>
    </row>
    <row r="448" spans="1:20" ht="12.75" outlineLevel="2">
      <c r="A448" s="19" t="s">
        <v>358</v>
      </c>
      <c r="B448" s="19" t="s">
        <v>827</v>
      </c>
      <c r="C448" s="1" t="s">
        <v>580</v>
      </c>
      <c r="D448" s="23" t="s">
        <v>581</v>
      </c>
      <c r="E448" s="27" t="s">
        <v>861</v>
      </c>
      <c r="F448" s="2" t="s">
        <v>861</v>
      </c>
      <c r="G448" s="27"/>
      <c r="H448" s="56"/>
      <c r="I448" s="27"/>
      <c r="J448" s="27"/>
      <c r="N448" s="58">
        <f>O448/$O$2</f>
        <v>2.75</v>
      </c>
      <c r="O448" s="27">
        <v>198</v>
      </c>
      <c r="P448" s="23"/>
      <c r="R448" s="23"/>
      <c r="T448" s="26">
        <f aca="true" t="shared" si="106" ref="T448:T457">G448+I448+J448+M448+O448+Q448+R448+S448</f>
        <v>198</v>
      </c>
    </row>
    <row r="449" spans="1:20" ht="12.75" outlineLevel="2">
      <c r="A449" s="19" t="s">
        <v>358</v>
      </c>
      <c r="B449" s="19" t="s">
        <v>827</v>
      </c>
      <c r="C449" s="1" t="s">
        <v>580</v>
      </c>
      <c r="D449" s="23" t="s">
        <v>581</v>
      </c>
      <c r="E449" s="27" t="s">
        <v>335</v>
      </c>
      <c r="F449" s="2">
        <v>15</v>
      </c>
      <c r="G449" s="27">
        <v>1012.92282</v>
      </c>
      <c r="H449" s="56">
        <v>2873</v>
      </c>
      <c r="I449" s="27">
        <v>287.3</v>
      </c>
      <c r="J449" s="27"/>
      <c r="O449" s="27"/>
      <c r="P449" s="23"/>
      <c r="R449" s="23"/>
      <c r="T449" s="26">
        <f t="shared" si="106"/>
        <v>1300.22282</v>
      </c>
    </row>
    <row r="450" spans="1:20" ht="12.75" outlineLevel="2">
      <c r="A450" s="19" t="s">
        <v>358</v>
      </c>
      <c r="B450" s="19" t="s">
        <v>827</v>
      </c>
      <c r="C450" s="1" t="s">
        <v>580</v>
      </c>
      <c r="D450" s="23" t="s">
        <v>581</v>
      </c>
      <c r="E450" s="27" t="s">
        <v>335</v>
      </c>
      <c r="F450" s="2" t="s">
        <v>337</v>
      </c>
      <c r="G450" s="27">
        <v>5.0017499999999995</v>
      </c>
      <c r="H450" s="56">
        <v>1</v>
      </c>
      <c r="I450" s="27">
        <v>0.06</v>
      </c>
      <c r="J450" s="27"/>
      <c r="O450" s="27"/>
      <c r="P450" s="23"/>
      <c r="R450" s="23"/>
      <c r="T450" s="26">
        <f t="shared" si="106"/>
        <v>5.061749999999999</v>
      </c>
    </row>
    <row r="451" spans="1:20" ht="12.75" outlineLevel="2">
      <c r="A451" s="19" t="s">
        <v>358</v>
      </c>
      <c r="B451" s="19" t="s">
        <v>827</v>
      </c>
      <c r="C451" s="1" t="s">
        <v>580</v>
      </c>
      <c r="D451" s="23" t="s">
        <v>581</v>
      </c>
      <c r="E451" s="27" t="s">
        <v>335</v>
      </c>
      <c r="F451" s="2" t="s">
        <v>338</v>
      </c>
      <c r="G451" s="27">
        <v>9.17163</v>
      </c>
      <c r="H451" s="56">
        <v>7</v>
      </c>
      <c r="I451" s="27">
        <v>0.42</v>
      </c>
      <c r="J451" s="27"/>
      <c r="K451" s="51"/>
      <c r="L451" s="3"/>
      <c r="M451" s="26"/>
      <c r="N451" s="47"/>
      <c r="O451" s="26"/>
      <c r="P451" s="3"/>
      <c r="Q451" s="26"/>
      <c r="R451" s="3"/>
      <c r="T451" s="26">
        <f t="shared" si="106"/>
        <v>9.59163</v>
      </c>
    </row>
    <row r="452" spans="1:20" ht="12.75" outlineLevel="2">
      <c r="A452" s="19" t="s">
        <v>358</v>
      </c>
      <c r="B452" s="19" t="s">
        <v>827</v>
      </c>
      <c r="C452" s="1" t="s">
        <v>580</v>
      </c>
      <c r="D452" s="23" t="s">
        <v>581</v>
      </c>
      <c r="E452" s="27" t="s">
        <v>335</v>
      </c>
      <c r="F452" s="2" t="s">
        <v>339</v>
      </c>
      <c r="G452" s="27">
        <v>22.012965</v>
      </c>
      <c r="H452" s="56">
        <v>44</v>
      </c>
      <c r="I452" s="27">
        <v>2.64</v>
      </c>
      <c r="J452" s="27"/>
      <c r="O452" s="27"/>
      <c r="P452" s="23"/>
      <c r="R452" s="23"/>
      <c r="T452" s="26">
        <f t="shared" si="106"/>
        <v>24.652965000000002</v>
      </c>
    </row>
    <row r="453" spans="1:20" ht="12.75" outlineLevel="2">
      <c r="A453" s="19" t="s">
        <v>358</v>
      </c>
      <c r="B453" s="19" t="s">
        <v>827</v>
      </c>
      <c r="C453" s="1" t="s">
        <v>580</v>
      </c>
      <c r="D453" s="23" t="s">
        <v>581</v>
      </c>
      <c r="E453" s="27" t="s">
        <v>335</v>
      </c>
      <c r="F453" s="2" t="s">
        <v>340</v>
      </c>
      <c r="G453" s="27">
        <v>29.857815</v>
      </c>
      <c r="H453" s="56">
        <v>84</v>
      </c>
      <c r="I453" s="27">
        <v>40.32</v>
      </c>
      <c r="J453" s="27"/>
      <c r="O453" s="27"/>
      <c r="P453" s="23"/>
      <c r="R453" s="23"/>
      <c r="T453" s="26">
        <f t="shared" si="106"/>
        <v>70.177815</v>
      </c>
    </row>
    <row r="454" spans="1:20" ht="12.75" outlineLevel="2">
      <c r="A454" s="19" t="s">
        <v>358</v>
      </c>
      <c r="B454" s="19" t="s">
        <v>827</v>
      </c>
      <c r="C454" s="1" t="s">
        <v>580</v>
      </c>
      <c r="D454" s="23" t="s">
        <v>581</v>
      </c>
      <c r="E454" s="27" t="s">
        <v>335</v>
      </c>
      <c r="F454" s="2" t="s">
        <v>356</v>
      </c>
      <c r="G454" s="27"/>
      <c r="H454" s="56"/>
      <c r="I454" s="27"/>
      <c r="J454" s="27">
        <v>180</v>
      </c>
      <c r="O454" s="27"/>
      <c r="P454" s="23"/>
      <c r="R454" s="23"/>
      <c r="T454" s="26">
        <f t="shared" si="106"/>
        <v>180</v>
      </c>
    </row>
    <row r="455" spans="1:20" ht="12.75" outlineLevel="2">
      <c r="A455" s="19" t="s">
        <v>358</v>
      </c>
      <c r="B455" s="19" t="s">
        <v>827</v>
      </c>
      <c r="C455" s="1" t="s">
        <v>580</v>
      </c>
      <c r="D455" s="23" t="s">
        <v>581</v>
      </c>
      <c r="E455" s="27" t="s">
        <v>335</v>
      </c>
      <c r="F455" s="2" t="s">
        <v>342</v>
      </c>
      <c r="G455" s="27">
        <v>6614.7354</v>
      </c>
      <c r="H455" s="56">
        <v>22435</v>
      </c>
      <c r="I455" s="27">
        <v>1346.1</v>
      </c>
      <c r="J455" s="27"/>
      <c r="O455" s="27"/>
      <c r="P455" s="23"/>
      <c r="R455" s="23"/>
      <c r="T455" s="26">
        <f t="shared" si="106"/>
        <v>7960.8354</v>
      </c>
    </row>
    <row r="456" spans="1:20" ht="12.75" outlineLevel="2">
      <c r="A456" s="19" t="s">
        <v>358</v>
      </c>
      <c r="B456" s="19" t="s">
        <v>827</v>
      </c>
      <c r="C456" s="1" t="s">
        <v>580</v>
      </c>
      <c r="D456" s="59" t="s">
        <v>581</v>
      </c>
      <c r="E456" s="60" t="s">
        <v>713</v>
      </c>
      <c r="F456" s="23" t="s">
        <v>713</v>
      </c>
      <c r="K456" s="52">
        <v>1</v>
      </c>
      <c r="L456" s="53">
        <v>0.3</v>
      </c>
      <c r="M456" s="27">
        <f>K456*L456*$M$2</f>
        <v>940.5</v>
      </c>
      <c r="T456" s="26">
        <f t="shared" si="106"/>
        <v>940.5</v>
      </c>
    </row>
    <row r="457" spans="1:20" ht="12.75" outlineLevel="2">
      <c r="A457" s="19" t="s">
        <v>358</v>
      </c>
      <c r="B457" s="19" t="s">
        <v>827</v>
      </c>
      <c r="C457" s="1" t="s">
        <v>580</v>
      </c>
      <c r="D457" s="23" t="s">
        <v>581</v>
      </c>
      <c r="E457" s="27" t="s">
        <v>710</v>
      </c>
      <c r="F457" s="2" t="s">
        <v>710</v>
      </c>
      <c r="G457" s="27"/>
      <c r="H457" s="56"/>
      <c r="I457" s="27"/>
      <c r="J457" s="27"/>
      <c r="O457" s="27"/>
      <c r="P457" s="23"/>
      <c r="R457" s="23"/>
      <c r="S457" s="27">
        <v>9.42</v>
      </c>
      <c r="T457" s="26">
        <f t="shared" si="106"/>
        <v>9.42</v>
      </c>
    </row>
    <row r="458" spans="1:20" s="3" customFormat="1" ht="12.75" outlineLevel="1">
      <c r="A458" s="222"/>
      <c r="B458" s="222"/>
      <c r="C458" s="224"/>
      <c r="D458" s="3" t="s">
        <v>150</v>
      </c>
      <c r="E458" s="26"/>
      <c r="F458" s="225"/>
      <c r="G458" s="26">
        <f aca="true" t="shared" si="107" ref="G458:T458">SUBTOTAL(9,G448:G457)</f>
        <v>7693.70238</v>
      </c>
      <c r="H458" s="226">
        <f t="shared" si="107"/>
        <v>25444</v>
      </c>
      <c r="I458" s="26">
        <f t="shared" si="107"/>
        <v>1676.84</v>
      </c>
      <c r="J458" s="26">
        <f t="shared" si="107"/>
        <v>180</v>
      </c>
      <c r="K458" s="51">
        <f t="shared" si="107"/>
        <v>1</v>
      </c>
      <c r="L458" s="3">
        <f t="shared" si="107"/>
        <v>0.3</v>
      </c>
      <c r="M458" s="26">
        <f t="shared" si="107"/>
        <v>940.5</v>
      </c>
      <c r="N458" s="47">
        <f t="shared" si="107"/>
        <v>2.75</v>
      </c>
      <c r="O458" s="26">
        <f t="shared" si="107"/>
        <v>198</v>
      </c>
      <c r="P458" s="227">
        <f t="shared" si="107"/>
        <v>0</v>
      </c>
      <c r="Q458" s="26">
        <f t="shared" si="107"/>
        <v>0</v>
      </c>
      <c r="R458" s="26">
        <f t="shared" si="107"/>
        <v>0</v>
      </c>
      <c r="S458" s="26">
        <f t="shared" si="107"/>
        <v>9.42</v>
      </c>
      <c r="T458" s="26">
        <f t="shared" si="107"/>
        <v>10698.462379999999</v>
      </c>
    </row>
    <row r="459" spans="1:20" ht="12.75" outlineLevel="2">
      <c r="A459" s="19" t="s">
        <v>358</v>
      </c>
      <c r="B459" s="19" t="s">
        <v>828</v>
      </c>
      <c r="C459" s="1" t="s">
        <v>582</v>
      </c>
      <c r="D459" s="23" t="s">
        <v>583</v>
      </c>
      <c r="E459" s="27" t="s">
        <v>861</v>
      </c>
      <c r="F459" s="2" t="s">
        <v>861</v>
      </c>
      <c r="G459" s="27"/>
      <c r="H459" s="56"/>
      <c r="I459" s="27"/>
      <c r="J459" s="27"/>
      <c r="N459" s="58">
        <f>O459/$O$2</f>
        <v>2.75</v>
      </c>
      <c r="O459" s="27">
        <v>198</v>
      </c>
      <c r="P459" s="23"/>
      <c r="R459" s="23"/>
      <c r="T459" s="26">
        <f aca="true" t="shared" si="108" ref="T459:T467">G459+I459+J459+M459+O459+Q459+R459+S459</f>
        <v>198</v>
      </c>
    </row>
    <row r="460" spans="1:20" ht="12.75" outlineLevel="2">
      <c r="A460" s="19" t="s">
        <v>358</v>
      </c>
      <c r="B460" s="19" t="s">
        <v>828</v>
      </c>
      <c r="C460" s="1" t="s">
        <v>582</v>
      </c>
      <c r="D460" s="23" t="s">
        <v>583</v>
      </c>
      <c r="E460" s="27" t="s">
        <v>335</v>
      </c>
      <c r="F460" s="2">
        <v>15</v>
      </c>
      <c r="G460" s="27">
        <v>0.352755</v>
      </c>
      <c r="H460" s="56">
        <v>1</v>
      </c>
      <c r="I460" s="27">
        <v>0.1</v>
      </c>
      <c r="J460" s="27"/>
      <c r="K460" s="51"/>
      <c r="L460" s="3"/>
      <c r="M460" s="26"/>
      <c r="N460" s="47"/>
      <c r="O460" s="26"/>
      <c r="P460" s="3"/>
      <c r="Q460" s="26"/>
      <c r="R460" s="3"/>
      <c r="T460" s="26">
        <f t="shared" si="108"/>
        <v>0.452755</v>
      </c>
    </row>
    <row r="461" spans="1:20" ht="12.75" outlineLevel="2">
      <c r="A461" s="19" t="s">
        <v>358</v>
      </c>
      <c r="B461" s="19" t="s">
        <v>828</v>
      </c>
      <c r="C461" s="1" t="s">
        <v>582</v>
      </c>
      <c r="D461" s="23" t="s">
        <v>583</v>
      </c>
      <c r="E461" s="27" t="s">
        <v>335</v>
      </c>
      <c r="F461" s="2" t="s">
        <v>337</v>
      </c>
      <c r="G461" s="27">
        <v>1.8216899999999998</v>
      </c>
      <c r="H461" s="56">
        <v>1</v>
      </c>
      <c r="I461" s="27">
        <v>0.06</v>
      </c>
      <c r="J461" s="27"/>
      <c r="O461" s="27"/>
      <c r="P461" s="23"/>
      <c r="R461" s="23"/>
      <c r="T461" s="26">
        <f t="shared" si="108"/>
        <v>1.8816899999999999</v>
      </c>
    </row>
    <row r="462" spans="1:20" ht="12.75" outlineLevel="2">
      <c r="A462" s="19" t="s">
        <v>358</v>
      </c>
      <c r="B462" s="19" t="s">
        <v>828</v>
      </c>
      <c r="C462" s="1" t="s">
        <v>582</v>
      </c>
      <c r="D462" s="23" t="s">
        <v>583</v>
      </c>
      <c r="E462" s="27" t="s">
        <v>335</v>
      </c>
      <c r="F462" s="2" t="s">
        <v>338</v>
      </c>
      <c r="G462" s="27">
        <v>22.91328</v>
      </c>
      <c r="H462" s="56">
        <v>17</v>
      </c>
      <c r="I462" s="27">
        <v>1.02</v>
      </c>
      <c r="J462" s="27"/>
      <c r="O462" s="27"/>
      <c r="P462" s="23"/>
      <c r="R462" s="23"/>
      <c r="T462" s="26">
        <f t="shared" si="108"/>
        <v>23.93328</v>
      </c>
    </row>
    <row r="463" spans="1:20" ht="12.75" outlineLevel="2">
      <c r="A463" s="19" t="s">
        <v>358</v>
      </c>
      <c r="B463" s="19" t="s">
        <v>828</v>
      </c>
      <c r="C463" s="1" t="s">
        <v>582</v>
      </c>
      <c r="D463" s="23" t="s">
        <v>583</v>
      </c>
      <c r="E463" s="27" t="s">
        <v>335</v>
      </c>
      <c r="F463" s="2" t="s">
        <v>339</v>
      </c>
      <c r="G463" s="27">
        <v>5.55984</v>
      </c>
      <c r="H463" s="56">
        <v>12</v>
      </c>
      <c r="I463" s="27">
        <v>0.72</v>
      </c>
      <c r="J463" s="27"/>
      <c r="O463" s="27"/>
      <c r="P463" s="23"/>
      <c r="R463" s="23"/>
      <c r="T463" s="26">
        <f t="shared" si="108"/>
        <v>6.27984</v>
      </c>
    </row>
    <row r="464" spans="1:20" ht="12.75" outlineLevel="2">
      <c r="A464" s="19" t="s">
        <v>358</v>
      </c>
      <c r="B464" s="19" t="s">
        <v>828</v>
      </c>
      <c r="C464" s="1" t="s">
        <v>582</v>
      </c>
      <c r="D464" s="23" t="s">
        <v>583</v>
      </c>
      <c r="E464" s="27" t="s">
        <v>335</v>
      </c>
      <c r="F464" s="2" t="s">
        <v>340</v>
      </c>
      <c r="G464" s="27">
        <v>1.69533</v>
      </c>
      <c r="H464" s="56">
        <v>2</v>
      </c>
      <c r="I464" s="27">
        <v>0.96</v>
      </c>
      <c r="J464" s="27"/>
      <c r="K464" s="51"/>
      <c r="L464" s="3"/>
      <c r="M464" s="26"/>
      <c r="N464" s="47"/>
      <c r="O464" s="26"/>
      <c r="P464" s="3"/>
      <c r="Q464" s="26"/>
      <c r="R464" s="3"/>
      <c r="T464" s="26">
        <f t="shared" si="108"/>
        <v>2.65533</v>
      </c>
    </row>
    <row r="465" spans="1:20" ht="12.75" outlineLevel="2">
      <c r="A465" s="19" t="s">
        <v>358</v>
      </c>
      <c r="B465" s="19" t="s">
        <v>828</v>
      </c>
      <c r="C465" s="1" t="s">
        <v>582</v>
      </c>
      <c r="D465" s="23" t="s">
        <v>583</v>
      </c>
      <c r="E465" s="27" t="s">
        <v>335</v>
      </c>
      <c r="F465" s="2" t="s">
        <v>356</v>
      </c>
      <c r="G465" s="27"/>
      <c r="H465" s="56"/>
      <c r="I465" s="27"/>
      <c r="J465" s="27">
        <v>180</v>
      </c>
      <c r="O465" s="27"/>
      <c r="P465" s="23"/>
      <c r="R465" s="23"/>
      <c r="T465" s="26">
        <f t="shared" si="108"/>
        <v>180</v>
      </c>
    </row>
    <row r="466" spans="1:20" ht="12.75" outlineLevel="2">
      <c r="A466" s="19" t="s">
        <v>358</v>
      </c>
      <c r="B466" s="19" t="s">
        <v>828</v>
      </c>
      <c r="C466" s="1" t="s">
        <v>582</v>
      </c>
      <c r="D466" s="23" t="s">
        <v>583</v>
      </c>
      <c r="E466" s="27" t="s">
        <v>335</v>
      </c>
      <c r="F466" s="2" t="s">
        <v>342</v>
      </c>
      <c r="G466" s="27">
        <v>470.56463999999994</v>
      </c>
      <c r="H466" s="56">
        <v>1597</v>
      </c>
      <c r="I466" s="27">
        <v>95.82</v>
      </c>
      <c r="J466" s="27"/>
      <c r="O466" s="27"/>
      <c r="P466" s="23"/>
      <c r="R466" s="23"/>
      <c r="T466" s="26">
        <f t="shared" si="108"/>
        <v>566.38464</v>
      </c>
    </row>
    <row r="467" spans="1:20" ht="12.75" outlineLevel="2">
      <c r="A467" s="19" t="s">
        <v>358</v>
      </c>
      <c r="B467" s="19" t="s">
        <v>828</v>
      </c>
      <c r="C467" s="1" t="s">
        <v>582</v>
      </c>
      <c r="D467" s="59" t="s">
        <v>583</v>
      </c>
      <c r="E467" s="60" t="s">
        <v>713</v>
      </c>
      <c r="F467" s="23" t="s">
        <v>713</v>
      </c>
      <c r="K467" s="52">
        <v>4</v>
      </c>
      <c r="L467" s="53">
        <v>0.25</v>
      </c>
      <c r="M467" s="27">
        <f>K467*L467*$M$2</f>
        <v>3135</v>
      </c>
      <c r="T467" s="26">
        <f t="shared" si="108"/>
        <v>3135</v>
      </c>
    </row>
    <row r="468" spans="1:20" s="3" customFormat="1" ht="12.75" outlineLevel="1">
      <c r="A468" s="222"/>
      <c r="B468" s="222"/>
      <c r="C468" s="224"/>
      <c r="D468" s="3" t="s">
        <v>151</v>
      </c>
      <c r="E468" s="26"/>
      <c r="F468" s="225"/>
      <c r="G468" s="26">
        <f aca="true" t="shared" si="109" ref="G468:T468">SUBTOTAL(9,G459:G467)</f>
        <v>502.90753499999994</v>
      </c>
      <c r="H468" s="226">
        <f t="shared" si="109"/>
        <v>1630</v>
      </c>
      <c r="I468" s="26">
        <f t="shared" si="109"/>
        <v>98.67999999999999</v>
      </c>
      <c r="J468" s="26">
        <f t="shared" si="109"/>
        <v>180</v>
      </c>
      <c r="K468" s="51">
        <f t="shared" si="109"/>
        <v>4</v>
      </c>
      <c r="L468" s="3">
        <f t="shared" si="109"/>
        <v>0.25</v>
      </c>
      <c r="M468" s="26">
        <f t="shared" si="109"/>
        <v>3135</v>
      </c>
      <c r="N468" s="47">
        <f t="shared" si="109"/>
        <v>2.75</v>
      </c>
      <c r="O468" s="26">
        <f t="shared" si="109"/>
        <v>198</v>
      </c>
      <c r="P468" s="227">
        <f t="shared" si="109"/>
        <v>0</v>
      </c>
      <c r="Q468" s="26">
        <f t="shared" si="109"/>
        <v>0</v>
      </c>
      <c r="R468" s="26">
        <f t="shared" si="109"/>
        <v>0</v>
      </c>
      <c r="S468" s="26">
        <f t="shared" si="109"/>
        <v>0</v>
      </c>
      <c r="T468" s="26">
        <f t="shared" si="109"/>
        <v>4114.587535</v>
      </c>
    </row>
    <row r="469" spans="1:20" ht="12.75" outlineLevel="2">
      <c r="A469" s="19" t="s">
        <v>358</v>
      </c>
      <c r="B469" s="19" t="s">
        <v>805</v>
      </c>
      <c r="C469" s="1" t="s">
        <v>584</v>
      </c>
      <c r="D469" s="23" t="s">
        <v>585</v>
      </c>
      <c r="E469" s="27" t="s">
        <v>861</v>
      </c>
      <c r="F469" s="2" t="s">
        <v>861</v>
      </c>
      <c r="G469" s="27"/>
      <c r="H469" s="56"/>
      <c r="I469" s="27"/>
      <c r="J469" s="27"/>
      <c r="N469" s="58">
        <f>O469/$O$2</f>
        <v>10.25</v>
      </c>
      <c r="O469" s="27">
        <v>738</v>
      </c>
      <c r="P469" s="23"/>
      <c r="R469" s="23"/>
      <c r="T469" s="26">
        <f aca="true" t="shared" si="110" ref="T469:T477">G469+I469+J469+M469+O469+Q469+R469+S469</f>
        <v>738</v>
      </c>
    </row>
    <row r="470" spans="1:20" ht="12.75" outlineLevel="2">
      <c r="A470" s="19" t="s">
        <v>358</v>
      </c>
      <c r="B470" s="19" t="s">
        <v>805</v>
      </c>
      <c r="C470" s="1" t="s">
        <v>584</v>
      </c>
      <c r="D470" s="23" t="s">
        <v>585</v>
      </c>
      <c r="E470" s="27" t="s">
        <v>335</v>
      </c>
      <c r="F470" s="2">
        <v>15</v>
      </c>
      <c r="G470" s="27">
        <v>1231.95735</v>
      </c>
      <c r="H470" s="56">
        <v>3474</v>
      </c>
      <c r="I470" s="27">
        <v>347.4</v>
      </c>
      <c r="J470" s="27"/>
      <c r="O470" s="27"/>
      <c r="P470" s="23"/>
      <c r="R470" s="23"/>
      <c r="T470" s="26">
        <f t="shared" si="110"/>
        <v>1579.3573499999998</v>
      </c>
    </row>
    <row r="471" spans="1:20" ht="12.75" outlineLevel="2">
      <c r="A471" s="19" t="s">
        <v>358</v>
      </c>
      <c r="B471" s="19" t="s">
        <v>805</v>
      </c>
      <c r="C471" s="1" t="s">
        <v>584</v>
      </c>
      <c r="D471" s="23" t="s">
        <v>585</v>
      </c>
      <c r="E471" s="27" t="s">
        <v>335</v>
      </c>
      <c r="F471" s="2" t="s">
        <v>337</v>
      </c>
      <c r="G471" s="27">
        <v>18.06948</v>
      </c>
      <c r="H471" s="56">
        <v>9</v>
      </c>
      <c r="I471" s="27">
        <v>0.54</v>
      </c>
      <c r="J471" s="27"/>
      <c r="O471" s="27"/>
      <c r="P471" s="23"/>
      <c r="R471" s="23"/>
      <c r="T471" s="26">
        <f t="shared" si="110"/>
        <v>18.609479999999998</v>
      </c>
    </row>
    <row r="472" spans="1:20" ht="12.75" outlineLevel="2">
      <c r="A472" s="19" t="s">
        <v>358</v>
      </c>
      <c r="B472" s="19" t="s">
        <v>805</v>
      </c>
      <c r="C472" s="1" t="s">
        <v>584</v>
      </c>
      <c r="D472" s="23" t="s">
        <v>585</v>
      </c>
      <c r="E472" s="27" t="s">
        <v>335</v>
      </c>
      <c r="F472" s="2" t="s">
        <v>338</v>
      </c>
      <c r="G472" s="27">
        <v>185.77025999999998</v>
      </c>
      <c r="H472" s="56">
        <v>117</v>
      </c>
      <c r="I472" s="27">
        <v>7.02</v>
      </c>
      <c r="J472" s="27"/>
      <c r="O472" s="27"/>
      <c r="P472" s="23"/>
      <c r="R472" s="23"/>
      <c r="T472" s="26">
        <f t="shared" si="110"/>
        <v>192.79026</v>
      </c>
    </row>
    <row r="473" spans="1:20" ht="12.75" outlineLevel="2">
      <c r="A473" s="19" t="s">
        <v>358</v>
      </c>
      <c r="B473" s="19" t="s">
        <v>805</v>
      </c>
      <c r="C473" s="1" t="s">
        <v>584</v>
      </c>
      <c r="D473" s="23" t="s">
        <v>585</v>
      </c>
      <c r="E473" s="27" t="s">
        <v>335</v>
      </c>
      <c r="F473" s="2" t="s">
        <v>339</v>
      </c>
      <c r="G473" s="27">
        <v>853.798725</v>
      </c>
      <c r="H473" s="56">
        <v>1386</v>
      </c>
      <c r="I473" s="27">
        <v>83.16</v>
      </c>
      <c r="J473" s="27"/>
      <c r="O473" s="27"/>
      <c r="P473" s="23"/>
      <c r="R473" s="23"/>
      <c r="T473" s="26">
        <f t="shared" si="110"/>
        <v>936.958725</v>
      </c>
    </row>
    <row r="474" spans="1:20" ht="12.75" outlineLevel="2">
      <c r="A474" s="19" t="s">
        <v>358</v>
      </c>
      <c r="B474" s="19" t="s">
        <v>805</v>
      </c>
      <c r="C474" s="1" t="s">
        <v>584</v>
      </c>
      <c r="D474" s="23" t="s">
        <v>585</v>
      </c>
      <c r="E474" s="27" t="s">
        <v>335</v>
      </c>
      <c r="F474" s="2" t="s">
        <v>340</v>
      </c>
      <c r="G474" s="27">
        <v>21.18636</v>
      </c>
      <c r="H474" s="56">
        <v>27</v>
      </c>
      <c r="I474" s="27">
        <v>12.96</v>
      </c>
      <c r="J474" s="27"/>
      <c r="O474" s="27"/>
      <c r="P474" s="23"/>
      <c r="R474" s="23"/>
      <c r="T474" s="26">
        <f t="shared" si="110"/>
        <v>34.14636</v>
      </c>
    </row>
    <row r="475" spans="1:20" ht="12.75" outlineLevel="2">
      <c r="A475" s="19" t="s">
        <v>358</v>
      </c>
      <c r="B475" s="19" t="s">
        <v>805</v>
      </c>
      <c r="C475" s="1" t="s">
        <v>584</v>
      </c>
      <c r="D475" s="23" t="s">
        <v>585</v>
      </c>
      <c r="E475" s="27" t="s">
        <v>335</v>
      </c>
      <c r="F475" s="2" t="s">
        <v>356</v>
      </c>
      <c r="G475" s="27"/>
      <c r="H475" s="56"/>
      <c r="I475" s="27"/>
      <c r="J475" s="27">
        <v>180</v>
      </c>
      <c r="O475" s="27"/>
      <c r="P475" s="23"/>
      <c r="R475" s="23"/>
      <c r="T475" s="26">
        <f t="shared" si="110"/>
        <v>180</v>
      </c>
    </row>
    <row r="476" spans="1:20" ht="12.75" outlineLevel="2">
      <c r="A476" s="19" t="s">
        <v>358</v>
      </c>
      <c r="B476" s="19" t="s">
        <v>805</v>
      </c>
      <c r="C476" s="1" t="s">
        <v>584</v>
      </c>
      <c r="D476" s="59" t="s">
        <v>585</v>
      </c>
      <c r="E476" s="60" t="s">
        <v>713</v>
      </c>
      <c r="F476" s="23" t="s">
        <v>713</v>
      </c>
      <c r="K476" s="52">
        <v>4</v>
      </c>
      <c r="L476" s="53">
        <v>0.75</v>
      </c>
      <c r="M476" s="27">
        <f>K476*L476*$M$2</f>
        <v>9405</v>
      </c>
      <c r="T476" s="26">
        <f t="shared" si="110"/>
        <v>9405</v>
      </c>
    </row>
    <row r="477" spans="1:20" ht="12.75" outlineLevel="2">
      <c r="A477" s="19" t="s">
        <v>358</v>
      </c>
      <c r="B477" s="19" t="s">
        <v>805</v>
      </c>
      <c r="C477" s="1" t="s">
        <v>584</v>
      </c>
      <c r="D477" s="23" t="s">
        <v>585</v>
      </c>
      <c r="E477" s="27" t="s">
        <v>710</v>
      </c>
      <c r="F477" s="2" t="s">
        <v>710</v>
      </c>
      <c r="G477" s="27"/>
      <c r="H477" s="56"/>
      <c r="I477" s="27"/>
      <c r="J477" s="27"/>
      <c r="O477" s="27"/>
      <c r="P477" s="23"/>
      <c r="R477" s="23"/>
      <c r="S477" s="27">
        <v>95.32</v>
      </c>
      <c r="T477" s="26">
        <f t="shared" si="110"/>
        <v>95.32</v>
      </c>
    </row>
    <row r="478" spans="1:20" s="3" customFormat="1" ht="12.75" outlineLevel="1">
      <c r="A478" s="222"/>
      <c r="B478" s="222"/>
      <c r="C478" s="224"/>
      <c r="D478" s="3" t="s">
        <v>152</v>
      </c>
      <c r="E478" s="26"/>
      <c r="F478" s="225"/>
      <c r="G478" s="26">
        <f aca="true" t="shared" si="111" ref="G478:T478">SUBTOTAL(9,G469:G477)</f>
        <v>2310.782175</v>
      </c>
      <c r="H478" s="226">
        <f t="shared" si="111"/>
        <v>5013</v>
      </c>
      <c r="I478" s="26">
        <f t="shared" si="111"/>
        <v>451.08</v>
      </c>
      <c r="J478" s="26">
        <f t="shared" si="111"/>
        <v>180</v>
      </c>
      <c r="K478" s="51">
        <f t="shared" si="111"/>
        <v>4</v>
      </c>
      <c r="L478" s="3">
        <f t="shared" si="111"/>
        <v>0.75</v>
      </c>
      <c r="M478" s="26">
        <f t="shared" si="111"/>
        <v>9405</v>
      </c>
      <c r="N478" s="47">
        <f t="shared" si="111"/>
        <v>10.25</v>
      </c>
      <c r="O478" s="26">
        <f t="shared" si="111"/>
        <v>738</v>
      </c>
      <c r="P478" s="227">
        <f t="shared" si="111"/>
        <v>0</v>
      </c>
      <c r="Q478" s="26">
        <f t="shared" si="111"/>
        <v>0</v>
      </c>
      <c r="R478" s="26">
        <f t="shared" si="111"/>
        <v>0</v>
      </c>
      <c r="S478" s="26">
        <f t="shared" si="111"/>
        <v>95.32</v>
      </c>
      <c r="T478" s="26">
        <f t="shared" si="111"/>
        <v>13180.182175</v>
      </c>
    </row>
    <row r="479" spans="1:20" ht="12.75" outlineLevel="2">
      <c r="A479" s="19" t="s">
        <v>358</v>
      </c>
      <c r="B479" s="19" t="s">
        <v>816</v>
      </c>
      <c r="C479" s="1" t="s">
        <v>550</v>
      </c>
      <c r="D479" s="23" t="s">
        <v>586</v>
      </c>
      <c r="E479" s="27" t="s">
        <v>335</v>
      </c>
      <c r="F479" s="2">
        <v>15</v>
      </c>
      <c r="G479" s="27">
        <v>0.48438</v>
      </c>
      <c r="H479" s="56">
        <v>1</v>
      </c>
      <c r="I479" s="27">
        <v>0.1</v>
      </c>
      <c r="J479" s="27"/>
      <c r="O479" s="27"/>
      <c r="P479" s="23"/>
      <c r="R479" s="23"/>
      <c r="T479" s="26">
        <f>G479+I479+J479+M479+O479+Q479+R479+S479</f>
        <v>0.58438</v>
      </c>
    </row>
    <row r="480" spans="1:20" ht="12.75" outlineLevel="2">
      <c r="A480" s="19" t="s">
        <v>358</v>
      </c>
      <c r="B480" s="19" t="s">
        <v>816</v>
      </c>
      <c r="C480" s="1" t="s">
        <v>550</v>
      </c>
      <c r="D480" s="23" t="s">
        <v>586</v>
      </c>
      <c r="E480" s="27" t="s">
        <v>335</v>
      </c>
      <c r="F480" s="2" t="s">
        <v>339</v>
      </c>
      <c r="G480" s="27">
        <v>2.7378</v>
      </c>
      <c r="H480" s="56">
        <v>5</v>
      </c>
      <c r="I480" s="27">
        <v>0.3</v>
      </c>
      <c r="J480" s="27"/>
      <c r="K480" s="51"/>
      <c r="L480" s="3"/>
      <c r="M480" s="26"/>
      <c r="N480" s="47"/>
      <c r="O480" s="26"/>
      <c r="P480" s="3"/>
      <c r="Q480" s="26"/>
      <c r="R480" s="3"/>
      <c r="T480" s="26">
        <f>G480+I480+J480+M480+O480+Q480+R480+S480</f>
        <v>3.0378</v>
      </c>
    </row>
    <row r="481" spans="1:20" ht="12.75" outlineLevel="2">
      <c r="A481" s="19" t="s">
        <v>358</v>
      </c>
      <c r="B481" s="19" t="s">
        <v>816</v>
      </c>
      <c r="C481" s="1" t="s">
        <v>550</v>
      </c>
      <c r="D481" s="23" t="s">
        <v>586</v>
      </c>
      <c r="E481" s="27" t="s">
        <v>335</v>
      </c>
      <c r="F481" s="2" t="s">
        <v>356</v>
      </c>
      <c r="G481" s="27"/>
      <c r="H481" s="56"/>
      <c r="I481" s="27"/>
      <c r="J481" s="27">
        <v>75</v>
      </c>
      <c r="K481" s="51"/>
      <c r="L481" s="3"/>
      <c r="M481" s="26"/>
      <c r="N481" s="47"/>
      <c r="O481" s="26"/>
      <c r="P481" s="3"/>
      <c r="Q481" s="26"/>
      <c r="R481" s="3"/>
      <c r="T481" s="26">
        <f>G481+I481+J481+M481+O481+Q481+R481+S481</f>
        <v>75</v>
      </c>
    </row>
    <row r="482" spans="1:20" ht="12.75" outlineLevel="2">
      <c r="A482" s="19" t="s">
        <v>358</v>
      </c>
      <c r="B482" s="19" t="s">
        <v>816</v>
      </c>
      <c r="C482" s="1" t="s">
        <v>550</v>
      </c>
      <c r="D482" s="23" t="s">
        <v>586</v>
      </c>
      <c r="E482" s="27" t="s">
        <v>335</v>
      </c>
      <c r="F482" s="2" t="s">
        <v>853</v>
      </c>
      <c r="G482" s="27">
        <v>0.44</v>
      </c>
      <c r="H482" s="56"/>
      <c r="I482" s="27"/>
      <c r="J482" s="27"/>
      <c r="K482" s="51"/>
      <c r="L482" s="3"/>
      <c r="M482" s="26"/>
      <c r="N482" s="47"/>
      <c r="O482" s="26"/>
      <c r="P482" s="3"/>
      <c r="Q482" s="26"/>
      <c r="R482" s="3"/>
      <c r="T482" s="26">
        <f>G482+I482+J482+M482+O482+Q482+R482+S482</f>
        <v>0.44</v>
      </c>
    </row>
    <row r="483" spans="1:20" s="3" customFormat="1" ht="12.75" outlineLevel="1">
      <c r="A483" s="222"/>
      <c r="B483" s="222"/>
      <c r="C483" s="224"/>
      <c r="D483" s="3" t="s">
        <v>153</v>
      </c>
      <c r="E483" s="26"/>
      <c r="F483" s="225"/>
      <c r="G483" s="26">
        <f aca="true" t="shared" si="112" ref="G483:T483">SUBTOTAL(9,G479:G482)</f>
        <v>3.6621799999999998</v>
      </c>
      <c r="H483" s="226">
        <f t="shared" si="112"/>
        <v>6</v>
      </c>
      <c r="I483" s="26">
        <f t="shared" si="112"/>
        <v>0.4</v>
      </c>
      <c r="J483" s="26">
        <f t="shared" si="112"/>
        <v>75</v>
      </c>
      <c r="K483" s="51">
        <f t="shared" si="112"/>
        <v>0</v>
      </c>
      <c r="L483" s="3">
        <f t="shared" si="112"/>
        <v>0</v>
      </c>
      <c r="M483" s="26">
        <f t="shared" si="112"/>
        <v>0</v>
      </c>
      <c r="N483" s="47">
        <f t="shared" si="112"/>
        <v>0</v>
      </c>
      <c r="O483" s="26">
        <f t="shared" si="112"/>
        <v>0</v>
      </c>
      <c r="P483" s="227">
        <f t="shared" si="112"/>
        <v>0</v>
      </c>
      <c r="Q483" s="26">
        <f t="shared" si="112"/>
        <v>0</v>
      </c>
      <c r="R483" s="26">
        <f t="shared" si="112"/>
        <v>0</v>
      </c>
      <c r="S483" s="26">
        <f t="shared" si="112"/>
        <v>0</v>
      </c>
      <c r="T483" s="26">
        <f t="shared" si="112"/>
        <v>79.06218</v>
      </c>
    </row>
    <row r="484" spans="1:20" ht="12.75" outlineLevel="2">
      <c r="A484" s="19" t="s">
        <v>358</v>
      </c>
      <c r="B484" s="19" t="s">
        <v>827</v>
      </c>
      <c r="C484" s="1" t="s">
        <v>587</v>
      </c>
      <c r="D484" s="23" t="s">
        <v>588</v>
      </c>
      <c r="E484" s="27" t="s">
        <v>861</v>
      </c>
      <c r="F484" s="2" t="s">
        <v>861</v>
      </c>
      <c r="G484" s="27"/>
      <c r="H484" s="56"/>
      <c r="I484" s="27"/>
      <c r="J484" s="27"/>
      <c r="N484" s="58">
        <f>O484/$O$2</f>
        <v>0.75</v>
      </c>
      <c r="O484" s="27">
        <v>54</v>
      </c>
      <c r="P484" s="23"/>
      <c r="R484" s="23"/>
      <c r="T484" s="26">
        <f aca="true" t="shared" si="113" ref="T484:T493">G484+I484+J484+M484+O484+Q484+R484+S484</f>
        <v>54</v>
      </c>
    </row>
    <row r="485" spans="1:20" ht="12.75" outlineLevel="2">
      <c r="A485" s="19" t="s">
        <v>358</v>
      </c>
      <c r="B485" s="19" t="s">
        <v>827</v>
      </c>
      <c r="C485" s="1" t="s">
        <v>587</v>
      </c>
      <c r="D485" s="23" t="s">
        <v>588</v>
      </c>
      <c r="E485" s="27" t="s">
        <v>335</v>
      </c>
      <c r="F485" s="2">
        <v>15</v>
      </c>
      <c r="G485" s="27">
        <v>2549.1813749999997</v>
      </c>
      <c r="H485" s="56">
        <v>7230</v>
      </c>
      <c r="I485" s="27">
        <v>723</v>
      </c>
      <c r="J485" s="27"/>
      <c r="O485" s="27"/>
      <c r="P485" s="23"/>
      <c r="R485" s="23"/>
      <c r="T485" s="26">
        <f t="shared" si="113"/>
        <v>3272.1813749999997</v>
      </c>
    </row>
    <row r="486" spans="1:20" ht="12.75" outlineLevel="2">
      <c r="A486" s="19" t="s">
        <v>358</v>
      </c>
      <c r="B486" s="19" t="s">
        <v>827</v>
      </c>
      <c r="C486" s="1" t="s">
        <v>587</v>
      </c>
      <c r="D486" s="23" t="s">
        <v>588</v>
      </c>
      <c r="E486" s="27" t="s">
        <v>335</v>
      </c>
      <c r="F486" s="2" t="s">
        <v>337</v>
      </c>
      <c r="G486" s="27">
        <v>1.64268</v>
      </c>
      <c r="H486" s="56">
        <v>1</v>
      </c>
      <c r="I486" s="27">
        <v>0.06</v>
      </c>
      <c r="J486" s="27"/>
      <c r="O486" s="27"/>
      <c r="P486" s="23"/>
      <c r="R486" s="23"/>
      <c r="T486" s="26">
        <f t="shared" si="113"/>
        <v>1.70268</v>
      </c>
    </row>
    <row r="487" spans="1:20" ht="12.75" outlineLevel="2">
      <c r="A487" s="19" t="s">
        <v>358</v>
      </c>
      <c r="B487" s="19" t="s">
        <v>827</v>
      </c>
      <c r="C487" s="1" t="s">
        <v>587</v>
      </c>
      <c r="D487" s="23" t="s">
        <v>588</v>
      </c>
      <c r="E487" s="27" t="s">
        <v>335</v>
      </c>
      <c r="F487" s="2" t="s">
        <v>338</v>
      </c>
      <c r="G487" s="27">
        <v>3.4959599999999997</v>
      </c>
      <c r="H487" s="56">
        <v>3</v>
      </c>
      <c r="I487" s="27">
        <v>0.18</v>
      </c>
      <c r="J487" s="27"/>
      <c r="O487" s="27"/>
      <c r="P487" s="23"/>
      <c r="R487" s="23"/>
      <c r="T487" s="26">
        <f t="shared" si="113"/>
        <v>3.67596</v>
      </c>
    </row>
    <row r="488" spans="1:20" ht="12.75" outlineLevel="2">
      <c r="A488" s="19" t="s">
        <v>358</v>
      </c>
      <c r="B488" s="19" t="s">
        <v>827</v>
      </c>
      <c r="C488" s="1" t="s">
        <v>587</v>
      </c>
      <c r="D488" s="23" t="s">
        <v>588</v>
      </c>
      <c r="E488" s="27" t="s">
        <v>335</v>
      </c>
      <c r="F488" s="2" t="s">
        <v>339</v>
      </c>
      <c r="G488" s="27">
        <v>81.97604999999993</v>
      </c>
      <c r="H488" s="56">
        <v>175</v>
      </c>
      <c r="I488" s="27">
        <v>10.5</v>
      </c>
      <c r="J488" s="27"/>
      <c r="O488" s="27"/>
      <c r="P488" s="23"/>
      <c r="R488" s="23"/>
      <c r="T488" s="26">
        <f t="shared" si="113"/>
        <v>92.47604999999993</v>
      </c>
    </row>
    <row r="489" spans="1:20" ht="12.75" outlineLevel="2">
      <c r="A489" s="19" t="s">
        <v>358</v>
      </c>
      <c r="B489" s="19" t="s">
        <v>827</v>
      </c>
      <c r="C489" s="1" t="s">
        <v>587</v>
      </c>
      <c r="D489" s="23" t="s">
        <v>588</v>
      </c>
      <c r="E489" s="27" t="s">
        <v>335</v>
      </c>
      <c r="F489" s="2" t="s">
        <v>340</v>
      </c>
      <c r="G489" s="27">
        <v>1.33731</v>
      </c>
      <c r="H489" s="56">
        <v>2</v>
      </c>
      <c r="I489" s="27">
        <v>0.96</v>
      </c>
      <c r="J489" s="27"/>
      <c r="O489" s="27"/>
      <c r="P489" s="23"/>
      <c r="R489" s="23"/>
      <c r="T489" s="26">
        <f t="shared" si="113"/>
        <v>2.29731</v>
      </c>
    </row>
    <row r="490" spans="1:20" ht="12.75" outlineLevel="2">
      <c r="A490" s="19" t="s">
        <v>358</v>
      </c>
      <c r="B490" s="19" t="s">
        <v>827</v>
      </c>
      <c r="C490" s="1" t="s">
        <v>587</v>
      </c>
      <c r="D490" s="23" t="s">
        <v>588</v>
      </c>
      <c r="E490" s="27" t="s">
        <v>335</v>
      </c>
      <c r="F490" s="2" t="s">
        <v>356</v>
      </c>
      <c r="G490" s="27"/>
      <c r="H490" s="56"/>
      <c r="I490" s="27"/>
      <c r="J490" s="27">
        <v>180</v>
      </c>
      <c r="O490" s="27"/>
      <c r="P490" s="23"/>
      <c r="R490" s="23"/>
      <c r="T490" s="26">
        <f t="shared" si="113"/>
        <v>180</v>
      </c>
    </row>
    <row r="491" spans="1:20" ht="12.75" outlineLevel="2">
      <c r="A491" s="19" t="s">
        <v>358</v>
      </c>
      <c r="B491" s="19" t="s">
        <v>827</v>
      </c>
      <c r="C491" s="1" t="s">
        <v>587</v>
      </c>
      <c r="D491" s="23" t="s">
        <v>588</v>
      </c>
      <c r="E491" s="27" t="s">
        <v>335</v>
      </c>
      <c r="F491" s="2" t="s">
        <v>342</v>
      </c>
      <c r="G491" s="27">
        <v>2798.32644</v>
      </c>
      <c r="H491" s="56">
        <v>9494</v>
      </c>
      <c r="I491" s="27">
        <v>569.64</v>
      </c>
      <c r="J491" s="27"/>
      <c r="O491" s="27"/>
      <c r="P491" s="23"/>
      <c r="R491" s="23"/>
      <c r="T491" s="26">
        <f t="shared" si="113"/>
        <v>3367.9664399999997</v>
      </c>
    </row>
    <row r="492" spans="1:20" ht="12.75" outlineLevel="2">
      <c r="A492" s="19" t="s">
        <v>358</v>
      </c>
      <c r="B492" s="19" t="s">
        <v>827</v>
      </c>
      <c r="C492" s="1" t="s">
        <v>587</v>
      </c>
      <c r="D492" s="59" t="s">
        <v>588</v>
      </c>
      <c r="E492" s="60" t="s">
        <v>713</v>
      </c>
      <c r="F492" s="23" t="s">
        <v>713</v>
      </c>
      <c r="K492" s="52">
        <v>1</v>
      </c>
      <c r="L492" s="53">
        <v>0.16</v>
      </c>
      <c r="M492" s="27">
        <f>K492*L492*$M$2</f>
        <v>501.6</v>
      </c>
      <c r="T492" s="26">
        <f t="shared" si="113"/>
        <v>501.6</v>
      </c>
    </row>
    <row r="493" spans="1:20" ht="12.75" outlineLevel="2">
      <c r="A493" s="19" t="s">
        <v>358</v>
      </c>
      <c r="B493" s="19" t="s">
        <v>827</v>
      </c>
      <c r="C493" s="1" t="s">
        <v>587</v>
      </c>
      <c r="D493" s="23" t="s">
        <v>588</v>
      </c>
      <c r="E493" s="27" t="s">
        <v>710</v>
      </c>
      <c r="F493" s="2" t="s">
        <v>710</v>
      </c>
      <c r="G493" s="27"/>
      <c r="H493" s="56"/>
      <c r="I493" s="27"/>
      <c r="J493" s="27"/>
      <c r="O493" s="27"/>
      <c r="P493" s="23"/>
      <c r="R493" s="23"/>
      <c r="S493" s="27">
        <v>12.67</v>
      </c>
      <c r="T493" s="26">
        <f t="shared" si="113"/>
        <v>12.67</v>
      </c>
    </row>
    <row r="494" spans="1:20" s="3" customFormat="1" ht="12.75" outlineLevel="1">
      <c r="A494" s="222"/>
      <c r="B494" s="222"/>
      <c r="C494" s="224"/>
      <c r="D494" s="3" t="s">
        <v>154</v>
      </c>
      <c r="E494" s="26"/>
      <c r="F494" s="225"/>
      <c r="G494" s="26">
        <f aca="true" t="shared" si="114" ref="G494:T494">SUBTOTAL(9,G484:G493)</f>
        <v>5435.959814999999</v>
      </c>
      <c r="H494" s="226">
        <f t="shared" si="114"/>
        <v>16905</v>
      </c>
      <c r="I494" s="26">
        <f t="shared" si="114"/>
        <v>1304.34</v>
      </c>
      <c r="J494" s="26">
        <f t="shared" si="114"/>
        <v>180</v>
      </c>
      <c r="K494" s="51">
        <f t="shared" si="114"/>
        <v>1</v>
      </c>
      <c r="L494" s="3">
        <f t="shared" si="114"/>
        <v>0.16</v>
      </c>
      <c r="M494" s="26">
        <f t="shared" si="114"/>
        <v>501.6</v>
      </c>
      <c r="N494" s="47">
        <f t="shared" si="114"/>
        <v>0.75</v>
      </c>
      <c r="O494" s="26">
        <f t="shared" si="114"/>
        <v>54</v>
      </c>
      <c r="P494" s="227">
        <f t="shared" si="114"/>
        <v>0</v>
      </c>
      <c r="Q494" s="26">
        <f t="shared" si="114"/>
        <v>0</v>
      </c>
      <c r="R494" s="26">
        <f t="shared" si="114"/>
        <v>0</v>
      </c>
      <c r="S494" s="26">
        <f t="shared" si="114"/>
        <v>12.67</v>
      </c>
      <c r="T494" s="26">
        <f t="shared" si="114"/>
        <v>7488.569814999999</v>
      </c>
    </row>
    <row r="495" spans="1:20" ht="12.75" outlineLevel="2">
      <c r="A495" s="19" t="s">
        <v>358</v>
      </c>
      <c r="B495" s="19" t="s">
        <v>828</v>
      </c>
      <c r="C495" s="2">
        <v>406800</v>
      </c>
      <c r="D495" s="59" t="s">
        <v>939</v>
      </c>
      <c r="E495" s="60" t="s">
        <v>713</v>
      </c>
      <c r="F495" s="23" t="s">
        <v>713</v>
      </c>
      <c r="K495" s="52">
        <v>4</v>
      </c>
      <c r="L495" s="53">
        <v>0.33</v>
      </c>
      <c r="M495" s="27">
        <f>K495*L495*$M$2</f>
        <v>4138.2</v>
      </c>
      <c r="T495" s="26">
        <f>G495+I495+J495+M495+O495+Q495+R495+S495</f>
        <v>4138.2</v>
      </c>
    </row>
    <row r="496" spans="1:20" s="3" customFormat="1" ht="12.75" outlineLevel="1">
      <c r="A496" s="222"/>
      <c r="B496" s="222"/>
      <c r="C496" s="224"/>
      <c r="D496" s="3" t="s">
        <v>326</v>
      </c>
      <c r="E496" s="26"/>
      <c r="F496" s="225"/>
      <c r="G496" s="26">
        <f aca="true" t="shared" si="115" ref="G496:T496">SUBTOTAL(9,G495:G495)</f>
        <v>0</v>
      </c>
      <c r="H496" s="226">
        <f t="shared" si="115"/>
        <v>0</v>
      </c>
      <c r="I496" s="26">
        <f t="shared" si="115"/>
        <v>0</v>
      </c>
      <c r="J496" s="26">
        <f t="shared" si="115"/>
        <v>0</v>
      </c>
      <c r="K496" s="51">
        <f t="shared" si="115"/>
        <v>4</v>
      </c>
      <c r="L496" s="3">
        <f t="shared" si="115"/>
        <v>0.33</v>
      </c>
      <c r="M496" s="26">
        <f t="shared" si="115"/>
        <v>4138.2</v>
      </c>
      <c r="N496" s="47">
        <f t="shared" si="115"/>
        <v>0</v>
      </c>
      <c r="O496" s="26">
        <f t="shared" si="115"/>
        <v>0</v>
      </c>
      <c r="P496" s="227">
        <f t="shared" si="115"/>
        <v>0</v>
      </c>
      <c r="Q496" s="26">
        <f t="shared" si="115"/>
        <v>0</v>
      </c>
      <c r="R496" s="26">
        <f t="shared" si="115"/>
        <v>0</v>
      </c>
      <c r="S496" s="26">
        <f t="shared" si="115"/>
        <v>0</v>
      </c>
      <c r="T496" s="26">
        <f t="shared" si="115"/>
        <v>4138.2</v>
      </c>
    </row>
    <row r="497" spans="1:20" ht="12.75" outlineLevel="2">
      <c r="A497" s="19" t="s">
        <v>358</v>
      </c>
      <c r="B497" s="19" t="s">
        <v>805</v>
      </c>
      <c r="C497" s="1" t="s">
        <v>589</v>
      </c>
      <c r="D497" s="23" t="s">
        <v>590</v>
      </c>
      <c r="E497" s="27" t="s">
        <v>861</v>
      </c>
      <c r="F497" s="2" t="s">
        <v>861</v>
      </c>
      <c r="G497" s="27"/>
      <c r="H497" s="56"/>
      <c r="I497" s="27"/>
      <c r="J497" s="27"/>
      <c r="N497" s="58">
        <f>O497/$O$2</f>
        <v>0.5</v>
      </c>
      <c r="O497" s="27">
        <v>36</v>
      </c>
      <c r="P497" s="23"/>
      <c r="R497" s="23"/>
      <c r="T497" s="26">
        <f aca="true" t="shared" si="116" ref="T497:T508">G497+I497+J497+M497+O497+Q497+R497+S497</f>
        <v>36</v>
      </c>
    </row>
    <row r="498" spans="1:20" ht="12.75" outlineLevel="2">
      <c r="A498" s="19" t="s">
        <v>358</v>
      </c>
      <c r="B498" s="19" t="s">
        <v>805</v>
      </c>
      <c r="C498" s="1" t="s">
        <v>589</v>
      </c>
      <c r="D498" s="23" t="s">
        <v>590</v>
      </c>
      <c r="E498" s="27" t="s">
        <v>335</v>
      </c>
      <c r="F498" s="2">
        <v>15</v>
      </c>
      <c r="G498" s="27">
        <v>927.4402799999991</v>
      </c>
      <c r="H498" s="56">
        <v>2610</v>
      </c>
      <c r="I498" s="27">
        <v>261</v>
      </c>
      <c r="J498" s="27"/>
      <c r="K498" s="51"/>
      <c r="L498" s="3"/>
      <c r="M498" s="26"/>
      <c r="N498" s="47"/>
      <c r="O498" s="26"/>
      <c r="P498" s="3"/>
      <c r="Q498" s="26"/>
      <c r="R498" s="3"/>
      <c r="T498" s="26">
        <f t="shared" si="116"/>
        <v>1188.4402799999991</v>
      </c>
    </row>
    <row r="499" spans="1:20" ht="12.75" outlineLevel="2">
      <c r="A499" s="19" t="s">
        <v>358</v>
      </c>
      <c r="B499" s="19" t="s">
        <v>805</v>
      </c>
      <c r="C499" s="1" t="s">
        <v>589</v>
      </c>
      <c r="D499" s="23" t="s">
        <v>590</v>
      </c>
      <c r="E499" s="27" t="s">
        <v>335</v>
      </c>
      <c r="F499" s="2" t="s">
        <v>337</v>
      </c>
      <c r="G499" s="27">
        <v>85.67208</v>
      </c>
      <c r="H499" s="56">
        <v>24</v>
      </c>
      <c r="I499" s="27">
        <v>1.44</v>
      </c>
      <c r="J499" s="27"/>
      <c r="O499" s="27"/>
      <c r="P499" s="23"/>
      <c r="R499" s="23"/>
      <c r="T499" s="26">
        <f t="shared" si="116"/>
        <v>87.11207999999999</v>
      </c>
    </row>
    <row r="500" spans="1:20" ht="12.75" outlineLevel="2">
      <c r="A500" s="19" t="s">
        <v>358</v>
      </c>
      <c r="B500" s="19" t="s">
        <v>805</v>
      </c>
      <c r="C500" s="1" t="s">
        <v>589</v>
      </c>
      <c r="D500" s="23" t="s">
        <v>590</v>
      </c>
      <c r="E500" s="27" t="s">
        <v>335</v>
      </c>
      <c r="F500" s="2" t="s">
        <v>338</v>
      </c>
      <c r="G500" s="27">
        <v>282.31983</v>
      </c>
      <c r="H500" s="56">
        <v>164</v>
      </c>
      <c r="I500" s="27">
        <v>9.84</v>
      </c>
      <c r="J500" s="27"/>
      <c r="O500" s="27"/>
      <c r="P500" s="23"/>
      <c r="R500" s="23"/>
      <c r="T500" s="26">
        <f t="shared" si="116"/>
        <v>292.15983</v>
      </c>
    </row>
    <row r="501" spans="1:20" ht="12.75" outlineLevel="2">
      <c r="A501" s="19" t="s">
        <v>358</v>
      </c>
      <c r="B501" s="19" t="s">
        <v>805</v>
      </c>
      <c r="C501" s="1" t="s">
        <v>589</v>
      </c>
      <c r="D501" s="23" t="s">
        <v>590</v>
      </c>
      <c r="E501" s="27" t="s">
        <v>335</v>
      </c>
      <c r="F501" s="2" t="s">
        <v>341</v>
      </c>
      <c r="G501" s="27">
        <v>5.0017499999999995</v>
      </c>
      <c r="H501" s="56">
        <v>1</v>
      </c>
      <c r="I501" s="27">
        <v>0.06</v>
      </c>
      <c r="J501" s="27"/>
      <c r="O501" s="27"/>
      <c r="P501" s="23"/>
      <c r="R501" s="23"/>
      <c r="T501" s="26">
        <f t="shared" si="116"/>
        <v>5.061749999999999</v>
      </c>
    </row>
    <row r="502" spans="1:20" ht="12.75" outlineLevel="2">
      <c r="A502" s="19" t="s">
        <v>358</v>
      </c>
      <c r="B502" s="19" t="s">
        <v>805</v>
      </c>
      <c r="C502" s="1" t="s">
        <v>589</v>
      </c>
      <c r="D502" s="23" t="s">
        <v>590</v>
      </c>
      <c r="E502" s="27" t="s">
        <v>335</v>
      </c>
      <c r="F502" s="2" t="s">
        <v>339</v>
      </c>
      <c r="G502" s="27">
        <v>922.8018150000009</v>
      </c>
      <c r="H502" s="56">
        <v>1748</v>
      </c>
      <c r="I502" s="27">
        <v>104.88</v>
      </c>
      <c r="J502" s="27"/>
      <c r="O502" s="27"/>
      <c r="P502" s="23"/>
      <c r="R502" s="23"/>
      <c r="T502" s="26">
        <f t="shared" si="116"/>
        <v>1027.6818150000008</v>
      </c>
    </row>
    <row r="503" spans="1:20" ht="12.75" outlineLevel="2">
      <c r="A503" s="19" t="s">
        <v>358</v>
      </c>
      <c r="B503" s="19" t="s">
        <v>805</v>
      </c>
      <c r="C503" s="1" t="s">
        <v>589</v>
      </c>
      <c r="D503" s="23" t="s">
        <v>590</v>
      </c>
      <c r="E503" s="27" t="s">
        <v>335</v>
      </c>
      <c r="F503" s="2" t="s">
        <v>340</v>
      </c>
      <c r="G503" s="27">
        <v>30.89502</v>
      </c>
      <c r="H503" s="56">
        <v>28</v>
      </c>
      <c r="I503" s="27">
        <v>13.44</v>
      </c>
      <c r="J503" s="27"/>
      <c r="O503" s="27"/>
      <c r="P503" s="23"/>
      <c r="R503" s="23"/>
      <c r="T503" s="26">
        <f t="shared" si="116"/>
        <v>44.33502</v>
      </c>
    </row>
    <row r="504" spans="1:20" ht="12.75" outlineLevel="2">
      <c r="A504" s="19" t="s">
        <v>358</v>
      </c>
      <c r="B504" s="19" t="s">
        <v>805</v>
      </c>
      <c r="C504" s="1" t="s">
        <v>589</v>
      </c>
      <c r="D504" s="23" t="s">
        <v>590</v>
      </c>
      <c r="E504" s="27" t="s">
        <v>335</v>
      </c>
      <c r="F504" s="2" t="s">
        <v>345</v>
      </c>
      <c r="G504" s="27">
        <v>3.159</v>
      </c>
      <c r="H504" s="56">
        <v>1</v>
      </c>
      <c r="I504" s="27">
        <v>0.06</v>
      </c>
      <c r="J504" s="27"/>
      <c r="K504" s="51"/>
      <c r="L504" s="3"/>
      <c r="M504" s="26"/>
      <c r="N504" s="47"/>
      <c r="O504" s="26"/>
      <c r="P504" s="3"/>
      <c r="Q504" s="26"/>
      <c r="R504" s="3"/>
      <c r="T504" s="26">
        <f t="shared" si="116"/>
        <v>3.219</v>
      </c>
    </row>
    <row r="505" spans="1:20" ht="12.75" outlineLevel="2">
      <c r="A505" s="19" t="s">
        <v>358</v>
      </c>
      <c r="B505" s="19" t="s">
        <v>805</v>
      </c>
      <c r="C505" s="1" t="s">
        <v>589</v>
      </c>
      <c r="D505" s="23" t="s">
        <v>590</v>
      </c>
      <c r="E505" s="27" t="s">
        <v>335</v>
      </c>
      <c r="F505" s="2" t="s">
        <v>356</v>
      </c>
      <c r="G505" s="27"/>
      <c r="H505" s="56"/>
      <c r="I505" s="27"/>
      <c r="J505" s="27">
        <v>180</v>
      </c>
      <c r="O505" s="27"/>
      <c r="P505" s="23"/>
      <c r="R505" s="23"/>
      <c r="T505" s="26">
        <f t="shared" si="116"/>
        <v>180</v>
      </c>
    </row>
    <row r="506" spans="1:20" ht="12.75" outlineLevel="2">
      <c r="A506" s="19" t="s">
        <v>358</v>
      </c>
      <c r="B506" s="19" t="s">
        <v>805</v>
      </c>
      <c r="C506" s="1" t="s">
        <v>589</v>
      </c>
      <c r="D506" s="23" t="s">
        <v>590</v>
      </c>
      <c r="E506" s="27" t="s">
        <v>335</v>
      </c>
      <c r="F506" s="2" t="s">
        <v>342</v>
      </c>
      <c r="G506" s="27">
        <v>0.29484</v>
      </c>
      <c r="H506" s="56">
        <v>1</v>
      </c>
      <c r="I506" s="27">
        <v>0.06</v>
      </c>
      <c r="J506" s="27"/>
      <c r="O506" s="27"/>
      <c r="P506" s="23"/>
      <c r="R506" s="23"/>
      <c r="T506" s="26">
        <f t="shared" si="116"/>
        <v>0.35484</v>
      </c>
    </row>
    <row r="507" spans="1:20" ht="12.75" outlineLevel="2">
      <c r="A507" s="19" t="s">
        <v>358</v>
      </c>
      <c r="B507" s="19" t="s">
        <v>805</v>
      </c>
      <c r="C507" s="1" t="s">
        <v>589</v>
      </c>
      <c r="D507" s="59" t="s">
        <v>590</v>
      </c>
      <c r="E507" s="60" t="s">
        <v>713</v>
      </c>
      <c r="F507" s="23" t="s">
        <v>713</v>
      </c>
      <c r="K507" s="52">
        <v>4</v>
      </c>
      <c r="L507" s="53">
        <v>1</v>
      </c>
      <c r="M507" s="27">
        <f>K507*L507*$M$2</f>
        <v>12540</v>
      </c>
      <c r="T507" s="26">
        <f t="shared" si="116"/>
        <v>12540</v>
      </c>
    </row>
    <row r="508" spans="1:20" ht="12.75" outlineLevel="2">
      <c r="A508" s="19" t="s">
        <v>358</v>
      </c>
      <c r="B508" s="19" t="s">
        <v>805</v>
      </c>
      <c r="C508" s="1" t="s">
        <v>589</v>
      </c>
      <c r="D508" s="23" t="s">
        <v>590</v>
      </c>
      <c r="E508" s="27" t="s">
        <v>710</v>
      </c>
      <c r="F508" s="2" t="s">
        <v>710</v>
      </c>
      <c r="G508" s="27"/>
      <c r="H508" s="56"/>
      <c r="I508" s="27"/>
      <c r="J508" s="27"/>
      <c r="O508" s="27"/>
      <c r="P508" s="23"/>
      <c r="R508" s="23"/>
      <c r="S508" s="27">
        <v>177.77</v>
      </c>
      <c r="T508" s="26">
        <f t="shared" si="116"/>
        <v>177.77</v>
      </c>
    </row>
    <row r="509" spans="1:20" s="3" customFormat="1" ht="12.75" outlineLevel="1">
      <c r="A509" s="222"/>
      <c r="B509" s="222"/>
      <c r="C509" s="224"/>
      <c r="D509" s="3" t="s">
        <v>155</v>
      </c>
      <c r="E509" s="26"/>
      <c r="F509" s="225"/>
      <c r="G509" s="26">
        <f aca="true" t="shared" si="117" ref="G509:T509">SUBTOTAL(9,G497:G508)</f>
        <v>2257.5846149999998</v>
      </c>
      <c r="H509" s="226">
        <f t="shared" si="117"/>
        <v>4577</v>
      </c>
      <c r="I509" s="26">
        <f t="shared" si="117"/>
        <v>390.78</v>
      </c>
      <c r="J509" s="26">
        <f t="shared" si="117"/>
        <v>180</v>
      </c>
      <c r="K509" s="51">
        <f t="shared" si="117"/>
        <v>4</v>
      </c>
      <c r="L509" s="3">
        <f t="shared" si="117"/>
        <v>1</v>
      </c>
      <c r="M509" s="26">
        <f t="shared" si="117"/>
        <v>12540</v>
      </c>
      <c r="N509" s="47">
        <f t="shared" si="117"/>
        <v>0.5</v>
      </c>
      <c r="O509" s="26">
        <f t="shared" si="117"/>
        <v>36</v>
      </c>
      <c r="P509" s="227">
        <f t="shared" si="117"/>
        <v>0</v>
      </c>
      <c r="Q509" s="26">
        <f t="shared" si="117"/>
        <v>0</v>
      </c>
      <c r="R509" s="26">
        <f t="shared" si="117"/>
        <v>0</v>
      </c>
      <c r="S509" s="26">
        <f t="shared" si="117"/>
        <v>177.77</v>
      </c>
      <c r="T509" s="26">
        <f t="shared" si="117"/>
        <v>15582.134615</v>
      </c>
    </row>
    <row r="510" spans="1:20" ht="12.75" outlineLevel="2">
      <c r="A510" s="19" t="s">
        <v>358</v>
      </c>
      <c r="B510" s="19" t="s">
        <v>828</v>
      </c>
      <c r="C510" s="1" t="s">
        <v>591</v>
      </c>
      <c r="D510" s="23" t="s">
        <v>592</v>
      </c>
      <c r="E510" s="27" t="s">
        <v>861</v>
      </c>
      <c r="F510" s="2" t="s">
        <v>861</v>
      </c>
      <c r="G510" s="27"/>
      <c r="H510" s="56"/>
      <c r="I510" s="27"/>
      <c r="J510" s="27"/>
      <c r="K510" s="51"/>
      <c r="L510" s="3"/>
      <c r="M510" s="26"/>
      <c r="N510" s="58">
        <f>O510/$O$2</f>
        <v>5.75</v>
      </c>
      <c r="O510" s="27">
        <v>414</v>
      </c>
      <c r="P510" s="3"/>
      <c r="Q510" s="26"/>
      <c r="R510" s="3"/>
      <c r="T510" s="26">
        <f aca="true" t="shared" si="118" ref="T510:T518">G510+I510+J510+M510+O510+Q510+R510+S510</f>
        <v>414</v>
      </c>
    </row>
    <row r="511" spans="1:20" ht="12.75" outlineLevel="2">
      <c r="A511" s="19" t="s">
        <v>358</v>
      </c>
      <c r="B511" s="19" t="s">
        <v>828</v>
      </c>
      <c r="C511" s="1" t="s">
        <v>591</v>
      </c>
      <c r="D511" s="23" t="s">
        <v>592</v>
      </c>
      <c r="E511" s="27" t="s">
        <v>335</v>
      </c>
      <c r="F511" s="2">
        <v>15</v>
      </c>
      <c r="G511" s="27">
        <v>25.877474999999997</v>
      </c>
      <c r="H511" s="56">
        <v>86</v>
      </c>
      <c r="I511" s="27">
        <v>8.6</v>
      </c>
      <c r="J511" s="27"/>
      <c r="O511" s="27"/>
      <c r="P511" s="23"/>
      <c r="R511" s="23"/>
      <c r="T511" s="26">
        <f t="shared" si="118"/>
        <v>34.477475</v>
      </c>
    </row>
    <row r="512" spans="1:20" ht="12.75" outlineLevel="2">
      <c r="A512" s="19" t="s">
        <v>358</v>
      </c>
      <c r="B512" s="19" t="s">
        <v>828</v>
      </c>
      <c r="C512" s="1" t="s">
        <v>591</v>
      </c>
      <c r="D512" s="23" t="s">
        <v>592</v>
      </c>
      <c r="E512" s="27" t="s">
        <v>335</v>
      </c>
      <c r="F512" s="2" t="s">
        <v>337</v>
      </c>
      <c r="G512" s="27">
        <v>1.4636699999999998</v>
      </c>
      <c r="H512" s="56">
        <v>1</v>
      </c>
      <c r="I512" s="27">
        <v>0.06</v>
      </c>
      <c r="J512" s="27"/>
      <c r="O512" s="27"/>
      <c r="P512" s="23"/>
      <c r="R512" s="23"/>
      <c r="T512" s="26">
        <f t="shared" si="118"/>
        <v>1.5236699999999999</v>
      </c>
    </row>
    <row r="513" spans="1:20" ht="12.75" outlineLevel="2">
      <c r="A513" s="19" t="s">
        <v>358</v>
      </c>
      <c r="B513" s="19" t="s">
        <v>828</v>
      </c>
      <c r="C513" s="1" t="s">
        <v>591</v>
      </c>
      <c r="D513" s="23" t="s">
        <v>592</v>
      </c>
      <c r="E513" s="27" t="s">
        <v>335</v>
      </c>
      <c r="F513" s="2" t="s">
        <v>338</v>
      </c>
      <c r="G513" s="27">
        <v>4.4226</v>
      </c>
      <c r="H513" s="56">
        <v>4</v>
      </c>
      <c r="I513" s="27">
        <v>0.24</v>
      </c>
      <c r="J513" s="27"/>
      <c r="O513" s="27"/>
      <c r="P513" s="23"/>
      <c r="R513" s="23"/>
      <c r="T513" s="26">
        <f t="shared" si="118"/>
        <v>4.6626</v>
      </c>
    </row>
    <row r="514" spans="1:20" ht="12.75" outlineLevel="2">
      <c r="A514" s="19" t="s">
        <v>358</v>
      </c>
      <c r="B514" s="19" t="s">
        <v>828</v>
      </c>
      <c r="C514" s="1" t="s">
        <v>591</v>
      </c>
      <c r="D514" s="23" t="s">
        <v>592</v>
      </c>
      <c r="E514" s="27" t="s">
        <v>335</v>
      </c>
      <c r="F514" s="2" t="s">
        <v>339</v>
      </c>
      <c r="G514" s="27">
        <v>24.05052</v>
      </c>
      <c r="H514" s="56">
        <v>49</v>
      </c>
      <c r="I514" s="27">
        <v>2.94</v>
      </c>
      <c r="J514" s="27"/>
      <c r="O514" s="27"/>
      <c r="P514" s="23"/>
      <c r="R514" s="23"/>
      <c r="T514" s="26">
        <f t="shared" si="118"/>
        <v>26.99052</v>
      </c>
    </row>
    <row r="515" spans="1:20" ht="12.75" outlineLevel="2">
      <c r="A515" s="19" t="s">
        <v>358</v>
      </c>
      <c r="B515" s="19" t="s">
        <v>828</v>
      </c>
      <c r="C515" s="1" t="s">
        <v>591</v>
      </c>
      <c r="D515" s="23" t="s">
        <v>592</v>
      </c>
      <c r="E515" s="27" t="s">
        <v>335</v>
      </c>
      <c r="F515" s="2" t="s">
        <v>340</v>
      </c>
      <c r="G515" s="27">
        <v>8.33976</v>
      </c>
      <c r="H515" s="56">
        <v>11</v>
      </c>
      <c r="I515" s="27">
        <v>5.28</v>
      </c>
      <c r="J515" s="27"/>
      <c r="O515" s="27"/>
      <c r="P515" s="23"/>
      <c r="R515" s="23"/>
      <c r="T515" s="26">
        <f t="shared" si="118"/>
        <v>13.61976</v>
      </c>
    </row>
    <row r="516" spans="1:20" ht="12.75" outlineLevel="2">
      <c r="A516" s="19" t="s">
        <v>358</v>
      </c>
      <c r="B516" s="19" t="s">
        <v>828</v>
      </c>
      <c r="C516" s="1" t="s">
        <v>591</v>
      </c>
      <c r="D516" s="23" t="s">
        <v>592</v>
      </c>
      <c r="E516" s="27" t="s">
        <v>335</v>
      </c>
      <c r="F516" s="2" t="s">
        <v>356</v>
      </c>
      <c r="G516" s="27"/>
      <c r="H516" s="56"/>
      <c r="I516" s="27"/>
      <c r="J516" s="27">
        <v>180</v>
      </c>
      <c r="K516" s="51"/>
      <c r="L516" s="3"/>
      <c r="M516" s="26"/>
      <c r="N516" s="47"/>
      <c r="O516" s="26"/>
      <c r="P516" s="3"/>
      <c r="Q516" s="26"/>
      <c r="R516" s="3"/>
      <c r="T516" s="26">
        <f t="shared" si="118"/>
        <v>180</v>
      </c>
    </row>
    <row r="517" spans="1:20" ht="12.75" outlineLevel="2">
      <c r="A517" s="19" t="s">
        <v>358</v>
      </c>
      <c r="B517" s="19" t="s">
        <v>828</v>
      </c>
      <c r="C517" s="1" t="s">
        <v>591</v>
      </c>
      <c r="D517" s="23" t="s">
        <v>592</v>
      </c>
      <c r="E517" s="27" t="s">
        <v>335</v>
      </c>
      <c r="F517" s="2" t="s">
        <v>342</v>
      </c>
      <c r="G517" s="27">
        <v>588.7954799999999</v>
      </c>
      <c r="H517" s="56">
        <v>1997</v>
      </c>
      <c r="I517" s="27">
        <v>119.82</v>
      </c>
      <c r="J517" s="27"/>
      <c r="K517" s="51"/>
      <c r="L517" s="3"/>
      <c r="M517" s="26"/>
      <c r="N517" s="47"/>
      <c r="O517" s="26"/>
      <c r="P517" s="3"/>
      <c r="Q517" s="26"/>
      <c r="R517" s="3"/>
      <c r="T517" s="26">
        <f t="shared" si="118"/>
        <v>708.6154799999999</v>
      </c>
    </row>
    <row r="518" spans="1:20" ht="12.75" outlineLevel="2">
      <c r="A518" s="19" t="s">
        <v>358</v>
      </c>
      <c r="B518" s="19" t="s">
        <v>828</v>
      </c>
      <c r="C518" s="1" t="s">
        <v>591</v>
      </c>
      <c r="D518" s="59" t="s">
        <v>592</v>
      </c>
      <c r="E518" s="60" t="s">
        <v>713</v>
      </c>
      <c r="F518" s="23" t="s">
        <v>713</v>
      </c>
      <c r="K518" s="52">
        <v>1</v>
      </c>
      <c r="L518" s="53">
        <v>0.3</v>
      </c>
      <c r="M518" s="27">
        <f>K518*L518*$M$2</f>
        <v>940.5</v>
      </c>
      <c r="T518" s="26">
        <f t="shared" si="118"/>
        <v>940.5</v>
      </c>
    </row>
    <row r="519" spans="1:20" s="3" customFormat="1" ht="12.75" outlineLevel="1">
      <c r="A519" s="222"/>
      <c r="B519" s="222"/>
      <c r="C519" s="224"/>
      <c r="D519" s="3" t="s">
        <v>156</v>
      </c>
      <c r="E519" s="26"/>
      <c r="F519" s="225"/>
      <c r="G519" s="26">
        <f aca="true" t="shared" si="119" ref="G519:T519">SUBTOTAL(9,G510:G518)</f>
        <v>652.9495049999998</v>
      </c>
      <c r="H519" s="226">
        <f t="shared" si="119"/>
        <v>2148</v>
      </c>
      <c r="I519" s="26">
        <f t="shared" si="119"/>
        <v>136.94</v>
      </c>
      <c r="J519" s="26">
        <f t="shared" si="119"/>
        <v>180</v>
      </c>
      <c r="K519" s="51">
        <f t="shared" si="119"/>
        <v>1</v>
      </c>
      <c r="L519" s="3">
        <f t="shared" si="119"/>
        <v>0.3</v>
      </c>
      <c r="M519" s="26">
        <f t="shared" si="119"/>
        <v>940.5</v>
      </c>
      <c r="N519" s="47">
        <f t="shared" si="119"/>
        <v>5.75</v>
      </c>
      <c r="O519" s="26">
        <f t="shared" si="119"/>
        <v>414</v>
      </c>
      <c r="P519" s="227">
        <f t="shared" si="119"/>
        <v>0</v>
      </c>
      <c r="Q519" s="26">
        <f t="shared" si="119"/>
        <v>0</v>
      </c>
      <c r="R519" s="26">
        <f t="shared" si="119"/>
        <v>0</v>
      </c>
      <c r="S519" s="26">
        <f t="shared" si="119"/>
        <v>0</v>
      </c>
      <c r="T519" s="26">
        <f t="shared" si="119"/>
        <v>2324.389505</v>
      </c>
    </row>
    <row r="520" spans="1:20" ht="12.75" outlineLevel="2">
      <c r="A520" s="19" t="s">
        <v>358</v>
      </c>
      <c r="B520" s="19" t="s">
        <v>830</v>
      </c>
      <c r="C520" s="40" t="s">
        <v>597</v>
      </c>
      <c r="D520" s="23" t="s">
        <v>598</v>
      </c>
      <c r="E520" s="27" t="s">
        <v>335</v>
      </c>
      <c r="F520" s="2">
        <v>15</v>
      </c>
      <c r="G520" s="27">
        <v>129.19257</v>
      </c>
      <c r="H520" s="56">
        <v>357</v>
      </c>
      <c r="I520" s="27">
        <v>35.7</v>
      </c>
      <c r="J520" s="27"/>
      <c r="O520" s="27"/>
      <c r="P520" s="23"/>
      <c r="R520" s="23"/>
      <c r="T520" s="26">
        <f aca="true" t="shared" si="120" ref="T520:T530">G520+I520+J520+M520+O520+Q520+R520+S520</f>
        <v>164.89256999999998</v>
      </c>
    </row>
    <row r="521" spans="1:20" ht="12.75" outlineLevel="2">
      <c r="A521" s="19" t="s">
        <v>358</v>
      </c>
      <c r="B521" s="19" t="s">
        <v>830</v>
      </c>
      <c r="C521" s="40" t="s">
        <v>597</v>
      </c>
      <c r="D521" s="23" t="s">
        <v>598</v>
      </c>
      <c r="E521" s="27" t="s">
        <v>335</v>
      </c>
      <c r="F521" s="2" t="s">
        <v>337</v>
      </c>
      <c r="G521" s="27">
        <v>2577.6018449999997</v>
      </c>
      <c r="H521" s="56">
        <v>1063</v>
      </c>
      <c r="I521" s="27">
        <v>63.78</v>
      </c>
      <c r="J521" s="27"/>
      <c r="O521" s="27"/>
      <c r="P521" s="23"/>
      <c r="R521" s="23"/>
      <c r="T521" s="26">
        <f t="shared" si="120"/>
        <v>2641.381845</v>
      </c>
    </row>
    <row r="522" spans="1:20" ht="12.75" outlineLevel="2">
      <c r="A522" s="19" t="s">
        <v>358</v>
      </c>
      <c r="B522" s="19" t="s">
        <v>830</v>
      </c>
      <c r="C522" s="1" t="s">
        <v>597</v>
      </c>
      <c r="D522" s="23" t="s">
        <v>598</v>
      </c>
      <c r="E522" s="27" t="s">
        <v>335</v>
      </c>
      <c r="F522" s="2" t="s">
        <v>338</v>
      </c>
      <c r="G522" s="27">
        <v>3939.5257199999996</v>
      </c>
      <c r="H522" s="56">
        <v>1897</v>
      </c>
      <c r="I522" s="27">
        <v>113.82</v>
      </c>
      <c r="J522" s="27"/>
      <c r="O522" s="27"/>
      <c r="P522" s="23"/>
      <c r="R522" s="23"/>
      <c r="T522" s="26">
        <f t="shared" si="120"/>
        <v>4053.34572</v>
      </c>
    </row>
    <row r="523" spans="1:20" ht="12.75" outlineLevel="2">
      <c r="A523" s="19" t="s">
        <v>358</v>
      </c>
      <c r="B523" s="19" t="s">
        <v>830</v>
      </c>
      <c r="C523" s="1" t="s">
        <v>597</v>
      </c>
      <c r="D523" s="23" t="s">
        <v>598</v>
      </c>
      <c r="E523" s="27" t="s">
        <v>335</v>
      </c>
      <c r="F523" s="2" t="s">
        <v>341</v>
      </c>
      <c r="G523" s="27">
        <v>219.09770999999998</v>
      </c>
      <c r="H523" s="56">
        <v>43</v>
      </c>
      <c r="I523" s="27">
        <v>2.58</v>
      </c>
      <c r="J523" s="27"/>
      <c r="K523" s="51"/>
      <c r="L523" s="3"/>
      <c r="M523" s="26"/>
      <c r="N523" s="47"/>
      <c r="O523" s="26"/>
      <c r="P523" s="3"/>
      <c r="Q523" s="26"/>
      <c r="R523" s="3"/>
      <c r="T523" s="26">
        <f t="shared" si="120"/>
        <v>221.67771</v>
      </c>
    </row>
    <row r="524" spans="1:20" ht="12.75" outlineLevel="2">
      <c r="A524" s="19" t="s">
        <v>358</v>
      </c>
      <c r="B524" s="19" t="s">
        <v>830</v>
      </c>
      <c r="C524" s="1" t="s">
        <v>597</v>
      </c>
      <c r="D524" s="23" t="s">
        <v>598</v>
      </c>
      <c r="E524" s="27" t="s">
        <v>335</v>
      </c>
      <c r="F524" s="2" t="s">
        <v>339</v>
      </c>
      <c r="G524" s="27">
        <v>434.694195</v>
      </c>
      <c r="H524" s="56">
        <v>722</v>
      </c>
      <c r="I524" s="27">
        <v>43.32</v>
      </c>
      <c r="J524" s="27"/>
      <c r="O524" s="27"/>
      <c r="P524" s="23"/>
      <c r="R524" s="23"/>
      <c r="T524" s="26">
        <f t="shared" si="120"/>
        <v>478.014195</v>
      </c>
    </row>
    <row r="525" spans="1:20" ht="12.75" outlineLevel="2">
      <c r="A525" s="19" t="s">
        <v>358</v>
      </c>
      <c r="B525" s="19" t="s">
        <v>830</v>
      </c>
      <c r="C525" s="1" t="s">
        <v>597</v>
      </c>
      <c r="D525" s="23" t="s">
        <v>598</v>
      </c>
      <c r="E525" s="27" t="s">
        <v>335</v>
      </c>
      <c r="F525" s="2" t="s">
        <v>340</v>
      </c>
      <c r="G525" s="27">
        <v>1504.6211700000001</v>
      </c>
      <c r="H525" s="56">
        <v>1156</v>
      </c>
      <c r="I525" s="27">
        <v>554.88</v>
      </c>
      <c r="J525" s="27"/>
      <c r="O525" s="27"/>
      <c r="P525" s="23"/>
      <c r="R525" s="23"/>
      <c r="T525" s="26">
        <f t="shared" si="120"/>
        <v>2059.50117</v>
      </c>
    </row>
    <row r="526" spans="1:20" ht="12.75" outlineLevel="2">
      <c r="A526" s="19" t="s">
        <v>358</v>
      </c>
      <c r="B526" s="19" t="s">
        <v>830</v>
      </c>
      <c r="C526" s="1" t="s">
        <v>597</v>
      </c>
      <c r="D526" s="23" t="s">
        <v>598</v>
      </c>
      <c r="E526" s="27" t="s">
        <v>335</v>
      </c>
      <c r="F526" s="2" t="s">
        <v>356</v>
      </c>
      <c r="G526" s="27"/>
      <c r="H526" s="56"/>
      <c r="I526" s="27"/>
      <c r="J526" s="27">
        <v>180</v>
      </c>
      <c r="O526" s="27"/>
      <c r="P526" s="23"/>
      <c r="R526" s="23"/>
      <c r="T526" s="26">
        <f t="shared" si="120"/>
        <v>180</v>
      </c>
    </row>
    <row r="527" spans="1:20" ht="12.75" outlineLevel="2">
      <c r="A527" s="19" t="s">
        <v>358</v>
      </c>
      <c r="B527" s="19" t="s">
        <v>830</v>
      </c>
      <c r="C527" s="1" t="s">
        <v>597</v>
      </c>
      <c r="D527" s="23" t="s">
        <v>598</v>
      </c>
      <c r="E527" s="27" t="s">
        <v>335</v>
      </c>
      <c r="F527" s="2" t="s">
        <v>344</v>
      </c>
      <c r="G527" s="27">
        <v>0.83187</v>
      </c>
      <c r="H527" s="56">
        <v>1</v>
      </c>
      <c r="I527" s="27">
        <v>0.06</v>
      </c>
      <c r="J527" s="27"/>
      <c r="O527" s="27"/>
      <c r="P527" s="23"/>
      <c r="R527" s="23"/>
      <c r="T527" s="26">
        <f t="shared" si="120"/>
        <v>0.8918699999999999</v>
      </c>
    </row>
    <row r="528" spans="1:20" ht="12.75" outlineLevel="2">
      <c r="A528" s="19" t="s">
        <v>358</v>
      </c>
      <c r="B528" s="19" t="s">
        <v>830</v>
      </c>
      <c r="C528" s="40" t="s">
        <v>597</v>
      </c>
      <c r="D528" s="23" t="s">
        <v>598</v>
      </c>
      <c r="E528" s="27" t="s">
        <v>335</v>
      </c>
      <c r="F528" s="2" t="s">
        <v>346</v>
      </c>
      <c r="G528" s="27">
        <v>28.673189999999998</v>
      </c>
      <c r="H528" s="56">
        <v>22</v>
      </c>
      <c r="I528" s="27">
        <v>1.32</v>
      </c>
      <c r="J528" s="27"/>
      <c r="O528" s="27"/>
      <c r="P528" s="23"/>
      <c r="R528" s="23"/>
      <c r="T528" s="26">
        <f t="shared" si="120"/>
        <v>29.99319</v>
      </c>
    </row>
    <row r="529" spans="1:20" ht="12.75" outlineLevel="2">
      <c r="A529" s="19" t="s">
        <v>358</v>
      </c>
      <c r="B529" s="19" t="s">
        <v>830</v>
      </c>
      <c r="C529" s="40" t="s">
        <v>597</v>
      </c>
      <c r="D529" s="59" t="s">
        <v>598</v>
      </c>
      <c r="E529" s="60" t="s">
        <v>713</v>
      </c>
      <c r="F529" s="23" t="s">
        <v>713</v>
      </c>
      <c r="K529" s="52">
        <v>1</v>
      </c>
      <c r="L529" s="53">
        <v>0.11</v>
      </c>
      <c r="M529" s="27">
        <f>K529*L529*$M$2</f>
        <v>344.85</v>
      </c>
      <c r="T529" s="26">
        <f t="shared" si="120"/>
        <v>344.85</v>
      </c>
    </row>
    <row r="530" spans="1:20" ht="12.75" outlineLevel="2">
      <c r="A530" s="19" t="s">
        <v>358</v>
      </c>
      <c r="B530" s="19" t="s">
        <v>830</v>
      </c>
      <c r="C530" s="40" t="s">
        <v>597</v>
      </c>
      <c r="D530" s="23" t="s">
        <v>598</v>
      </c>
      <c r="E530" s="27" t="s">
        <v>710</v>
      </c>
      <c r="F530" s="2" t="s">
        <v>710</v>
      </c>
      <c r="G530" s="27"/>
      <c r="H530" s="56"/>
      <c r="I530" s="27"/>
      <c r="J530" s="27"/>
      <c r="O530" s="27"/>
      <c r="P530" s="23"/>
      <c r="R530" s="23"/>
      <c r="S530" s="27">
        <v>168.78</v>
      </c>
      <c r="T530" s="26">
        <f t="shared" si="120"/>
        <v>168.78</v>
      </c>
    </row>
    <row r="531" spans="1:20" s="3" customFormat="1" ht="12.75" outlineLevel="1">
      <c r="A531" s="222"/>
      <c r="B531" s="222"/>
      <c r="C531" s="224"/>
      <c r="D531" s="3" t="s">
        <v>159</v>
      </c>
      <c r="E531" s="26"/>
      <c r="F531" s="225"/>
      <c r="G531" s="26">
        <f aca="true" t="shared" si="121" ref="G531:T531">SUBTOTAL(9,G520:G530)</f>
        <v>8834.23827</v>
      </c>
      <c r="H531" s="226">
        <f t="shared" si="121"/>
        <v>5261</v>
      </c>
      <c r="I531" s="26">
        <f t="shared" si="121"/>
        <v>815.46</v>
      </c>
      <c r="J531" s="26">
        <f t="shared" si="121"/>
        <v>180</v>
      </c>
      <c r="K531" s="51">
        <f t="shared" si="121"/>
        <v>1</v>
      </c>
      <c r="L531" s="3">
        <f t="shared" si="121"/>
        <v>0.11</v>
      </c>
      <c r="M531" s="26">
        <f t="shared" si="121"/>
        <v>344.85</v>
      </c>
      <c r="N531" s="47">
        <f t="shared" si="121"/>
        <v>0</v>
      </c>
      <c r="O531" s="26">
        <f t="shared" si="121"/>
        <v>0</v>
      </c>
      <c r="P531" s="227">
        <f t="shared" si="121"/>
        <v>0</v>
      </c>
      <c r="Q531" s="26">
        <f t="shared" si="121"/>
        <v>0</v>
      </c>
      <c r="R531" s="26">
        <f t="shared" si="121"/>
        <v>0</v>
      </c>
      <c r="S531" s="26">
        <f t="shared" si="121"/>
        <v>168.78</v>
      </c>
      <c r="T531" s="26">
        <f t="shared" si="121"/>
        <v>10343.328269999998</v>
      </c>
    </row>
    <row r="532" spans="1:20" ht="12.75" outlineLevel="2">
      <c r="A532" s="19" t="s">
        <v>358</v>
      </c>
      <c r="B532" s="19" t="s">
        <v>805</v>
      </c>
      <c r="C532" s="1" t="s">
        <v>599</v>
      </c>
      <c r="D532" s="23" t="s">
        <v>600</v>
      </c>
      <c r="E532" s="27" t="s">
        <v>861</v>
      </c>
      <c r="F532" s="2" t="s">
        <v>861</v>
      </c>
      <c r="G532" s="27"/>
      <c r="H532" s="56"/>
      <c r="I532" s="27"/>
      <c r="J532" s="27"/>
      <c r="N532" s="58">
        <f>O532/$O$2</f>
        <v>10</v>
      </c>
      <c r="O532" s="27">
        <v>720</v>
      </c>
      <c r="P532" s="23"/>
      <c r="R532" s="23"/>
      <c r="T532" s="26">
        <f aca="true" t="shared" si="122" ref="T532:T542">G532+I532+J532+M532+O532+Q532+R532+S532</f>
        <v>720</v>
      </c>
    </row>
    <row r="533" spans="1:20" ht="12.75" outlineLevel="2">
      <c r="A533" s="19" t="s">
        <v>358</v>
      </c>
      <c r="B533" s="19" t="s">
        <v>805</v>
      </c>
      <c r="C533" s="1" t="s">
        <v>599</v>
      </c>
      <c r="D533" s="23" t="s">
        <v>600</v>
      </c>
      <c r="E533" s="27" t="s">
        <v>335</v>
      </c>
      <c r="F533" s="2">
        <v>13</v>
      </c>
      <c r="G533" s="27">
        <v>2.1165299999999996</v>
      </c>
      <c r="H533" s="56">
        <v>6</v>
      </c>
      <c r="I533" s="27">
        <v>0.36</v>
      </c>
      <c r="J533" s="27"/>
      <c r="O533" s="27"/>
      <c r="P533" s="23"/>
      <c r="R533" s="23"/>
      <c r="T533" s="26">
        <f t="shared" si="122"/>
        <v>2.4765299999999995</v>
      </c>
    </row>
    <row r="534" spans="1:20" ht="12.75" outlineLevel="2">
      <c r="A534" s="19" t="s">
        <v>358</v>
      </c>
      <c r="B534" s="19" t="s">
        <v>805</v>
      </c>
      <c r="C534" s="1" t="s">
        <v>599</v>
      </c>
      <c r="D534" s="23" t="s">
        <v>600</v>
      </c>
      <c r="E534" s="27" t="s">
        <v>335</v>
      </c>
      <c r="F534" s="2">
        <v>15</v>
      </c>
      <c r="G534" s="27">
        <v>1758.2783399999998</v>
      </c>
      <c r="H534" s="56">
        <v>4937</v>
      </c>
      <c r="I534" s="27">
        <v>493.7</v>
      </c>
      <c r="J534" s="27"/>
      <c r="O534" s="27"/>
      <c r="P534" s="23"/>
      <c r="R534" s="23"/>
      <c r="T534" s="26">
        <f t="shared" si="122"/>
        <v>2251.9783399999997</v>
      </c>
    </row>
    <row r="535" spans="1:20" ht="12.75" outlineLevel="2">
      <c r="A535" s="19" t="s">
        <v>358</v>
      </c>
      <c r="B535" s="19" t="s">
        <v>805</v>
      </c>
      <c r="C535" s="1" t="s">
        <v>599</v>
      </c>
      <c r="D535" s="23" t="s">
        <v>600</v>
      </c>
      <c r="E535" s="27" t="s">
        <v>335</v>
      </c>
      <c r="F535" s="2" t="s">
        <v>337</v>
      </c>
      <c r="G535" s="27">
        <v>103.64679</v>
      </c>
      <c r="H535" s="56">
        <v>28</v>
      </c>
      <c r="I535" s="27">
        <v>1.68</v>
      </c>
      <c r="J535" s="27"/>
      <c r="K535" s="51"/>
      <c r="L535" s="3"/>
      <c r="M535" s="26"/>
      <c r="N535" s="47"/>
      <c r="O535" s="26"/>
      <c r="P535" s="3"/>
      <c r="Q535" s="26"/>
      <c r="R535" s="3"/>
      <c r="T535" s="26">
        <f t="shared" si="122"/>
        <v>105.32679</v>
      </c>
    </row>
    <row r="536" spans="1:20" ht="12.75" outlineLevel="2">
      <c r="A536" s="19" t="s">
        <v>358</v>
      </c>
      <c r="B536" s="19" t="s">
        <v>805</v>
      </c>
      <c r="C536" s="1" t="s">
        <v>599</v>
      </c>
      <c r="D536" s="23" t="s">
        <v>600</v>
      </c>
      <c r="E536" s="27" t="s">
        <v>335</v>
      </c>
      <c r="F536" s="2" t="s">
        <v>338</v>
      </c>
      <c r="G536" s="27">
        <v>379.25901</v>
      </c>
      <c r="H536" s="56">
        <v>177</v>
      </c>
      <c r="I536" s="27">
        <v>10.62</v>
      </c>
      <c r="J536" s="27"/>
      <c r="O536" s="27"/>
      <c r="P536" s="23"/>
      <c r="R536" s="23"/>
      <c r="T536" s="26">
        <f t="shared" si="122"/>
        <v>389.87901</v>
      </c>
    </row>
    <row r="537" spans="1:20" ht="12.75" outlineLevel="2">
      <c r="A537" s="19" t="s">
        <v>358</v>
      </c>
      <c r="B537" s="19" t="s">
        <v>805</v>
      </c>
      <c r="C537" s="1" t="s">
        <v>599</v>
      </c>
      <c r="D537" s="23" t="s">
        <v>600</v>
      </c>
      <c r="E537" s="27" t="s">
        <v>335</v>
      </c>
      <c r="F537" s="2" t="s">
        <v>341</v>
      </c>
      <c r="G537" s="27">
        <v>15.0579</v>
      </c>
      <c r="H537" s="56">
        <v>3</v>
      </c>
      <c r="I537" s="27">
        <v>0.18</v>
      </c>
      <c r="J537" s="27"/>
      <c r="K537" s="51"/>
      <c r="L537" s="3"/>
      <c r="M537" s="26"/>
      <c r="N537" s="47"/>
      <c r="O537" s="26"/>
      <c r="P537" s="3"/>
      <c r="Q537" s="26"/>
      <c r="R537" s="3"/>
      <c r="T537" s="26">
        <f t="shared" si="122"/>
        <v>15.2379</v>
      </c>
    </row>
    <row r="538" spans="1:20" ht="12.75" outlineLevel="2">
      <c r="A538" s="19" t="s">
        <v>358</v>
      </c>
      <c r="B538" s="19" t="s">
        <v>805</v>
      </c>
      <c r="C538" s="1" t="s">
        <v>599</v>
      </c>
      <c r="D538" s="23" t="s">
        <v>600</v>
      </c>
      <c r="E538" s="27" t="s">
        <v>335</v>
      </c>
      <c r="F538" s="2" t="s">
        <v>339</v>
      </c>
      <c r="G538" s="27">
        <v>696.9596399999989</v>
      </c>
      <c r="H538" s="56">
        <v>1128</v>
      </c>
      <c r="I538" s="27">
        <v>67.68</v>
      </c>
      <c r="J538" s="27"/>
      <c r="O538" s="27"/>
      <c r="P538" s="23"/>
      <c r="R538" s="23"/>
      <c r="T538" s="26">
        <f t="shared" si="122"/>
        <v>764.639639999999</v>
      </c>
    </row>
    <row r="539" spans="1:20" ht="12.75" outlineLevel="2">
      <c r="A539" s="19" t="s">
        <v>358</v>
      </c>
      <c r="B539" s="19" t="s">
        <v>805</v>
      </c>
      <c r="C539" s="1" t="s">
        <v>599</v>
      </c>
      <c r="D539" s="23" t="s">
        <v>600</v>
      </c>
      <c r="E539" s="27" t="s">
        <v>335</v>
      </c>
      <c r="F539" s="2" t="s">
        <v>340</v>
      </c>
      <c r="G539" s="27">
        <v>54.340064999999996</v>
      </c>
      <c r="H539" s="56">
        <v>70</v>
      </c>
      <c r="I539" s="27">
        <v>33.6</v>
      </c>
      <c r="J539" s="27"/>
      <c r="O539" s="27"/>
      <c r="P539" s="23"/>
      <c r="R539" s="23"/>
      <c r="T539" s="26">
        <f t="shared" si="122"/>
        <v>87.940065</v>
      </c>
    </row>
    <row r="540" spans="1:20" ht="12.75" outlineLevel="2">
      <c r="A540" s="19" t="s">
        <v>358</v>
      </c>
      <c r="B540" s="19" t="s">
        <v>805</v>
      </c>
      <c r="C540" s="1" t="s">
        <v>599</v>
      </c>
      <c r="D540" s="23" t="s">
        <v>600</v>
      </c>
      <c r="E540" s="27" t="s">
        <v>335</v>
      </c>
      <c r="F540" s="2" t="s">
        <v>356</v>
      </c>
      <c r="G540" s="27"/>
      <c r="H540" s="56"/>
      <c r="I540" s="27"/>
      <c r="J540" s="27">
        <v>180</v>
      </c>
      <c r="O540" s="27"/>
      <c r="P540" s="23"/>
      <c r="R540" s="23"/>
      <c r="T540" s="26">
        <f t="shared" si="122"/>
        <v>180</v>
      </c>
    </row>
    <row r="541" spans="1:20" ht="12.75" outlineLevel="2">
      <c r="A541" s="19" t="s">
        <v>358</v>
      </c>
      <c r="B541" s="19" t="s">
        <v>805</v>
      </c>
      <c r="C541" s="1" t="s">
        <v>599</v>
      </c>
      <c r="D541" s="59" t="s">
        <v>600</v>
      </c>
      <c r="E541" s="60" t="s">
        <v>713</v>
      </c>
      <c r="F541" s="23" t="s">
        <v>713</v>
      </c>
      <c r="K541" s="52">
        <v>4</v>
      </c>
      <c r="L541" s="53">
        <v>0.8</v>
      </c>
      <c r="M541" s="27">
        <f>K541*L541*$M$2</f>
        <v>10032</v>
      </c>
      <c r="T541" s="26">
        <f t="shared" si="122"/>
        <v>10032</v>
      </c>
    </row>
    <row r="542" spans="1:20" ht="12.75" outlineLevel="2">
      <c r="A542" s="19" t="s">
        <v>358</v>
      </c>
      <c r="B542" s="19" t="s">
        <v>805</v>
      </c>
      <c r="C542" s="1" t="s">
        <v>599</v>
      </c>
      <c r="D542" s="23" t="s">
        <v>600</v>
      </c>
      <c r="E542" s="27" t="s">
        <v>710</v>
      </c>
      <c r="F542" s="2" t="s">
        <v>710</v>
      </c>
      <c r="G542" s="27"/>
      <c r="H542" s="56"/>
      <c r="I542" s="27"/>
      <c r="J542" s="27"/>
      <c r="O542" s="27"/>
      <c r="P542" s="23"/>
      <c r="R542" s="23"/>
      <c r="S542" s="27">
        <v>7.02</v>
      </c>
      <c r="T542" s="26">
        <f t="shared" si="122"/>
        <v>7.02</v>
      </c>
    </row>
    <row r="543" spans="1:20" s="3" customFormat="1" ht="12.75" outlineLevel="1">
      <c r="A543" s="222"/>
      <c r="B543" s="222"/>
      <c r="C543" s="224"/>
      <c r="D543" s="3" t="s">
        <v>160</v>
      </c>
      <c r="E543" s="26"/>
      <c r="F543" s="225"/>
      <c r="G543" s="26">
        <f aca="true" t="shared" si="123" ref="G543:T543">SUBTOTAL(9,G532:G542)</f>
        <v>3009.6582749999984</v>
      </c>
      <c r="H543" s="226">
        <f t="shared" si="123"/>
        <v>6349</v>
      </c>
      <c r="I543" s="26">
        <f t="shared" si="123"/>
        <v>607.82</v>
      </c>
      <c r="J543" s="26">
        <f t="shared" si="123"/>
        <v>180</v>
      </c>
      <c r="K543" s="51">
        <f t="shared" si="123"/>
        <v>4</v>
      </c>
      <c r="L543" s="3">
        <f t="shared" si="123"/>
        <v>0.8</v>
      </c>
      <c r="M543" s="26">
        <f t="shared" si="123"/>
        <v>10032</v>
      </c>
      <c r="N543" s="47">
        <f t="shared" si="123"/>
        <v>10</v>
      </c>
      <c r="O543" s="26">
        <f t="shared" si="123"/>
        <v>720</v>
      </c>
      <c r="P543" s="227">
        <f t="shared" si="123"/>
        <v>0</v>
      </c>
      <c r="Q543" s="26">
        <f t="shared" si="123"/>
        <v>0</v>
      </c>
      <c r="R543" s="26">
        <f t="shared" si="123"/>
        <v>0</v>
      </c>
      <c r="S543" s="26">
        <f t="shared" si="123"/>
        <v>7.02</v>
      </c>
      <c r="T543" s="26">
        <f t="shared" si="123"/>
        <v>14556.498274999998</v>
      </c>
    </row>
    <row r="544" spans="1:20" ht="12.75" outlineLevel="2">
      <c r="A544" s="19" t="s">
        <v>358</v>
      </c>
      <c r="B544" s="19" t="s">
        <v>827</v>
      </c>
      <c r="C544" s="1" t="s">
        <v>601</v>
      </c>
      <c r="D544" s="23" t="s">
        <v>602</v>
      </c>
      <c r="E544" s="27" t="s">
        <v>335</v>
      </c>
      <c r="F544" s="2">
        <v>15</v>
      </c>
      <c r="G544" s="27">
        <v>3591.8409150000007</v>
      </c>
      <c r="H544" s="56">
        <v>10301</v>
      </c>
      <c r="I544" s="27">
        <v>1030.1</v>
      </c>
      <c r="J544" s="27"/>
      <c r="O544" s="27"/>
      <c r="P544" s="23"/>
      <c r="R544" s="23"/>
      <c r="T544" s="26">
        <f aca="true" t="shared" si="124" ref="T544:T552">G544+I544+J544+M544+O544+Q544+R544+S544</f>
        <v>4621.940915000001</v>
      </c>
    </row>
    <row r="545" spans="1:20" ht="12.75" outlineLevel="2">
      <c r="A545" s="19" t="s">
        <v>358</v>
      </c>
      <c r="B545" s="19" t="s">
        <v>827</v>
      </c>
      <c r="C545" s="1" t="s">
        <v>601</v>
      </c>
      <c r="D545" s="23" t="s">
        <v>602</v>
      </c>
      <c r="E545" s="27" t="s">
        <v>335</v>
      </c>
      <c r="F545" s="2" t="s">
        <v>337</v>
      </c>
      <c r="G545" s="27">
        <v>10.16145</v>
      </c>
      <c r="H545" s="56">
        <v>4</v>
      </c>
      <c r="I545" s="27">
        <v>0.24</v>
      </c>
      <c r="J545" s="27"/>
      <c r="O545" s="27"/>
      <c r="P545" s="23"/>
      <c r="R545" s="23"/>
      <c r="T545" s="26">
        <f t="shared" si="124"/>
        <v>10.40145</v>
      </c>
    </row>
    <row r="546" spans="1:20" ht="12.75" outlineLevel="2">
      <c r="A546" s="19" t="s">
        <v>358</v>
      </c>
      <c r="B546" s="19" t="s">
        <v>827</v>
      </c>
      <c r="C546" s="1" t="s">
        <v>601</v>
      </c>
      <c r="D546" s="23" t="s">
        <v>602</v>
      </c>
      <c r="E546" s="27" t="s">
        <v>335</v>
      </c>
      <c r="F546" s="2" t="s">
        <v>338</v>
      </c>
      <c r="G546" s="27">
        <v>10.85643</v>
      </c>
      <c r="H546" s="56">
        <v>26</v>
      </c>
      <c r="I546" s="27">
        <v>1.56</v>
      </c>
      <c r="J546" s="27"/>
      <c r="O546" s="27"/>
      <c r="P546" s="23"/>
      <c r="R546" s="23"/>
      <c r="T546" s="26">
        <f t="shared" si="124"/>
        <v>12.41643</v>
      </c>
    </row>
    <row r="547" spans="1:20" ht="12.75" outlineLevel="2">
      <c r="A547" s="19" t="s">
        <v>358</v>
      </c>
      <c r="B547" s="19" t="s">
        <v>827</v>
      </c>
      <c r="C547" s="1" t="s">
        <v>601</v>
      </c>
      <c r="D547" s="23" t="s">
        <v>602</v>
      </c>
      <c r="E547" s="27" t="s">
        <v>335</v>
      </c>
      <c r="F547" s="2" t="s">
        <v>339</v>
      </c>
      <c r="G547" s="27">
        <v>127.88685</v>
      </c>
      <c r="H547" s="56">
        <v>406</v>
      </c>
      <c r="I547" s="27">
        <v>24.36</v>
      </c>
      <c r="J547" s="27"/>
      <c r="O547" s="27"/>
      <c r="P547" s="23"/>
      <c r="R547" s="23"/>
      <c r="T547" s="26">
        <f t="shared" si="124"/>
        <v>152.24685</v>
      </c>
    </row>
    <row r="548" spans="1:20" ht="12.75" outlineLevel="2">
      <c r="A548" s="19" t="s">
        <v>358</v>
      </c>
      <c r="B548" s="19" t="s">
        <v>827</v>
      </c>
      <c r="C548" s="1" t="s">
        <v>601</v>
      </c>
      <c r="D548" s="23" t="s">
        <v>602</v>
      </c>
      <c r="E548" s="27" t="s">
        <v>335</v>
      </c>
      <c r="F548" s="2" t="s">
        <v>356</v>
      </c>
      <c r="G548" s="27"/>
      <c r="H548" s="56"/>
      <c r="I548" s="27"/>
      <c r="J548" s="27">
        <v>180</v>
      </c>
      <c r="K548" s="51"/>
      <c r="L548" s="3"/>
      <c r="M548" s="26"/>
      <c r="N548" s="47"/>
      <c r="O548" s="26"/>
      <c r="P548" s="3"/>
      <c r="Q548" s="26"/>
      <c r="R548" s="3"/>
      <c r="T548" s="26">
        <f t="shared" si="124"/>
        <v>180</v>
      </c>
    </row>
    <row r="549" spans="1:20" ht="12.75" outlineLevel="2">
      <c r="A549" s="19" t="s">
        <v>358</v>
      </c>
      <c r="B549" s="19" t="s">
        <v>827</v>
      </c>
      <c r="C549" s="1" t="s">
        <v>601</v>
      </c>
      <c r="D549" s="23" t="s">
        <v>602</v>
      </c>
      <c r="E549" s="27" t="s">
        <v>335</v>
      </c>
      <c r="F549" s="2" t="s">
        <v>342</v>
      </c>
      <c r="G549" s="27">
        <v>5882.35284</v>
      </c>
      <c r="H549" s="56">
        <v>19959</v>
      </c>
      <c r="I549" s="27">
        <v>1197.54</v>
      </c>
      <c r="J549" s="27"/>
      <c r="K549" s="51"/>
      <c r="L549" s="3"/>
      <c r="M549" s="26"/>
      <c r="N549" s="47"/>
      <c r="O549" s="26"/>
      <c r="P549" s="3"/>
      <c r="Q549" s="26"/>
      <c r="R549" s="3"/>
      <c r="T549" s="26">
        <f t="shared" si="124"/>
        <v>7079.8928399999995</v>
      </c>
    </row>
    <row r="550" spans="1:20" ht="12.75" outlineLevel="2">
      <c r="A550" s="19" t="s">
        <v>358</v>
      </c>
      <c r="B550" s="19" t="s">
        <v>827</v>
      </c>
      <c r="C550" s="1" t="s">
        <v>601</v>
      </c>
      <c r="D550" s="23" t="s">
        <v>602</v>
      </c>
      <c r="E550" s="27" t="s">
        <v>335</v>
      </c>
      <c r="F550" s="2" t="s">
        <v>905</v>
      </c>
      <c r="G550" s="27">
        <v>1634.36</v>
      </c>
      <c r="H550" s="56"/>
      <c r="I550" s="27"/>
      <c r="J550" s="27"/>
      <c r="K550" s="51"/>
      <c r="L550" s="3"/>
      <c r="M550" s="26"/>
      <c r="N550" s="47"/>
      <c r="O550" s="26"/>
      <c r="P550" s="3"/>
      <c r="Q550" s="26"/>
      <c r="R550" s="23"/>
      <c r="T550" s="26">
        <f t="shared" si="124"/>
        <v>1634.36</v>
      </c>
    </row>
    <row r="551" spans="1:20" ht="12.75" outlineLevel="2">
      <c r="A551" s="19" t="s">
        <v>358</v>
      </c>
      <c r="B551" s="19" t="s">
        <v>827</v>
      </c>
      <c r="C551" s="1" t="s">
        <v>601</v>
      </c>
      <c r="D551" s="59" t="s">
        <v>602</v>
      </c>
      <c r="E551" s="60" t="s">
        <v>713</v>
      </c>
      <c r="F551" s="23" t="s">
        <v>713</v>
      </c>
      <c r="K551" s="52">
        <v>1</v>
      </c>
      <c r="L551" s="53">
        <v>1</v>
      </c>
      <c r="M551" s="27">
        <f>K551*L551*$M$2</f>
        <v>3135</v>
      </c>
      <c r="T551" s="26">
        <f t="shared" si="124"/>
        <v>3135</v>
      </c>
    </row>
    <row r="552" spans="1:20" ht="12.75" outlineLevel="2">
      <c r="A552" s="19" t="s">
        <v>358</v>
      </c>
      <c r="B552" s="19" t="s">
        <v>827</v>
      </c>
      <c r="C552" s="1" t="s">
        <v>601</v>
      </c>
      <c r="D552" s="23" t="s">
        <v>602</v>
      </c>
      <c r="E552" s="27" t="s">
        <v>903</v>
      </c>
      <c r="F552" s="2" t="s">
        <v>903</v>
      </c>
      <c r="G552" s="27"/>
      <c r="H552" s="56"/>
      <c r="I552" s="27"/>
      <c r="J552" s="27"/>
      <c r="K552" s="51"/>
      <c r="L552" s="3"/>
      <c r="M552" s="26"/>
      <c r="N552" s="47"/>
      <c r="O552" s="26"/>
      <c r="P552" s="61">
        <f>R552/$R$2</f>
        <v>5837</v>
      </c>
      <c r="Q552" s="27">
        <v>114</v>
      </c>
      <c r="R552" s="27">
        <v>58.37</v>
      </c>
      <c r="T552" s="26">
        <f t="shared" si="124"/>
        <v>172.37</v>
      </c>
    </row>
    <row r="553" spans="1:20" s="3" customFormat="1" ht="12.75" outlineLevel="1">
      <c r="A553" s="222"/>
      <c r="B553" s="222"/>
      <c r="C553" s="224"/>
      <c r="D553" s="3" t="s">
        <v>161</v>
      </c>
      <c r="E553" s="26"/>
      <c r="F553" s="225"/>
      <c r="G553" s="26">
        <f aca="true" t="shared" si="125" ref="G553:T553">SUBTOTAL(9,G544:G552)</f>
        <v>11257.458485000001</v>
      </c>
      <c r="H553" s="226">
        <f t="shared" si="125"/>
        <v>30696</v>
      </c>
      <c r="I553" s="26">
        <f t="shared" si="125"/>
        <v>2253.7999999999997</v>
      </c>
      <c r="J553" s="26">
        <f t="shared" si="125"/>
        <v>180</v>
      </c>
      <c r="K553" s="51">
        <f t="shared" si="125"/>
        <v>1</v>
      </c>
      <c r="L553" s="3">
        <f t="shared" si="125"/>
        <v>1</v>
      </c>
      <c r="M553" s="26">
        <f t="shared" si="125"/>
        <v>3135</v>
      </c>
      <c r="N553" s="47">
        <f t="shared" si="125"/>
        <v>0</v>
      </c>
      <c r="O553" s="26">
        <f t="shared" si="125"/>
        <v>0</v>
      </c>
      <c r="P553" s="227">
        <f t="shared" si="125"/>
        <v>5837</v>
      </c>
      <c r="Q553" s="26">
        <f t="shared" si="125"/>
        <v>114</v>
      </c>
      <c r="R553" s="26">
        <f t="shared" si="125"/>
        <v>58.37</v>
      </c>
      <c r="S553" s="26">
        <f t="shared" si="125"/>
        <v>0</v>
      </c>
      <c r="T553" s="26">
        <f t="shared" si="125"/>
        <v>16998.628485</v>
      </c>
    </row>
    <row r="554" spans="1:20" ht="12.75" outlineLevel="2">
      <c r="A554" s="20" t="s">
        <v>358</v>
      </c>
      <c r="B554" s="19" t="s">
        <v>774</v>
      </c>
      <c r="C554" s="1" t="s">
        <v>607</v>
      </c>
      <c r="D554" s="23" t="s">
        <v>608</v>
      </c>
      <c r="E554" s="36" t="s">
        <v>861</v>
      </c>
      <c r="F554" s="4" t="s">
        <v>861</v>
      </c>
      <c r="G554" s="36"/>
      <c r="H554" s="65"/>
      <c r="I554" s="36"/>
      <c r="J554" s="36"/>
      <c r="K554" s="66"/>
      <c r="L554" s="64"/>
      <c r="M554" s="36"/>
      <c r="N554" s="58">
        <f>O554/$O$2</f>
        <v>2.25</v>
      </c>
      <c r="O554" s="36">
        <v>162</v>
      </c>
      <c r="P554" s="64"/>
      <c r="Q554" s="36"/>
      <c r="R554" s="64"/>
      <c r="S554" s="36"/>
      <c r="T554" s="26">
        <f aca="true" t="shared" si="126" ref="T554:T562">G554+I554+J554+M554+O554+Q554+R554+S554</f>
        <v>162</v>
      </c>
    </row>
    <row r="555" spans="1:20" ht="12.75" outlineLevel="2">
      <c r="A555" s="19" t="s">
        <v>358</v>
      </c>
      <c r="B555" s="19" t="s">
        <v>774</v>
      </c>
      <c r="C555" s="1" t="s">
        <v>607</v>
      </c>
      <c r="D555" s="23" t="s">
        <v>608</v>
      </c>
      <c r="E555" s="27" t="s">
        <v>335</v>
      </c>
      <c r="F555" s="2">
        <v>15</v>
      </c>
      <c r="G555" s="27">
        <v>11.530349999999999</v>
      </c>
      <c r="H555" s="56">
        <v>32</v>
      </c>
      <c r="I555" s="27">
        <v>3.2</v>
      </c>
      <c r="J555" s="27"/>
      <c r="O555" s="27"/>
      <c r="P555" s="23"/>
      <c r="R555" s="23"/>
      <c r="T555" s="26">
        <f t="shared" si="126"/>
        <v>14.730349999999998</v>
      </c>
    </row>
    <row r="556" spans="1:20" ht="12.75" outlineLevel="2">
      <c r="A556" s="19" t="s">
        <v>358</v>
      </c>
      <c r="B556" s="19" t="s">
        <v>774</v>
      </c>
      <c r="C556" s="1" t="s">
        <v>607</v>
      </c>
      <c r="D556" s="23" t="s">
        <v>608</v>
      </c>
      <c r="E556" s="27" t="s">
        <v>335</v>
      </c>
      <c r="F556" s="2" t="s">
        <v>337</v>
      </c>
      <c r="G556" s="27">
        <v>54.071549999999995</v>
      </c>
      <c r="H556" s="56">
        <v>23</v>
      </c>
      <c r="I556" s="27">
        <v>1.38</v>
      </c>
      <c r="J556" s="27"/>
      <c r="O556" s="27"/>
      <c r="P556" s="23"/>
      <c r="R556" s="23"/>
      <c r="T556" s="26">
        <f t="shared" si="126"/>
        <v>55.45155</v>
      </c>
    </row>
    <row r="557" spans="1:20" ht="12.75" outlineLevel="2">
      <c r="A557" s="19" t="s">
        <v>358</v>
      </c>
      <c r="B557" s="19" t="s">
        <v>774</v>
      </c>
      <c r="C557" s="1" t="s">
        <v>607</v>
      </c>
      <c r="D557" s="23" t="s">
        <v>608</v>
      </c>
      <c r="E557" s="27" t="s">
        <v>335</v>
      </c>
      <c r="F557" s="2" t="s">
        <v>338</v>
      </c>
      <c r="G557" s="27">
        <v>35.99154</v>
      </c>
      <c r="H557" s="56">
        <v>20</v>
      </c>
      <c r="I557" s="27">
        <v>1.2</v>
      </c>
      <c r="J557" s="27"/>
      <c r="O557" s="27"/>
      <c r="P557" s="23"/>
      <c r="R557" s="23"/>
      <c r="T557" s="26">
        <f t="shared" si="126"/>
        <v>37.19154</v>
      </c>
    </row>
    <row r="558" spans="1:20" ht="12.75" outlineLevel="2">
      <c r="A558" s="19" t="s">
        <v>358</v>
      </c>
      <c r="B558" s="19" t="s">
        <v>774</v>
      </c>
      <c r="C558" s="1" t="s">
        <v>607</v>
      </c>
      <c r="D558" s="23" t="s">
        <v>608</v>
      </c>
      <c r="E558" s="27" t="s">
        <v>335</v>
      </c>
      <c r="F558" s="2" t="s">
        <v>339</v>
      </c>
      <c r="G558" s="27">
        <v>42.30954</v>
      </c>
      <c r="H558" s="56">
        <v>44</v>
      </c>
      <c r="I558" s="27">
        <v>2.64</v>
      </c>
      <c r="J558" s="27"/>
      <c r="K558" s="51"/>
      <c r="L558" s="3"/>
      <c r="M558" s="26"/>
      <c r="N558" s="47"/>
      <c r="O558" s="26"/>
      <c r="P558" s="3"/>
      <c r="Q558" s="26"/>
      <c r="R558" s="3"/>
      <c r="T558" s="26">
        <f t="shared" si="126"/>
        <v>44.94954</v>
      </c>
    </row>
    <row r="559" spans="1:20" ht="12.75" outlineLevel="2">
      <c r="A559" s="19" t="s">
        <v>358</v>
      </c>
      <c r="B559" s="19" t="s">
        <v>774</v>
      </c>
      <c r="C559" s="1" t="s">
        <v>607</v>
      </c>
      <c r="D559" s="23" t="s">
        <v>608</v>
      </c>
      <c r="E559" s="27" t="s">
        <v>335</v>
      </c>
      <c r="F559" s="2" t="s">
        <v>340</v>
      </c>
      <c r="G559" s="27">
        <v>4.36995</v>
      </c>
      <c r="H559" s="56">
        <v>6</v>
      </c>
      <c r="I559" s="27">
        <v>2.88</v>
      </c>
      <c r="J559" s="27"/>
      <c r="O559" s="27"/>
      <c r="P559" s="23"/>
      <c r="R559" s="23"/>
      <c r="T559" s="26">
        <f t="shared" si="126"/>
        <v>7.24995</v>
      </c>
    </row>
    <row r="560" spans="1:20" ht="12.75" outlineLevel="2">
      <c r="A560" s="20" t="s">
        <v>358</v>
      </c>
      <c r="B560" s="20" t="s">
        <v>774</v>
      </c>
      <c r="C560" s="41" t="s">
        <v>607</v>
      </c>
      <c r="D560" s="64" t="s">
        <v>608</v>
      </c>
      <c r="E560" s="36" t="s">
        <v>335</v>
      </c>
      <c r="F560" s="4" t="s">
        <v>356</v>
      </c>
      <c r="G560" s="36"/>
      <c r="H560" s="65"/>
      <c r="I560" s="36"/>
      <c r="J560" s="36">
        <v>180</v>
      </c>
      <c r="O560" s="27"/>
      <c r="P560" s="23"/>
      <c r="R560" s="23"/>
      <c r="T560" s="26">
        <f t="shared" si="126"/>
        <v>180</v>
      </c>
    </row>
    <row r="561" spans="1:20" ht="12.75" outlineLevel="2">
      <c r="A561" s="20" t="s">
        <v>358</v>
      </c>
      <c r="B561" s="19" t="s">
        <v>774</v>
      </c>
      <c r="C561" s="1" t="s">
        <v>607</v>
      </c>
      <c r="D561" s="59" t="s">
        <v>608</v>
      </c>
      <c r="E561" s="60" t="s">
        <v>713</v>
      </c>
      <c r="F561" s="23" t="s">
        <v>713</v>
      </c>
      <c r="K561" s="52">
        <v>1</v>
      </c>
      <c r="L561" s="53">
        <v>0.5</v>
      </c>
      <c r="M561" s="27">
        <f>K561*L561*$M$2</f>
        <v>1567.5</v>
      </c>
      <c r="T561" s="26">
        <f t="shared" si="126"/>
        <v>1567.5</v>
      </c>
    </row>
    <row r="562" spans="1:20" ht="12.75" outlineLevel="2">
      <c r="A562" s="20" t="s">
        <v>358</v>
      </c>
      <c r="B562" s="19" t="s">
        <v>774</v>
      </c>
      <c r="C562" s="1" t="s">
        <v>607</v>
      </c>
      <c r="D562" s="23" t="s">
        <v>608</v>
      </c>
      <c r="E562" s="36" t="s">
        <v>710</v>
      </c>
      <c r="F562" s="4" t="s">
        <v>710</v>
      </c>
      <c r="G562" s="36"/>
      <c r="H562" s="65"/>
      <c r="I562" s="36"/>
      <c r="J562" s="36"/>
      <c r="K562" s="66"/>
      <c r="L562" s="64"/>
      <c r="M562" s="36"/>
      <c r="N562" s="67"/>
      <c r="O562" s="36"/>
      <c r="P562" s="64"/>
      <c r="Q562" s="36"/>
      <c r="R562" s="64"/>
      <c r="S562" s="36">
        <v>13.5</v>
      </c>
      <c r="T562" s="26">
        <f t="shared" si="126"/>
        <v>13.5</v>
      </c>
    </row>
    <row r="563" spans="1:20" s="3" customFormat="1" ht="12.75" outlineLevel="1">
      <c r="A563" s="222"/>
      <c r="B563" s="222"/>
      <c r="C563" s="224"/>
      <c r="D563" s="3" t="s">
        <v>164</v>
      </c>
      <c r="E563" s="26"/>
      <c r="F563" s="225"/>
      <c r="G563" s="26">
        <f aca="true" t="shared" si="127" ref="G563:T563">SUBTOTAL(9,G554:G562)</f>
        <v>148.27293</v>
      </c>
      <c r="H563" s="226">
        <f t="shared" si="127"/>
        <v>125</v>
      </c>
      <c r="I563" s="26">
        <f t="shared" si="127"/>
        <v>11.3</v>
      </c>
      <c r="J563" s="26">
        <f t="shared" si="127"/>
        <v>180</v>
      </c>
      <c r="K563" s="51">
        <f t="shared" si="127"/>
        <v>1</v>
      </c>
      <c r="L563" s="3">
        <f t="shared" si="127"/>
        <v>0.5</v>
      </c>
      <c r="M563" s="26">
        <f t="shared" si="127"/>
        <v>1567.5</v>
      </c>
      <c r="N563" s="47">
        <f t="shared" si="127"/>
        <v>2.25</v>
      </c>
      <c r="O563" s="26">
        <f t="shared" si="127"/>
        <v>162</v>
      </c>
      <c r="P563" s="227">
        <f t="shared" si="127"/>
        <v>0</v>
      </c>
      <c r="Q563" s="26">
        <f t="shared" si="127"/>
        <v>0</v>
      </c>
      <c r="R563" s="26">
        <f t="shared" si="127"/>
        <v>0</v>
      </c>
      <c r="S563" s="26">
        <f t="shared" si="127"/>
        <v>13.5</v>
      </c>
      <c r="T563" s="26">
        <f t="shared" si="127"/>
        <v>2082.57293</v>
      </c>
    </row>
    <row r="564" spans="1:20" ht="12.75" outlineLevel="2">
      <c r="A564" s="19" t="s">
        <v>358</v>
      </c>
      <c r="B564" s="19" t="s">
        <v>805</v>
      </c>
      <c r="C564" s="1" t="s">
        <v>609</v>
      </c>
      <c r="D564" s="23" t="s">
        <v>610</v>
      </c>
      <c r="E564" s="27" t="s">
        <v>861</v>
      </c>
      <c r="F564" s="2" t="s">
        <v>861</v>
      </c>
      <c r="G564" s="27"/>
      <c r="H564" s="56"/>
      <c r="I564" s="27"/>
      <c r="J564" s="27"/>
      <c r="N564" s="58">
        <f>O564/$O$2</f>
        <v>13.5</v>
      </c>
      <c r="O564" s="27">
        <v>972</v>
      </c>
      <c r="P564" s="23"/>
      <c r="R564" s="23"/>
      <c r="T564" s="26">
        <f aca="true" t="shared" si="128" ref="T564:T571">G564+I564+J564+M564+O564+Q564+R564+S564</f>
        <v>972</v>
      </c>
    </row>
    <row r="565" spans="1:20" ht="12.75" outlineLevel="2">
      <c r="A565" s="19" t="s">
        <v>358</v>
      </c>
      <c r="B565" s="19" t="s">
        <v>805</v>
      </c>
      <c r="C565" s="1" t="s">
        <v>609</v>
      </c>
      <c r="D565" s="23" t="s">
        <v>610</v>
      </c>
      <c r="E565" s="27" t="s">
        <v>335</v>
      </c>
      <c r="F565" s="2">
        <v>15</v>
      </c>
      <c r="G565" s="27">
        <v>43.05717</v>
      </c>
      <c r="H565" s="56">
        <v>121</v>
      </c>
      <c r="I565" s="27">
        <v>12.1</v>
      </c>
      <c r="J565" s="27"/>
      <c r="O565" s="27"/>
      <c r="P565" s="23"/>
      <c r="R565" s="23"/>
      <c r="T565" s="26">
        <f t="shared" si="128"/>
        <v>55.15717</v>
      </c>
    </row>
    <row r="566" spans="1:20" ht="12.75" outlineLevel="2">
      <c r="A566" s="19" t="s">
        <v>358</v>
      </c>
      <c r="B566" s="19" t="s">
        <v>805</v>
      </c>
      <c r="C566" s="1" t="s">
        <v>609</v>
      </c>
      <c r="D566" s="23" t="s">
        <v>610</v>
      </c>
      <c r="E566" s="27" t="s">
        <v>335</v>
      </c>
      <c r="F566" s="2" t="s">
        <v>337</v>
      </c>
      <c r="G566" s="27">
        <v>24.3243</v>
      </c>
      <c r="H566" s="56">
        <v>6</v>
      </c>
      <c r="I566" s="27">
        <v>0.36</v>
      </c>
      <c r="J566" s="27"/>
      <c r="O566" s="27"/>
      <c r="P566" s="23"/>
      <c r="R566" s="23"/>
      <c r="T566" s="26">
        <f t="shared" si="128"/>
        <v>24.6843</v>
      </c>
    </row>
    <row r="567" spans="1:20" ht="12.75" outlineLevel="2">
      <c r="A567" s="19" t="s">
        <v>358</v>
      </c>
      <c r="B567" s="19" t="s">
        <v>805</v>
      </c>
      <c r="C567" s="1" t="s">
        <v>609</v>
      </c>
      <c r="D567" s="23" t="s">
        <v>610</v>
      </c>
      <c r="E567" s="27" t="s">
        <v>335</v>
      </c>
      <c r="F567" s="2" t="s">
        <v>338</v>
      </c>
      <c r="G567" s="27">
        <v>210.4947</v>
      </c>
      <c r="H567" s="56">
        <v>118</v>
      </c>
      <c r="I567" s="27">
        <v>7.08</v>
      </c>
      <c r="J567" s="27"/>
      <c r="O567" s="27"/>
      <c r="P567" s="23"/>
      <c r="R567" s="23"/>
      <c r="T567" s="26">
        <f t="shared" si="128"/>
        <v>217.5747</v>
      </c>
    </row>
    <row r="568" spans="1:20" ht="12.75" outlineLevel="2">
      <c r="A568" s="19" t="s">
        <v>358</v>
      </c>
      <c r="B568" s="19" t="s">
        <v>805</v>
      </c>
      <c r="C568" s="1" t="s">
        <v>609</v>
      </c>
      <c r="D568" s="23" t="s">
        <v>610</v>
      </c>
      <c r="E568" s="27" t="s">
        <v>335</v>
      </c>
      <c r="F568" s="2" t="s">
        <v>339</v>
      </c>
      <c r="G568" s="27">
        <v>144.51372</v>
      </c>
      <c r="H568" s="56">
        <v>294</v>
      </c>
      <c r="I568" s="27">
        <v>17.64</v>
      </c>
      <c r="J568" s="27"/>
      <c r="K568" s="51"/>
      <c r="L568" s="3"/>
      <c r="M568" s="26"/>
      <c r="N568" s="47"/>
      <c r="O568" s="26"/>
      <c r="P568" s="3"/>
      <c r="Q568" s="26"/>
      <c r="R568" s="3"/>
      <c r="T568" s="26">
        <f t="shared" si="128"/>
        <v>162.15372000000002</v>
      </c>
    </row>
    <row r="569" spans="1:20" ht="12.75" outlineLevel="2">
      <c r="A569" s="19" t="s">
        <v>358</v>
      </c>
      <c r="B569" s="19" t="s">
        <v>805</v>
      </c>
      <c r="C569" s="42" t="s">
        <v>609</v>
      </c>
      <c r="D569" s="68" t="s">
        <v>610</v>
      </c>
      <c r="E569" s="27" t="s">
        <v>335</v>
      </c>
      <c r="F569" s="2" t="s">
        <v>340</v>
      </c>
      <c r="G569" s="27">
        <v>63.05364</v>
      </c>
      <c r="H569" s="56">
        <v>52</v>
      </c>
      <c r="I569" s="27">
        <v>24.96</v>
      </c>
      <c r="J569" s="27"/>
      <c r="O569" s="27"/>
      <c r="P569" s="23"/>
      <c r="R569" s="23"/>
      <c r="T569" s="26">
        <f t="shared" si="128"/>
        <v>88.01364000000001</v>
      </c>
    </row>
    <row r="570" spans="1:20" ht="12.75" outlineLevel="2">
      <c r="A570" s="19" t="s">
        <v>358</v>
      </c>
      <c r="B570" s="19" t="s">
        <v>805</v>
      </c>
      <c r="C570" s="42" t="s">
        <v>609</v>
      </c>
      <c r="D570" s="68" t="s">
        <v>610</v>
      </c>
      <c r="E570" s="27" t="s">
        <v>335</v>
      </c>
      <c r="F570" s="2" t="s">
        <v>356</v>
      </c>
      <c r="G570" s="27"/>
      <c r="H570" s="56"/>
      <c r="I570" s="27"/>
      <c r="J570" s="27">
        <v>180</v>
      </c>
      <c r="O570" s="27"/>
      <c r="P570" s="23"/>
      <c r="R570" s="23"/>
      <c r="T570" s="26">
        <f t="shared" si="128"/>
        <v>180</v>
      </c>
    </row>
    <row r="571" spans="1:20" ht="12.75" outlineLevel="2">
      <c r="A571" s="19" t="s">
        <v>358</v>
      </c>
      <c r="B571" s="19" t="s">
        <v>805</v>
      </c>
      <c r="C571" s="42" t="s">
        <v>609</v>
      </c>
      <c r="D571" s="70" t="s">
        <v>610</v>
      </c>
      <c r="E571" s="60" t="s">
        <v>713</v>
      </c>
      <c r="F571" s="23" t="s">
        <v>713</v>
      </c>
      <c r="K571" s="52">
        <v>4</v>
      </c>
      <c r="L571" s="53">
        <v>1</v>
      </c>
      <c r="M571" s="27">
        <f>K571*L571*$M$2</f>
        <v>12540</v>
      </c>
      <c r="T571" s="26">
        <f t="shared" si="128"/>
        <v>12540</v>
      </c>
    </row>
    <row r="572" spans="1:20" s="3" customFormat="1" ht="12.75" outlineLevel="1">
      <c r="A572" s="222"/>
      <c r="B572" s="222"/>
      <c r="C572" s="224"/>
      <c r="D572" s="3" t="s">
        <v>165</v>
      </c>
      <c r="E572" s="26"/>
      <c r="F572" s="225"/>
      <c r="G572" s="26">
        <f aca="true" t="shared" si="129" ref="G572:T572">SUBTOTAL(9,G564:G571)</f>
        <v>485.44353</v>
      </c>
      <c r="H572" s="226">
        <f t="shared" si="129"/>
        <v>591</v>
      </c>
      <c r="I572" s="26">
        <f t="shared" si="129"/>
        <v>62.14</v>
      </c>
      <c r="J572" s="26">
        <f t="shared" si="129"/>
        <v>180</v>
      </c>
      <c r="K572" s="51">
        <f t="shared" si="129"/>
        <v>4</v>
      </c>
      <c r="L572" s="3">
        <f t="shared" si="129"/>
        <v>1</v>
      </c>
      <c r="M572" s="26">
        <f t="shared" si="129"/>
        <v>12540</v>
      </c>
      <c r="N572" s="47">
        <f t="shared" si="129"/>
        <v>13.5</v>
      </c>
      <c r="O572" s="26">
        <f t="shared" si="129"/>
        <v>972</v>
      </c>
      <c r="P572" s="227">
        <f t="shared" si="129"/>
        <v>0</v>
      </c>
      <c r="Q572" s="26">
        <f t="shared" si="129"/>
        <v>0</v>
      </c>
      <c r="R572" s="26">
        <f t="shared" si="129"/>
        <v>0</v>
      </c>
      <c r="S572" s="26">
        <f t="shared" si="129"/>
        <v>0</v>
      </c>
      <c r="T572" s="26">
        <f t="shared" si="129"/>
        <v>14239.58353</v>
      </c>
    </row>
    <row r="573" spans="1:20" ht="12.75" outlineLevel="2">
      <c r="A573" s="19" t="s">
        <v>358</v>
      </c>
      <c r="B573" s="19" t="s">
        <v>833</v>
      </c>
      <c r="C573" s="42" t="s">
        <v>611</v>
      </c>
      <c r="D573" s="68" t="s">
        <v>612</v>
      </c>
      <c r="E573" s="27" t="s">
        <v>861</v>
      </c>
      <c r="F573" s="2" t="s">
        <v>861</v>
      </c>
      <c r="G573" s="27"/>
      <c r="H573" s="56"/>
      <c r="I573" s="27"/>
      <c r="J573" s="27"/>
      <c r="K573" s="51"/>
      <c r="L573" s="3"/>
      <c r="M573" s="26"/>
      <c r="N573" s="58">
        <f>O573/$O$2</f>
        <v>7</v>
      </c>
      <c r="O573" s="27">
        <v>504</v>
      </c>
      <c r="P573" s="3"/>
      <c r="Q573" s="26"/>
      <c r="R573" s="3"/>
      <c r="T573" s="26">
        <f aca="true" t="shared" si="130" ref="T573:T582">G573+I573+J573+M573+O573+Q573+R573+S573</f>
        <v>504</v>
      </c>
    </row>
    <row r="574" spans="1:20" ht="12.75" outlineLevel="2">
      <c r="A574" s="19" t="s">
        <v>358</v>
      </c>
      <c r="B574" s="19" t="s">
        <v>833</v>
      </c>
      <c r="C574" s="42" t="s">
        <v>611</v>
      </c>
      <c r="D574" s="68" t="s">
        <v>612</v>
      </c>
      <c r="E574" s="27" t="s">
        <v>335</v>
      </c>
      <c r="F574" s="2">
        <v>15</v>
      </c>
      <c r="G574" s="27">
        <v>369.197595</v>
      </c>
      <c r="H574" s="56">
        <v>1044</v>
      </c>
      <c r="I574" s="27">
        <v>104.4</v>
      </c>
      <c r="J574" s="27"/>
      <c r="O574" s="27"/>
      <c r="P574" s="23"/>
      <c r="R574" s="23"/>
      <c r="T574" s="26">
        <f t="shared" si="130"/>
        <v>473.59759499999996</v>
      </c>
    </row>
    <row r="575" spans="1:20" ht="12.75" outlineLevel="2">
      <c r="A575" s="19" t="s">
        <v>358</v>
      </c>
      <c r="B575" s="19" t="s">
        <v>833</v>
      </c>
      <c r="C575" s="42" t="s">
        <v>611</v>
      </c>
      <c r="D575" s="68" t="s">
        <v>612</v>
      </c>
      <c r="E575" s="27" t="s">
        <v>335</v>
      </c>
      <c r="F575" s="2" t="s">
        <v>337</v>
      </c>
      <c r="G575" s="27">
        <v>31.410989999999995</v>
      </c>
      <c r="H575" s="56">
        <v>14</v>
      </c>
      <c r="I575" s="27">
        <v>0.84</v>
      </c>
      <c r="J575" s="27"/>
      <c r="O575" s="27"/>
      <c r="P575" s="23"/>
      <c r="R575" s="23"/>
      <c r="T575" s="26">
        <f t="shared" si="130"/>
        <v>32.250989999999994</v>
      </c>
    </row>
    <row r="576" spans="1:20" ht="12.75" outlineLevel="2">
      <c r="A576" s="19" t="s">
        <v>358</v>
      </c>
      <c r="B576" s="19" t="s">
        <v>833</v>
      </c>
      <c r="C576" s="42" t="s">
        <v>611</v>
      </c>
      <c r="D576" s="68" t="s">
        <v>612</v>
      </c>
      <c r="E576" s="27" t="s">
        <v>335</v>
      </c>
      <c r="F576" s="2" t="s">
        <v>338</v>
      </c>
      <c r="G576" s="27">
        <v>189.35045999999997</v>
      </c>
      <c r="H576" s="56">
        <v>144</v>
      </c>
      <c r="I576" s="27">
        <v>8.64</v>
      </c>
      <c r="J576" s="27"/>
      <c r="O576" s="27"/>
      <c r="P576" s="23"/>
      <c r="R576" s="23"/>
      <c r="T576" s="26">
        <f t="shared" si="130"/>
        <v>197.99045999999998</v>
      </c>
    </row>
    <row r="577" spans="1:20" ht="12.75" outlineLevel="2">
      <c r="A577" s="19" t="s">
        <v>358</v>
      </c>
      <c r="B577" s="19" t="s">
        <v>833</v>
      </c>
      <c r="C577" s="42" t="s">
        <v>611</v>
      </c>
      <c r="D577" s="68" t="s">
        <v>612</v>
      </c>
      <c r="E577" s="27" t="s">
        <v>335</v>
      </c>
      <c r="F577" s="2" t="s">
        <v>339</v>
      </c>
      <c r="G577" s="27">
        <v>470.3961599999994</v>
      </c>
      <c r="H577" s="56">
        <v>905</v>
      </c>
      <c r="I577" s="27">
        <v>54.3</v>
      </c>
      <c r="J577" s="27"/>
      <c r="O577" s="27"/>
      <c r="P577" s="23"/>
      <c r="R577" s="23"/>
      <c r="T577" s="26">
        <f t="shared" si="130"/>
        <v>524.6961599999994</v>
      </c>
    </row>
    <row r="578" spans="1:20" ht="12.75" outlineLevel="2">
      <c r="A578" s="19" t="s">
        <v>358</v>
      </c>
      <c r="B578" s="19" t="s">
        <v>833</v>
      </c>
      <c r="C578" s="42" t="s">
        <v>611</v>
      </c>
      <c r="D578" s="68" t="s">
        <v>612</v>
      </c>
      <c r="E578" s="27" t="s">
        <v>335</v>
      </c>
      <c r="F578" s="2" t="s">
        <v>340</v>
      </c>
      <c r="G578" s="27">
        <v>44.1207</v>
      </c>
      <c r="H578" s="56">
        <v>49</v>
      </c>
      <c r="I578" s="27">
        <v>23.52</v>
      </c>
      <c r="J578" s="27"/>
      <c r="O578" s="27"/>
      <c r="P578" s="23"/>
      <c r="R578" s="23"/>
      <c r="T578" s="26">
        <f t="shared" si="130"/>
        <v>67.6407</v>
      </c>
    </row>
    <row r="579" spans="1:20" ht="12.75" outlineLevel="2">
      <c r="A579" s="19" t="s">
        <v>358</v>
      </c>
      <c r="B579" s="19" t="s">
        <v>833</v>
      </c>
      <c r="C579" s="42" t="s">
        <v>611</v>
      </c>
      <c r="D579" s="68" t="s">
        <v>612</v>
      </c>
      <c r="E579" s="27" t="s">
        <v>335</v>
      </c>
      <c r="F579" s="2" t="s">
        <v>356</v>
      </c>
      <c r="G579" s="27"/>
      <c r="H579" s="56"/>
      <c r="I579" s="27"/>
      <c r="J579" s="27">
        <v>180</v>
      </c>
      <c r="K579" s="51"/>
      <c r="L579" s="3"/>
      <c r="M579" s="26"/>
      <c r="N579" s="47"/>
      <c r="O579" s="26"/>
      <c r="P579" s="3"/>
      <c r="Q579" s="26"/>
      <c r="R579" s="3"/>
      <c r="T579" s="26">
        <f t="shared" si="130"/>
        <v>180</v>
      </c>
    </row>
    <row r="580" spans="1:20" ht="12.75" outlineLevel="2">
      <c r="A580" s="19" t="s">
        <v>358</v>
      </c>
      <c r="B580" s="19" t="s">
        <v>833</v>
      </c>
      <c r="C580" s="42" t="s">
        <v>611</v>
      </c>
      <c r="D580" s="68" t="s">
        <v>612</v>
      </c>
      <c r="E580" s="27" t="s">
        <v>335</v>
      </c>
      <c r="F580" s="2" t="s">
        <v>342</v>
      </c>
      <c r="G580" s="27">
        <v>6.907679999999999</v>
      </c>
      <c r="H580" s="56">
        <v>17</v>
      </c>
      <c r="I580" s="27">
        <v>1.02</v>
      </c>
      <c r="J580" s="27"/>
      <c r="K580" s="51"/>
      <c r="L580" s="3"/>
      <c r="M580" s="26"/>
      <c r="N580" s="47"/>
      <c r="O580" s="26"/>
      <c r="P580" s="3"/>
      <c r="Q580" s="26"/>
      <c r="R580" s="3"/>
      <c r="T580" s="26">
        <f t="shared" si="130"/>
        <v>7.927679999999999</v>
      </c>
    </row>
    <row r="581" spans="1:20" ht="12.75" outlineLevel="2">
      <c r="A581" s="19" t="s">
        <v>358</v>
      </c>
      <c r="B581" s="19" t="s">
        <v>833</v>
      </c>
      <c r="C581" s="42" t="s">
        <v>534</v>
      </c>
      <c r="D581" s="68" t="s">
        <v>612</v>
      </c>
      <c r="E581" s="27" t="s">
        <v>861</v>
      </c>
      <c r="F581" s="2" t="s">
        <v>861</v>
      </c>
      <c r="G581" s="27"/>
      <c r="H581" s="56"/>
      <c r="I581" s="27"/>
      <c r="J581" s="27"/>
      <c r="K581" s="51"/>
      <c r="L581" s="3"/>
      <c r="M581" s="26"/>
      <c r="N581" s="58">
        <f>O581/$O$2</f>
        <v>0.5</v>
      </c>
      <c r="O581" s="27">
        <v>36</v>
      </c>
      <c r="P581" s="3"/>
      <c r="Q581" s="26"/>
      <c r="R581" s="3"/>
      <c r="T581" s="26">
        <f t="shared" si="130"/>
        <v>36</v>
      </c>
    </row>
    <row r="582" spans="1:20" ht="12.75" outlineLevel="2">
      <c r="A582" s="19" t="s">
        <v>358</v>
      </c>
      <c r="B582" s="19" t="s">
        <v>833</v>
      </c>
      <c r="C582" s="42" t="s">
        <v>534</v>
      </c>
      <c r="D582" s="70" t="s">
        <v>612</v>
      </c>
      <c r="E582" s="60" t="s">
        <v>713</v>
      </c>
      <c r="F582" s="23" t="s">
        <v>713</v>
      </c>
      <c r="K582" s="52">
        <v>1</v>
      </c>
      <c r="L582" s="53">
        <v>1</v>
      </c>
      <c r="M582" s="27">
        <f>K582*L582*$M$2</f>
        <v>3135</v>
      </c>
      <c r="T582" s="26">
        <f t="shared" si="130"/>
        <v>3135</v>
      </c>
    </row>
    <row r="583" spans="1:20" s="3" customFormat="1" ht="12.75" outlineLevel="1">
      <c r="A583" s="222"/>
      <c r="B583" s="222"/>
      <c r="C583" s="224"/>
      <c r="D583" s="3" t="s">
        <v>166</v>
      </c>
      <c r="E583" s="26"/>
      <c r="F583" s="225"/>
      <c r="G583" s="26">
        <f aca="true" t="shared" si="131" ref="G583:T583">SUBTOTAL(9,G573:G582)</f>
        <v>1111.3835849999994</v>
      </c>
      <c r="H583" s="226">
        <f t="shared" si="131"/>
        <v>2173</v>
      </c>
      <c r="I583" s="26">
        <f t="shared" si="131"/>
        <v>192.72000000000003</v>
      </c>
      <c r="J583" s="26">
        <f t="shared" si="131"/>
        <v>180</v>
      </c>
      <c r="K583" s="51">
        <f t="shared" si="131"/>
        <v>1</v>
      </c>
      <c r="L583" s="3">
        <f t="shared" si="131"/>
        <v>1</v>
      </c>
      <c r="M583" s="26">
        <f t="shared" si="131"/>
        <v>3135</v>
      </c>
      <c r="N583" s="47">
        <f t="shared" si="131"/>
        <v>7.5</v>
      </c>
      <c r="O583" s="26">
        <f t="shared" si="131"/>
        <v>540</v>
      </c>
      <c r="P583" s="227">
        <f t="shared" si="131"/>
        <v>0</v>
      </c>
      <c r="Q583" s="26">
        <f t="shared" si="131"/>
        <v>0</v>
      </c>
      <c r="R583" s="26">
        <f t="shared" si="131"/>
        <v>0</v>
      </c>
      <c r="S583" s="26">
        <f t="shared" si="131"/>
        <v>0</v>
      </c>
      <c r="T583" s="26">
        <f t="shared" si="131"/>
        <v>5159.103584999999</v>
      </c>
    </row>
    <row r="584" spans="1:20" ht="12.75" outlineLevel="2">
      <c r="A584" s="19" t="s">
        <v>358</v>
      </c>
      <c r="B584" s="19" t="s">
        <v>757</v>
      </c>
      <c r="C584" s="1" t="s">
        <v>752</v>
      </c>
      <c r="D584" s="23" t="s">
        <v>736</v>
      </c>
      <c r="E584" s="27" t="s">
        <v>335</v>
      </c>
      <c r="F584" s="2">
        <v>15</v>
      </c>
      <c r="G584" s="27">
        <v>2.469285</v>
      </c>
      <c r="H584" s="56">
        <v>7</v>
      </c>
      <c r="I584" s="27">
        <v>0.7</v>
      </c>
      <c r="J584" s="27"/>
      <c r="O584" s="27"/>
      <c r="P584" s="23"/>
      <c r="R584" s="23"/>
      <c r="T584" s="26">
        <f aca="true" t="shared" si="132" ref="T584:T589">G584+I584+J584+M584+O584+Q584+R584+S584</f>
        <v>3.1692850000000004</v>
      </c>
    </row>
    <row r="585" spans="1:20" ht="12.75" outlineLevel="2">
      <c r="A585" s="19" t="s">
        <v>358</v>
      </c>
      <c r="B585" s="19" t="s">
        <v>757</v>
      </c>
      <c r="C585" s="1" t="s">
        <v>752</v>
      </c>
      <c r="D585" s="23" t="s">
        <v>736</v>
      </c>
      <c r="E585" s="27" t="s">
        <v>335</v>
      </c>
      <c r="F585" s="2" t="s">
        <v>337</v>
      </c>
      <c r="G585" s="27">
        <v>10.393109999999998</v>
      </c>
      <c r="H585" s="56">
        <v>6</v>
      </c>
      <c r="I585" s="27">
        <v>0.36</v>
      </c>
      <c r="J585" s="27"/>
      <c r="O585" s="27"/>
      <c r="P585" s="23"/>
      <c r="R585" s="23"/>
      <c r="T585" s="26">
        <f t="shared" si="132"/>
        <v>10.753109999999998</v>
      </c>
    </row>
    <row r="586" spans="1:20" ht="12.75" outlineLevel="2">
      <c r="A586" s="19" t="s">
        <v>358</v>
      </c>
      <c r="B586" s="19" t="s">
        <v>757</v>
      </c>
      <c r="C586" s="1" t="s">
        <v>752</v>
      </c>
      <c r="D586" s="23" t="s">
        <v>736</v>
      </c>
      <c r="E586" s="27" t="s">
        <v>335</v>
      </c>
      <c r="F586" s="2" t="s">
        <v>338</v>
      </c>
      <c r="G586" s="27">
        <v>2.39031</v>
      </c>
      <c r="H586" s="56">
        <v>2</v>
      </c>
      <c r="I586" s="27">
        <v>0.12</v>
      </c>
      <c r="J586" s="27"/>
      <c r="O586" s="27"/>
      <c r="P586" s="23"/>
      <c r="R586" s="23"/>
      <c r="T586" s="26">
        <f t="shared" si="132"/>
        <v>2.51031</v>
      </c>
    </row>
    <row r="587" spans="1:20" ht="12.75" outlineLevel="2">
      <c r="A587" s="19" t="s">
        <v>358</v>
      </c>
      <c r="B587" s="19" t="s">
        <v>757</v>
      </c>
      <c r="C587" s="42" t="s">
        <v>752</v>
      </c>
      <c r="D587" s="68" t="s">
        <v>736</v>
      </c>
      <c r="E587" s="27" t="s">
        <v>335</v>
      </c>
      <c r="F587" s="2" t="s">
        <v>339</v>
      </c>
      <c r="G587" s="27">
        <v>7.413119999999999</v>
      </c>
      <c r="H587" s="56">
        <v>16</v>
      </c>
      <c r="I587" s="27">
        <v>0.96</v>
      </c>
      <c r="J587" s="27"/>
      <c r="K587" s="51"/>
      <c r="L587" s="3"/>
      <c r="M587" s="48"/>
      <c r="N587" s="47"/>
      <c r="O587" s="26"/>
      <c r="P587" s="3"/>
      <c r="Q587" s="26"/>
      <c r="R587" s="3"/>
      <c r="T587" s="26">
        <f t="shared" si="132"/>
        <v>8.37312</v>
      </c>
    </row>
    <row r="588" spans="1:20" ht="12.75" outlineLevel="2">
      <c r="A588" s="19" t="s">
        <v>358</v>
      </c>
      <c r="B588" s="19" t="s">
        <v>757</v>
      </c>
      <c r="C588" s="42" t="s">
        <v>752</v>
      </c>
      <c r="D588" s="68" t="s">
        <v>736</v>
      </c>
      <c r="E588" s="27" t="s">
        <v>335</v>
      </c>
      <c r="F588" s="2" t="s">
        <v>340</v>
      </c>
      <c r="G588" s="27">
        <v>2.05335</v>
      </c>
      <c r="H588" s="56">
        <v>2</v>
      </c>
      <c r="I588" s="27">
        <v>0.96</v>
      </c>
      <c r="J588" s="27"/>
      <c r="M588" s="69"/>
      <c r="O588" s="27"/>
      <c r="P588" s="23"/>
      <c r="R588" s="23"/>
      <c r="T588" s="26">
        <f t="shared" si="132"/>
        <v>3.01335</v>
      </c>
    </row>
    <row r="589" spans="1:20" ht="12.75" outlineLevel="2">
      <c r="A589" s="19" t="s">
        <v>358</v>
      </c>
      <c r="B589" s="19" t="s">
        <v>757</v>
      </c>
      <c r="C589" s="42" t="s">
        <v>752</v>
      </c>
      <c r="D589" s="38" t="s">
        <v>736</v>
      </c>
      <c r="E589" s="27" t="s">
        <v>335</v>
      </c>
      <c r="F589" s="2" t="s">
        <v>356</v>
      </c>
      <c r="G589" s="27"/>
      <c r="H589" s="56"/>
      <c r="I589" s="27"/>
      <c r="J589" s="27">
        <f>45+15+45</f>
        <v>105</v>
      </c>
      <c r="M589" s="69"/>
      <c r="O589" s="27"/>
      <c r="P589" s="23"/>
      <c r="R589" s="23"/>
      <c r="T589" s="26">
        <f t="shared" si="132"/>
        <v>105</v>
      </c>
    </row>
    <row r="590" spans="1:20" s="3" customFormat="1" ht="12.75" outlineLevel="1">
      <c r="A590" s="222"/>
      <c r="B590" s="222"/>
      <c r="C590" s="224"/>
      <c r="D590" s="3" t="s">
        <v>328</v>
      </c>
      <c r="E590" s="26"/>
      <c r="F590" s="225"/>
      <c r="G590" s="26">
        <f aca="true" t="shared" si="133" ref="G590:T590">SUBTOTAL(9,G584:G589)</f>
        <v>24.719175</v>
      </c>
      <c r="H590" s="226">
        <f t="shared" si="133"/>
        <v>33</v>
      </c>
      <c r="I590" s="26">
        <f t="shared" si="133"/>
        <v>3.1</v>
      </c>
      <c r="J590" s="26">
        <f t="shared" si="133"/>
        <v>105</v>
      </c>
      <c r="K590" s="51">
        <f t="shared" si="133"/>
        <v>0</v>
      </c>
      <c r="L590" s="3">
        <f t="shared" si="133"/>
        <v>0</v>
      </c>
      <c r="M590" s="26">
        <f t="shared" si="133"/>
        <v>0</v>
      </c>
      <c r="N590" s="47">
        <f t="shared" si="133"/>
        <v>0</v>
      </c>
      <c r="O590" s="26">
        <f t="shared" si="133"/>
        <v>0</v>
      </c>
      <c r="P590" s="227">
        <f t="shared" si="133"/>
        <v>0</v>
      </c>
      <c r="Q590" s="26">
        <f t="shared" si="133"/>
        <v>0</v>
      </c>
      <c r="R590" s="26">
        <f t="shared" si="133"/>
        <v>0</v>
      </c>
      <c r="S590" s="26">
        <f t="shared" si="133"/>
        <v>0</v>
      </c>
      <c r="T590" s="26">
        <f t="shared" si="133"/>
        <v>132.819175</v>
      </c>
    </row>
    <row r="591" spans="1:20" ht="12.75" outlineLevel="2">
      <c r="A591" s="19" t="s">
        <v>358</v>
      </c>
      <c r="B591" s="19" t="s">
        <v>828</v>
      </c>
      <c r="C591" s="42" t="s">
        <v>662</v>
      </c>
      <c r="D591" s="37" t="s">
        <v>663</v>
      </c>
      <c r="E591" s="27" t="s">
        <v>861</v>
      </c>
      <c r="F591" s="2" t="s">
        <v>861</v>
      </c>
      <c r="G591" s="27"/>
      <c r="H591" s="56"/>
      <c r="I591" s="27"/>
      <c r="J591" s="27"/>
      <c r="M591" s="69"/>
      <c r="N591" s="58">
        <f>O591/$O$2</f>
        <v>3</v>
      </c>
      <c r="O591" s="27">
        <v>216</v>
      </c>
      <c r="P591" s="23"/>
      <c r="R591" s="23"/>
      <c r="T591" s="26">
        <f aca="true" t="shared" si="134" ref="T591:T600">G591+I591+J591+M591+O591+Q591+R591+S591</f>
        <v>216</v>
      </c>
    </row>
    <row r="592" spans="1:20" ht="12.75" outlineLevel="2">
      <c r="A592" s="19" t="s">
        <v>358</v>
      </c>
      <c r="B592" s="19" t="s">
        <v>828</v>
      </c>
      <c r="C592" s="42" t="s">
        <v>662</v>
      </c>
      <c r="D592" s="68" t="s">
        <v>663</v>
      </c>
      <c r="E592" s="27" t="s">
        <v>335</v>
      </c>
      <c r="F592" s="2">
        <v>15</v>
      </c>
      <c r="G592" s="27">
        <v>8.597744999999998</v>
      </c>
      <c r="H592" s="56">
        <v>24</v>
      </c>
      <c r="I592" s="27">
        <v>2.4</v>
      </c>
      <c r="J592" s="27"/>
      <c r="M592" s="69"/>
      <c r="O592" s="27"/>
      <c r="P592" s="23"/>
      <c r="R592" s="23"/>
      <c r="T592" s="26">
        <f t="shared" si="134"/>
        <v>10.997744999999998</v>
      </c>
    </row>
    <row r="593" spans="1:20" ht="12.75" outlineLevel="2">
      <c r="A593" s="19" t="s">
        <v>358</v>
      </c>
      <c r="B593" s="19" t="s">
        <v>828</v>
      </c>
      <c r="C593" s="42" t="s">
        <v>662</v>
      </c>
      <c r="D593" s="68" t="s">
        <v>663</v>
      </c>
      <c r="E593" s="27" t="s">
        <v>335</v>
      </c>
      <c r="F593" s="2" t="s">
        <v>337</v>
      </c>
      <c r="G593" s="27">
        <v>7.57107</v>
      </c>
      <c r="H593" s="56">
        <v>2</v>
      </c>
      <c r="I593" s="27">
        <v>0.12</v>
      </c>
      <c r="J593" s="27"/>
      <c r="K593" s="51"/>
      <c r="L593" s="3"/>
      <c r="M593" s="48"/>
      <c r="N593" s="47"/>
      <c r="O593" s="26"/>
      <c r="P593" s="3"/>
      <c r="Q593" s="26"/>
      <c r="R593" s="3"/>
      <c r="T593" s="26">
        <f t="shared" si="134"/>
        <v>7.69107</v>
      </c>
    </row>
    <row r="594" spans="1:20" ht="12.75" outlineLevel="2">
      <c r="A594" s="19" t="s">
        <v>358</v>
      </c>
      <c r="B594" s="19" t="s">
        <v>828</v>
      </c>
      <c r="C594" s="42" t="s">
        <v>662</v>
      </c>
      <c r="D594" s="68" t="s">
        <v>663</v>
      </c>
      <c r="E594" s="27" t="s">
        <v>335</v>
      </c>
      <c r="F594" s="2" t="s">
        <v>338</v>
      </c>
      <c r="G594" s="27">
        <v>25.72479</v>
      </c>
      <c r="H594" s="56">
        <v>21</v>
      </c>
      <c r="I594" s="27">
        <v>1.26</v>
      </c>
      <c r="J594" s="27"/>
      <c r="M594" s="69"/>
      <c r="O594" s="27"/>
      <c r="P594" s="23"/>
      <c r="R594" s="23"/>
      <c r="T594" s="26">
        <f t="shared" si="134"/>
        <v>26.98479</v>
      </c>
    </row>
    <row r="595" spans="1:20" ht="12.75" outlineLevel="2">
      <c r="A595" s="19" t="s">
        <v>358</v>
      </c>
      <c r="B595" s="19" t="s">
        <v>828</v>
      </c>
      <c r="C595" s="42" t="s">
        <v>662</v>
      </c>
      <c r="D595" s="68" t="s">
        <v>663</v>
      </c>
      <c r="E595" s="27" t="s">
        <v>335</v>
      </c>
      <c r="F595" s="2" t="s">
        <v>339</v>
      </c>
      <c r="G595" s="27">
        <v>18.490679999999998</v>
      </c>
      <c r="H595" s="56">
        <v>26</v>
      </c>
      <c r="I595" s="27">
        <v>1.56</v>
      </c>
      <c r="J595" s="27"/>
      <c r="M595" s="69"/>
      <c r="O595" s="27"/>
      <c r="P595" s="23"/>
      <c r="R595" s="23"/>
      <c r="T595" s="26">
        <f t="shared" si="134"/>
        <v>20.050679999999996</v>
      </c>
    </row>
    <row r="596" spans="1:20" ht="12.75" outlineLevel="2">
      <c r="A596" s="19" t="s">
        <v>358</v>
      </c>
      <c r="B596" s="19" t="s">
        <v>828</v>
      </c>
      <c r="C596" s="42" t="s">
        <v>662</v>
      </c>
      <c r="D596" s="68" t="s">
        <v>663</v>
      </c>
      <c r="E596" s="27" t="s">
        <v>335</v>
      </c>
      <c r="F596" s="2" t="s">
        <v>340</v>
      </c>
      <c r="G596" s="27">
        <v>10.65636</v>
      </c>
      <c r="H596" s="56">
        <v>15</v>
      </c>
      <c r="I596" s="27">
        <v>7.2</v>
      </c>
      <c r="J596" s="27"/>
      <c r="M596" s="69"/>
      <c r="O596" s="27"/>
      <c r="P596" s="23"/>
      <c r="R596" s="23"/>
      <c r="T596" s="26">
        <f t="shared" si="134"/>
        <v>17.85636</v>
      </c>
    </row>
    <row r="597" spans="1:20" ht="12.75" outlineLevel="2">
      <c r="A597" s="19" t="s">
        <v>358</v>
      </c>
      <c r="B597" s="19" t="s">
        <v>828</v>
      </c>
      <c r="C597" s="42" t="s">
        <v>662</v>
      </c>
      <c r="D597" s="37" t="s">
        <v>663</v>
      </c>
      <c r="E597" s="27" t="s">
        <v>335</v>
      </c>
      <c r="F597" s="2" t="s">
        <v>356</v>
      </c>
      <c r="G597" s="27"/>
      <c r="H597" s="56"/>
      <c r="I597" s="27"/>
      <c r="J597" s="27">
        <v>180</v>
      </c>
      <c r="M597" s="69"/>
      <c r="O597" s="27"/>
      <c r="P597" s="23"/>
      <c r="R597" s="23"/>
      <c r="T597" s="26">
        <f t="shared" si="134"/>
        <v>180</v>
      </c>
    </row>
    <row r="598" spans="1:20" ht="12.75" outlineLevel="2">
      <c r="A598" s="19" t="s">
        <v>358</v>
      </c>
      <c r="B598" s="19" t="s">
        <v>828</v>
      </c>
      <c r="C598" s="42" t="s">
        <v>662</v>
      </c>
      <c r="D598" s="68" t="s">
        <v>663</v>
      </c>
      <c r="E598" s="27" t="s">
        <v>335</v>
      </c>
      <c r="F598" s="2" t="s">
        <v>342</v>
      </c>
      <c r="G598" s="27">
        <v>310.17168</v>
      </c>
      <c r="H598" s="56">
        <v>1052</v>
      </c>
      <c r="I598" s="27">
        <v>63.12</v>
      </c>
      <c r="J598" s="27"/>
      <c r="M598" s="69"/>
      <c r="O598" s="27"/>
      <c r="P598" s="23"/>
      <c r="R598" s="23"/>
      <c r="T598" s="26">
        <f t="shared" si="134"/>
        <v>373.29168</v>
      </c>
    </row>
    <row r="599" spans="1:20" ht="12.75" outlineLevel="2">
      <c r="A599" s="19" t="s">
        <v>358</v>
      </c>
      <c r="B599" s="19" t="s">
        <v>828</v>
      </c>
      <c r="C599" s="42" t="s">
        <v>662</v>
      </c>
      <c r="D599" s="70" t="s">
        <v>663</v>
      </c>
      <c r="E599" s="60" t="s">
        <v>713</v>
      </c>
      <c r="F599" s="23" t="s">
        <v>713</v>
      </c>
      <c r="K599" s="52">
        <v>2.2</v>
      </c>
      <c r="L599" s="53">
        <v>0.15</v>
      </c>
      <c r="M599" s="69">
        <f>K599*L599*$M$2</f>
        <v>1034.55</v>
      </c>
      <c r="T599" s="26">
        <f t="shared" si="134"/>
        <v>1034.55</v>
      </c>
    </row>
    <row r="600" spans="1:20" ht="12.75" outlineLevel="2">
      <c r="A600" s="19" t="s">
        <v>358</v>
      </c>
      <c r="B600" s="19" t="s">
        <v>828</v>
      </c>
      <c r="C600" s="42" t="s">
        <v>662</v>
      </c>
      <c r="D600" s="37" t="s">
        <v>663</v>
      </c>
      <c r="E600" s="27" t="s">
        <v>710</v>
      </c>
      <c r="F600" s="2" t="s">
        <v>710</v>
      </c>
      <c r="G600" s="27"/>
      <c r="H600" s="56"/>
      <c r="I600" s="27"/>
      <c r="J600" s="27"/>
      <c r="M600" s="69"/>
      <c r="O600" s="27"/>
      <c r="P600" s="23"/>
      <c r="R600" s="23"/>
      <c r="S600" s="27">
        <v>4.73</v>
      </c>
      <c r="T600" s="26">
        <f t="shared" si="134"/>
        <v>4.73</v>
      </c>
    </row>
    <row r="601" spans="1:20" s="3" customFormat="1" ht="12.75" outlineLevel="1">
      <c r="A601" s="222"/>
      <c r="B601" s="222"/>
      <c r="C601" s="224"/>
      <c r="D601" s="3" t="s">
        <v>197</v>
      </c>
      <c r="E601" s="26"/>
      <c r="F601" s="225"/>
      <c r="G601" s="26">
        <f aca="true" t="shared" si="135" ref="G601:T601">SUBTOTAL(9,G591:G600)</f>
        <v>381.21232499999996</v>
      </c>
      <c r="H601" s="226">
        <f t="shared" si="135"/>
        <v>1140</v>
      </c>
      <c r="I601" s="26">
        <f t="shared" si="135"/>
        <v>75.66</v>
      </c>
      <c r="J601" s="26">
        <f t="shared" si="135"/>
        <v>180</v>
      </c>
      <c r="K601" s="51">
        <f t="shared" si="135"/>
        <v>2.2</v>
      </c>
      <c r="L601" s="3">
        <f t="shared" si="135"/>
        <v>0.15</v>
      </c>
      <c r="M601" s="26">
        <f t="shared" si="135"/>
        <v>1034.55</v>
      </c>
      <c r="N601" s="47">
        <f t="shared" si="135"/>
        <v>3</v>
      </c>
      <c r="O601" s="26">
        <f t="shared" si="135"/>
        <v>216</v>
      </c>
      <c r="P601" s="227">
        <f t="shared" si="135"/>
        <v>0</v>
      </c>
      <c r="Q601" s="26">
        <f t="shared" si="135"/>
        <v>0</v>
      </c>
      <c r="R601" s="26">
        <f t="shared" si="135"/>
        <v>0</v>
      </c>
      <c r="S601" s="26">
        <f t="shared" si="135"/>
        <v>4.73</v>
      </c>
      <c r="T601" s="26">
        <f t="shared" si="135"/>
        <v>1892.152325</v>
      </c>
    </row>
    <row r="602" spans="1:20" ht="12.75" outlineLevel="2">
      <c r="A602" s="19" t="s">
        <v>358</v>
      </c>
      <c r="B602" s="19" t="s">
        <v>846</v>
      </c>
      <c r="C602" s="42" t="s">
        <v>664</v>
      </c>
      <c r="D602" s="37" t="s">
        <v>665</v>
      </c>
      <c r="E602" s="27" t="s">
        <v>861</v>
      </c>
      <c r="F602" s="2" t="s">
        <v>861</v>
      </c>
      <c r="G602" s="27"/>
      <c r="H602" s="56"/>
      <c r="I602" s="27"/>
      <c r="J602" s="27"/>
      <c r="M602" s="69"/>
      <c r="N602" s="58">
        <f>O602/$O$2</f>
        <v>0.25</v>
      </c>
      <c r="O602" s="27">
        <v>18</v>
      </c>
      <c r="P602" s="23"/>
      <c r="R602" s="23"/>
      <c r="T602" s="26">
        <f aca="true" t="shared" si="136" ref="T602:T611">G602+I602+J602+M602+O602+Q602+R602+S602</f>
        <v>18</v>
      </c>
    </row>
    <row r="603" spans="1:20" ht="12.75" outlineLevel="2">
      <c r="A603" s="19" t="s">
        <v>358</v>
      </c>
      <c r="B603" s="19" t="s">
        <v>846</v>
      </c>
      <c r="C603" s="42" t="s">
        <v>664</v>
      </c>
      <c r="D603" s="68" t="s">
        <v>665</v>
      </c>
      <c r="E603" s="27" t="s">
        <v>335</v>
      </c>
      <c r="F603" s="2">
        <v>15</v>
      </c>
      <c r="G603" s="27">
        <v>67.72369499999999</v>
      </c>
      <c r="H603" s="56">
        <v>189</v>
      </c>
      <c r="I603" s="27">
        <v>18.9</v>
      </c>
      <c r="J603" s="27"/>
      <c r="M603" s="69"/>
      <c r="O603" s="27"/>
      <c r="P603" s="23"/>
      <c r="R603" s="23"/>
      <c r="T603" s="26">
        <f t="shared" si="136"/>
        <v>86.623695</v>
      </c>
    </row>
    <row r="604" spans="1:20" ht="12.75" outlineLevel="2">
      <c r="A604" s="19" t="s">
        <v>358</v>
      </c>
      <c r="B604" s="19" t="s">
        <v>846</v>
      </c>
      <c r="C604" s="42" t="s">
        <v>664</v>
      </c>
      <c r="D604" s="68" t="s">
        <v>665</v>
      </c>
      <c r="E604" s="27" t="s">
        <v>335</v>
      </c>
      <c r="F604" s="2" t="s">
        <v>337</v>
      </c>
      <c r="G604" s="27">
        <v>216.12824999999998</v>
      </c>
      <c r="H604" s="56">
        <v>52</v>
      </c>
      <c r="I604" s="27">
        <v>3.12</v>
      </c>
      <c r="J604" s="27"/>
      <c r="M604" s="69"/>
      <c r="O604" s="27"/>
      <c r="P604" s="23"/>
      <c r="R604" s="23"/>
      <c r="T604" s="26">
        <f t="shared" si="136"/>
        <v>219.24824999999998</v>
      </c>
    </row>
    <row r="605" spans="1:20" ht="12.75" outlineLevel="2">
      <c r="A605" s="19" t="s">
        <v>358</v>
      </c>
      <c r="B605" s="19" t="s">
        <v>846</v>
      </c>
      <c r="C605" s="42" t="s">
        <v>664</v>
      </c>
      <c r="D605" s="68" t="s">
        <v>665</v>
      </c>
      <c r="E605" s="27" t="s">
        <v>335</v>
      </c>
      <c r="F605" s="2" t="s">
        <v>338</v>
      </c>
      <c r="G605" s="27">
        <v>48.437999999999995</v>
      </c>
      <c r="H605" s="56">
        <v>38</v>
      </c>
      <c r="I605" s="27">
        <v>2.28</v>
      </c>
      <c r="J605" s="27"/>
      <c r="K605" s="51"/>
      <c r="L605" s="3"/>
      <c r="M605" s="48"/>
      <c r="N605" s="47"/>
      <c r="O605" s="26"/>
      <c r="P605" s="3"/>
      <c r="Q605" s="26"/>
      <c r="R605" s="3"/>
      <c r="T605" s="26">
        <f t="shared" si="136"/>
        <v>50.717999999999996</v>
      </c>
    </row>
    <row r="606" spans="1:20" ht="12.75" outlineLevel="2">
      <c r="A606" s="19" t="s">
        <v>358</v>
      </c>
      <c r="B606" s="19" t="s">
        <v>846</v>
      </c>
      <c r="C606" s="42" t="s">
        <v>664</v>
      </c>
      <c r="D606" s="68" t="s">
        <v>665</v>
      </c>
      <c r="E606" s="27" t="s">
        <v>335</v>
      </c>
      <c r="F606" s="2" t="s">
        <v>341</v>
      </c>
      <c r="G606" s="27">
        <v>60.60014999999999</v>
      </c>
      <c r="H606" s="56">
        <v>12</v>
      </c>
      <c r="I606" s="27">
        <v>0.72</v>
      </c>
      <c r="J606" s="27"/>
      <c r="M606" s="69"/>
      <c r="O606" s="27"/>
      <c r="P606" s="23"/>
      <c r="R606" s="23"/>
      <c r="T606" s="26">
        <f t="shared" si="136"/>
        <v>61.32014999999999</v>
      </c>
    </row>
    <row r="607" spans="1:20" ht="12.75" outlineLevel="2">
      <c r="A607" s="19" t="s">
        <v>358</v>
      </c>
      <c r="B607" s="19" t="s">
        <v>846</v>
      </c>
      <c r="C607" s="42" t="s">
        <v>664</v>
      </c>
      <c r="D607" s="68" t="s">
        <v>665</v>
      </c>
      <c r="E607" s="27" t="s">
        <v>335</v>
      </c>
      <c r="F607" s="2" t="s">
        <v>339</v>
      </c>
      <c r="G607" s="27">
        <v>70.651035</v>
      </c>
      <c r="H607" s="56">
        <v>127</v>
      </c>
      <c r="I607" s="27">
        <v>7.62</v>
      </c>
      <c r="J607" s="27"/>
      <c r="M607" s="69"/>
      <c r="O607" s="27"/>
      <c r="P607" s="23"/>
      <c r="R607" s="23"/>
      <c r="T607" s="26">
        <f t="shared" si="136"/>
        <v>78.271035</v>
      </c>
    </row>
    <row r="608" spans="1:20" ht="12.75" outlineLevel="2">
      <c r="A608" s="19" t="s">
        <v>358</v>
      </c>
      <c r="B608" s="19" t="s">
        <v>846</v>
      </c>
      <c r="C608" s="42" t="s">
        <v>664</v>
      </c>
      <c r="D608" s="68" t="s">
        <v>665</v>
      </c>
      <c r="E608" s="27" t="s">
        <v>335</v>
      </c>
      <c r="F608" s="2" t="s">
        <v>340</v>
      </c>
      <c r="G608" s="27">
        <v>2.36925</v>
      </c>
      <c r="H608" s="56">
        <v>1</v>
      </c>
      <c r="I608" s="27">
        <v>0.48</v>
      </c>
      <c r="J608" s="27"/>
      <c r="M608" s="69"/>
      <c r="O608" s="27"/>
      <c r="P608" s="23"/>
      <c r="R608" s="23"/>
      <c r="T608" s="26">
        <f t="shared" si="136"/>
        <v>2.84925</v>
      </c>
    </row>
    <row r="609" spans="1:20" ht="12.75" outlineLevel="2">
      <c r="A609" s="19" t="s">
        <v>358</v>
      </c>
      <c r="B609" s="19" t="s">
        <v>846</v>
      </c>
      <c r="C609" s="42" t="s">
        <v>664</v>
      </c>
      <c r="D609" s="37" t="s">
        <v>665</v>
      </c>
      <c r="E609" s="27" t="s">
        <v>335</v>
      </c>
      <c r="F609" s="2" t="s">
        <v>356</v>
      </c>
      <c r="G609" s="27"/>
      <c r="H609" s="56"/>
      <c r="I609" s="27"/>
      <c r="J609" s="27">
        <v>180</v>
      </c>
      <c r="M609" s="69"/>
      <c r="O609" s="27"/>
      <c r="P609" s="23"/>
      <c r="R609" s="23"/>
      <c r="T609" s="26">
        <f t="shared" si="136"/>
        <v>180</v>
      </c>
    </row>
    <row r="610" spans="1:20" ht="12.75" outlineLevel="2">
      <c r="A610" s="19" t="s">
        <v>358</v>
      </c>
      <c r="B610" s="19" t="s">
        <v>846</v>
      </c>
      <c r="C610" s="42" t="s">
        <v>664</v>
      </c>
      <c r="D610" s="70" t="s">
        <v>665</v>
      </c>
      <c r="E610" s="60" t="s">
        <v>713</v>
      </c>
      <c r="F610" s="23" t="s">
        <v>713</v>
      </c>
      <c r="K610" s="52">
        <v>1</v>
      </c>
      <c r="L610" s="53">
        <v>0.62</v>
      </c>
      <c r="M610" s="69">
        <f>K610*L610*$M$2</f>
        <v>1943.7</v>
      </c>
      <c r="T610" s="26">
        <f t="shared" si="136"/>
        <v>1943.7</v>
      </c>
    </row>
    <row r="611" spans="1:20" ht="12.75" outlineLevel="2">
      <c r="A611" s="19" t="s">
        <v>358</v>
      </c>
      <c r="B611" s="19" t="s">
        <v>846</v>
      </c>
      <c r="C611" s="42" t="s">
        <v>664</v>
      </c>
      <c r="D611" s="37" t="s">
        <v>665</v>
      </c>
      <c r="E611" s="27" t="s">
        <v>710</v>
      </c>
      <c r="F611" s="2" t="s">
        <v>710</v>
      </c>
      <c r="G611" s="27"/>
      <c r="H611" s="56"/>
      <c r="I611" s="27"/>
      <c r="J611" s="27"/>
      <c r="M611" s="69"/>
      <c r="O611" s="27"/>
      <c r="P611" s="23"/>
      <c r="R611" s="23"/>
      <c r="S611" s="27">
        <v>148.18</v>
      </c>
      <c r="T611" s="26">
        <f t="shared" si="136"/>
        <v>148.18</v>
      </c>
    </row>
    <row r="612" spans="1:20" s="3" customFormat="1" ht="12.75" outlineLevel="1">
      <c r="A612" s="222"/>
      <c r="B612" s="222"/>
      <c r="C612" s="224"/>
      <c r="D612" s="3" t="s">
        <v>198</v>
      </c>
      <c r="E612" s="26"/>
      <c r="F612" s="225"/>
      <c r="G612" s="26">
        <f aca="true" t="shared" si="137" ref="G612:T612">SUBTOTAL(9,G602:G611)</f>
        <v>465.91038</v>
      </c>
      <c r="H612" s="226">
        <f t="shared" si="137"/>
        <v>419</v>
      </c>
      <c r="I612" s="26">
        <f t="shared" si="137"/>
        <v>33.12</v>
      </c>
      <c r="J612" s="26">
        <f t="shared" si="137"/>
        <v>180</v>
      </c>
      <c r="K612" s="51">
        <f t="shared" si="137"/>
        <v>1</v>
      </c>
      <c r="L612" s="3">
        <f t="shared" si="137"/>
        <v>0.62</v>
      </c>
      <c r="M612" s="26">
        <f t="shared" si="137"/>
        <v>1943.7</v>
      </c>
      <c r="N612" s="47">
        <f t="shared" si="137"/>
        <v>0.25</v>
      </c>
      <c r="O612" s="26">
        <f t="shared" si="137"/>
        <v>18</v>
      </c>
      <c r="P612" s="227">
        <f t="shared" si="137"/>
        <v>0</v>
      </c>
      <c r="Q612" s="26">
        <f t="shared" si="137"/>
        <v>0</v>
      </c>
      <c r="R612" s="26">
        <f t="shared" si="137"/>
        <v>0</v>
      </c>
      <c r="S612" s="26">
        <f t="shared" si="137"/>
        <v>148.18</v>
      </c>
      <c r="T612" s="26">
        <f t="shared" si="137"/>
        <v>2788.91038</v>
      </c>
    </row>
    <row r="613" spans="1:20" ht="12.75" outlineLevel="2">
      <c r="A613" s="19" t="s">
        <v>358</v>
      </c>
      <c r="B613" s="19" t="s">
        <v>828</v>
      </c>
      <c r="C613" s="42" t="s">
        <v>666</v>
      </c>
      <c r="D613" s="37" t="s">
        <v>667</v>
      </c>
      <c r="E613" s="27" t="s">
        <v>861</v>
      </c>
      <c r="F613" s="2" t="s">
        <v>861</v>
      </c>
      <c r="G613" s="27"/>
      <c r="H613" s="56"/>
      <c r="I613" s="27"/>
      <c r="J613" s="27"/>
      <c r="M613" s="69"/>
      <c r="N613" s="58">
        <f>O613/$O$2</f>
        <v>0.25</v>
      </c>
      <c r="O613" s="27">
        <v>18</v>
      </c>
      <c r="P613" s="23"/>
      <c r="R613" s="23"/>
      <c r="T613" s="26">
        <f aca="true" t="shared" si="138" ref="T613:T621">G613+I613+J613+M613+O613+Q613+R613+S613</f>
        <v>18</v>
      </c>
    </row>
    <row r="614" spans="1:20" ht="12.75" outlineLevel="2">
      <c r="A614" s="19" t="s">
        <v>358</v>
      </c>
      <c r="B614" s="19" t="s">
        <v>828</v>
      </c>
      <c r="C614" s="42" t="s">
        <v>666</v>
      </c>
      <c r="D614" s="68" t="s">
        <v>667</v>
      </c>
      <c r="E614" s="27" t="s">
        <v>335</v>
      </c>
      <c r="F614" s="2">
        <v>15</v>
      </c>
      <c r="G614" s="27">
        <v>5.64408</v>
      </c>
      <c r="H614" s="56">
        <v>16</v>
      </c>
      <c r="I614" s="27">
        <v>1.6</v>
      </c>
      <c r="J614" s="27"/>
      <c r="M614" s="69"/>
      <c r="O614" s="27"/>
      <c r="P614" s="23"/>
      <c r="R614" s="23"/>
      <c r="T614" s="26">
        <f t="shared" si="138"/>
        <v>7.24408</v>
      </c>
    </row>
    <row r="615" spans="1:20" ht="12.75" outlineLevel="2">
      <c r="A615" s="19" t="s">
        <v>358</v>
      </c>
      <c r="B615" s="19" t="s">
        <v>828</v>
      </c>
      <c r="C615" s="42" t="s">
        <v>666</v>
      </c>
      <c r="D615" s="68" t="s">
        <v>667</v>
      </c>
      <c r="E615" s="27" t="s">
        <v>335</v>
      </c>
      <c r="F615" s="2" t="s">
        <v>337</v>
      </c>
      <c r="G615" s="27">
        <v>1.28466</v>
      </c>
      <c r="H615" s="56">
        <v>1</v>
      </c>
      <c r="I615" s="27">
        <v>0.06</v>
      </c>
      <c r="J615" s="27"/>
      <c r="M615" s="69"/>
      <c r="O615" s="27"/>
      <c r="P615" s="23"/>
      <c r="R615" s="23"/>
      <c r="T615" s="26">
        <f t="shared" si="138"/>
        <v>1.34466</v>
      </c>
    </row>
    <row r="616" spans="1:20" ht="12.75" outlineLevel="2">
      <c r="A616" s="19" t="s">
        <v>358</v>
      </c>
      <c r="B616" s="19" t="s">
        <v>828</v>
      </c>
      <c r="C616" s="42" t="s">
        <v>666</v>
      </c>
      <c r="D616" s="68" t="s">
        <v>667</v>
      </c>
      <c r="E616" s="27" t="s">
        <v>335</v>
      </c>
      <c r="F616" s="2" t="s">
        <v>338</v>
      </c>
      <c r="G616" s="27">
        <v>37.507859999999994</v>
      </c>
      <c r="H616" s="56">
        <v>24</v>
      </c>
      <c r="I616" s="27">
        <v>1.44</v>
      </c>
      <c r="J616" s="27"/>
      <c r="K616" s="51"/>
      <c r="L616" s="3"/>
      <c r="M616" s="48"/>
      <c r="N616" s="47"/>
      <c r="O616" s="26"/>
      <c r="P616" s="3"/>
      <c r="Q616" s="26"/>
      <c r="R616" s="3"/>
      <c r="T616" s="26">
        <f t="shared" si="138"/>
        <v>38.94785999999999</v>
      </c>
    </row>
    <row r="617" spans="1:20" ht="12.75" outlineLevel="2">
      <c r="A617" s="19" t="s">
        <v>358</v>
      </c>
      <c r="B617" s="19" t="s">
        <v>828</v>
      </c>
      <c r="C617" s="42" t="s">
        <v>666</v>
      </c>
      <c r="D617" s="68" t="s">
        <v>667</v>
      </c>
      <c r="E617" s="27" t="s">
        <v>335</v>
      </c>
      <c r="F617" s="2" t="s">
        <v>339</v>
      </c>
      <c r="G617" s="27">
        <v>34.322534999999995</v>
      </c>
      <c r="H617" s="56">
        <v>74</v>
      </c>
      <c r="I617" s="27">
        <v>4.44</v>
      </c>
      <c r="J617" s="27"/>
      <c r="M617" s="69"/>
      <c r="O617" s="27"/>
      <c r="P617" s="23"/>
      <c r="R617" s="23"/>
      <c r="T617" s="26">
        <f t="shared" si="138"/>
        <v>38.76253499999999</v>
      </c>
    </row>
    <row r="618" spans="1:20" ht="12.75" outlineLevel="2">
      <c r="A618" s="19" t="s">
        <v>358</v>
      </c>
      <c r="B618" s="19" t="s">
        <v>828</v>
      </c>
      <c r="C618" s="42" t="s">
        <v>666</v>
      </c>
      <c r="D618" s="68" t="s">
        <v>667</v>
      </c>
      <c r="E618" s="27" t="s">
        <v>335</v>
      </c>
      <c r="F618" s="2" t="s">
        <v>340</v>
      </c>
      <c r="G618" s="27">
        <v>1.5584399999999998</v>
      </c>
      <c r="H618" s="56">
        <v>3</v>
      </c>
      <c r="I618" s="27">
        <v>1.44</v>
      </c>
      <c r="J618" s="27"/>
      <c r="M618" s="69"/>
      <c r="O618" s="27"/>
      <c r="P618" s="23"/>
      <c r="R618" s="23"/>
      <c r="T618" s="26">
        <f t="shared" si="138"/>
        <v>2.9984399999999996</v>
      </c>
    </row>
    <row r="619" spans="1:20" ht="12.75" outlineLevel="2">
      <c r="A619" s="19" t="s">
        <v>358</v>
      </c>
      <c r="B619" s="19" t="s">
        <v>828</v>
      </c>
      <c r="C619" s="42" t="s">
        <v>666</v>
      </c>
      <c r="D619" s="37" t="s">
        <v>667</v>
      </c>
      <c r="E619" s="27" t="s">
        <v>335</v>
      </c>
      <c r="F619" s="2" t="s">
        <v>356</v>
      </c>
      <c r="G619" s="27"/>
      <c r="H619" s="56"/>
      <c r="I619" s="27"/>
      <c r="J619" s="27">
        <v>180</v>
      </c>
      <c r="M619" s="69"/>
      <c r="O619" s="27"/>
      <c r="P619" s="23"/>
      <c r="R619" s="23"/>
      <c r="T619" s="26">
        <f t="shared" si="138"/>
        <v>180</v>
      </c>
    </row>
    <row r="620" spans="1:20" ht="12.75" outlineLevel="2">
      <c r="A620" s="19" t="s">
        <v>358</v>
      </c>
      <c r="B620" s="19" t="s">
        <v>828</v>
      </c>
      <c r="C620" s="42" t="s">
        <v>666</v>
      </c>
      <c r="D620" s="68" t="s">
        <v>667</v>
      </c>
      <c r="E620" s="27" t="s">
        <v>335</v>
      </c>
      <c r="F620" s="2" t="s">
        <v>342</v>
      </c>
      <c r="G620" s="27">
        <v>516.55968</v>
      </c>
      <c r="H620" s="56">
        <v>1752</v>
      </c>
      <c r="I620" s="27">
        <v>105.12</v>
      </c>
      <c r="J620" s="27"/>
      <c r="M620" s="69"/>
      <c r="O620" s="27"/>
      <c r="P620" s="23"/>
      <c r="R620" s="23"/>
      <c r="T620" s="26">
        <f t="shared" si="138"/>
        <v>621.67968</v>
      </c>
    </row>
    <row r="621" spans="1:20" ht="12.75" outlineLevel="2">
      <c r="A621" s="19" t="s">
        <v>358</v>
      </c>
      <c r="B621" s="19" t="s">
        <v>828</v>
      </c>
      <c r="C621" s="42" t="s">
        <v>666</v>
      </c>
      <c r="D621" s="70" t="s">
        <v>667</v>
      </c>
      <c r="E621" s="60" t="s">
        <v>713</v>
      </c>
      <c r="F621" s="23" t="s">
        <v>713</v>
      </c>
      <c r="K621" s="52">
        <v>4</v>
      </c>
      <c r="L621" s="53">
        <v>0.2</v>
      </c>
      <c r="M621" s="69">
        <f>K621*L621*$M$2</f>
        <v>2508</v>
      </c>
      <c r="T621" s="26">
        <f t="shared" si="138"/>
        <v>2508</v>
      </c>
    </row>
    <row r="622" spans="1:20" s="3" customFormat="1" ht="12.75" outlineLevel="1">
      <c r="A622" s="222"/>
      <c r="B622" s="222"/>
      <c r="C622" s="224"/>
      <c r="D622" s="3" t="s">
        <v>199</v>
      </c>
      <c r="E622" s="26"/>
      <c r="F622" s="225"/>
      <c r="G622" s="26">
        <f aca="true" t="shared" si="139" ref="G622:T622">SUBTOTAL(9,G613:G621)</f>
        <v>596.877255</v>
      </c>
      <c r="H622" s="226">
        <f t="shared" si="139"/>
        <v>1870</v>
      </c>
      <c r="I622" s="26">
        <f t="shared" si="139"/>
        <v>114.10000000000001</v>
      </c>
      <c r="J622" s="26">
        <f t="shared" si="139"/>
        <v>180</v>
      </c>
      <c r="K622" s="51">
        <f t="shared" si="139"/>
        <v>4</v>
      </c>
      <c r="L622" s="3">
        <f t="shared" si="139"/>
        <v>0.2</v>
      </c>
      <c r="M622" s="26">
        <f t="shared" si="139"/>
        <v>2508</v>
      </c>
      <c r="N622" s="47">
        <f t="shared" si="139"/>
        <v>0.25</v>
      </c>
      <c r="O622" s="26">
        <f t="shared" si="139"/>
        <v>18</v>
      </c>
      <c r="P622" s="227">
        <f t="shared" si="139"/>
        <v>0</v>
      </c>
      <c r="Q622" s="26">
        <f t="shared" si="139"/>
        <v>0</v>
      </c>
      <c r="R622" s="26">
        <f t="shared" si="139"/>
        <v>0</v>
      </c>
      <c r="S622" s="26">
        <f t="shared" si="139"/>
        <v>0</v>
      </c>
      <c r="T622" s="26">
        <f t="shared" si="139"/>
        <v>3416.977255</v>
      </c>
    </row>
    <row r="623" spans="1:20" ht="12.75" outlineLevel="2">
      <c r="A623" s="19" t="s">
        <v>358</v>
      </c>
      <c r="B623" s="19" t="s">
        <v>865</v>
      </c>
      <c r="C623" s="44">
        <v>408245</v>
      </c>
      <c r="D623" s="70" t="s">
        <v>940</v>
      </c>
      <c r="E623" s="60" t="s">
        <v>713</v>
      </c>
      <c r="F623" s="23" t="s">
        <v>713</v>
      </c>
      <c r="K623" s="52">
        <v>4</v>
      </c>
      <c r="L623" s="53">
        <v>0.33</v>
      </c>
      <c r="M623" s="69">
        <f>K623*L623*$M$2</f>
        <v>4138.2</v>
      </c>
      <c r="T623" s="26">
        <f>G623+I623+J623+M623+O623+Q623+R623+S623</f>
        <v>4138.2</v>
      </c>
    </row>
    <row r="624" spans="1:20" s="3" customFormat="1" ht="12.75" outlineLevel="1">
      <c r="A624" s="222"/>
      <c r="B624" s="222"/>
      <c r="C624" s="224"/>
      <c r="D624" s="3" t="s">
        <v>330</v>
      </c>
      <c r="E624" s="26"/>
      <c r="F624" s="225"/>
      <c r="G624" s="26">
        <f aca="true" t="shared" si="140" ref="G624:T624">SUBTOTAL(9,G623:G623)</f>
        <v>0</v>
      </c>
      <c r="H624" s="226">
        <f t="shared" si="140"/>
        <v>0</v>
      </c>
      <c r="I624" s="26">
        <f t="shared" si="140"/>
        <v>0</v>
      </c>
      <c r="J624" s="26">
        <f t="shared" si="140"/>
        <v>0</v>
      </c>
      <c r="K624" s="51">
        <f t="shared" si="140"/>
        <v>4</v>
      </c>
      <c r="L624" s="3">
        <f t="shared" si="140"/>
        <v>0.33</v>
      </c>
      <c r="M624" s="26">
        <f t="shared" si="140"/>
        <v>4138.2</v>
      </c>
      <c r="N624" s="47">
        <f t="shared" si="140"/>
        <v>0</v>
      </c>
      <c r="O624" s="26">
        <f t="shared" si="140"/>
        <v>0</v>
      </c>
      <c r="P624" s="227">
        <f t="shared" si="140"/>
        <v>0</v>
      </c>
      <c r="Q624" s="26">
        <f t="shared" si="140"/>
        <v>0</v>
      </c>
      <c r="R624" s="26">
        <f t="shared" si="140"/>
        <v>0</v>
      </c>
      <c r="S624" s="26">
        <f t="shared" si="140"/>
        <v>0</v>
      </c>
      <c r="T624" s="26">
        <f t="shared" si="140"/>
        <v>4138.2</v>
      </c>
    </row>
    <row r="625" spans="1:20" ht="12.75" outlineLevel="2">
      <c r="A625" s="19" t="s">
        <v>358</v>
      </c>
      <c r="B625" s="19" t="s">
        <v>847</v>
      </c>
      <c r="C625" s="42" t="s">
        <v>668</v>
      </c>
      <c r="D625" s="37" t="s">
        <v>669</v>
      </c>
      <c r="E625" s="27" t="s">
        <v>861</v>
      </c>
      <c r="F625" s="2" t="s">
        <v>861</v>
      </c>
      <c r="G625" s="27"/>
      <c r="H625" s="56"/>
      <c r="I625" s="27"/>
      <c r="J625" s="27"/>
      <c r="M625" s="69"/>
      <c r="N625" s="58">
        <f>O625/$O$2</f>
        <v>1.5</v>
      </c>
      <c r="O625" s="27">
        <v>108</v>
      </c>
      <c r="P625" s="23"/>
      <c r="R625" s="23"/>
      <c r="T625" s="26">
        <f aca="true" t="shared" si="141" ref="T625:T632">G625+I625+J625+M625+O625+Q625+R625+S625</f>
        <v>108</v>
      </c>
    </row>
    <row r="626" spans="1:20" ht="12.75" outlineLevel="2">
      <c r="A626" s="19" t="s">
        <v>358</v>
      </c>
      <c r="B626" s="19" t="s">
        <v>847</v>
      </c>
      <c r="C626" s="42" t="s">
        <v>668</v>
      </c>
      <c r="D626" s="68" t="s">
        <v>669</v>
      </c>
      <c r="E626" s="27" t="s">
        <v>335</v>
      </c>
      <c r="F626" s="2">
        <v>15</v>
      </c>
      <c r="G626" s="27">
        <v>34.912214999999996</v>
      </c>
      <c r="H626" s="56">
        <v>93</v>
      </c>
      <c r="I626" s="27">
        <v>9.3</v>
      </c>
      <c r="J626" s="27"/>
      <c r="K626" s="51"/>
      <c r="L626" s="3"/>
      <c r="M626" s="48"/>
      <c r="N626" s="47"/>
      <c r="O626" s="26"/>
      <c r="P626" s="3"/>
      <c r="Q626" s="26"/>
      <c r="R626" s="3"/>
      <c r="T626" s="26">
        <f t="shared" si="141"/>
        <v>44.212215</v>
      </c>
    </row>
    <row r="627" spans="1:20" ht="12.75" outlineLevel="2">
      <c r="A627" s="19" t="s">
        <v>358</v>
      </c>
      <c r="B627" s="19" t="s">
        <v>847</v>
      </c>
      <c r="C627" s="42" t="s">
        <v>668</v>
      </c>
      <c r="D627" s="68" t="s">
        <v>669</v>
      </c>
      <c r="E627" s="27" t="s">
        <v>335</v>
      </c>
      <c r="F627" s="2" t="s">
        <v>337</v>
      </c>
      <c r="G627" s="27">
        <v>18.996119999999998</v>
      </c>
      <c r="H627" s="56">
        <v>12</v>
      </c>
      <c r="I627" s="27">
        <v>0.72</v>
      </c>
      <c r="J627" s="27"/>
      <c r="M627" s="69"/>
      <c r="O627" s="27"/>
      <c r="P627" s="23"/>
      <c r="R627" s="23"/>
      <c r="T627" s="26">
        <f t="shared" si="141"/>
        <v>19.716119999999997</v>
      </c>
    </row>
    <row r="628" spans="1:20" ht="12.75" outlineLevel="2">
      <c r="A628" s="19" t="s">
        <v>358</v>
      </c>
      <c r="B628" s="19" t="s">
        <v>847</v>
      </c>
      <c r="C628" s="42" t="s">
        <v>668</v>
      </c>
      <c r="D628" s="68" t="s">
        <v>669</v>
      </c>
      <c r="E628" s="27" t="s">
        <v>335</v>
      </c>
      <c r="F628" s="2" t="s">
        <v>338</v>
      </c>
      <c r="G628" s="27">
        <v>28.81008</v>
      </c>
      <c r="H628" s="56">
        <v>28</v>
      </c>
      <c r="I628" s="27">
        <v>1.68</v>
      </c>
      <c r="J628" s="27"/>
      <c r="M628" s="69"/>
      <c r="O628" s="27"/>
      <c r="P628" s="23"/>
      <c r="R628" s="23"/>
      <c r="T628" s="26">
        <f t="shared" si="141"/>
        <v>30.49008</v>
      </c>
    </row>
    <row r="629" spans="1:20" ht="12.75" outlineLevel="2">
      <c r="A629" s="19" t="s">
        <v>358</v>
      </c>
      <c r="B629" s="19" t="s">
        <v>847</v>
      </c>
      <c r="C629" s="42" t="s">
        <v>668</v>
      </c>
      <c r="D629" s="68" t="s">
        <v>669</v>
      </c>
      <c r="E629" s="27" t="s">
        <v>335</v>
      </c>
      <c r="F629" s="2" t="s">
        <v>339</v>
      </c>
      <c r="G629" s="27">
        <v>40.293045</v>
      </c>
      <c r="H629" s="56">
        <v>74</v>
      </c>
      <c r="I629" s="27">
        <v>4.44</v>
      </c>
      <c r="J629" s="27"/>
      <c r="M629" s="69"/>
      <c r="O629" s="27"/>
      <c r="P629" s="23"/>
      <c r="R629" s="23"/>
      <c r="T629" s="26">
        <f t="shared" si="141"/>
        <v>44.733045</v>
      </c>
    </row>
    <row r="630" spans="1:20" ht="12.75" outlineLevel="2">
      <c r="A630" s="19" t="s">
        <v>358</v>
      </c>
      <c r="B630" s="19" t="s">
        <v>847</v>
      </c>
      <c r="C630" s="42" t="s">
        <v>668</v>
      </c>
      <c r="D630" s="68" t="s">
        <v>669</v>
      </c>
      <c r="E630" s="27" t="s">
        <v>335</v>
      </c>
      <c r="F630" s="2" t="s">
        <v>340</v>
      </c>
      <c r="G630" s="27">
        <v>0.57915</v>
      </c>
      <c r="H630" s="56">
        <v>1</v>
      </c>
      <c r="I630" s="27">
        <v>0.48</v>
      </c>
      <c r="J630" s="27"/>
      <c r="M630" s="69"/>
      <c r="O630" s="27"/>
      <c r="P630" s="23"/>
      <c r="R630" s="23"/>
      <c r="T630" s="26">
        <f t="shared" si="141"/>
        <v>1.05915</v>
      </c>
    </row>
    <row r="631" spans="1:20" ht="12.75" outlineLevel="2">
      <c r="A631" s="19" t="s">
        <v>358</v>
      </c>
      <c r="B631" s="19" t="s">
        <v>847</v>
      </c>
      <c r="C631" s="42" t="s">
        <v>668</v>
      </c>
      <c r="D631" s="37" t="s">
        <v>669</v>
      </c>
      <c r="E631" s="27" t="s">
        <v>335</v>
      </c>
      <c r="F631" s="2" t="s">
        <v>356</v>
      </c>
      <c r="G631" s="27"/>
      <c r="H631" s="56"/>
      <c r="I631" s="27"/>
      <c r="J631" s="27">
        <v>180</v>
      </c>
      <c r="M631" s="69"/>
      <c r="O631" s="27"/>
      <c r="P631" s="23"/>
      <c r="R631" s="23"/>
      <c r="T631" s="26">
        <f t="shared" si="141"/>
        <v>180</v>
      </c>
    </row>
    <row r="632" spans="1:20" ht="12.75" outlineLevel="2">
      <c r="A632" s="19" t="s">
        <v>358</v>
      </c>
      <c r="B632" s="19" t="s">
        <v>847</v>
      </c>
      <c r="C632" s="42" t="s">
        <v>668</v>
      </c>
      <c r="D632" s="70" t="s">
        <v>669</v>
      </c>
      <c r="E632" s="60" t="s">
        <v>713</v>
      </c>
      <c r="F632" s="23" t="s">
        <v>713</v>
      </c>
      <c r="K632" s="52">
        <v>1</v>
      </c>
      <c r="L632" s="53">
        <v>1</v>
      </c>
      <c r="M632" s="69">
        <f>K632*L632*$M$2</f>
        <v>3135</v>
      </c>
      <c r="T632" s="26">
        <f t="shared" si="141"/>
        <v>3135</v>
      </c>
    </row>
    <row r="633" spans="1:20" s="3" customFormat="1" ht="12.75" outlineLevel="1">
      <c r="A633" s="222"/>
      <c r="B633" s="222"/>
      <c r="C633" s="224"/>
      <c r="D633" s="3" t="s">
        <v>201</v>
      </c>
      <c r="E633" s="26"/>
      <c r="F633" s="225"/>
      <c r="G633" s="26">
        <f aca="true" t="shared" si="142" ref="G633:T633">SUBTOTAL(9,G625:G632)</f>
        <v>123.59061</v>
      </c>
      <c r="H633" s="226">
        <f t="shared" si="142"/>
        <v>208</v>
      </c>
      <c r="I633" s="26">
        <f t="shared" si="142"/>
        <v>16.62</v>
      </c>
      <c r="J633" s="26">
        <f t="shared" si="142"/>
        <v>180</v>
      </c>
      <c r="K633" s="51">
        <f t="shared" si="142"/>
        <v>1</v>
      </c>
      <c r="L633" s="3">
        <f t="shared" si="142"/>
        <v>1</v>
      </c>
      <c r="M633" s="26">
        <f t="shared" si="142"/>
        <v>3135</v>
      </c>
      <c r="N633" s="47">
        <f t="shared" si="142"/>
        <v>1.5</v>
      </c>
      <c r="O633" s="26">
        <f t="shared" si="142"/>
        <v>108</v>
      </c>
      <c r="P633" s="227">
        <f t="shared" si="142"/>
        <v>0</v>
      </c>
      <c r="Q633" s="26">
        <f t="shared" si="142"/>
        <v>0</v>
      </c>
      <c r="R633" s="26">
        <f t="shared" si="142"/>
        <v>0</v>
      </c>
      <c r="S633" s="26">
        <f t="shared" si="142"/>
        <v>0</v>
      </c>
      <c r="T633" s="26">
        <f t="shared" si="142"/>
        <v>3563.21061</v>
      </c>
    </row>
    <row r="634" spans="1:20" ht="12.75" outlineLevel="2">
      <c r="A634" s="19" t="s">
        <v>358</v>
      </c>
      <c r="B634" s="19" t="s">
        <v>847</v>
      </c>
      <c r="C634" s="44">
        <v>408300</v>
      </c>
      <c r="D634" s="70" t="s">
        <v>927</v>
      </c>
      <c r="E634" s="60" t="s">
        <v>713</v>
      </c>
      <c r="F634" s="23" t="s">
        <v>713</v>
      </c>
      <c r="K634" s="52">
        <v>6</v>
      </c>
      <c r="L634" s="53">
        <v>1</v>
      </c>
      <c r="M634" s="69">
        <f>K634*L634*$M$2</f>
        <v>18810</v>
      </c>
      <c r="T634" s="26">
        <f>G634+I634+J634+M634+O634+Q634+R634+S634</f>
        <v>18810</v>
      </c>
    </row>
    <row r="635" spans="1:20" s="3" customFormat="1" ht="12.75" outlineLevel="1">
      <c r="A635" s="222"/>
      <c r="B635" s="222"/>
      <c r="C635" s="224"/>
      <c r="D635" s="3" t="s">
        <v>202</v>
      </c>
      <c r="E635" s="26"/>
      <c r="F635" s="225"/>
      <c r="G635" s="26">
        <f aca="true" t="shared" si="143" ref="G635:T635">SUBTOTAL(9,G634:G634)</f>
        <v>0</v>
      </c>
      <c r="H635" s="226">
        <f t="shared" si="143"/>
        <v>0</v>
      </c>
      <c r="I635" s="26">
        <f t="shared" si="143"/>
        <v>0</v>
      </c>
      <c r="J635" s="26">
        <f t="shared" si="143"/>
        <v>0</v>
      </c>
      <c r="K635" s="51">
        <f t="shared" si="143"/>
        <v>6</v>
      </c>
      <c r="L635" s="3">
        <f t="shared" si="143"/>
        <v>1</v>
      </c>
      <c r="M635" s="26">
        <f t="shared" si="143"/>
        <v>18810</v>
      </c>
      <c r="N635" s="47">
        <f t="shared" si="143"/>
        <v>0</v>
      </c>
      <c r="O635" s="26">
        <f t="shared" si="143"/>
        <v>0</v>
      </c>
      <c r="P635" s="227">
        <f t="shared" si="143"/>
        <v>0</v>
      </c>
      <c r="Q635" s="26">
        <f t="shared" si="143"/>
        <v>0</v>
      </c>
      <c r="R635" s="26">
        <f t="shared" si="143"/>
        <v>0</v>
      </c>
      <c r="S635" s="26">
        <f t="shared" si="143"/>
        <v>0</v>
      </c>
      <c r="T635" s="26">
        <f t="shared" si="143"/>
        <v>18810</v>
      </c>
    </row>
    <row r="636" spans="1:20" ht="12.75" outlineLevel="2">
      <c r="A636" s="19" t="s">
        <v>358</v>
      </c>
      <c r="B636" s="19" t="s">
        <v>848</v>
      </c>
      <c r="C636" s="42" t="s">
        <v>670</v>
      </c>
      <c r="D636" s="37" t="s">
        <v>671</v>
      </c>
      <c r="E636" s="27" t="s">
        <v>861</v>
      </c>
      <c r="F636" s="2" t="s">
        <v>861</v>
      </c>
      <c r="G636" s="27"/>
      <c r="H636" s="56"/>
      <c r="I636" s="27"/>
      <c r="J636" s="27"/>
      <c r="M636" s="69"/>
      <c r="N636" s="58">
        <f>O636/$O$2</f>
        <v>1</v>
      </c>
      <c r="O636" s="27">
        <v>72</v>
      </c>
      <c r="P636" s="23"/>
      <c r="R636" s="23"/>
      <c r="T636" s="26">
        <f aca="true" t="shared" si="144" ref="T636:T646">G636+I636+J636+M636+O636+Q636+R636+S636</f>
        <v>72</v>
      </c>
    </row>
    <row r="637" spans="1:20" ht="12.75" outlineLevel="2">
      <c r="A637" s="19" t="s">
        <v>358</v>
      </c>
      <c r="B637" s="19" t="s">
        <v>848</v>
      </c>
      <c r="C637" s="42" t="s">
        <v>670</v>
      </c>
      <c r="D637" s="68" t="s">
        <v>671</v>
      </c>
      <c r="E637" s="27" t="s">
        <v>335</v>
      </c>
      <c r="F637" s="2">
        <v>15</v>
      </c>
      <c r="G637" s="27">
        <v>850.9398299999999</v>
      </c>
      <c r="H637" s="56">
        <v>2377</v>
      </c>
      <c r="I637" s="27">
        <v>237.7</v>
      </c>
      <c r="J637" s="27"/>
      <c r="M637" s="69"/>
      <c r="O637" s="27"/>
      <c r="P637" s="23"/>
      <c r="R637" s="23"/>
      <c r="T637" s="26">
        <f t="shared" si="144"/>
        <v>1088.6398299999998</v>
      </c>
    </row>
    <row r="638" spans="1:20" ht="12.75" outlineLevel="2">
      <c r="A638" s="19" t="s">
        <v>358</v>
      </c>
      <c r="B638" s="19" t="s">
        <v>848</v>
      </c>
      <c r="C638" s="42" t="s">
        <v>670</v>
      </c>
      <c r="D638" s="68" t="s">
        <v>671</v>
      </c>
      <c r="E638" s="27" t="s">
        <v>335</v>
      </c>
      <c r="F638" s="2" t="s">
        <v>337</v>
      </c>
      <c r="G638" s="27">
        <v>241.67403</v>
      </c>
      <c r="H638" s="56">
        <v>56</v>
      </c>
      <c r="I638" s="27">
        <v>3.36</v>
      </c>
      <c r="J638" s="27"/>
      <c r="M638" s="69"/>
      <c r="O638" s="27"/>
      <c r="P638" s="23"/>
      <c r="R638" s="23"/>
      <c r="T638" s="26">
        <f t="shared" si="144"/>
        <v>245.03403</v>
      </c>
    </row>
    <row r="639" spans="1:20" ht="12.75" outlineLevel="2">
      <c r="A639" s="19" t="s">
        <v>358</v>
      </c>
      <c r="B639" s="19" t="s">
        <v>848</v>
      </c>
      <c r="C639" s="42" t="s">
        <v>670</v>
      </c>
      <c r="D639" s="68" t="s">
        <v>671</v>
      </c>
      <c r="E639" s="27" t="s">
        <v>335</v>
      </c>
      <c r="F639" s="2" t="s">
        <v>338</v>
      </c>
      <c r="G639" s="27">
        <v>1102.517325</v>
      </c>
      <c r="H639" s="56">
        <v>634</v>
      </c>
      <c r="I639" s="27">
        <v>38.04</v>
      </c>
      <c r="J639" s="27"/>
      <c r="K639" s="51"/>
      <c r="L639" s="3"/>
      <c r="M639" s="48"/>
      <c r="N639" s="47"/>
      <c r="O639" s="26"/>
      <c r="P639" s="3"/>
      <c r="Q639" s="26"/>
      <c r="R639" s="3"/>
      <c r="T639" s="26">
        <f t="shared" si="144"/>
        <v>1140.557325</v>
      </c>
    </row>
    <row r="640" spans="1:20" ht="12.75" outlineLevel="2">
      <c r="A640" s="19" t="s">
        <v>358</v>
      </c>
      <c r="B640" s="19" t="s">
        <v>848</v>
      </c>
      <c r="C640" s="42" t="s">
        <v>670</v>
      </c>
      <c r="D640" s="68" t="s">
        <v>671</v>
      </c>
      <c r="E640" s="27" t="s">
        <v>335</v>
      </c>
      <c r="F640" s="2" t="s">
        <v>341</v>
      </c>
      <c r="G640" s="27">
        <v>30.010499999999997</v>
      </c>
      <c r="H640" s="56">
        <v>6</v>
      </c>
      <c r="I640" s="27">
        <v>0.36</v>
      </c>
      <c r="J640" s="27"/>
      <c r="M640" s="69"/>
      <c r="O640" s="27"/>
      <c r="P640" s="23"/>
      <c r="R640" s="23"/>
      <c r="T640" s="26">
        <f t="shared" si="144"/>
        <v>30.370499999999996</v>
      </c>
    </row>
    <row r="641" spans="1:20" ht="12.75" outlineLevel="2">
      <c r="A641" s="19" t="s">
        <v>358</v>
      </c>
      <c r="B641" s="19" t="s">
        <v>848</v>
      </c>
      <c r="C641" s="42" t="s">
        <v>670</v>
      </c>
      <c r="D641" s="68" t="s">
        <v>671</v>
      </c>
      <c r="E641" s="27" t="s">
        <v>335</v>
      </c>
      <c r="F641" s="2" t="s">
        <v>339</v>
      </c>
      <c r="G641" s="27">
        <v>140.88613499999997</v>
      </c>
      <c r="H641" s="56">
        <v>263</v>
      </c>
      <c r="I641" s="27">
        <v>15.78</v>
      </c>
      <c r="J641" s="27"/>
      <c r="M641" s="69"/>
      <c r="O641" s="27"/>
      <c r="P641" s="23"/>
      <c r="R641" s="23"/>
      <c r="T641" s="26">
        <f t="shared" si="144"/>
        <v>156.66613499999997</v>
      </c>
    </row>
    <row r="642" spans="1:20" ht="12.75" outlineLevel="2">
      <c r="A642" s="19" t="s">
        <v>358</v>
      </c>
      <c r="B642" s="19" t="s">
        <v>848</v>
      </c>
      <c r="C642" s="42" t="s">
        <v>670</v>
      </c>
      <c r="D642" s="68" t="s">
        <v>671</v>
      </c>
      <c r="E642" s="27" t="s">
        <v>335</v>
      </c>
      <c r="F642" s="2" t="s">
        <v>340</v>
      </c>
      <c r="G642" s="27">
        <v>159.06618</v>
      </c>
      <c r="H642" s="56">
        <v>172</v>
      </c>
      <c r="I642" s="27">
        <v>82.56</v>
      </c>
      <c r="J642" s="27"/>
      <c r="M642" s="69"/>
      <c r="O642" s="27"/>
      <c r="P642" s="23"/>
      <c r="R642" s="23"/>
      <c r="T642" s="26">
        <f t="shared" si="144"/>
        <v>241.62618</v>
      </c>
    </row>
    <row r="643" spans="1:20" ht="12.75" outlineLevel="2">
      <c r="A643" s="19" t="s">
        <v>358</v>
      </c>
      <c r="B643" s="19" t="s">
        <v>848</v>
      </c>
      <c r="C643" s="42" t="s">
        <v>670</v>
      </c>
      <c r="D643" s="37" t="s">
        <v>671</v>
      </c>
      <c r="E643" s="27" t="s">
        <v>335</v>
      </c>
      <c r="F643" s="2" t="s">
        <v>356</v>
      </c>
      <c r="G643" s="27"/>
      <c r="H643" s="56"/>
      <c r="I643" s="27"/>
      <c r="J643" s="27">
        <v>180</v>
      </c>
      <c r="M643" s="69"/>
      <c r="O643" s="27"/>
      <c r="P643" s="23"/>
      <c r="R643" s="23"/>
      <c r="T643" s="26">
        <f t="shared" si="144"/>
        <v>180</v>
      </c>
    </row>
    <row r="644" spans="1:20" ht="12.75" outlineLevel="2">
      <c r="A644" s="19" t="s">
        <v>358</v>
      </c>
      <c r="B644" s="19" t="s">
        <v>848</v>
      </c>
      <c r="C644" s="42" t="s">
        <v>670</v>
      </c>
      <c r="D644" s="37" t="s">
        <v>671</v>
      </c>
      <c r="E644" s="27" t="s">
        <v>335</v>
      </c>
      <c r="F644" s="2" t="s">
        <v>853</v>
      </c>
      <c r="G644" s="27">
        <v>538.47</v>
      </c>
      <c r="H644" s="56"/>
      <c r="I644" s="27"/>
      <c r="J644" s="27"/>
      <c r="M644" s="69"/>
      <c r="O644" s="27"/>
      <c r="P644" s="23"/>
      <c r="R644" s="23"/>
      <c r="T644" s="26">
        <f t="shared" si="144"/>
        <v>538.47</v>
      </c>
    </row>
    <row r="645" spans="1:20" ht="12.75" outlineLevel="2">
      <c r="A645" s="19" t="s">
        <v>358</v>
      </c>
      <c r="B645" s="19" t="s">
        <v>848</v>
      </c>
      <c r="C645" s="42" t="s">
        <v>670</v>
      </c>
      <c r="D645" s="68" t="s">
        <v>671</v>
      </c>
      <c r="E645" s="27" t="s">
        <v>335</v>
      </c>
      <c r="F645" s="2" t="s">
        <v>344</v>
      </c>
      <c r="G645" s="27">
        <v>1.0319399999999999</v>
      </c>
      <c r="H645" s="56">
        <v>1</v>
      </c>
      <c r="I645" s="27">
        <v>0.06</v>
      </c>
      <c r="J645" s="27"/>
      <c r="M645" s="69"/>
      <c r="O645" s="27"/>
      <c r="P645" s="23"/>
      <c r="R645" s="23"/>
      <c r="T645" s="26">
        <f t="shared" si="144"/>
        <v>1.09194</v>
      </c>
    </row>
    <row r="646" spans="1:20" ht="12.75" outlineLevel="2">
      <c r="A646" s="19" t="s">
        <v>358</v>
      </c>
      <c r="B646" s="19" t="s">
        <v>848</v>
      </c>
      <c r="C646" s="42" t="s">
        <v>670</v>
      </c>
      <c r="D646" s="70" t="s">
        <v>671</v>
      </c>
      <c r="E646" s="60" t="s">
        <v>713</v>
      </c>
      <c r="F646" s="23" t="s">
        <v>713</v>
      </c>
      <c r="K646" s="52">
        <v>2</v>
      </c>
      <c r="L646" s="53">
        <v>0.2</v>
      </c>
      <c r="M646" s="69">
        <f>K646*L646*$M$2</f>
        <v>1254</v>
      </c>
      <c r="T646" s="26">
        <f t="shared" si="144"/>
        <v>1254</v>
      </c>
    </row>
    <row r="647" spans="1:20" s="3" customFormat="1" ht="12.75" outlineLevel="1">
      <c r="A647" s="222"/>
      <c r="B647" s="222"/>
      <c r="C647" s="224"/>
      <c r="D647" s="3" t="s">
        <v>203</v>
      </c>
      <c r="E647" s="26"/>
      <c r="F647" s="225"/>
      <c r="G647" s="26">
        <f aca="true" t="shared" si="145" ref="G647:T647">SUBTOTAL(9,G636:G646)</f>
        <v>3064.59594</v>
      </c>
      <c r="H647" s="226">
        <f t="shared" si="145"/>
        <v>3509</v>
      </c>
      <c r="I647" s="26">
        <f t="shared" si="145"/>
        <v>377.86</v>
      </c>
      <c r="J647" s="26">
        <f t="shared" si="145"/>
        <v>180</v>
      </c>
      <c r="K647" s="51">
        <f t="shared" si="145"/>
        <v>2</v>
      </c>
      <c r="L647" s="3">
        <f t="shared" si="145"/>
        <v>0.2</v>
      </c>
      <c r="M647" s="26">
        <f t="shared" si="145"/>
        <v>1254</v>
      </c>
      <c r="N647" s="47">
        <f t="shared" si="145"/>
        <v>1</v>
      </c>
      <c r="O647" s="26">
        <f t="shared" si="145"/>
        <v>72</v>
      </c>
      <c r="P647" s="227">
        <f t="shared" si="145"/>
        <v>0</v>
      </c>
      <c r="Q647" s="26">
        <f t="shared" si="145"/>
        <v>0</v>
      </c>
      <c r="R647" s="26">
        <f t="shared" si="145"/>
        <v>0</v>
      </c>
      <c r="S647" s="26">
        <f t="shared" si="145"/>
        <v>0</v>
      </c>
      <c r="T647" s="26">
        <f t="shared" si="145"/>
        <v>4948.45594</v>
      </c>
    </row>
    <row r="648" spans="1:20" ht="12.75" outlineLevel="2">
      <c r="A648" s="19" t="s">
        <v>358</v>
      </c>
      <c r="B648" s="23" t="s">
        <v>848</v>
      </c>
      <c r="C648" s="44">
        <v>409001</v>
      </c>
      <c r="D648" s="70" t="s">
        <v>928</v>
      </c>
      <c r="E648" s="60" t="s">
        <v>713</v>
      </c>
      <c r="F648" s="23" t="s">
        <v>713</v>
      </c>
      <c r="K648" s="52">
        <v>2</v>
      </c>
      <c r="L648" s="53">
        <v>0.2</v>
      </c>
      <c r="M648" s="69">
        <f>K648*L648*$M$2</f>
        <v>1254</v>
      </c>
      <c r="T648" s="26">
        <f>G648+I648+J648+M648+O648+Q648+R648+S648</f>
        <v>1254</v>
      </c>
    </row>
    <row r="649" spans="1:20" s="3" customFormat="1" ht="12.75" outlineLevel="1">
      <c r="A649" s="222"/>
      <c r="B649" s="222"/>
      <c r="C649" s="224"/>
      <c r="D649" s="3" t="s">
        <v>205</v>
      </c>
      <c r="E649" s="26"/>
      <c r="F649" s="225"/>
      <c r="G649" s="26">
        <f aca="true" t="shared" si="146" ref="G649:T649">SUBTOTAL(9,G648:G648)</f>
        <v>0</v>
      </c>
      <c r="H649" s="226">
        <f t="shared" si="146"/>
        <v>0</v>
      </c>
      <c r="I649" s="26">
        <f t="shared" si="146"/>
        <v>0</v>
      </c>
      <c r="J649" s="26">
        <f t="shared" si="146"/>
        <v>0</v>
      </c>
      <c r="K649" s="51">
        <f t="shared" si="146"/>
        <v>2</v>
      </c>
      <c r="L649" s="3">
        <f t="shared" si="146"/>
        <v>0.2</v>
      </c>
      <c r="M649" s="26">
        <f t="shared" si="146"/>
        <v>1254</v>
      </c>
      <c r="N649" s="47">
        <f t="shared" si="146"/>
        <v>0</v>
      </c>
      <c r="O649" s="26">
        <f t="shared" si="146"/>
        <v>0</v>
      </c>
      <c r="P649" s="227">
        <f t="shared" si="146"/>
        <v>0</v>
      </c>
      <c r="Q649" s="26">
        <f t="shared" si="146"/>
        <v>0</v>
      </c>
      <c r="R649" s="26">
        <f t="shared" si="146"/>
        <v>0</v>
      </c>
      <c r="S649" s="26">
        <f t="shared" si="146"/>
        <v>0</v>
      </c>
      <c r="T649" s="26">
        <f t="shared" si="146"/>
        <v>1254</v>
      </c>
    </row>
    <row r="650" spans="1:20" ht="12.75" outlineLevel="2">
      <c r="A650" s="19" t="s">
        <v>358</v>
      </c>
      <c r="B650" s="19" t="s">
        <v>816</v>
      </c>
      <c r="C650" s="42" t="s">
        <v>691</v>
      </c>
      <c r="D650" s="68" t="s">
        <v>692</v>
      </c>
      <c r="E650" s="27" t="s">
        <v>335</v>
      </c>
      <c r="F650" s="2">
        <v>15</v>
      </c>
      <c r="G650" s="27">
        <v>35.05437</v>
      </c>
      <c r="H650" s="56">
        <v>99</v>
      </c>
      <c r="I650" s="27">
        <v>9.9</v>
      </c>
      <c r="J650" s="27"/>
      <c r="M650" s="69"/>
      <c r="O650" s="27"/>
      <c r="P650" s="23"/>
      <c r="R650" s="23"/>
      <c r="T650" s="26">
        <f aca="true" t="shared" si="147" ref="T650:T656">G650+I650+J650+M650+O650+Q650+R650+S650</f>
        <v>44.95437</v>
      </c>
    </row>
    <row r="651" spans="1:20" ht="12.75" outlineLevel="2">
      <c r="A651" s="19" t="s">
        <v>358</v>
      </c>
      <c r="B651" s="19" t="s">
        <v>816</v>
      </c>
      <c r="C651" s="42" t="s">
        <v>691</v>
      </c>
      <c r="D651" s="68" t="s">
        <v>692</v>
      </c>
      <c r="E651" s="27" t="s">
        <v>335</v>
      </c>
      <c r="F651" s="2" t="s">
        <v>337</v>
      </c>
      <c r="G651" s="27">
        <v>24.70338</v>
      </c>
      <c r="H651" s="56">
        <v>7</v>
      </c>
      <c r="I651" s="27">
        <v>0.42</v>
      </c>
      <c r="J651" s="27"/>
      <c r="M651" s="69"/>
      <c r="O651" s="27"/>
      <c r="P651" s="23"/>
      <c r="R651" s="23"/>
      <c r="T651" s="26">
        <f t="shared" si="147"/>
        <v>25.12338</v>
      </c>
    </row>
    <row r="652" spans="1:20" ht="12.75" outlineLevel="2">
      <c r="A652" s="19" t="s">
        <v>358</v>
      </c>
      <c r="B652" s="19" t="s">
        <v>816</v>
      </c>
      <c r="C652" s="42" t="s">
        <v>691</v>
      </c>
      <c r="D652" s="68" t="s">
        <v>692</v>
      </c>
      <c r="E652" s="27" t="s">
        <v>335</v>
      </c>
      <c r="F652" s="2" t="s">
        <v>338</v>
      </c>
      <c r="G652" s="27">
        <v>15.23691</v>
      </c>
      <c r="H652" s="56">
        <v>12</v>
      </c>
      <c r="I652" s="27">
        <v>0.72</v>
      </c>
      <c r="J652" s="27"/>
      <c r="M652" s="69"/>
      <c r="O652" s="27"/>
      <c r="P652" s="23"/>
      <c r="R652" s="23"/>
      <c r="T652" s="26">
        <f t="shared" si="147"/>
        <v>15.95691</v>
      </c>
    </row>
    <row r="653" spans="1:20" ht="12.75" outlineLevel="2">
      <c r="A653" s="19" t="s">
        <v>358</v>
      </c>
      <c r="B653" s="19" t="s">
        <v>816</v>
      </c>
      <c r="C653" s="42" t="s">
        <v>691</v>
      </c>
      <c r="D653" s="68" t="s">
        <v>692</v>
      </c>
      <c r="E653" s="27" t="s">
        <v>335</v>
      </c>
      <c r="F653" s="2" t="s">
        <v>339</v>
      </c>
      <c r="G653" s="27">
        <v>131.96195999999998</v>
      </c>
      <c r="H653" s="56">
        <v>274</v>
      </c>
      <c r="I653" s="27">
        <v>16.44</v>
      </c>
      <c r="J653" s="27"/>
      <c r="M653" s="69"/>
      <c r="O653" s="27"/>
      <c r="P653" s="23"/>
      <c r="R653" s="23"/>
      <c r="T653" s="26">
        <f t="shared" si="147"/>
        <v>148.40195999999997</v>
      </c>
    </row>
    <row r="654" spans="1:20" ht="12.75" outlineLevel="2">
      <c r="A654" s="19" t="s">
        <v>358</v>
      </c>
      <c r="B654" s="19" t="s">
        <v>816</v>
      </c>
      <c r="C654" s="42" t="s">
        <v>691</v>
      </c>
      <c r="D654" s="68" t="s">
        <v>692</v>
      </c>
      <c r="E654" s="27" t="s">
        <v>335</v>
      </c>
      <c r="F654" s="2" t="s">
        <v>340</v>
      </c>
      <c r="G654" s="27">
        <v>5.307119999999999</v>
      </c>
      <c r="H654" s="56">
        <v>7</v>
      </c>
      <c r="I654" s="27">
        <v>3.36</v>
      </c>
      <c r="J654" s="27"/>
      <c r="M654" s="69"/>
      <c r="O654" s="27"/>
      <c r="P654" s="23"/>
      <c r="R654" s="23"/>
      <c r="T654" s="26">
        <f t="shared" si="147"/>
        <v>8.667119999999999</v>
      </c>
    </row>
    <row r="655" spans="1:20" ht="12.75" outlineLevel="2">
      <c r="A655" s="19" t="s">
        <v>358</v>
      </c>
      <c r="B655" s="19" t="s">
        <v>816</v>
      </c>
      <c r="C655" s="42" t="s">
        <v>691</v>
      </c>
      <c r="D655" s="37" t="s">
        <v>692</v>
      </c>
      <c r="E655" s="27" t="s">
        <v>335</v>
      </c>
      <c r="F655" s="2" t="s">
        <v>356</v>
      </c>
      <c r="G655" s="27"/>
      <c r="H655" s="56"/>
      <c r="I655" s="27"/>
      <c r="J655" s="27">
        <v>180</v>
      </c>
      <c r="M655" s="69"/>
      <c r="O655" s="27"/>
      <c r="P655" s="23"/>
      <c r="R655" s="23"/>
      <c r="T655" s="26">
        <f t="shared" si="147"/>
        <v>180</v>
      </c>
    </row>
    <row r="656" spans="1:20" ht="12.75" outlineLevel="2">
      <c r="A656" s="19" t="s">
        <v>358</v>
      </c>
      <c r="B656" s="19" t="s">
        <v>816</v>
      </c>
      <c r="C656" s="42" t="s">
        <v>691</v>
      </c>
      <c r="D656" s="70" t="s">
        <v>692</v>
      </c>
      <c r="E656" s="60" t="s">
        <v>713</v>
      </c>
      <c r="F656" s="23" t="s">
        <v>713</v>
      </c>
      <c r="K656" s="52">
        <v>1</v>
      </c>
      <c r="L656" s="53">
        <v>0.21</v>
      </c>
      <c r="M656" s="69">
        <f>K656*L656*$M$2</f>
        <v>658.35</v>
      </c>
      <c r="T656" s="26">
        <f t="shared" si="147"/>
        <v>658.35</v>
      </c>
    </row>
    <row r="657" spans="1:20" s="3" customFormat="1" ht="12.75" outlineLevel="1">
      <c r="A657" s="222"/>
      <c r="B657" s="222"/>
      <c r="C657" s="224"/>
      <c r="D657" s="3" t="s">
        <v>224</v>
      </c>
      <c r="E657" s="26"/>
      <c r="F657" s="225"/>
      <c r="G657" s="26">
        <f aca="true" t="shared" si="148" ref="G657:T657">SUBTOTAL(9,G650:G656)</f>
        <v>212.26373999999998</v>
      </c>
      <c r="H657" s="226">
        <f t="shared" si="148"/>
        <v>399</v>
      </c>
      <c r="I657" s="26">
        <f t="shared" si="148"/>
        <v>30.840000000000003</v>
      </c>
      <c r="J657" s="26">
        <f t="shared" si="148"/>
        <v>180</v>
      </c>
      <c r="K657" s="51">
        <f t="shared" si="148"/>
        <v>1</v>
      </c>
      <c r="L657" s="3">
        <f t="shared" si="148"/>
        <v>0.21</v>
      </c>
      <c r="M657" s="26">
        <f t="shared" si="148"/>
        <v>658.35</v>
      </c>
      <c r="N657" s="47">
        <f t="shared" si="148"/>
        <v>0</v>
      </c>
      <c r="O657" s="26">
        <f t="shared" si="148"/>
        <v>0</v>
      </c>
      <c r="P657" s="227">
        <f t="shared" si="148"/>
        <v>0</v>
      </c>
      <c r="Q657" s="26">
        <f t="shared" si="148"/>
        <v>0</v>
      </c>
      <c r="R657" s="26">
        <f t="shared" si="148"/>
        <v>0</v>
      </c>
      <c r="S657" s="26">
        <f t="shared" si="148"/>
        <v>0</v>
      </c>
      <c r="T657" s="26">
        <f t="shared" si="148"/>
        <v>1081.45374</v>
      </c>
    </row>
    <row r="658" spans="1:20" ht="12.75" outlineLevel="2">
      <c r="A658" s="19" t="s">
        <v>358</v>
      </c>
      <c r="B658" s="19" t="s">
        <v>852</v>
      </c>
      <c r="C658" s="42" t="s">
        <v>695</v>
      </c>
      <c r="D658" s="37" t="s">
        <v>696</v>
      </c>
      <c r="E658" s="27" t="s">
        <v>861</v>
      </c>
      <c r="F658" s="2" t="s">
        <v>861</v>
      </c>
      <c r="G658" s="27"/>
      <c r="H658" s="56"/>
      <c r="I658" s="27"/>
      <c r="J658" s="27"/>
      <c r="M658" s="69"/>
      <c r="N658" s="58">
        <f>O658/$O$2</f>
        <v>2.25</v>
      </c>
      <c r="O658" s="27">
        <v>162</v>
      </c>
      <c r="P658" s="23"/>
      <c r="R658" s="23"/>
      <c r="T658" s="26">
        <f aca="true" t="shared" si="149" ref="T658:T664">G658+I658+J658+M658+O658+Q658+R658+S658</f>
        <v>162</v>
      </c>
    </row>
    <row r="659" spans="1:20" ht="12.75" outlineLevel="2">
      <c r="A659" s="19" t="s">
        <v>358</v>
      </c>
      <c r="B659" s="19" t="s">
        <v>852</v>
      </c>
      <c r="C659" s="42" t="s">
        <v>695</v>
      </c>
      <c r="D659" s="68" t="s">
        <v>696</v>
      </c>
      <c r="E659" s="27" t="s">
        <v>335</v>
      </c>
      <c r="F659" s="2">
        <v>15</v>
      </c>
      <c r="G659" s="27">
        <v>46.210905</v>
      </c>
      <c r="H659" s="56">
        <v>131</v>
      </c>
      <c r="I659" s="27">
        <v>13.1</v>
      </c>
      <c r="J659" s="27"/>
      <c r="M659" s="69"/>
      <c r="O659" s="27"/>
      <c r="P659" s="23"/>
      <c r="R659" s="23"/>
      <c r="T659" s="26">
        <f t="shared" si="149"/>
        <v>59.310905</v>
      </c>
    </row>
    <row r="660" spans="1:20" ht="12.75" outlineLevel="2">
      <c r="A660" s="19" t="s">
        <v>358</v>
      </c>
      <c r="B660" s="19" t="s">
        <v>852</v>
      </c>
      <c r="C660" s="42" t="s">
        <v>695</v>
      </c>
      <c r="D660" s="68" t="s">
        <v>696</v>
      </c>
      <c r="E660" s="27" t="s">
        <v>335</v>
      </c>
      <c r="F660" s="2" t="s">
        <v>337</v>
      </c>
      <c r="G660" s="27">
        <v>1.64268</v>
      </c>
      <c r="H660" s="56">
        <v>1</v>
      </c>
      <c r="I660" s="27">
        <v>0.06</v>
      </c>
      <c r="J660" s="27"/>
      <c r="M660" s="69"/>
      <c r="O660" s="27"/>
      <c r="P660" s="23"/>
      <c r="R660" s="23"/>
      <c r="T660" s="26">
        <f t="shared" si="149"/>
        <v>1.70268</v>
      </c>
    </row>
    <row r="661" spans="1:20" ht="12.75" outlineLevel="2">
      <c r="A661" s="19" t="s">
        <v>358</v>
      </c>
      <c r="B661" s="19" t="s">
        <v>852</v>
      </c>
      <c r="C661" s="42" t="s">
        <v>695</v>
      </c>
      <c r="D661" s="68" t="s">
        <v>696</v>
      </c>
      <c r="E661" s="27" t="s">
        <v>335</v>
      </c>
      <c r="F661" s="2" t="s">
        <v>341</v>
      </c>
      <c r="G661" s="27">
        <v>7.22358</v>
      </c>
      <c r="H661" s="56">
        <v>1</v>
      </c>
      <c r="I661" s="27">
        <v>0.06</v>
      </c>
      <c r="J661" s="27"/>
      <c r="K661" s="51"/>
      <c r="L661" s="3"/>
      <c r="M661" s="48"/>
      <c r="N661" s="47"/>
      <c r="O661" s="26"/>
      <c r="P661" s="3"/>
      <c r="Q661" s="26"/>
      <c r="R661" s="3"/>
      <c r="T661" s="26">
        <f t="shared" si="149"/>
        <v>7.28358</v>
      </c>
    </row>
    <row r="662" spans="1:20" ht="12.75" outlineLevel="2">
      <c r="A662" s="19" t="s">
        <v>358</v>
      </c>
      <c r="B662" s="19" t="s">
        <v>852</v>
      </c>
      <c r="C662" s="42" t="s">
        <v>695</v>
      </c>
      <c r="D662" s="68" t="s">
        <v>696</v>
      </c>
      <c r="E662" s="27" t="s">
        <v>335</v>
      </c>
      <c r="F662" s="2" t="s">
        <v>339</v>
      </c>
      <c r="G662" s="27">
        <v>4.81221</v>
      </c>
      <c r="H662" s="56">
        <v>10</v>
      </c>
      <c r="I662" s="27">
        <v>0.6</v>
      </c>
      <c r="J662" s="27"/>
      <c r="M662" s="69"/>
      <c r="O662" s="27"/>
      <c r="P662" s="23"/>
      <c r="R662" s="23"/>
      <c r="T662" s="26">
        <f t="shared" si="149"/>
        <v>5.41221</v>
      </c>
    </row>
    <row r="663" spans="1:20" ht="12.75" outlineLevel="2">
      <c r="A663" s="19" t="s">
        <v>358</v>
      </c>
      <c r="B663" s="19" t="s">
        <v>852</v>
      </c>
      <c r="C663" s="42" t="s">
        <v>695</v>
      </c>
      <c r="D663" s="37" t="s">
        <v>696</v>
      </c>
      <c r="E663" s="27" t="s">
        <v>335</v>
      </c>
      <c r="F663" s="2" t="s">
        <v>356</v>
      </c>
      <c r="G663" s="27"/>
      <c r="H663" s="56"/>
      <c r="I663" s="27"/>
      <c r="J663" s="27">
        <v>180</v>
      </c>
      <c r="M663" s="69"/>
      <c r="O663" s="27"/>
      <c r="P663" s="23"/>
      <c r="R663" s="23"/>
      <c r="T663" s="26">
        <f t="shared" si="149"/>
        <v>180</v>
      </c>
    </row>
    <row r="664" spans="1:20" ht="12.75" outlineLevel="2">
      <c r="A664" s="19" t="s">
        <v>358</v>
      </c>
      <c r="B664" s="19" t="s">
        <v>852</v>
      </c>
      <c r="C664" s="42" t="s">
        <v>695</v>
      </c>
      <c r="D664" s="70" t="s">
        <v>696</v>
      </c>
      <c r="E664" s="60" t="s">
        <v>713</v>
      </c>
      <c r="F664" s="23" t="s">
        <v>713</v>
      </c>
      <c r="K664" s="52">
        <v>2</v>
      </c>
      <c r="L664" s="53">
        <v>1</v>
      </c>
      <c r="M664" s="69">
        <f>K664*L664*$M$2</f>
        <v>6270</v>
      </c>
      <c r="T664" s="26">
        <f t="shared" si="149"/>
        <v>6270</v>
      </c>
    </row>
    <row r="665" spans="1:20" s="3" customFormat="1" ht="12.75" outlineLevel="1">
      <c r="A665" s="222"/>
      <c r="B665" s="222"/>
      <c r="C665" s="224"/>
      <c r="D665" s="3" t="s">
        <v>227</v>
      </c>
      <c r="E665" s="26"/>
      <c r="F665" s="225"/>
      <c r="G665" s="26">
        <f aca="true" t="shared" si="150" ref="G665:T665">SUBTOTAL(9,G658:G664)</f>
        <v>59.889374999999994</v>
      </c>
      <c r="H665" s="226">
        <f t="shared" si="150"/>
        <v>143</v>
      </c>
      <c r="I665" s="26">
        <f t="shared" si="150"/>
        <v>13.82</v>
      </c>
      <c r="J665" s="26">
        <f t="shared" si="150"/>
        <v>180</v>
      </c>
      <c r="K665" s="51">
        <f t="shared" si="150"/>
        <v>2</v>
      </c>
      <c r="L665" s="3">
        <f t="shared" si="150"/>
        <v>1</v>
      </c>
      <c r="M665" s="26">
        <f t="shared" si="150"/>
        <v>6270</v>
      </c>
      <c r="N665" s="47">
        <f t="shared" si="150"/>
        <v>2.25</v>
      </c>
      <c r="O665" s="26">
        <f t="shared" si="150"/>
        <v>162</v>
      </c>
      <c r="P665" s="227">
        <f t="shared" si="150"/>
        <v>0</v>
      </c>
      <c r="Q665" s="26">
        <f t="shared" si="150"/>
        <v>0</v>
      </c>
      <c r="R665" s="26">
        <f t="shared" si="150"/>
        <v>0</v>
      </c>
      <c r="S665" s="26">
        <f t="shared" si="150"/>
        <v>0</v>
      </c>
      <c r="T665" s="26">
        <f t="shared" si="150"/>
        <v>6685.709375</v>
      </c>
    </row>
    <row r="666" spans="1:20" ht="12.75" outlineLevel="2">
      <c r="A666" s="19" t="s">
        <v>358</v>
      </c>
      <c r="B666" s="19" t="s">
        <v>852</v>
      </c>
      <c r="C666" s="42" t="s">
        <v>695</v>
      </c>
      <c r="D666" s="37" t="s">
        <v>698</v>
      </c>
      <c r="E666" s="27" t="s">
        <v>861</v>
      </c>
      <c r="F666" s="2" t="s">
        <v>861</v>
      </c>
      <c r="G666" s="27"/>
      <c r="H666" s="56"/>
      <c r="I666" s="27"/>
      <c r="J666" s="27"/>
      <c r="M666" s="69"/>
      <c r="N666" s="58">
        <f>O666/$O$2</f>
        <v>1</v>
      </c>
      <c r="O666" s="27">
        <v>72</v>
      </c>
      <c r="P666" s="23"/>
      <c r="R666" s="23"/>
      <c r="T666" s="26">
        <f aca="true" t="shared" si="151" ref="T666:T672">G666+I666+J666+M666+O666+Q666+R666+S666</f>
        <v>72</v>
      </c>
    </row>
    <row r="667" spans="1:20" ht="12.75" outlineLevel="2">
      <c r="A667" s="19" t="s">
        <v>358</v>
      </c>
      <c r="B667" s="19" t="s">
        <v>852</v>
      </c>
      <c r="C667" s="42" t="s">
        <v>695</v>
      </c>
      <c r="D667" s="70" t="s">
        <v>698</v>
      </c>
      <c r="E667" s="60" t="s">
        <v>713</v>
      </c>
      <c r="F667" s="23" t="s">
        <v>713</v>
      </c>
      <c r="K667" s="52">
        <v>2</v>
      </c>
      <c r="L667" s="53">
        <v>1</v>
      </c>
      <c r="M667" s="69">
        <f>K667*L667*$M$2</f>
        <v>6270</v>
      </c>
      <c r="T667" s="26">
        <f t="shared" si="151"/>
        <v>6270</v>
      </c>
    </row>
    <row r="668" spans="1:20" ht="12.75" outlineLevel="2">
      <c r="A668" s="19" t="s">
        <v>358</v>
      </c>
      <c r="B668" s="19" t="s">
        <v>852</v>
      </c>
      <c r="C668" s="42" t="s">
        <v>697</v>
      </c>
      <c r="D668" s="68" t="s">
        <v>698</v>
      </c>
      <c r="E668" s="27" t="s">
        <v>335</v>
      </c>
      <c r="F668" s="2">
        <v>15</v>
      </c>
      <c r="G668" s="27">
        <v>11.640915</v>
      </c>
      <c r="H668" s="56">
        <v>33</v>
      </c>
      <c r="I668" s="27">
        <v>3.3</v>
      </c>
      <c r="J668" s="27"/>
      <c r="M668" s="69"/>
      <c r="O668" s="27"/>
      <c r="P668" s="23"/>
      <c r="R668" s="23"/>
      <c r="T668" s="26">
        <f t="shared" si="151"/>
        <v>14.940915</v>
      </c>
    </row>
    <row r="669" spans="1:20" ht="12.75" outlineLevel="2">
      <c r="A669" s="19" t="s">
        <v>358</v>
      </c>
      <c r="B669" s="19" t="s">
        <v>852</v>
      </c>
      <c r="C669" s="42" t="s">
        <v>697</v>
      </c>
      <c r="D669" s="68" t="s">
        <v>698</v>
      </c>
      <c r="E669" s="27" t="s">
        <v>335</v>
      </c>
      <c r="F669" s="2" t="s">
        <v>338</v>
      </c>
      <c r="G669" s="27">
        <v>2.56932</v>
      </c>
      <c r="H669" s="56">
        <v>2</v>
      </c>
      <c r="I669" s="27">
        <v>0.12</v>
      </c>
      <c r="J669" s="27"/>
      <c r="M669" s="69"/>
      <c r="O669" s="27"/>
      <c r="P669" s="23"/>
      <c r="R669" s="23"/>
      <c r="T669" s="26">
        <f t="shared" si="151"/>
        <v>2.68932</v>
      </c>
    </row>
    <row r="670" spans="1:20" ht="12.75" outlineLevel="2">
      <c r="A670" s="19" t="s">
        <v>358</v>
      </c>
      <c r="B670" s="19" t="s">
        <v>852</v>
      </c>
      <c r="C670" s="42" t="s">
        <v>697</v>
      </c>
      <c r="D670" s="68" t="s">
        <v>698</v>
      </c>
      <c r="E670" s="27" t="s">
        <v>335</v>
      </c>
      <c r="F670" s="2" t="s">
        <v>339</v>
      </c>
      <c r="G670" s="27">
        <v>8.33976</v>
      </c>
      <c r="H670" s="56">
        <v>18</v>
      </c>
      <c r="I670" s="27">
        <v>1.08</v>
      </c>
      <c r="J670" s="27"/>
      <c r="M670" s="69"/>
      <c r="O670" s="27"/>
      <c r="P670" s="23"/>
      <c r="R670" s="23"/>
      <c r="T670" s="26">
        <f t="shared" si="151"/>
        <v>9.41976</v>
      </c>
    </row>
    <row r="671" spans="1:20" ht="12.75" outlineLevel="2">
      <c r="A671" s="19" t="s">
        <v>358</v>
      </c>
      <c r="B671" s="19" t="s">
        <v>852</v>
      </c>
      <c r="C671" s="42" t="s">
        <v>697</v>
      </c>
      <c r="D671" s="68" t="s">
        <v>698</v>
      </c>
      <c r="E671" s="27" t="s">
        <v>335</v>
      </c>
      <c r="F671" s="2" t="s">
        <v>340</v>
      </c>
      <c r="G671" s="27">
        <v>0.57915</v>
      </c>
      <c r="H671" s="56">
        <v>1</v>
      </c>
      <c r="I671" s="27">
        <v>0.48</v>
      </c>
      <c r="J671" s="27"/>
      <c r="M671" s="69"/>
      <c r="O671" s="27"/>
      <c r="P671" s="23"/>
      <c r="R671" s="23"/>
      <c r="T671" s="26">
        <f t="shared" si="151"/>
        <v>1.05915</v>
      </c>
    </row>
    <row r="672" spans="1:20" ht="12.75" outlineLevel="2">
      <c r="A672" s="19" t="s">
        <v>358</v>
      </c>
      <c r="B672" s="19" t="s">
        <v>852</v>
      </c>
      <c r="C672" s="42" t="s">
        <v>697</v>
      </c>
      <c r="D672" s="37" t="s">
        <v>698</v>
      </c>
      <c r="E672" s="27" t="s">
        <v>335</v>
      </c>
      <c r="F672" s="2" t="s">
        <v>356</v>
      </c>
      <c r="G672" s="27"/>
      <c r="H672" s="56"/>
      <c r="I672" s="27"/>
      <c r="J672" s="27">
        <v>180</v>
      </c>
      <c r="M672" s="69"/>
      <c r="O672" s="27"/>
      <c r="P672" s="23"/>
      <c r="R672" s="23"/>
      <c r="T672" s="26">
        <f t="shared" si="151"/>
        <v>180</v>
      </c>
    </row>
    <row r="673" spans="1:20" s="3" customFormat="1" ht="12.75" outlineLevel="1">
      <c r="A673" s="222"/>
      <c r="B673" s="222"/>
      <c r="C673" s="224"/>
      <c r="D673" s="3" t="s">
        <v>228</v>
      </c>
      <c r="E673" s="26"/>
      <c r="F673" s="225"/>
      <c r="G673" s="26">
        <f aca="true" t="shared" si="152" ref="G673:T673">SUBTOTAL(9,G666:G672)</f>
        <v>23.129144999999998</v>
      </c>
      <c r="H673" s="226">
        <f t="shared" si="152"/>
        <v>54</v>
      </c>
      <c r="I673" s="26">
        <f t="shared" si="152"/>
        <v>4.98</v>
      </c>
      <c r="J673" s="26">
        <f t="shared" si="152"/>
        <v>180</v>
      </c>
      <c r="K673" s="51">
        <f t="shared" si="152"/>
        <v>2</v>
      </c>
      <c r="L673" s="3">
        <f t="shared" si="152"/>
        <v>1</v>
      </c>
      <c r="M673" s="26">
        <f t="shared" si="152"/>
        <v>6270</v>
      </c>
      <c r="N673" s="47">
        <f t="shared" si="152"/>
        <v>1</v>
      </c>
      <c r="O673" s="26">
        <f t="shared" si="152"/>
        <v>72</v>
      </c>
      <c r="P673" s="227">
        <f t="shared" si="152"/>
        <v>0</v>
      </c>
      <c r="Q673" s="26">
        <f t="shared" si="152"/>
        <v>0</v>
      </c>
      <c r="R673" s="26">
        <f t="shared" si="152"/>
        <v>0</v>
      </c>
      <c r="S673" s="26">
        <f t="shared" si="152"/>
        <v>0</v>
      </c>
      <c r="T673" s="26">
        <f t="shared" si="152"/>
        <v>6550.109145</v>
      </c>
    </row>
    <row r="674" spans="1:20" ht="12.75" outlineLevel="2">
      <c r="A674" s="19" t="s">
        <v>358</v>
      </c>
      <c r="B674" s="19" t="s">
        <v>852</v>
      </c>
      <c r="C674" s="42" t="s">
        <v>699</v>
      </c>
      <c r="D674" s="37" t="s">
        <v>700</v>
      </c>
      <c r="E674" s="27" t="s">
        <v>861</v>
      </c>
      <c r="F674" s="2" t="s">
        <v>861</v>
      </c>
      <c r="G674" s="27"/>
      <c r="H674" s="56"/>
      <c r="I674" s="27"/>
      <c r="J674" s="27"/>
      <c r="M674" s="69"/>
      <c r="N674" s="58">
        <f>O674/$O$2</f>
        <v>6</v>
      </c>
      <c r="O674" s="27">
        <v>432</v>
      </c>
      <c r="P674" s="23"/>
      <c r="R674" s="23"/>
      <c r="T674" s="26">
        <f aca="true" t="shared" si="153" ref="T674:T682">G674+I674+J674+M674+O674+Q674+R674+S674</f>
        <v>432</v>
      </c>
    </row>
    <row r="675" spans="1:20" ht="12.75" outlineLevel="2">
      <c r="A675" s="19" t="s">
        <v>358</v>
      </c>
      <c r="B675" s="19" t="s">
        <v>852</v>
      </c>
      <c r="C675" s="42" t="s">
        <v>699</v>
      </c>
      <c r="D675" s="68" t="s">
        <v>700</v>
      </c>
      <c r="E675" s="27" t="s">
        <v>335</v>
      </c>
      <c r="F675" s="2">
        <v>15</v>
      </c>
      <c r="G675" s="27">
        <v>203.11316999999997</v>
      </c>
      <c r="H675" s="56">
        <v>559</v>
      </c>
      <c r="I675" s="27">
        <v>55.9</v>
      </c>
      <c r="J675" s="27"/>
      <c r="K675" s="51"/>
      <c r="L675" s="3"/>
      <c r="M675" s="48"/>
      <c r="N675" s="47"/>
      <c r="O675" s="26"/>
      <c r="P675" s="3"/>
      <c r="Q675" s="26"/>
      <c r="R675" s="3"/>
      <c r="T675" s="26">
        <f t="shared" si="153"/>
        <v>259.01316999999995</v>
      </c>
    </row>
    <row r="676" spans="1:20" ht="12.75" outlineLevel="2">
      <c r="A676" s="19" t="s">
        <v>358</v>
      </c>
      <c r="B676" s="19" t="s">
        <v>852</v>
      </c>
      <c r="C676" s="42" t="s">
        <v>699</v>
      </c>
      <c r="D676" s="68" t="s">
        <v>700</v>
      </c>
      <c r="E676" s="27" t="s">
        <v>335</v>
      </c>
      <c r="F676" s="2" t="s">
        <v>337</v>
      </c>
      <c r="G676" s="27">
        <v>429.12908999999996</v>
      </c>
      <c r="H676" s="56">
        <v>82</v>
      </c>
      <c r="I676" s="27">
        <v>4.92</v>
      </c>
      <c r="J676" s="27"/>
      <c r="M676" s="69"/>
      <c r="O676" s="27"/>
      <c r="P676" s="23"/>
      <c r="R676" s="23"/>
      <c r="T676" s="26">
        <f t="shared" si="153"/>
        <v>434.04909</v>
      </c>
    </row>
    <row r="677" spans="1:20" ht="12.75" outlineLevel="2">
      <c r="A677" s="19" t="s">
        <v>358</v>
      </c>
      <c r="B677" s="19" t="s">
        <v>852</v>
      </c>
      <c r="C677" s="42" t="s">
        <v>699</v>
      </c>
      <c r="D677" s="68" t="s">
        <v>700</v>
      </c>
      <c r="E677" s="27" t="s">
        <v>335</v>
      </c>
      <c r="F677" s="2" t="s">
        <v>338</v>
      </c>
      <c r="G677" s="27">
        <v>402.79355999999996</v>
      </c>
      <c r="H677" s="56">
        <v>186</v>
      </c>
      <c r="I677" s="27">
        <v>11.16</v>
      </c>
      <c r="J677" s="27"/>
      <c r="M677" s="69"/>
      <c r="O677" s="27"/>
      <c r="P677" s="23"/>
      <c r="R677" s="23"/>
      <c r="T677" s="26">
        <f t="shared" si="153"/>
        <v>413.95356</v>
      </c>
    </row>
    <row r="678" spans="1:20" ht="12.75" outlineLevel="2">
      <c r="A678" s="19" t="s">
        <v>358</v>
      </c>
      <c r="B678" s="19" t="s">
        <v>852</v>
      </c>
      <c r="C678" s="42" t="s">
        <v>699</v>
      </c>
      <c r="D678" s="68" t="s">
        <v>700</v>
      </c>
      <c r="E678" s="27" t="s">
        <v>335</v>
      </c>
      <c r="F678" s="2" t="s">
        <v>341</v>
      </c>
      <c r="G678" s="27">
        <v>40.972229999999996</v>
      </c>
      <c r="H678" s="56">
        <v>7</v>
      </c>
      <c r="I678" s="27">
        <v>0.42</v>
      </c>
      <c r="J678" s="27"/>
      <c r="M678" s="69"/>
      <c r="O678" s="27"/>
      <c r="P678" s="23"/>
      <c r="R678" s="23"/>
      <c r="T678" s="26">
        <f t="shared" si="153"/>
        <v>41.39223</v>
      </c>
    </row>
    <row r="679" spans="1:20" ht="12.75" outlineLevel="2">
      <c r="A679" s="19" t="s">
        <v>358</v>
      </c>
      <c r="B679" s="19" t="s">
        <v>852</v>
      </c>
      <c r="C679" s="42" t="s">
        <v>699</v>
      </c>
      <c r="D679" s="68" t="s">
        <v>700</v>
      </c>
      <c r="E679" s="27" t="s">
        <v>335</v>
      </c>
      <c r="F679" s="2" t="s">
        <v>339</v>
      </c>
      <c r="G679" s="27">
        <v>150.3684</v>
      </c>
      <c r="H679" s="56">
        <v>161</v>
      </c>
      <c r="I679" s="27">
        <v>9.66</v>
      </c>
      <c r="J679" s="27"/>
      <c r="M679" s="69"/>
      <c r="O679" s="27"/>
      <c r="P679" s="23"/>
      <c r="R679" s="23"/>
      <c r="T679" s="26">
        <f t="shared" si="153"/>
        <v>160.0284</v>
      </c>
    </row>
    <row r="680" spans="1:20" ht="12.75" outlineLevel="2">
      <c r="A680" s="19" t="s">
        <v>358</v>
      </c>
      <c r="B680" s="19" t="s">
        <v>852</v>
      </c>
      <c r="C680" s="42" t="s">
        <v>699</v>
      </c>
      <c r="D680" s="68" t="s">
        <v>700</v>
      </c>
      <c r="E680" s="27" t="s">
        <v>335</v>
      </c>
      <c r="F680" s="2" t="s">
        <v>340</v>
      </c>
      <c r="G680" s="27">
        <v>132.73065</v>
      </c>
      <c r="H680" s="56">
        <v>117</v>
      </c>
      <c r="I680" s="27">
        <v>56.16</v>
      </c>
      <c r="J680" s="27"/>
      <c r="M680" s="69"/>
      <c r="O680" s="27"/>
      <c r="P680" s="23"/>
      <c r="R680" s="23"/>
      <c r="T680" s="26">
        <f t="shared" si="153"/>
        <v>188.89065</v>
      </c>
    </row>
    <row r="681" spans="1:20" ht="12.75" outlineLevel="2">
      <c r="A681" s="19" t="s">
        <v>358</v>
      </c>
      <c r="B681" s="19" t="s">
        <v>852</v>
      </c>
      <c r="C681" s="42" t="s">
        <v>699</v>
      </c>
      <c r="D681" s="37" t="s">
        <v>700</v>
      </c>
      <c r="E681" s="27" t="s">
        <v>335</v>
      </c>
      <c r="F681" s="2" t="s">
        <v>356</v>
      </c>
      <c r="G681" s="27"/>
      <c r="H681" s="56"/>
      <c r="I681" s="27"/>
      <c r="J681" s="27">
        <v>180</v>
      </c>
      <c r="M681" s="69"/>
      <c r="O681" s="27"/>
      <c r="P681" s="23"/>
      <c r="R681" s="23"/>
      <c r="T681" s="26">
        <f t="shared" si="153"/>
        <v>180</v>
      </c>
    </row>
    <row r="682" spans="1:20" ht="12.75" outlineLevel="2">
      <c r="A682" s="19" t="s">
        <v>358</v>
      </c>
      <c r="B682" s="19" t="s">
        <v>852</v>
      </c>
      <c r="C682" s="42" t="s">
        <v>699</v>
      </c>
      <c r="D682" s="37" t="s">
        <v>700</v>
      </c>
      <c r="E682" s="27" t="s">
        <v>710</v>
      </c>
      <c r="F682" s="2" t="s">
        <v>710</v>
      </c>
      <c r="G682" s="27"/>
      <c r="H682" s="56"/>
      <c r="I682" s="27"/>
      <c r="J682" s="27"/>
      <c r="M682" s="69"/>
      <c r="O682" s="27"/>
      <c r="P682" s="23"/>
      <c r="R682" s="23"/>
      <c r="S682" s="27">
        <v>11.73</v>
      </c>
      <c r="T682" s="26">
        <f t="shared" si="153"/>
        <v>11.73</v>
      </c>
    </row>
    <row r="683" spans="1:20" s="3" customFormat="1" ht="12.75" outlineLevel="1">
      <c r="A683" s="222"/>
      <c r="B683" s="222"/>
      <c r="C683" s="224"/>
      <c r="D683" s="3" t="s">
        <v>229</v>
      </c>
      <c r="E683" s="26"/>
      <c r="F683" s="225"/>
      <c r="G683" s="26">
        <f aca="true" t="shared" si="154" ref="G683:T683">SUBTOTAL(9,G674:G682)</f>
        <v>1359.1071000000002</v>
      </c>
      <c r="H683" s="226">
        <f t="shared" si="154"/>
        <v>1112</v>
      </c>
      <c r="I683" s="26">
        <f t="shared" si="154"/>
        <v>138.22</v>
      </c>
      <c r="J683" s="26">
        <f t="shared" si="154"/>
        <v>180</v>
      </c>
      <c r="K683" s="51">
        <f t="shared" si="154"/>
        <v>0</v>
      </c>
      <c r="L683" s="3">
        <f t="shared" si="154"/>
        <v>0</v>
      </c>
      <c r="M683" s="26">
        <f t="shared" si="154"/>
        <v>0</v>
      </c>
      <c r="N683" s="47">
        <f t="shared" si="154"/>
        <v>6</v>
      </c>
      <c r="O683" s="26">
        <f t="shared" si="154"/>
        <v>432</v>
      </c>
      <c r="P683" s="227">
        <f t="shared" si="154"/>
        <v>0</v>
      </c>
      <c r="Q683" s="26">
        <f t="shared" si="154"/>
        <v>0</v>
      </c>
      <c r="R683" s="26">
        <f t="shared" si="154"/>
        <v>0</v>
      </c>
      <c r="S683" s="26">
        <f t="shared" si="154"/>
        <v>11.73</v>
      </c>
      <c r="T683" s="26">
        <f t="shared" si="154"/>
        <v>2121.0570999999995</v>
      </c>
    </row>
    <row r="684" spans="1:20" ht="12.75" outlineLevel="2">
      <c r="A684" s="19" t="s">
        <v>358</v>
      </c>
      <c r="B684" s="19" t="s">
        <v>757</v>
      </c>
      <c r="C684" s="39">
        <v>404002</v>
      </c>
      <c r="D684" s="24" t="s">
        <v>883</v>
      </c>
      <c r="E684" s="60" t="s">
        <v>861</v>
      </c>
      <c r="F684" s="2" t="s">
        <v>861</v>
      </c>
      <c r="J684" s="36"/>
      <c r="M684" s="69"/>
      <c r="N684" s="58">
        <f>O684/$O$2</f>
        <v>0.25</v>
      </c>
      <c r="O684" s="27">
        <v>18</v>
      </c>
      <c r="P684" s="23"/>
      <c r="R684" s="23"/>
      <c r="T684" s="26">
        <f aca="true" t="shared" si="155" ref="T684:T694">G684+I684+J684+M684+O684+Q684+R684+S684</f>
        <v>18</v>
      </c>
    </row>
    <row r="685" spans="1:20" ht="12.75" outlineLevel="2">
      <c r="A685" s="20" t="s">
        <v>358</v>
      </c>
      <c r="B685" s="20" t="s">
        <v>827</v>
      </c>
      <c r="C685" s="43" t="s">
        <v>601</v>
      </c>
      <c r="D685" s="38" t="s">
        <v>883</v>
      </c>
      <c r="E685" s="36" t="s">
        <v>861</v>
      </c>
      <c r="F685" s="4" t="s">
        <v>861</v>
      </c>
      <c r="G685" s="36"/>
      <c r="H685" s="65"/>
      <c r="I685" s="36"/>
      <c r="J685" s="36"/>
      <c r="K685" s="66"/>
      <c r="L685" s="64"/>
      <c r="M685" s="236"/>
      <c r="N685" s="58">
        <f>O685/$O$2</f>
        <v>3.75</v>
      </c>
      <c r="O685" s="36">
        <v>270</v>
      </c>
      <c r="P685" s="64"/>
      <c r="Q685" s="36"/>
      <c r="R685" s="64"/>
      <c r="S685" s="36"/>
      <c r="T685" s="26">
        <f t="shared" si="155"/>
        <v>270</v>
      </c>
    </row>
    <row r="686" spans="1:20" ht="12.75" outlineLevel="2">
      <c r="A686" s="20" t="s">
        <v>358</v>
      </c>
      <c r="B686" s="19" t="s">
        <v>865</v>
      </c>
      <c r="C686" s="39">
        <v>408210</v>
      </c>
      <c r="D686" s="24" t="s">
        <v>883</v>
      </c>
      <c r="E686" s="60" t="s">
        <v>861</v>
      </c>
      <c r="F686" s="2" t="s">
        <v>861</v>
      </c>
      <c r="M686" s="69"/>
      <c r="N686" s="58">
        <f>O686/$O$2</f>
        <v>0.25</v>
      </c>
      <c r="O686" s="27">
        <v>18</v>
      </c>
      <c r="P686" s="23"/>
      <c r="R686" s="23"/>
      <c r="T686" s="26">
        <f t="shared" si="155"/>
        <v>18</v>
      </c>
    </row>
    <row r="687" spans="1:20" ht="12.75" outlineLevel="2">
      <c r="A687" s="20" t="s">
        <v>358</v>
      </c>
      <c r="B687" s="19" t="s">
        <v>848</v>
      </c>
      <c r="C687" s="39">
        <v>409200</v>
      </c>
      <c r="D687" s="24" t="s">
        <v>883</v>
      </c>
      <c r="E687" s="60" t="s">
        <v>861</v>
      </c>
      <c r="F687" s="23" t="s">
        <v>861</v>
      </c>
      <c r="M687" s="69"/>
      <c r="N687" s="58">
        <f>O687/$O$2</f>
        <v>0.25</v>
      </c>
      <c r="O687" s="27">
        <v>18</v>
      </c>
      <c r="P687" s="23"/>
      <c r="R687" s="23"/>
      <c r="T687" s="26">
        <f t="shared" si="155"/>
        <v>18</v>
      </c>
    </row>
    <row r="688" spans="1:20" ht="12.75" outlineLevel="2">
      <c r="A688" s="20" t="s">
        <v>358</v>
      </c>
      <c r="B688" s="19" t="s">
        <v>848</v>
      </c>
      <c r="C688" s="42" t="s">
        <v>904</v>
      </c>
      <c r="D688" s="37" t="s">
        <v>883</v>
      </c>
      <c r="E688" s="60" t="s">
        <v>335</v>
      </c>
      <c r="F688" s="19" t="s">
        <v>905</v>
      </c>
      <c r="G688" s="27">
        <v>1727.51</v>
      </c>
      <c r="M688" s="69"/>
      <c r="P688" s="23"/>
      <c r="R688" s="23"/>
      <c r="T688" s="26">
        <f t="shared" si="155"/>
        <v>1727.51</v>
      </c>
    </row>
    <row r="689" spans="1:20" ht="12.75" outlineLevel="2">
      <c r="A689" s="20" t="s">
        <v>358</v>
      </c>
      <c r="B689" s="19" t="s">
        <v>848</v>
      </c>
      <c r="C689" s="44">
        <v>409200</v>
      </c>
      <c r="D689" s="68" t="s">
        <v>883</v>
      </c>
      <c r="E689" s="60" t="s">
        <v>903</v>
      </c>
      <c r="F689" s="2" t="s">
        <v>903</v>
      </c>
      <c r="M689" s="69"/>
      <c r="P689" s="61">
        <f>R689/$R$2</f>
        <v>8903</v>
      </c>
      <c r="Q689" s="27">
        <v>1356</v>
      </c>
      <c r="R689" s="27">
        <v>89.03</v>
      </c>
      <c r="T689" s="26">
        <f t="shared" si="155"/>
        <v>1445.03</v>
      </c>
    </row>
    <row r="690" spans="1:20" ht="12.75" outlineLevel="2">
      <c r="A690" s="19" t="s">
        <v>358</v>
      </c>
      <c r="B690" s="19" t="s">
        <v>768</v>
      </c>
      <c r="C690" s="42" t="s">
        <v>490</v>
      </c>
      <c r="D690" s="68" t="s">
        <v>883</v>
      </c>
      <c r="E690" s="27" t="s">
        <v>861</v>
      </c>
      <c r="F690" s="2" t="s">
        <v>861</v>
      </c>
      <c r="G690" s="27"/>
      <c r="H690" s="56"/>
      <c r="I690" s="27"/>
      <c r="J690" s="27"/>
      <c r="K690" s="51"/>
      <c r="L690" s="3"/>
      <c r="M690" s="48"/>
      <c r="N690" s="58">
        <f>O690/$O$2</f>
        <v>0.5</v>
      </c>
      <c r="O690" s="27">
        <v>36</v>
      </c>
      <c r="P690" s="3"/>
      <c r="Q690" s="26"/>
      <c r="R690" s="3"/>
      <c r="T690" s="26">
        <f t="shared" si="155"/>
        <v>36</v>
      </c>
    </row>
    <row r="691" spans="1:20" ht="12.75" outlineLevel="2">
      <c r="A691" s="19" t="s">
        <v>358</v>
      </c>
      <c r="B691" s="19" t="s">
        <v>826</v>
      </c>
      <c r="C691" s="39" t="s">
        <v>895</v>
      </c>
      <c r="D691" s="24" t="s">
        <v>883</v>
      </c>
      <c r="E691" s="23" t="s">
        <v>861</v>
      </c>
      <c r="F691" s="23" t="s">
        <v>861</v>
      </c>
      <c r="G691" s="3"/>
      <c r="H691" s="3"/>
      <c r="I691" s="3"/>
      <c r="J691" s="3"/>
      <c r="K691" s="51"/>
      <c r="L691" s="3"/>
      <c r="M691" s="48"/>
      <c r="N691" s="58">
        <f>O691/$O$2</f>
        <v>0.5</v>
      </c>
      <c r="O691" s="27">
        <v>36</v>
      </c>
      <c r="P691" s="3"/>
      <c r="Q691" s="26"/>
      <c r="R691" s="3"/>
      <c r="T691" s="26">
        <f t="shared" si="155"/>
        <v>36</v>
      </c>
    </row>
    <row r="692" spans="1:20" ht="12.75" outlineLevel="2">
      <c r="A692" s="19" t="s">
        <v>358</v>
      </c>
      <c r="B692" s="19" t="s">
        <v>768</v>
      </c>
      <c r="C692" s="39" t="s">
        <v>896</v>
      </c>
      <c r="D692" s="24" t="s">
        <v>883</v>
      </c>
      <c r="E692" s="60" t="s">
        <v>861</v>
      </c>
      <c r="F692" s="23" t="s">
        <v>861</v>
      </c>
      <c r="M692" s="69"/>
      <c r="N692" s="58">
        <f>O692/$O$2</f>
        <v>1</v>
      </c>
      <c r="O692" s="27">
        <v>72</v>
      </c>
      <c r="P692" s="23"/>
      <c r="R692" s="23"/>
      <c r="T692" s="26">
        <f t="shared" si="155"/>
        <v>72</v>
      </c>
    </row>
    <row r="693" spans="1:20" ht="12.75" outlineLevel="2">
      <c r="A693" s="19" t="s">
        <v>358</v>
      </c>
      <c r="B693" s="19" t="s">
        <v>757</v>
      </c>
      <c r="C693" s="39" t="s">
        <v>897</v>
      </c>
      <c r="D693" s="24" t="s">
        <v>883</v>
      </c>
      <c r="E693" s="60" t="s">
        <v>861</v>
      </c>
      <c r="F693" s="23" t="s">
        <v>861</v>
      </c>
      <c r="M693" s="69"/>
      <c r="N693" s="58">
        <f>O693/$O$2</f>
        <v>0.5</v>
      </c>
      <c r="O693" s="27">
        <v>36</v>
      </c>
      <c r="P693" s="23"/>
      <c r="R693" s="23"/>
      <c r="T693" s="26">
        <f t="shared" si="155"/>
        <v>36</v>
      </c>
    </row>
    <row r="694" spans="1:20" ht="12.75" outlineLevel="2">
      <c r="A694" s="19" t="s">
        <v>358</v>
      </c>
      <c r="B694" s="19" t="s">
        <v>757</v>
      </c>
      <c r="C694" s="39" t="s">
        <v>898</v>
      </c>
      <c r="D694" s="24" t="s">
        <v>883</v>
      </c>
      <c r="E694" s="60" t="s">
        <v>861</v>
      </c>
      <c r="F694" s="23" t="s">
        <v>861</v>
      </c>
      <c r="M694" s="69"/>
      <c r="N694" s="58">
        <f>O694/$O$2</f>
        <v>2.25</v>
      </c>
      <c r="O694" s="27">
        <v>162</v>
      </c>
      <c r="P694" s="23"/>
      <c r="R694" s="23"/>
      <c r="T694" s="26">
        <f t="shared" si="155"/>
        <v>162</v>
      </c>
    </row>
    <row r="695" spans="1:20" s="3" customFormat="1" ht="12.75" outlineLevel="1">
      <c r="A695" s="222"/>
      <c r="B695" s="222"/>
      <c r="C695" s="224"/>
      <c r="D695" s="3" t="s">
        <v>230</v>
      </c>
      <c r="E695" s="26"/>
      <c r="F695" s="225"/>
      <c r="G695" s="26">
        <f aca="true" t="shared" si="156" ref="G695:T695">SUBTOTAL(9,G684:G694)</f>
        <v>1727.51</v>
      </c>
      <c r="H695" s="226">
        <f t="shared" si="156"/>
        <v>0</v>
      </c>
      <c r="I695" s="26">
        <f t="shared" si="156"/>
        <v>0</v>
      </c>
      <c r="J695" s="26">
        <f t="shared" si="156"/>
        <v>0</v>
      </c>
      <c r="K695" s="51">
        <f t="shared" si="156"/>
        <v>0</v>
      </c>
      <c r="L695" s="3">
        <f t="shared" si="156"/>
        <v>0</v>
      </c>
      <c r="M695" s="26">
        <f t="shared" si="156"/>
        <v>0</v>
      </c>
      <c r="N695" s="47">
        <f t="shared" si="156"/>
        <v>9.25</v>
      </c>
      <c r="O695" s="26">
        <f t="shared" si="156"/>
        <v>666</v>
      </c>
      <c r="P695" s="227">
        <f t="shared" si="156"/>
        <v>8903</v>
      </c>
      <c r="Q695" s="26">
        <f t="shared" si="156"/>
        <v>1356</v>
      </c>
      <c r="R695" s="26">
        <f t="shared" si="156"/>
        <v>89.03</v>
      </c>
      <c r="S695" s="26">
        <f t="shared" si="156"/>
        <v>0</v>
      </c>
      <c r="T695" s="26">
        <f t="shared" si="156"/>
        <v>3838.54</v>
      </c>
    </row>
    <row r="696" spans="1:20" s="3" customFormat="1" ht="12.75" outlineLevel="1" collapsed="1">
      <c r="A696" s="222"/>
      <c r="B696" s="222"/>
      <c r="C696" s="224"/>
      <c r="D696" s="3" t="s">
        <v>2</v>
      </c>
      <c r="E696" s="26"/>
      <c r="F696" s="225"/>
      <c r="G696" s="26">
        <f aca="true" t="shared" si="157" ref="G696:T696">SUBTOTAL(9,G5:G694)</f>
        <v>90443.46968499999</v>
      </c>
      <c r="H696" s="226">
        <f t="shared" si="157"/>
        <v>172057</v>
      </c>
      <c r="I696" s="26">
        <f t="shared" si="157"/>
        <v>15666.460000000014</v>
      </c>
      <c r="J696" s="26">
        <f t="shared" si="157"/>
        <v>12090</v>
      </c>
      <c r="K696" s="51">
        <f t="shared" si="157"/>
        <v>148.34000000000006</v>
      </c>
      <c r="L696" s="3">
        <f t="shared" si="157"/>
        <v>40.78000000000001</v>
      </c>
      <c r="M696" s="26">
        <f t="shared" si="157"/>
        <v>249922.20000000004</v>
      </c>
      <c r="N696" s="47">
        <f t="shared" si="157"/>
        <v>172.75</v>
      </c>
      <c r="O696" s="26">
        <f t="shared" si="157"/>
        <v>12438</v>
      </c>
      <c r="P696" s="227">
        <f t="shared" si="157"/>
        <v>42454</v>
      </c>
      <c r="Q696" s="26">
        <f t="shared" si="157"/>
        <v>2885.92</v>
      </c>
      <c r="R696" s="26">
        <f t="shared" si="157"/>
        <v>424.53999999999996</v>
      </c>
      <c r="S696" s="26">
        <f t="shared" si="157"/>
        <v>1885.6600000000003</v>
      </c>
      <c r="T696" s="26">
        <f t="shared" si="157"/>
        <v>385756.249685</v>
      </c>
    </row>
    <row r="697" ht="12.75">
      <c r="G697" s="26"/>
    </row>
    <row r="698" ht="12.75">
      <c r="G698" s="26"/>
    </row>
    <row r="699" ht="12.75">
      <c r="G699" s="26"/>
    </row>
  </sheetData>
  <autoFilter ref="A4:T694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4"/>
  <sheetViews>
    <sheetView workbookViewId="0" topLeftCell="A1">
      <pane xSplit="4" ySplit="4" topLeftCell="Q5" activePane="bottomRight" state="frozen"/>
      <selection pane="topLeft" activeCell="T1339" sqref="T1339"/>
      <selection pane="topRight" activeCell="T1339" sqref="T1339"/>
      <selection pane="bottomLeft" activeCell="T1339" sqref="T1339"/>
      <selection pane="bottomRight" activeCell="V10" sqref="V10"/>
    </sheetView>
  </sheetViews>
  <sheetFormatPr defaultColWidth="9.140625" defaultRowHeight="12.75" outlineLevelRow="2"/>
  <cols>
    <col min="1" max="1" width="9.8515625" style="23" bestFit="1" customWidth="1"/>
    <col min="2" max="2" width="9.421875" style="23" customWidth="1"/>
    <col min="3" max="3" width="28.7109375" style="2" customWidth="1"/>
    <col min="4" max="4" width="10.421875" style="23" customWidth="1"/>
    <col min="5" max="5" width="10.140625" style="23" bestFit="1" customWidth="1"/>
    <col min="6" max="6" width="10.8515625" style="23" bestFit="1" customWidth="1"/>
    <col min="7" max="7" width="12.421875" style="23" bestFit="1" customWidth="1"/>
    <col min="8" max="9" width="11.7109375" style="23" bestFit="1" customWidth="1"/>
    <col min="10" max="10" width="12.421875" style="23" bestFit="1" customWidth="1"/>
    <col min="11" max="11" width="10.421875" style="57" bestFit="1" customWidth="1"/>
    <col min="12" max="12" width="12.00390625" style="23" bestFit="1" customWidth="1"/>
    <col min="13" max="13" width="11.7109375" style="27" bestFit="1" customWidth="1"/>
    <col min="14" max="14" width="12.421875" style="58" bestFit="1" customWidth="1"/>
    <col min="15" max="15" width="12.421875" style="23" bestFit="1" customWidth="1"/>
    <col min="16" max="16" width="11.7109375" style="61" bestFit="1" customWidth="1"/>
    <col min="17" max="17" width="11.140625" style="27" bestFit="1" customWidth="1"/>
    <col min="18" max="18" width="13.00390625" style="27" bestFit="1" customWidth="1"/>
    <col min="19" max="19" width="9.7109375" style="27" bestFit="1" customWidth="1"/>
    <col min="20" max="20" width="13.421875" style="23" bestFit="1" customWidth="1"/>
    <col min="21" max="16384" width="9.140625" style="23" customWidth="1"/>
  </cols>
  <sheetData>
    <row r="1" spans="1:20" ht="12.75">
      <c r="A1" s="6"/>
      <c r="B1" s="6"/>
      <c r="C1" s="18"/>
      <c r="D1" s="7" t="s">
        <v>724</v>
      </c>
      <c r="E1" s="7" t="s">
        <v>335</v>
      </c>
      <c r="F1" s="8" t="s">
        <v>334</v>
      </c>
      <c r="G1" s="9" t="s">
        <v>727</v>
      </c>
      <c r="H1" s="10">
        <v>0.1</v>
      </c>
      <c r="I1" s="11"/>
      <c r="J1" s="10" t="s">
        <v>356</v>
      </c>
      <c r="K1" s="49"/>
      <c r="L1" s="5"/>
      <c r="M1" s="10" t="s">
        <v>713</v>
      </c>
      <c r="N1" s="12"/>
      <c r="O1" s="10" t="s">
        <v>725</v>
      </c>
      <c r="P1" s="45"/>
      <c r="Q1" s="11"/>
      <c r="R1" s="10" t="s">
        <v>726</v>
      </c>
      <c r="S1" s="13"/>
      <c r="T1" s="5"/>
    </row>
    <row r="2" spans="1:20" ht="12.75">
      <c r="A2" s="6"/>
      <c r="B2" s="6"/>
      <c r="C2" s="18"/>
      <c r="D2" s="7" t="s">
        <v>723</v>
      </c>
      <c r="E2" s="7" t="s">
        <v>730</v>
      </c>
      <c r="F2" s="8"/>
      <c r="G2" s="10" t="s">
        <v>728</v>
      </c>
      <c r="H2" s="10">
        <v>0.48</v>
      </c>
      <c r="I2" s="14"/>
      <c r="J2" s="15">
        <v>15</v>
      </c>
      <c r="K2" s="49"/>
      <c r="L2" s="16"/>
      <c r="M2" s="15">
        <v>3135</v>
      </c>
      <c r="N2" s="16"/>
      <c r="O2" s="15">
        <v>72</v>
      </c>
      <c r="P2" s="45"/>
      <c r="Q2" s="10"/>
      <c r="R2" s="10">
        <v>0.01</v>
      </c>
      <c r="S2" s="13"/>
      <c r="T2" s="5"/>
    </row>
    <row r="3" spans="1:20" ht="12.75">
      <c r="A3" s="6"/>
      <c r="B3" s="6"/>
      <c r="C3" s="18"/>
      <c r="D3" s="80"/>
      <c r="E3" s="17">
        <v>0.053</v>
      </c>
      <c r="F3" s="8"/>
      <c r="G3" s="10" t="s">
        <v>729</v>
      </c>
      <c r="H3" s="10">
        <v>0.06</v>
      </c>
      <c r="I3" s="14"/>
      <c r="J3" s="15"/>
      <c r="K3" s="49"/>
      <c r="L3" s="16"/>
      <c r="M3" s="15"/>
      <c r="N3" s="16"/>
      <c r="O3" s="15"/>
      <c r="P3" s="45"/>
      <c r="Q3" s="10"/>
      <c r="R3" s="10"/>
      <c r="S3" s="13"/>
      <c r="T3" s="5"/>
    </row>
    <row r="4" spans="1:20" ht="38.25">
      <c r="A4" s="28" t="s">
        <v>351</v>
      </c>
      <c r="B4" s="28" t="s">
        <v>352</v>
      </c>
      <c r="C4" s="29" t="s">
        <v>353</v>
      </c>
      <c r="D4" s="30" t="s">
        <v>333</v>
      </c>
      <c r="E4" s="30" t="s">
        <v>354</v>
      </c>
      <c r="F4" s="30" t="s">
        <v>334</v>
      </c>
      <c r="G4" s="31" t="s">
        <v>335</v>
      </c>
      <c r="H4" s="32" t="s">
        <v>355</v>
      </c>
      <c r="I4" s="31" t="s">
        <v>336</v>
      </c>
      <c r="J4" s="31" t="s">
        <v>356</v>
      </c>
      <c r="K4" s="50" t="s">
        <v>702</v>
      </c>
      <c r="L4" s="33" t="s">
        <v>703</v>
      </c>
      <c r="M4" s="31" t="s">
        <v>704</v>
      </c>
      <c r="N4" s="33" t="s">
        <v>705</v>
      </c>
      <c r="O4" s="31" t="s">
        <v>706</v>
      </c>
      <c r="P4" s="46" t="s">
        <v>707</v>
      </c>
      <c r="Q4" s="31" t="s">
        <v>708</v>
      </c>
      <c r="R4" s="31" t="s">
        <v>709</v>
      </c>
      <c r="S4" s="34" t="s">
        <v>710</v>
      </c>
      <c r="T4" s="35" t="s">
        <v>722</v>
      </c>
    </row>
    <row r="5" spans="1:20" ht="12.75" outlineLevel="2">
      <c r="A5" s="19" t="s">
        <v>487</v>
      </c>
      <c r="B5" s="19" t="s">
        <v>806</v>
      </c>
      <c r="C5" s="42" t="s">
        <v>488</v>
      </c>
      <c r="D5" s="68" t="s">
        <v>489</v>
      </c>
      <c r="E5" s="27" t="s">
        <v>861</v>
      </c>
      <c r="F5" s="2" t="s">
        <v>861</v>
      </c>
      <c r="G5" s="27"/>
      <c r="H5" s="56"/>
      <c r="I5" s="27"/>
      <c r="J5" s="27"/>
      <c r="M5" s="69"/>
      <c r="N5" s="58">
        <f>O5/$O$2</f>
        <v>9.5</v>
      </c>
      <c r="O5" s="27">
        <v>684</v>
      </c>
      <c r="P5" s="23"/>
      <c r="R5" s="23"/>
      <c r="T5" s="26">
        <f>G5+I5+J5+M5+O5+Q5+R5+S5</f>
        <v>684</v>
      </c>
    </row>
    <row r="6" spans="1:20" ht="12.75" outlineLevel="2">
      <c r="A6" s="19" t="s">
        <v>487</v>
      </c>
      <c r="B6" s="19" t="s">
        <v>806</v>
      </c>
      <c r="C6" s="42" t="s">
        <v>488</v>
      </c>
      <c r="D6" s="68" t="s">
        <v>489</v>
      </c>
      <c r="E6" s="27" t="s">
        <v>335</v>
      </c>
      <c r="F6" s="2" t="s">
        <v>345</v>
      </c>
      <c r="G6" s="27">
        <v>10.256219999999999</v>
      </c>
      <c r="H6" s="56">
        <v>3</v>
      </c>
      <c r="I6" s="27">
        <v>0.18</v>
      </c>
      <c r="J6" s="27"/>
      <c r="M6" s="69"/>
      <c r="O6" s="27"/>
      <c r="P6" s="23"/>
      <c r="R6" s="23"/>
      <c r="T6" s="26">
        <f>G6+I6+J6+M6+O6+Q6+R6+S6</f>
        <v>10.436219999999999</v>
      </c>
    </row>
    <row r="7" spans="1:20" ht="12.75" outlineLevel="2">
      <c r="A7" s="19" t="s">
        <v>487</v>
      </c>
      <c r="B7" s="19" t="s">
        <v>806</v>
      </c>
      <c r="C7" s="42" t="s">
        <v>488</v>
      </c>
      <c r="D7" s="68" t="s">
        <v>489</v>
      </c>
      <c r="E7" s="27" t="s">
        <v>335</v>
      </c>
      <c r="F7" s="2" t="s">
        <v>356</v>
      </c>
      <c r="G7" s="27"/>
      <c r="H7" s="56"/>
      <c r="I7" s="27"/>
      <c r="J7" s="27">
        <v>30</v>
      </c>
      <c r="M7" s="69"/>
      <c r="O7" s="27"/>
      <c r="P7" s="23"/>
      <c r="R7" s="23"/>
      <c r="T7" s="26">
        <f>G7+I7+J7+M7+O7+Q7+R7+S7</f>
        <v>30</v>
      </c>
    </row>
    <row r="8" spans="1:20" ht="12.75" outlineLevel="2">
      <c r="A8" s="19" t="s">
        <v>487</v>
      </c>
      <c r="B8" s="19" t="s">
        <v>806</v>
      </c>
      <c r="C8" s="42" t="s">
        <v>488</v>
      </c>
      <c r="D8" s="70" t="s">
        <v>489</v>
      </c>
      <c r="E8" s="60" t="s">
        <v>713</v>
      </c>
      <c r="F8" s="23" t="s">
        <v>713</v>
      </c>
      <c r="K8" s="52">
        <v>2</v>
      </c>
      <c r="L8" s="53">
        <v>1</v>
      </c>
      <c r="M8" s="69">
        <f>K8*L8*$M$2</f>
        <v>6270</v>
      </c>
      <c r="T8" s="26">
        <f>G8+I8+J8+M8+O8+Q8+R8+S8</f>
        <v>6270</v>
      </c>
    </row>
    <row r="9" spans="1:20" ht="12.75" outlineLevel="2">
      <c r="A9" s="19" t="s">
        <v>487</v>
      </c>
      <c r="B9" s="19" t="s">
        <v>806</v>
      </c>
      <c r="C9" s="42" t="s">
        <v>488</v>
      </c>
      <c r="D9" s="68" t="s">
        <v>489</v>
      </c>
      <c r="E9" s="27" t="s">
        <v>710</v>
      </c>
      <c r="F9" s="2" t="s">
        <v>710</v>
      </c>
      <c r="G9" s="27"/>
      <c r="H9" s="56"/>
      <c r="I9" s="27"/>
      <c r="J9" s="27"/>
      <c r="M9" s="69"/>
      <c r="O9" s="27"/>
      <c r="P9" s="23"/>
      <c r="R9" s="23"/>
      <c r="S9" s="27">
        <v>16.4</v>
      </c>
      <c r="T9" s="26">
        <f>G9+I9+J9+M9+O9+Q9+R9+S9</f>
        <v>16.4</v>
      </c>
    </row>
    <row r="10" spans="1:20" s="3" customFormat="1" ht="12.75" outlineLevel="1">
      <c r="A10" s="222"/>
      <c r="B10" s="222"/>
      <c r="C10" s="228"/>
      <c r="D10" s="235" t="s">
        <v>95</v>
      </c>
      <c r="E10" s="26"/>
      <c r="F10" s="225"/>
      <c r="G10" s="26">
        <f aca="true" t="shared" si="0" ref="G10:T10">SUBTOTAL(9,G5:G9)</f>
        <v>10.256219999999999</v>
      </c>
      <c r="H10" s="226">
        <f t="shared" si="0"/>
        <v>3</v>
      </c>
      <c r="I10" s="26">
        <f t="shared" si="0"/>
        <v>0.18</v>
      </c>
      <c r="J10" s="26">
        <f t="shared" si="0"/>
        <v>30</v>
      </c>
      <c r="K10" s="51">
        <f t="shared" si="0"/>
        <v>2</v>
      </c>
      <c r="L10" s="3">
        <f t="shared" si="0"/>
        <v>1</v>
      </c>
      <c r="M10" s="238">
        <f t="shared" si="0"/>
        <v>6270</v>
      </c>
      <c r="N10" s="47">
        <f t="shared" si="0"/>
        <v>9.5</v>
      </c>
      <c r="O10" s="26">
        <f t="shared" si="0"/>
        <v>684</v>
      </c>
      <c r="P10" s="3">
        <f t="shared" si="0"/>
        <v>0</v>
      </c>
      <c r="Q10" s="26">
        <f t="shared" si="0"/>
        <v>0</v>
      </c>
      <c r="R10" s="3">
        <f t="shared" si="0"/>
        <v>0</v>
      </c>
      <c r="S10" s="26">
        <f t="shared" si="0"/>
        <v>16.4</v>
      </c>
      <c r="T10" s="26">
        <f t="shared" si="0"/>
        <v>7010.836219999999</v>
      </c>
    </row>
    <row r="11" spans="1:20" s="3" customFormat="1" ht="12.75">
      <c r="A11" s="222"/>
      <c r="B11" s="222"/>
      <c r="C11" s="228"/>
      <c r="D11" s="235" t="s">
        <v>2</v>
      </c>
      <c r="E11" s="26"/>
      <c r="F11" s="225"/>
      <c r="G11" s="26">
        <f aca="true" t="shared" si="1" ref="G11:T11">SUBTOTAL(9,G5:G9)</f>
        <v>10.256219999999999</v>
      </c>
      <c r="H11" s="226">
        <f t="shared" si="1"/>
        <v>3</v>
      </c>
      <c r="I11" s="26">
        <f t="shared" si="1"/>
        <v>0.18</v>
      </c>
      <c r="J11" s="26">
        <f t="shared" si="1"/>
        <v>30</v>
      </c>
      <c r="K11" s="51">
        <f t="shared" si="1"/>
        <v>2</v>
      </c>
      <c r="L11" s="3">
        <f t="shared" si="1"/>
        <v>1</v>
      </c>
      <c r="M11" s="238">
        <f t="shared" si="1"/>
        <v>6270</v>
      </c>
      <c r="N11" s="47">
        <f t="shared" si="1"/>
        <v>9.5</v>
      </c>
      <c r="O11" s="26">
        <f t="shared" si="1"/>
        <v>684</v>
      </c>
      <c r="P11" s="3">
        <f t="shared" si="1"/>
        <v>0</v>
      </c>
      <c r="Q11" s="26">
        <f t="shared" si="1"/>
        <v>0</v>
      </c>
      <c r="R11" s="3">
        <f t="shared" si="1"/>
        <v>0</v>
      </c>
      <c r="S11" s="26">
        <f t="shared" si="1"/>
        <v>16.4</v>
      </c>
      <c r="T11" s="26">
        <f t="shared" si="1"/>
        <v>7010.836219999999</v>
      </c>
    </row>
    <row r="12" ht="12.75">
      <c r="G12" s="26"/>
    </row>
    <row r="13" ht="12.75">
      <c r="G13" s="26"/>
    </row>
    <row r="14" ht="12.75">
      <c r="G14" s="26"/>
    </row>
  </sheetData>
  <autoFilter ref="A4:T9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12"/>
  <sheetViews>
    <sheetView workbookViewId="0" topLeftCell="A1">
      <pane xSplit="4" ySplit="4" topLeftCell="E5" activePane="bottomRight" state="frozen"/>
      <selection pane="topLeft" activeCell="T1339" sqref="T1339"/>
      <selection pane="topRight" activeCell="T1339" sqref="T1339"/>
      <selection pane="bottomLeft" activeCell="T1339" sqref="T1339"/>
      <selection pane="bottomRight" activeCell="A12" sqref="A12:IV12"/>
    </sheetView>
  </sheetViews>
  <sheetFormatPr defaultColWidth="9.140625" defaultRowHeight="12.75" outlineLevelRow="2"/>
  <cols>
    <col min="1" max="1" width="9.8515625" style="23" bestFit="1" customWidth="1"/>
    <col min="2" max="2" width="9.421875" style="23" customWidth="1"/>
    <col min="3" max="3" width="28.7109375" style="2" customWidth="1"/>
    <col min="4" max="4" width="10.421875" style="23" customWidth="1"/>
    <col min="5" max="5" width="10.140625" style="23" bestFit="1" customWidth="1"/>
    <col min="6" max="6" width="10.8515625" style="23" bestFit="1" customWidth="1"/>
    <col min="7" max="7" width="12.421875" style="23" bestFit="1" customWidth="1"/>
    <col min="8" max="9" width="11.7109375" style="23" bestFit="1" customWidth="1"/>
    <col min="10" max="10" width="12.421875" style="23" bestFit="1" customWidth="1"/>
    <col min="11" max="11" width="10.421875" style="57" bestFit="1" customWidth="1"/>
    <col min="12" max="12" width="12.00390625" style="23" bestFit="1" customWidth="1"/>
    <col min="13" max="13" width="11.7109375" style="27" bestFit="1" customWidth="1"/>
    <col min="14" max="14" width="12.421875" style="58" bestFit="1" customWidth="1"/>
    <col min="15" max="15" width="12.421875" style="23" bestFit="1" customWidth="1"/>
    <col min="16" max="16" width="11.7109375" style="61" bestFit="1" customWidth="1"/>
    <col min="17" max="17" width="11.140625" style="27" bestFit="1" customWidth="1"/>
    <col min="18" max="18" width="13.00390625" style="27" bestFit="1" customWidth="1"/>
    <col min="19" max="19" width="9.7109375" style="27" bestFit="1" customWidth="1"/>
    <col min="20" max="20" width="13.421875" style="23" bestFit="1" customWidth="1"/>
    <col min="21" max="16384" width="9.140625" style="23" customWidth="1"/>
  </cols>
  <sheetData>
    <row r="1" spans="1:20" ht="12.75">
      <c r="A1" s="6"/>
      <c r="B1" s="6"/>
      <c r="C1" s="18"/>
      <c r="D1" s="7" t="s">
        <v>724</v>
      </c>
      <c r="E1" s="7" t="s">
        <v>335</v>
      </c>
      <c r="F1" s="8" t="s">
        <v>334</v>
      </c>
      <c r="G1" s="9" t="s">
        <v>727</v>
      </c>
      <c r="H1" s="10">
        <v>0.1</v>
      </c>
      <c r="I1" s="11"/>
      <c r="J1" s="10" t="s">
        <v>356</v>
      </c>
      <c r="K1" s="49"/>
      <c r="L1" s="5"/>
      <c r="M1" s="10" t="s">
        <v>713</v>
      </c>
      <c r="N1" s="12"/>
      <c r="O1" s="10" t="s">
        <v>725</v>
      </c>
      <c r="P1" s="45"/>
      <c r="Q1" s="11"/>
      <c r="R1" s="10" t="s">
        <v>726</v>
      </c>
      <c r="S1" s="13"/>
      <c r="T1" s="5"/>
    </row>
    <row r="2" spans="1:20" ht="12.75">
      <c r="A2" s="6"/>
      <c r="B2" s="6"/>
      <c r="C2" s="18"/>
      <c r="D2" s="7" t="s">
        <v>723</v>
      </c>
      <c r="E2" s="7" t="s">
        <v>730</v>
      </c>
      <c r="F2" s="8"/>
      <c r="G2" s="10" t="s">
        <v>728</v>
      </c>
      <c r="H2" s="10">
        <v>0.48</v>
      </c>
      <c r="I2" s="14"/>
      <c r="J2" s="15">
        <v>15</v>
      </c>
      <c r="K2" s="49"/>
      <c r="L2" s="16"/>
      <c r="M2" s="15">
        <v>3135</v>
      </c>
      <c r="N2" s="16"/>
      <c r="O2" s="15">
        <v>72</v>
      </c>
      <c r="P2" s="45"/>
      <c r="Q2" s="10"/>
      <c r="R2" s="10">
        <v>0.01</v>
      </c>
      <c r="S2" s="13"/>
      <c r="T2" s="5"/>
    </row>
    <row r="3" spans="1:20" ht="12.75">
      <c r="A3" s="6"/>
      <c r="B3" s="6"/>
      <c r="C3" s="18"/>
      <c r="D3" s="80"/>
      <c r="E3" s="17">
        <v>0.053</v>
      </c>
      <c r="F3" s="8"/>
      <c r="G3" s="10" t="s">
        <v>729</v>
      </c>
      <c r="H3" s="10">
        <v>0.06</v>
      </c>
      <c r="I3" s="14"/>
      <c r="J3" s="15"/>
      <c r="K3" s="49"/>
      <c r="L3" s="16"/>
      <c r="M3" s="15"/>
      <c r="N3" s="16"/>
      <c r="O3" s="15"/>
      <c r="P3" s="45"/>
      <c r="Q3" s="10"/>
      <c r="R3" s="10"/>
      <c r="S3" s="13"/>
      <c r="T3" s="5"/>
    </row>
    <row r="4" spans="1:20" ht="38.25">
      <c r="A4" s="28" t="s">
        <v>351</v>
      </c>
      <c r="B4" s="28" t="s">
        <v>352</v>
      </c>
      <c r="C4" s="29" t="s">
        <v>353</v>
      </c>
      <c r="D4" s="30" t="s">
        <v>333</v>
      </c>
      <c r="E4" s="30" t="s">
        <v>354</v>
      </c>
      <c r="F4" s="30" t="s">
        <v>334</v>
      </c>
      <c r="G4" s="31" t="s">
        <v>335</v>
      </c>
      <c r="H4" s="32" t="s">
        <v>355</v>
      </c>
      <c r="I4" s="31" t="s">
        <v>336</v>
      </c>
      <c r="J4" s="31" t="s">
        <v>356</v>
      </c>
      <c r="K4" s="50" t="s">
        <v>702</v>
      </c>
      <c r="L4" s="33" t="s">
        <v>703</v>
      </c>
      <c r="M4" s="31" t="s">
        <v>704</v>
      </c>
      <c r="N4" s="33" t="s">
        <v>705</v>
      </c>
      <c r="O4" s="31" t="s">
        <v>706</v>
      </c>
      <c r="P4" s="46" t="s">
        <v>707</v>
      </c>
      <c r="Q4" s="31" t="s">
        <v>708</v>
      </c>
      <c r="R4" s="31" t="s">
        <v>709</v>
      </c>
      <c r="S4" s="34" t="s">
        <v>710</v>
      </c>
      <c r="T4" s="35" t="s">
        <v>722</v>
      </c>
    </row>
    <row r="5" spans="1:20" ht="12.75" outlineLevel="2">
      <c r="A5" s="19" t="s">
        <v>475</v>
      </c>
      <c r="B5" s="19" t="s">
        <v>804</v>
      </c>
      <c r="C5" s="42" t="s">
        <v>476</v>
      </c>
      <c r="D5" s="68" t="s">
        <v>477</v>
      </c>
      <c r="E5" s="27" t="s">
        <v>335</v>
      </c>
      <c r="F5" s="2">
        <v>15</v>
      </c>
      <c r="G5" s="27">
        <v>8.113365</v>
      </c>
      <c r="H5" s="56">
        <v>23</v>
      </c>
      <c r="I5" s="27">
        <v>2.3</v>
      </c>
      <c r="J5" s="27"/>
      <c r="K5" s="51"/>
      <c r="L5" s="3"/>
      <c r="M5" s="48"/>
      <c r="N5" s="47"/>
      <c r="O5" s="26"/>
      <c r="P5" s="3"/>
      <c r="Q5" s="26"/>
      <c r="R5" s="3"/>
      <c r="T5" s="26">
        <f aca="true" t="shared" si="0" ref="T5:T11">G5+I5+J5+M5+O5+Q5+R5+S5</f>
        <v>10.413364999999999</v>
      </c>
    </row>
    <row r="6" spans="1:20" ht="12.75" outlineLevel="2">
      <c r="A6" s="19" t="s">
        <v>475</v>
      </c>
      <c r="B6" s="19" t="s">
        <v>804</v>
      </c>
      <c r="C6" s="42" t="s">
        <v>476</v>
      </c>
      <c r="D6" s="68" t="s">
        <v>477</v>
      </c>
      <c r="E6" s="27" t="s">
        <v>335</v>
      </c>
      <c r="F6" s="2" t="s">
        <v>337</v>
      </c>
      <c r="G6" s="27">
        <v>14.62617</v>
      </c>
      <c r="H6" s="56">
        <v>5</v>
      </c>
      <c r="I6" s="27">
        <v>0.3</v>
      </c>
      <c r="J6" s="27"/>
      <c r="M6" s="69"/>
      <c r="O6" s="27"/>
      <c r="P6" s="23"/>
      <c r="R6" s="23"/>
      <c r="T6" s="26">
        <f t="shared" si="0"/>
        <v>14.92617</v>
      </c>
    </row>
    <row r="7" spans="1:20" ht="12.75" outlineLevel="2">
      <c r="A7" s="19" t="s">
        <v>475</v>
      </c>
      <c r="B7" s="19" t="s">
        <v>804</v>
      </c>
      <c r="C7" s="42" t="s">
        <v>476</v>
      </c>
      <c r="D7" s="68" t="s">
        <v>477</v>
      </c>
      <c r="E7" s="27" t="s">
        <v>335</v>
      </c>
      <c r="F7" s="2" t="s">
        <v>338</v>
      </c>
      <c r="G7" s="27">
        <v>13.95225</v>
      </c>
      <c r="H7" s="56">
        <v>11</v>
      </c>
      <c r="I7" s="27">
        <v>0.66</v>
      </c>
      <c r="J7" s="27"/>
      <c r="M7" s="69"/>
      <c r="O7" s="27"/>
      <c r="P7" s="23"/>
      <c r="R7" s="23"/>
      <c r="T7" s="26">
        <f t="shared" si="0"/>
        <v>14.61225</v>
      </c>
    </row>
    <row r="8" spans="1:20" ht="12.75" outlineLevel="2">
      <c r="A8" s="19" t="s">
        <v>475</v>
      </c>
      <c r="B8" s="19" t="s">
        <v>804</v>
      </c>
      <c r="C8" s="42" t="s">
        <v>476</v>
      </c>
      <c r="D8" s="68" t="s">
        <v>477</v>
      </c>
      <c r="E8" s="27" t="s">
        <v>335</v>
      </c>
      <c r="F8" s="2" t="s">
        <v>339</v>
      </c>
      <c r="G8" s="27">
        <v>6.08634</v>
      </c>
      <c r="H8" s="56">
        <v>6</v>
      </c>
      <c r="I8" s="27">
        <v>0.36</v>
      </c>
      <c r="J8" s="27"/>
      <c r="M8" s="69"/>
      <c r="O8" s="27"/>
      <c r="P8" s="23"/>
      <c r="R8" s="23"/>
      <c r="T8" s="26">
        <f t="shared" si="0"/>
        <v>6.44634</v>
      </c>
    </row>
    <row r="9" spans="1:20" ht="12.75" outlineLevel="2">
      <c r="A9" s="19" t="s">
        <v>475</v>
      </c>
      <c r="B9" s="19" t="s">
        <v>804</v>
      </c>
      <c r="C9" s="42" t="s">
        <v>476</v>
      </c>
      <c r="D9" s="68" t="s">
        <v>477</v>
      </c>
      <c r="E9" s="27" t="s">
        <v>335</v>
      </c>
      <c r="F9" s="2" t="s">
        <v>356</v>
      </c>
      <c r="G9" s="27"/>
      <c r="H9" s="56"/>
      <c r="I9" s="27"/>
      <c r="J9" s="27">
        <v>165</v>
      </c>
      <c r="M9" s="69"/>
      <c r="O9" s="27"/>
      <c r="P9" s="23"/>
      <c r="R9" s="23"/>
      <c r="T9" s="26">
        <f t="shared" si="0"/>
        <v>165</v>
      </c>
    </row>
    <row r="10" spans="1:20" ht="12.75" outlineLevel="2">
      <c r="A10" s="19" t="s">
        <v>475</v>
      </c>
      <c r="B10" s="19" t="s">
        <v>804</v>
      </c>
      <c r="C10" s="42" t="s">
        <v>476</v>
      </c>
      <c r="D10" s="70" t="s">
        <v>477</v>
      </c>
      <c r="E10" s="60" t="s">
        <v>713</v>
      </c>
      <c r="F10" s="23" t="s">
        <v>713</v>
      </c>
      <c r="K10" s="52">
        <v>1</v>
      </c>
      <c r="L10" s="53">
        <v>0.75</v>
      </c>
      <c r="M10" s="69">
        <f>K10*L10*$M$2</f>
        <v>2351.25</v>
      </c>
      <c r="T10" s="26">
        <f t="shared" si="0"/>
        <v>2351.25</v>
      </c>
    </row>
    <row r="11" spans="1:20" ht="12.75" outlineLevel="2">
      <c r="A11" s="19" t="s">
        <v>475</v>
      </c>
      <c r="B11" s="19" t="s">
        <v>804</v>
      </c>
      <c r="C11" s="42" t="s">
        <v>476</v>
      </c>
      <c r="D11" s="68" t="s">
        <v>477</v>
      </c>
      <c r="E11" s="27" t="s">
        <v>710</v>
      </c>
      <c r="F11" s="2" t="s">
        <v>710</v>
      </c>
      <c r="G11" s="27"/>
      <c r="H11" s="56"/>
      <c r="I11" s="27"/>
      <c r="J11" s="27"/>
      <c r="M11" s="69"/>
      <c r="O11" s="27"/>
      <c r="P11" s="23"/>
      <c r="R11" s="23"/>
      <c r="S11" s="27">
        <v>6.5</v>
      </c>
      <c r="T11" s="26">
        <f t="shared" si="0"/>
        <v>6.5</v>
      </c>
    </row>
    <row r="12" spans="1:20" s="3" customFormat="1" ht="12.75" outlineLevel="1">
      <c r="A12" s="222"/>
      <c r="B12" s="222"/>
      <c r="C12" s="239"/>
      <c r="D12" s="237" t="s">
        <v>89</v>
      </c>
      <c r="E12" s="26"/>
      <c r="F12" s="225"/>
      <c r="G12" s="26">
        <f aca="true" t="shared" si="1" ref="G12:T12">SUBTOTAL(9,G5:G11)</f>
        <v>42.778124999999996</v>
      </c>
      <c r="H12" s="226">
        <f t="shared" si="1"/>
        <v>45</v>
      </c>
      <c r="I12" s="26">
        <f t="shared" si="1"/>
        <v>3.6199999999999997</v>
      </c>
      <c r="J12" s="26">
        <f t="shared" si="1"/>
        <v>165</v>
      </c>
      <c r="K12" s="51">
        <f t="shared" si="1"/>
        <v>1</v>
      </c>
      <c r="L12" s="3">
        <f t="shared" si="1"/>
        <v>0.75</v>
      </c>
      <c r="M12" s="48">
        <f t="shared" si="1"/>
        <v>2351.25</v>
      </c>
      <c r="N12" s="47">
        <f t="shared" si="1"/>
        <v>0</v>
      </c>
      <c r="O12" s="26">
        <f t="shared" si="1"/>
        <v>0</v>
      </c>
      <c r="P12" s="3">
        <f t="shared" si="1"/>
        <v>0</v>
      </c>
      <c r="Q12" s="26">
        <f t="shared" si="1"/>
        <v>0</v>
      </c>
      <c r="R12" s="3">
        <f t="shared" si="1"/>
        <v>0</v>
      </c>
      <c r="S12" s="26">
        <f t="shared" si="1"/>
        <v>6.5</v>
      </c>
      <c r="T12" s="26">
        <f t="shared" si="1"/>
        <v>2569.148125</v>
      </c>
    </row>
    <row r="13" spans="1:20" ht="12.75" outlineLevel="2">
      <c r="A13" s="19" t="s">
        <v>475</v>
      </c>
      <c r="B13" s="19" t="s">
        <v>807</v>
      </c>
      <c r="C13" s="42" t="s">
        <v>492</v>
      </c>
      <c r="D13" s="68" t="s">
        <v>493</v>
      </c>
      <c r="E13" s="27" t="s">
        <v>335</v>
      </c>
      <c r="F13" s="2" t="s">
        <v>337</v>
      </c>
      <c r="G13" s="27">
        <v>5.21235</v>
      </c>
      <c r="H13" s="56">
        <v>1</v>
      </c>
      <c r="I13" s="27">
        <v>0.06</v>
      </c>
      <c r="J13" s="27"/>
      <c r="M13" s="69"/>
      <c r="O13" s="27"/>
      <c r="P13" s="23"/>
      <c r="R13" s="23"/>
      <c r="T13" s="26">
        <f>G13+I13+J13+M13+O13+Q13+R13+S13</f>
        <v>5.272349999999999</v>
      </c>
    </row>
    <row r="14" spans="1:20" ht="12.75" outlineLevel="2">
      <c r="A14" s="19" t="s">
        <v>475</v>
      </c>
      <c r="B14" s="19" t="s">
        <v>807</v>
      </c>
      <c r="C14" s="42" t="s">
        <v>492</v>
      </c>
      <c r="D14" s="68" t="s">
        <v>493</v>
      </c>
      <c r="E14" s="27" t="s">
        <v>335</v>
      </c>
      <c r="F14" s="2" t="s">
        <v>338</v>
      </c>
      <c r="G14" s="27">
        <v>1.4636699999999998</v>
      </c>
      <c r="H14" s="56">
        <v>1</v>
      </c>
      <c r="I14" s="27">
        <v>0.06</v>
      </c>
      <c r="J14" s="27"/>
      <c r="M14" s="69"/>
      <c r="O14" s="27"/>
      <c r="P14" s="23"/>
      <c r="R14" s="23"/>
      <c r="T14" s="26">
        <f>G14+I14+J14+M14+O14+Q14+R14+S14</f>
        <v>1.5236699999999999</v>
      </c>
    </row>
    <row r="15" spans="1:20" ht="12.75" outlineLevel="2">
      <c r="A15" s="19" t="s">
        <v>475</v>
      </c>
      <c r="B15" s="19" t="s">
        <v>807</v>
      </c>
      <c r="C15" s="42" t="s">
        <v>492</v>
      </c>
      <c r="D15" s="68" t="s">
        <v>493</v>
      </c>
      <c r="E15" s="27" t="s">
        <v>335</v>
      </c>
      <c r="F15" s="2" t="s">
        <v>340</v>
      </c>
      <c r="G15" s="27">
        <v>7.855379999999999</v>
      </c>
      <c r="H15" s="56">
        <v>8</v>
      </c>
      <c r="I15" s="27">
        <v>3.84</v>
      </c>
      <c r="J15" s="27"/>
      <c r="K15" s="51"/>
      <c r="L15" s="3"/>
      <c r="M15" s="48"/>
      <c r="N15" s="47"/>
      <c r="O15" s="26"/>
      <c r="P15" s="3"/>
      <c r="Q15" s="26"/>
      <c r="R15" s="3"/>
      <c r="T15" s="26">
        <f>G15+I15+J15+M15+O15+Q15+R15+S15</f>
        <v>11.69538</v>
      </c>
    </row>
    <row r="16" spans="1:20" ht="12.75" outlineLevel="2">
      <c r="A16" s="19" t="s">
        <v>475</v>
      </c>
      <c r="B16" s="19" t="s">
        <v>807</v>
      </c>
      <c r="C16" s="42" t="s">
        <v>492</v>
      </c>
      <c r="D16" s="68" t="s">
        <v>493</v>
      </c>
      <c r="E16" s="27" t="s">
        <v>335</v>
      </c>
      <c r="F16" s="2" t="s">
        <v>356</v>
      </c>
      <c r="G16" s="27"/>
      <c r="H16" s="56"/>
      <c r="I16" s="27"/>
      <c r="J16" s="27">
        <v>45</v>
      </c>
      <c r="K16" s="51"/>
      <c r="L16" s="3"/>
      <c r="M16" s="48"/>
      <c r="N16" s="47"/>
      <c r="O16" s="26"/>
      <c r="P16" s="3"/>
      <c r="Q16" s="26"/>
      <c r="R16" s="3"/>
      <c r="T16" s="26">
        <f>G16+I16+J16+M16+O16+Q16+R16+S16</f>
        <v>45</v>
      </c>
    </row>
    <row r="17" spans="1:20" ht="12.75" outlineLevel="2">
      <c r="A17" s="19" t="s">
        <v>475</v>
      </c>
      <c r="B17" s="19" t="s">
        <v>807</v>
      </c>
      <c r="C17" s="42" t="s">
        <v>492</v>
      </c>
      <c r="D17" s="70" t="s">
        <v>493</v>
      </c>
      <c r="E17" s="60" t="s">
        <v>713</v>
      </c>
      <c r="F17" s="23" t="s">
        <v>713</v>
      </c>
      <c r="K17" s="52">
        <v>2</v>
      </c>
      <c r="L17" s="53">
        <v>0.1429</v>
      </c>
      <c r="M17" s="69">
        <f>K17*L17*$M$2</f>
        <v>895.983</v>
      </c>
      <c r="T17" s="26">
        <f>G17+I17+J17+M17+O17+Q17+R17+S17</f>
        <v>895.983</v>
      </c>
    </row>
    <row r="18" spans="1:20" s="3" customFormat="1" ht="12.75" outlineLevel="1">
      <c r="A18" s="222"/>
      <c r="B18" s="222"/>
      <c r="C18" s="239"/>
      <c r="D18" s="237" t="s">
        <v>97</v>
      </c>
      <c r="E18" s="26"/>
      <c r="F18" s="225"/>
      <c r="G18" s="26">
        <f aca="true" t="shared" si="2" ref="G18:T18">SUBTOTAL(9,G13:G17)</f>
        <v>14.531399999999998</v>
      </c>
      <c r="H18" s="226">
        <f t="shared" si="2"/>
        <v>10</v>
      </c>
      <c r="I18" s="26">
        <f t="shared" si="2"/>
        <v>3.96</v>
      </c>
      <c r="J18" s="26">
        <f t="shared" si="2"/>
        <v>45</v>
      </c>
      <c r="K18" s="51">
        <f t="shared" si="2"/>
        <v>2</v>
      </c>
      <c r="L18" s="3">
        <f t="shared" si="2"/>
        <v>0.1429</v>
      </c>
      <c r="M18" s="48">
        <f t="shared" si="2"/>
        <v>895.983</v>
      </c>
      <c r="N18" s="47">
        <f t="shared" si="2"/>
        <v>0</v>
      </c>
      <c r="O18" s="26">
        <f t="shared" si="2"/>
        <v>0</v>
      </c>
      <c r="P18" s="3">
        <f t="shared" si="2"/>
        <v>0</v>
      </c>
      <c r="Q18" s="26">
        <f t="shared" si="2"/>
        <v>0</v>
      </c>
      <c r="R18" s="3">
        <f t="shared" si="2"/>
        <v>0</v>
      </c>
      <c r="S18" s="26">
        <f t="shared" si="2"/>
        <v>0</v>
      </c>
      <c r="T18" s="26">
        <f t="shared" si="2"/>
        <v>959.4744</v>
      </c>
    </row>
    <row r="19" spans="1:20" ht="12.75" outlineLevel="2">
      <c r="A19" s="19" t="s">
        <v>475</v>
      </c>
      <c r="B19" s="19" t="s">
        <v>808</v>
      </c>
      <c r="C19" s="42" t="s">
        <v>494</v>
      </c>
      <c r="D19" s="68" t="s">
        <v>495</v>
      </c>
      <c r="E19" s="27" t="s">
        <v>861</v>
      </c>
      <c r="F19" s="2" t="s">
        <v>861</v>
      </c>
      <c r="G19" s="27"/>
      <c r="H19" s="56"/>
      <c r="I19" s="27"/>
      <c r="J19" s="27"/>
      <c r="M19" s="69"/>
      <c r="N19" s="58">
        <f>O19/$O$2</f>
        <v>2</v>
      </c>
      <c r="O19" s="27">
        <v>144</v>
      </c>
      <c r="P19" s="23"/>
      <c r="R19" s="23"/>
      <c r="T19" s="26">
        <f aca="true" t="shared" si="3" ref="T19:T28">G19+I19+J19+M19+O19+Q19+R19+S19</f>
        <v>144</v>
      </c>
    </row>
    <row r="20" spans="1:20" ht="12.75" outlineLevel="2">
      <c r="A20" s="19" t="s">
        <v>475</v>
      </c>
      <c r="B20" s="19" t="s">
        <v>808</v>
      </c>
      <c r="C20" s="42" t="s">
        <v>494</v>
      </c>
      <c r="D20" s="68" t="s">
        <v>495</v>
      </c>
      <c r="E20" s="27" t="s">
        <v>335</v>
      </c>
      <c r="F20" s="2">
        <v>15</v>
      </c>
      <c r="G20" s="27">
        <v>374.83641</v>
      </c>
      <c r="H20" s="56">
        <v>1057</v>
      </c>
      <c r="I20" s="27">
        <v>105.7</v>
      </c>
      <c r="J20" s="27"/>
      <c r="M20" s="69"/>
      <c r="O20" s="27"/>
      <c r="P20" s="23"/>
      <c r="R20" s="23"/>
      <c r="T20" s="26">
        <f t="shared" si="3"/>
        <v>480.53641</v>
      </c>
    </row>
    <row r="21" spans="1:20" ht="12.75" outlineLevel="2">
      <c r="A21" s="19" t="s">
        <v>475</v>
      </c>
      <c r="B21" s="19" t="s">
        <v>808</v>
      </c>
      <c r="C21" s="42" t="s">
        <v>494</v>
      </c>
      <c r="D21" s="68" t="s">
        <v>495</v>
      </c>
      <c r="E21" s="27" t="s">
        <v>335</v>
      </c>
      <c r="F21" s="2" t="s">
        <v>337</v>
      </c>
      <c r="G21" s="27">
        <v>32.37975</v>
      </c>
      <c r="H21" s="56">
        <v>8</v>
      </c>
      <c r="I21" s="27">
        <v>0.48</v>
      </c>
      <c r="J21" s="27"/>
      <c r="M21" s="69"/>
      <c r="O21" s="27"/>
      <c r="P21" s="23"/>
      <c r="R21" s="23"/>
      <c r="T21" s="26">
        <f t="shared" si="3"/>
        <v>32.85975</v>
      </c>
    </row>
    <row r="22" spans="1:20" ht="12.75" outlineLevel="2">
      <c r="A22" s="19" t="s">
        <v>475</v>
      </c>
      <c r="B22" s="19" t="s">
        <v>808</v>
      </c>
      <c r="C22" s="42" t="s">
        <v>494</v>
      </c>
      <c r="D22" s="68" t="s">
        <v>495</v>
      </c>
      <c r="E22" s="27" t="s">
        <v>335</v>
      </c>
      <c r="F22" s="2" t="s">
        <v>338</v>
      </c>
      <c r="G22" s="27">
        <v>167.86925999999997</v>
      </c>
      <c r="H22" s="56">
        <v>103</v>
      </c>
      <c r="I22" s="27">
        <v>6.18</v>
      </c>
      <c r="J22" s="27"/>
      <c r="M22" s="69"/>
      <c r="O22" s="27"/>
      <c r="P22" s="23"/>
      <c r="R22" s="23"/>
      <c r="T22" s="26">
        <f t="shared" si="3"/>
        <v>174.04925999999998</v>
      </c>
    </row>
    <row r="23" spans="1:20" ht="12.75" outlineLevel="2">
      <c r="A23" s="19" t="s">
        <v>475</v>
      </c>
      <c r="B23" s="19" t="s">
        <v>808</v>
      </c>
      <c r="C23" s="42" t="s">
        <v>494</v>
      </c>
      <c r="D23" s="68" t="s">
        <v>495</v>
      </c>
      <c r="E23" s="27" t="s">
        <v>335</v>
      </c>
      <c r="F23" s="2" t="s">
        <v>341</v>
      </c>
      <c r="G23" s="27">
        <v>5.0017499999999995</v>
      </c>
      <c r="H23" s="56">
        <v>1</v>
      </c>
      <c r="I23" s="27">
        <v>0.06</v>
      </c>
      <c r="J23" s="27"/>
      <c r="M23" s="69"/>
      <c r="O23" s="27"/>
      <c r="P23" s="23"/>
      <c r="R23" s="23"/>
      <c r="T23" s="26">
        <f t="shared" si="3"/>
        <v>5.061749999999999</v>
      </c>
    </row>
    <row r="24" spans="1:20" ht="12.75" outlineLevel="2">
      <c r="A24" s="19" t="s">
        <v>475</v>
      </c>
      <c r="B24" s="19" t="s">
        <v>808</v>
      </c>
      <c r="C24" s="42" t="s">
        <v>494</v>
      </c>
      <c r="D24" s="68" t="s">
        <v>495</v>
      </c>
      <c r="E24" s="27" t="s">
        <v>335</v>
      </c>
      <c r="F24" s="2" t="s">
        <v>339</v>
      </c>
      <c r="G24" s="27">
        <v>150.13674</v>
      </c>
      <c r="H24" s="56">
        <v>237</v>
      </c>
      <c r="I24" s="27">
        <v>14.22</v>
      </c>
      <c r="J24" s="27"/>
      <c r="K24" s="51"/>
      <c r="L24" s="3"/>
      <c r="M24" s="48"/>
      <c r="N24" s="47"/>
      <c r="O24" s="26"/>
      <c r="P24" s="3"/>
      <c r="Q24" s="26"/>
      <c r="R24" s="3"/>
      <c r="T24" s="26">
        <f t="shared" si="3"/>
        <v>164.35674</v>
      </c>
    </row>
    <row r="25" spans="1:20" ht="12.75" outlineLevel="2">
      <c r="A25" s="19" t="s">
        <v>475</v>
      </c>
      <c r="B25" s="19" t="s">
        <v>808</v>
      </c>
      <c r="C25" s="42" t="s">
        <v>494</v>
      </c>
      <c r="D25" s="68" t="s">
        <v>495</v>
      </c>
      <c r="E25" s="27" t="s">
        <v>335</v>
      </c>
      <c r="F25" s="2" t="s">
        <v>340</v>
      </c>
      <c r="G25" s="27">
        <v>7.413119999999999</v>
      </c>
      <c r="H25" s="56">
        <v>6</v>
      </c>
      <c r="I25" s="27">
        <v>2.88</v>
      </c>
      <c r="J25" s="27"/>
      <c r="M25" s="69"/>
      <c r="O25" s="27"/>
      <c r="P25" s="23"/>
      <c r="R25" s="23"/>
      <c r="T25" s="26">
        <f t="shared" si="3"/>
        <v>10.293119999999998</v>
      </c>
    </row>
    <row r="26" spans="1:20" ht="12.75" outlineLevel="2">
      <c r="A26" s="19" t="s">
        <v>475</v>
      </c>
      <c r="B26" s="19" t="s">
        <v>808</v>
      </c>
      <c r="C26" s="42" t="s">
        <v>494</v>
      </c>
      <c r="D26" s="68" t="s">
        <v>495</v>
      </c>
      <c r="E26" s="27" t="s">
        <v>335</v>
      </c>
      <c r="F26" s="2" t="s">
        <v>356</v>
      </c>
      <c r="G26" s="27"/>
      <c r="H26" s="56"/>
      <c r="I26" s="27"/>
      <c r="J26" s="27">
        <v>180</v>
      </c>
      <c r="M26" s="69"/>
      <c r="O26" s="27"/>
      <c r="P26" s="23"/>
      <c r="R26" s="23"/>
      <c r="T26" s="26">
        <f t="shared" si="3"/>
        <v>180</v>
      </c>
    </row>
    <row r="27" spans="1:20" ht="12.75" outlineLevel="2">
      <c r="A27" s="19" t="s">
        <v>475</v>
      </c>
      <c r="B27" s="19" t="s">
        <v>808</v>
      </c>
      <c r="C27" s="42" t="s">
        <v>494</v>
      </c>
      <c r="D27" s="68" t="s">
        <v>495</v>
      </c>
      <c r="E27" s="27" t="s">
        <v>335</v>
      </c>
      <c r="F27" s="2" t="s">
        <v>342</v>
      </c>
      <c r="G27" s="27">
        <v>0.58968</v>
      </c>
      <c r="H27" s="56">
        <v>2</v>
      </c>
      <c r="I27" s="27">
        <v>0.12</v>
      </c>
      <c r="J27" s="27"/>
      <c r="M27" s="69"/>
      <c r="O27" s="27"/>
      <c r="P27" s="23"/>
      <c r="R27" s="23"/>
      <c r="T27" s="26">
        <f t="shared" si="3"/>
        <v>0.70968</v>
      </c>
    </row>
    <row r="28" spans="1:20" ht="12.75" outlineLevel="2">
      <c r="A28" s="19" t="s">
        <v>475</v>
      </c>
      <c r="B28" s="19" t="s">
        <v>808</v>
      </c>
      <c r="C28" s="42" t="s">
        <v>494</v>
      </c>
      <c r="D28" s="70" t="s">
        <v>495</v>
      </c>
      <c r="E28" s="60" t="s">
        <v>713</v>
      </c>
      <c r="F28" s="23" t="s">
        <v>713</v>
      </c>
      <c r="K28" s="52">
        <v>4</v>
      </c>
      <c r="L28" s="53">
        <v>1</v>
      </c>
      <c r="M28" s="69">
        <f>K28*L28*$M$2</f>
        <v>12540</v>
      </c>
      <c r="T28" s="26">
        <f t="shared" si="3"/>
        <v>12540</v>
      </c>
    </row>
    <row r="29" spans="1:20" s="3" customFormat="1" ht="12.75" outlineLevel="1">
      <c r="A29" s="222"/>
      <c r="B29" s="222"/>
      <c r="C29" s="239"/>
      <c r="D29" s="237" t="s">
        <v>98</v>
      </c>
      <c r="E29" s="26"/>
      <c r="F29" s="225"/>
      <c r="G29" s="26">
        <f aca="true" t="shared" si="4" ref="G29:T29">SUBTOTAL(9,G19:G28)</f>
        <v>738.2267100000001</v>
      </c>
      <c r="H29" s="226">
        <f t="shared" si="4"/>
        <v>1414</v>
      </c>
      <c r="I29" s="26">
        <f t="shared" si="4"/>
        <v>129.64000000000001</v>
      </c>
      <c r="J29" s="26">
        <f t="shared" si="4"/>
        <v>180</v>
      </c>
      <c r="K29" s="51">
        <f t="shared" si="4"/>
        <v>4</v>
      </c>
      <c r="L29" s="3">
        <f t="shared" si="4"/>
        <v>1</v>
      </c>
      <c r="M29" s="48">
        <f t="shared" si="4"/>
        <v>12540</v>
      </c>
      <c r="N29" s="47">
        <f t="shared" si="4"/>
        <v>2</v>
      </c>
      <c r="O29" s="26">
        <f t="shared" si="4"/>
        <v>144</v>
      </c>
      <c r="P29" s="3">
        <f t="shared" si="4"/>
        <v>0</v>
      </c>
      <c r="Q29" s="26">
        <f t="shared" si="4"/>
        <v>0</v>
      </c>
      <c r="R29" s="3">
        <f t="shared" si="4"/>
        <v>0</v>
      </c>
      <c r="S29" s="26">
        <f t="shared" si="4"/>
        <v>0</v>
      </c>
      <c r="T29" s="26">
        <f t="shared" si="4"/>
        <v>13731.86671</v>
      </c>
    </row>
    <row r="30" spans="1:20" ht="12.75" outlineLevel="2">
      <c r="A30" s="19" t="s">
        <v>475</v>
      </c>
      <c r="B30" s="19" t="s">
        <v>809</v>
      </c>
      <c r="C30" s="42" t="s">
        <v>496</v>
      </c>
      <c r="D30" s="68" t="s">
        <v>497</v>
      </c>
      <c r="E30" s="27" t="s">
        <v>861</v>
      </c>
      <c r="F30" s="2" t="s">
        <v>861</v>
      </c>
      <c r="G30" s="27"/>
      <c r="H30" s="56"/>
      <c r="I30" s="27"/>
      <c r="J30" s="27"/>
      <c r="M30" s="69"/>
      <c r="N30" s="58">
        <f>O30/$O$2</f>
        <v>3.25</v>
      </c>
      <c r="O30" s="27">
        <v>234</v>
      </c>
      <c r="P30" s="23"/>
      <c r="R30" s="23"/>
      <c r="T30" s="26">
        <f aca="true" t="shared" si="5" ref="T30:T43">G30+I30+J30+M30+O30+Q30+R30+S30</f>
        <v>234</v>
      </c>
    </row>
    <row r="31" spans="1:20" ht="12.75" outlineLevel="2">
      <c r="A31" s="19" t="s">
        <v>475</v>
      </c>
      <c r="B31" s="19" t="s">
        <v>809</v>
      </c>
      <c r="C31" s="42" t="s">
        <v>496</v>
      </c>
      <c r="D31" s="68" t="s">
        <v>497</v>
      </c>
      <c r="E31" s="27" t="s">
        <v>335</v>
      </c>
      <c r="F31" s="2">
        <v>15</v>
      </c>
      <c r="G31" s="27">
        <v>5747.563575000023</v>
      </c>
      <c r="H31" s="56">
        <v>16210</v>
      </c>
      <c r="I31" s="27">
        <v>1621</v>
      </c>
      <c r="J31" s="27"/>
      <c r="M31" s="69"/>
      <c r="O31" s="27"/>
      <c r="P31" s="23"/>
      <c r="R31" s="23"/>
      <c r="T31" s="26">
        <f t="shared" si="5"/>
        <v>7368.563575000023</v>
      </c>
    </row>
    <row r="32" spans="1:20" ht="12.75" outlineLevel="2">
      <c r="A32" s="19" t="s">
        <v>475</v>
      </c>
      <c r="B32" s="19" t="s">
        <v>809</v>
      </c>
      <c r="C32" s="42" t="s">
        <v>496</v>
      </c>
      <c r="D32" s="68" t="s">
        <v>497</v>
      </c>
      <c r="E32" s="27" t="s">
        <v>335</v>
      </c>
      <c r="F32" s="2" t="s">
        <v>337</v>
      </c>
      <c r="G32" s="27">
        <v>447.70401</v>
      </c>
      <c r="H32" s="56">
        <v>122</v>
      </c>
      <c r="I32" s="27">
        <v>7.32</v>
      </c>
      <c r="J32" s="27"/>
      <c r="M32" s="69"/>
      <c r="O32" s="27"/>
      <c r="P32" s="23"/>
      <c r="R32" s="23"/>
      <c r="T32" s="26">
        <f t="shared" si="5"/>
        <v>455.02401</v>
      </c>
    </row>
    <row r="33" spans="1:20" ht="12.75" outlineLevel="2">
      <c r="A33" s="19" t="s">
        <v>475</v>
      </c>
      <c r="B33" s="19" t="s">
        <v>809</v>
      </c>
      <c r="C33" s="42" t="s">
        <v>496</v>
      </c>
      <c r="D33" s="68" t="s">
        <v>497</v>
      </c>
      <c r="E33" s="27" t="s">
        <v>335</v>
      </c>
      <c r="F33" s="2" t="s">
        <v>338</v>
      </c>
      <c r="G33" s="27">
        <v>1606.9622399999998</v>
      </c>
      <c r="H33" s="56">
        <v>923</v>
      </c>
      <c r="I33" s="27">
        <v>55.38</v>
      </c>
      <c r="J33" s="27"/>
      <c r="M33" s="69"/>
      <c r="O33" s="27"/>
      <c r="P33" s="23"/>
      <c r="R33" s="23"/>
      <c r="T33" s="26">
        <f t="shared" si="5"/>
        <v>1662.34224</v>
      </c>
    </row>
    <row r="34" spans="1:20" ht="12.75" outlineLevel="2">
      <c r="A34" s="19" t="s">
        <v>475</v>
      </c>
      <c r="B34" s="19" t="s">
        <v>809</v>
      </c>
      <c r="C34" s="42" t="s">
        <v>496</v>
      </c>
      <c r="D34" s="68" t="s">
        <v>497</v>
      </c>
      <c r="E34" s="27" t="s">
        <v>335</v>
      </c>
      <c r="F34" s="2" t="s">
        <v>341</v>
      </c>
      <c r="G34" s="27">
        <v>20.17548</v>
      </c>
      <c r="H34" s="56">
        <v>4</v>
      </c>
      <c r="I34" s="27">
        <v>0.24</v>
      </c>
      <c r="J34" s="27"/>
      <c r="K34" s="51"/>
      <c r="L34" s="3"/>
      <c r="M34" s="48"/>
      <c r="N34" s="47"/>
      <c r="O34" s="26"/>
      <c r="P34" s="3"/>
      <c r="Q34" s="26"/>
      <c r="R34" s="3"/>
      <c r="T34" s="26">
        <f t="shared" si="5"/>
        <v>20.41548</v>
      </c>
    </row>
    <row r="35" spans="1:20" ht="12.75" outlineLevel="2">
      <c r="A35" s="19" t="s">
        <v>475</v>
      </c>
      <c r="B35" s="19" t="s">
        <v>809</v>
      </c>
      <c r="C35" s="42" t="s">
        <v>496</v>
      </c>
      <c r="D35" s="68" t="s">
        <v>497</v>
      </c>
      <c r="E35" s="27" t="s">
        <v>335</v>
      </c>
      <c r="F35" s="2" t="s">
        <v>339</v>
      </c>
      <c r="G35" s="27">
        <v>3257.924085000008</v>
      </c>
      <c r="H35" s="56">
        <v>3184</v>
      </c>
      <c r="I35" s="27">
        <v>191.04</v>
      </c>
      <c r="J35" s="27"/>
      <c r="M35" s="69"/>
      <c r="O35" s="27"/>
      <c r="P35" s="23"/>
      <c r="R35" s="23"/>
      <c r="T35" s="26">
        <f t="shared" si="5"/>
        <v>3448.964085000008</v>
      </c>
    </row>
    <row r="36" spans="1:20" ht="12.75" outlineLevel="2">
      <c r="A36" s="19" t="s">
        <v>475</v>
      </c>
      <c r="B36" s="19" t="s">
        <v>809</v>
      </c>
      <c r="C36" s="42" t="s">
        <v>496</v>
      </c>
      <c r="D36" s="68" t="s">
        <v>497</v>
      </c>
      <c r="E36" s="27" t="s">
        <v>335</v>
      </c>
      <c r="F36" s="2" t="s">
        <v>340</v>
      </c>
      <c r="G36" s="27">
        <v>841.7366099999999</v>
      </c>
      <c r="H36" s="56">
        <v>1196</v>
      </c>
      <c r="I36" s="27">
        <v>574.08</v>
      </c>
      <c r="J36" s="27"/>
      <c r="K36" s="51"/>
      <c r="L36" s="3"/>
      <c r="M36" s="48"/>
      <c r="N36" s="47"/>
      <c r="O36" s="26"/>
      <c r="P36" s="3"/>
      <c r="Q36" s="26"/>
      <c r="R36" s="3"/>
      <c r="T36" s="26">
        <f t="shared" si="5"/>
        <v>1415.8166099999999</v>
      </c>
    </row>
    <row r="37" spans="1:20" ht="12.75" outlineLevel="2">
      <c r="A37" s="19" t="s">
        <v>475</v>
      </c>
      <c r="B37" s="19" t="s">
        <v>809</v>
      </c>
      <c r="C37" s="42" t="s">
        <v>496</v>
      </c>
      <c r="D37" s="68" t="s">
        <v>497</v>
      </c>
      <c r="E37" s="27" t="s">
        <v>335</v>
      </c>
      <c r="F37" s="2" t="s">
        <v>356</v>
      </c>
      <c r="G37" s="27"/>
      <c r="H37" s="56"/>
      <c r="I37" s="27"/>
      <c r="J37" s="27">
        <v>180</v>
      </c>
      <c r="M37" s="69"/>
      <c r="O37" s="27"/>
      <c r="P37" s="23"/>
      <c r="R37" s="23"/>
      <c r="T37" s="26">
        <f t="shared" si="5"/>
        <v>180</v>
      </c>
    </row>
    <row r="38" spans="1:20" ht="12.75" outlineLevel="2">
      <c r="A38" s="19" t="s">
        <v>475</v>
      </c>
      <c r="B38" s="19" t="s">
        <v>809</v>
      </c>
      <c r="C38" s="42" t="s">
        <v>496</v>
      </c>
      <c r="D38" s="68" t="s">
        <v>497</v>
      </c>
      <c r="E38" s="27" t="s">
        <v>335</v>
      </c>
      <c r="F38" s="2" t="s">
        <v>344</v>
      </c>
      <c r="G38" s="27">
        <v>6.802379999999999</v>
      </c>
      <c r="H38" s="56">
        <v>5</v>
      </c>
      <c r="I38" s="27">
        <v>0.3</v>
      </c>
      <c r="J38" s="27"/>
      <c r="M38" s="69"/>
      <c r="O38" s="27"/>
      <c r="P38" s="23"/>
      <c r="R38" s="23"/>
      <c r="T38" s="26">
        <f t="shared" si="5"/>
        <v>7.102379999999999</v>
      </c>
    </row>
    <row r="39" spans="1:20" ht="12.75" outlineLevel="2">
      <c r="A39" s="19" t="s">
        <v>475</v>
      </c>
      <c r="B39" s="19" t="s">
        <v>809</v>
      </c>
      <c r="C39" s="42" t="s">
        <v>496</v>
      </c>
      <c r="D39" s="68" t="s">
        <v>497</v>
      </c>
      <c r="E39" s="27" t="s">
        <v>335</v>
      </c>
      <c r="F39" s="2" t="s">
        <v>346</v>
      </c>
      <c r="G39" s="27">
        <v>0.2106</v>
      </c>
      <c r="H39" s="56">
        <v>1</v>
      </c>
      <c r="I39" s="27">
        <v>0.06</v>
      </c>
      <c r="J39" s="27"/>
      <c r="M39" s="69"/>
      <c r="O39" s="27"/>
      <c r="P39" s="23"/>
      <c r="R39" s="23"/>
      <c r="T39" s="26">
        <f t="shared" si="5"/>
        <v>0.2706</v>
      </c>
    </row>
    <row r="40" spans="1:20" ht="12.75" outlineLevel="2">
      <c r="A40" s="19" t="s">
        <v>475</v>
      </c>
      <c r="B40" s="19" t="s">
        <v>809</v>
      </c>
      <c r="C40" s="42" t="s">
        <v>496</v>
      </c>
      <c r="D40" s="68" t="s">
        <v>497</v>
      </c>
      <c r="E40" s="27" t="s">
        <v>335</v>
      </c>
      <c r="F40" s="2" t="s">
        <v>348</v>
      </c>
      <c r="G40" s="27">
        <v>1.0635299999999999</v>
      </c>
      <c r="H40" s="56">
        <v>1</v>
      </c>
      <c r="I40" s="27">
        <v>0.06</v>
      </c>
      <c r="J40" s="27"/>
      <c r="M40" s="69"/>
      <c r="O40" s="27"/>
      <c r="P40" s="23"/>
      <c r="R40" s="23"/>
      <c r="T40" s="26">
        <f t="shared" si="5"/>
        <v>1.12353</v>
      </c>
    </row>
    <row r="41" spans="1:20" ht="12.75" outlineLevel="2">
      <c r="A41" s="19" t="s">
        <v>475</v>
      </c>
      <c r="B41" s="19" t="s">
        <v>809</v>
      </c>
      <c r="C41" s="42" t="s">
        <v>496</v>
      </c>
      <c r="D41" s="68" t="s">
        <v>497</v>
      </c>
      <c r="E41" s="27" t="s">
        <v>335</v>
      </c>
      <c r="F41" s="2" t="s">
        <v>342</v>
      </c>
      <c r="G41" s="27">
        <v>268.64135999999996</v>
      </c>
      <c r="H41" s="56">
        <v>906</v>
      </c>
      <c r="I41" s="27">
        <v>54.36</v>
      </c>
      <c r="J41" s="27"/>
      <c r="M41" s="69"/>
      <c r="O41" s="27"/>
      <c r="P41" s="23"/>
      <c r="R41" s="23"/>
      <c r="T41" s="26">
        <f t="shared" si="5"/>
        <v>323.00136</v>
      </c>
    </row>
    <row r="42" spans="1:20" ht="12.75" outlineLevel="2">
      <c r="A42" s="19" t="s">
        <v>475</v>
      </c>
      <c r="B42" s="19" t="s">
        <v>809</v>
      </c>
      <c r="C42" s="42" t="s">
        <v>496</v>
      </c>
      <c r="D42" s="70" t="s">
        <v>497</v>
      </c>
      <c r="E42" s="60" t="s">
        <v>713</v>
      </c>
      <c r="F42" s="23" t="s">
        <v>713</v>
      </c>
      <c r="K42" s="52">
        <v>2</v>
      </c>
      <c r="L42" s="53">
        <v>1</v>
      </c>
      <c r="M42" s="69">
        <f>K42*L42*$M$2</f>
        <v>6270</v>
      </c>
      <c r="T42" s="26">
        <f t="shared" si="5"/>
        <v>6270</v>
      </c>
    </row>
    <row r="43" spans="1:20" ht="12.75" outlineLevel="2">
      <c r="A43" s="19" t="s">
        <v>475</v>
      </c>
      <c r="B43" s="19" t="s">
        <v>809</v>
      </c>
      <c r="C43" s="42" t="s">
        <v>496</v>
      </c>
      <c r="D43" s="68" t="s">
        <v>497</v>
      </c>
      <c r="E43" s="27" t="s">
        <v>710</v>
      </c>
      <c r="F43" s="2" t="s">
        <v>710</v>
      </c>
      <c r="G43" s="27"/>
      <c r="H43" s="56"/>
      <c r="I43" s="27"/>
      <c r="J43" s="27"/>
      <c r="M43" s="69"/>
      <c r="O43" s="27"/>
      <c r="P43" s="23"/>
      <c r="R43" s="23"/>
      <c r="S43" s="27">
        <v>7.76</v>
      </c>
      <c r="T43" s="26">
        <f t="shared" si="5"/>
        <v>7.76</v>
      </c>
    </row>
    <row r="44" spans="1:20" s="3" customFormat="1" ht="12.75" outlineLevel="1">
      <c r="A44" s="222"/>
      <c r="B44" s="222"/>
      <c r="C44" s="239"/>
      <c r="D44" s="237" t="s">
        <v>99</v>
      </c>
      <c r="E44" s="26"/>
      <c r="F44" s="225"/>
      <c r="G44" s="26">
        <f aca="true" t="shared" si="6" ref="G44:T44">SUBTOTAL(9,G30:G43)</f>
        <v>12198.78387000003</v>
      </c>
      <c r="H44" s="226">
        <f t="shared" si="6"/>
        <v>22552</v>
      </c>
      <c r="I44" s="26">
        <f t="shared" si="6"/>
        <v>2503.84</v>
      </c>
      <c r="J44" s="26">
        <f t="shared" si="6"/>
        <v>180</v>
      </c>
      <c r="K44" s="51">
        <f t="shared" si="6"/>
        <v>2</v>
      </c>
      <c r="L44" s="3">
        <f t="shared" si="6"/>
        <v>1</v>
      </c>
      <c r="M44" s="48">
        <f t="shared" si="6"/>
        <v>6270</v>
      </c>
      <c r="N44" s="47">
        <f t="shared" si="6"/>
        <v>3.25</v>
      </c>
      <c r="O44" s="26">
        <f t="shared" si="6"/>
        <v>234</v>
      </c>
      <c r="P44" s="3">
        <f t="shared" si="6"/>
        <v>0</v>
      </c>
      <c r="Q44" s="26">
        <f t="shared" si="6"/>
        <v>0</v>
      </c>
      <c r="R44" s="3">
        <f t="shared" si="6"/>
        <v>0</v>
      </c>
      <c r="S44" s="26">
        <f t="shared" si="6"/>
        <v>7.76</v>
      </c>
      <c r="T44" s="26">
        <f t="shared" si="6"/>
        <v>21394.38387000003</v>
      </c>
    </row>
    <row r="45" spans="1:20" ht="12.75" outlineLevel="2">
      <c r="A45" s="19" t="s">
        <v>475</v>
      </c>
      <c r="B45" s="19" t="s">
        <v>810</v>
      </c>
      <c r="C45" s="42" t="s">
        <v>498</v>
      </c>
      <c r="D45" s="68" t="s">
        <v>499</v>
      </c>
      <c r="E45" s="27" t="s">
        <v>335</v>
      </c>
      <c r="F45" s="2">
        <v>15</v>
      </c>
      <c r="G45" s="27">
        <v>6354.044189999999</v>
      </c>
      <c r="H45" s="56">
        <v>17768</v>
      </c>
      <c r="I45" s="27">
        <v>1776.8</v>
      </c>
      <c r="J45" s="27"/>
      <c r="M45" s="69"/>
      <c r="O45" s="27"/>
      <c r="P45" s="23"/>
      <c r="R45" s="23"/>
      <c r="T45" s="26">
        <f>G45+I45+J45+M45+O45+Q45+R45+S45</f>
        <v>8130.844189999999</v>
      </c>
    </row>
    <row r="46" spans="1:20" ht="12.75" outlineLevel="2">
      <c r="A46" s="19" t="s">
        <v>475</v>
      </c>
      <c r="B46" s="19" t="s">
        <v>810</v>
      </c>
      <c r="C46" s="42" t="s">
        <v>498</v>
      </c>
      <c r="D46" s="68" t="s">
        <v>499</v>
      </c>
      <c r="E46" s="27" t="s">
        <v>335</v>
      </c>
      <c r="F46" s="2" t="s">
        <v>337</v>
      </c>
      <c r="G46" s="27">
        <v>10.824839999999998</v>
      </c>
      <c r="H46" s="56">
        <v>3</v>
      </c>
      <c r="I46" s="27">
        <v>0.18</v>
      </c>
      <c r="J46" s="27"/>
      <c r="M46" s="69"/>
      <c r="O46" s="27"/>
      <c r="P46" s="23"/>
      <c r="R46" s="23"/>
      <c r="T46" s="26">
        <f>G46+I46+J46+M46+O46+Q46+R46+S46</f>
        <v>11.004839999999998</v>
      </c>
    </row>
    <row r="47" spans="1:20" ht="12.75" outlineLevel="2">
      <c r="A47" s="19" t="s">
        <v>475</v>
      </c>
      <c r="B47" s="19" t="s">
        <v>810</v>
      </c>
      <c r="C47" s="42" t="s">
        <v>498</v>
      </c>
      <c r="D47" s="68" t="s">
        <v>499</v>
      </c>
      <c r="E47" s="27" t="s">
        <v>335</v>
      </c>
      <c r="F47" s="2" t="s">
        <v>338</v>
      </c>
      <c r="G47" s="27">
        <v>5.3176499999999995</v>
      </c>
      <c r="H47" s="56">
        <v>4</v>
      </c>
      <c r="I47" s="27">
        <v>0.24</v>
      </c>
      <c r="J47" s="27"/>
      <c r="K47" s="51"/>
      <c r="L47" s="3"/>
      <c r="M47" s="48"/>
      <c r="N47" s="47"/>
      <c r="O47" s="26"/>
      <c r="P47" s="3"/>
      <c r="Q47" s="26"/>
      <c r="R47" s="3"/>
      <c r="T47" s="26">
        <f>G47+I47+J47+M47+O47+Q47+R47+S47</f>
        <v>5.55765</v>
      </c>
    </row>
    <row r="48" spans="1:20" ht="12.75" outlineLevel="2">
      <c r="A48" s="19" t="s">
        <v>475</v>
      </c>
      <c r="B48" s="19" t="s">
        <v>810</v>
      </c>
      <c r="C48" s="42" t="s">
        <v>498</v>
      </c>
      <c r="D48" s="68" t="s">
        <v>499</v>
      </c>
      <c r="E48" s="27" t="s">
        <v>335</v>
      </c>
      <c r="F48" s="2" t="s">
        <v>339</v>
      </c>
      <c r="G48" s="27">
        <v>88.836345</v>
      </c>
      <c r="H48" s="56">
        <v>147</v>
      </c>
      <c r="I48" s="27">
        <v>8.82</v>
      </c>
      <c r="J48" s="27"/>
      <c r="M48" s="69"/>
      <c r="O48" s="27"/>
      <c r="P48" s="23"/>
      <c r="R48" s="23"/>
      <c r="T48" s="26">
        <f>G48+I48+J48+M48+O48+Q48+R48+S48</f>
        <v>97.65634499999999</v>
      </c>
    </row>
    <row r="49" spans="1:20" ht="12.75" outlineLevel="2">
      <c r="A49" s="19" t="s">
        <v>475</v>
      </c>
      <c r="B49" s="19" t="s">
        <v>810</v>
      </c>
      <c r="C49" s="42" t="s">
        <v>498</v>
      </c>
      <c r="D49" s="68" t="s">
        <v>499</v>
      </c>
      <c r="E49" s="27" t="s">
        <v>335</v>
      </c>
      <c r="F49" s="2" t="s">
        <v>356</v>
      </c>
      <c r="G49" s="27"/>
      <c r="H49" s="56"/>
      <c r="I49" s="27"/>
      <c r="J49" s="27">
        <v>180</v>
      </c>
      <c r="M49" s="69"/>
      <c r="O49" s="27"/>
      <c r="P49" s="23"/>
      <c r="R49" s="23"/>
      <c r="T49" s="26">
        <f>G49+I49+J49+M49+O49+Q49+R49+S49</f>
        <v>180</v>
      </c>
    </row>
    <row r="50" spans="1:20" s="3" customFormat="1" ht="12.75" outlineLevel="1">
      <c r="A50" s="222"/>
      <c r="B50" s="222"/>
      <c r="C50" s="239"/>
      <c r="D50" s="237" t="s">
        <v>100</v>
      </c>
      <c r="E50" s="26"/>
      <c r="F50" s="225"/>
      <c r="G50" s="26">
        <f aca="true" t="shared" si="7" ref="G50:T50">SUBTOTAL(9,G45:G49)</f>
        <v>6459.023024999999</v>
      </c>
      <c r="H50" s="226">
        <f t="shared" si="7"/>
        <v>17922</v>
      </c>
      <c r="I50" s="26">
        <f t="shared" si="7"/>
        <v>1786.04</v>
      </c>
      <c r="J50" s="26">
        <f t="shared" si="7"/>
        <v>180</v>
      </c>
      <c r="K50" s="51">
        <f t="shared" si="7"/>
        <v>0</v>
      </c>
      <c r="L50" s="3">
        <f t="shared" si="7"/>
        <v>0</v>
      </c>
      <c r="M50" s="48">
        <f t="shared" si="7"/>
        <v>0</v>
      </c>
      <c r="N50" s="47">
        <f t="shared" si="7"/>
        <v>0</v>
      </c>
      <c r="O50" s="26">
        <f t="shared" si="7"/>
        <v>0</v>
      </c>
      <c r="P50" s="3">
        <f t="shared" si="7"/>
        <v>0</v>
      </c>
      <c r="Q50" s="26">
        <f t="shared" si="7"/>
        <v>0</v>
      </c>
      <c r="R50" s="3">
        <f t="shared" si="7"/>
        <v>0</v>
      </c>
      <c r="S50" s="26">
        <f t="shared" si="7"/>
        <v>0</v>
      </c>
      <c r="T50" s="26">
        <f t="shared" si="7"/>
        <v>8425.063024999998</v>
      </c>
    </row>
    <row r="51" spans="1:20" ht="12.75" outlineLevel="2">
      <c r="A51" s="19" t="s">
        <v>475</v>
      </c>
      <c r="B51" s="19" t="s">
        <v>810</v>
      </c>
      <c r="C51" s="42" t="s">
        <v>500</v>
      </c>
      <c r="D51" s="68" t="s">
        <v>501</v>
      </c>
      <c r="E51" s="27" t="s">
        <v>335</v>
      </c>
      <c r="F51" s="2">
        <v>15</v>
      </c>
      <c r="G51" s="27">
        <v>838.467045</v>
      </c>
      <c r="H51" s="56">
        <v>2314</v>
      </c>
      <c r="I51" s="27">
        <v>231.4</v>
      </c>
      <c r="J51" s="27"/>
      <c r="M51" s="69"/>
      <c r="O51" s="27"/>
      <c r="P51" s="23"/>
      <c r="R51" s="23"/>
      <c r="T51" s="26">
        <f aca="true" t="shared" si="8" ref="T51:T58">G51+I51+J51+M51+O51+Q51+R51+S51</f>
        <v>1069.867045</v>
      </c>
    </row>
    <row r="52" spans="1:20" ht="12.75" outlineLevel="2">
      <c r="A52" s="19" t="s">
        <v>475</v>
      </c>
      <c r="B52" s="19" t="s">
        <v>810</v>
      </c>
      <c r="C52" s="42" t="s">
        <v>500</v>
      </c>
      <c r="D52" s="68" t="s">
        <v>501</v>
      </c>
      <c r="E52" s="27" t="s">
        <v>335</v>
      </c>
      <c r="F52" s="2" t="s">
        <v>337</v>
      </c>
      <c r="G52" s="27">
        <v>56.64086999999999</v>
      </c>
      <c r="H52" s="56">
        <v>20</v>
      </c>
      <c r="I52" s="27">
        <v>1.2</v>
      </c>
      <c r="J52" s="27"/>
      <c r="M52" s="69"/>
      <c r="O52" s="27"/>
      <c r="P52" s="23"/>
      <c r="R52" s="23"/>
      <c r="T52" s="26">
        <f t="shared" si="8"/>
        <v>57.840869999999995</v>
      </c>
    </row>
    <row r="53" spans="1:20" ht="12.75" outlineLevel="2">
      <c r="A53" s="19" t="s">
        <v>475</v>
      </c>
      <c r="B53" s="19" t="s">
        <v>810</v>
      </c>
      <c r="C53" s="42" t="s">
        <v>500</v>
      </c>
      <c r="D53" s="68" t="s">
        <v>501</v>
      </c>
      <c r="E53" s="27" t="s">
        <v>335</v>
      </c>
      <c r="F53" s="2" t="s">
        <v>338</v>
      </c>
      <c r="G53" s="27">
        <v>49.54364999999999</v>
      </c>
      <c r="H53" s="56">
        <v>41</v>
      </c>
      <c r="I53" s="27">
        <v>2.46</v>
      </c>
      <c r="J53" s="27"/>
      <c r="M53" s="69"/>
      <c r="O53" s="27"/>
      <c r="P53" s="23"/>
      <c r="R53" s="23"/>
      <c r="T53" s="26">
        <f t="shared" si="8"/>
        <v>52.00364999999999</v>
      </c>
    </row>
    <row r="54" spans="1:20" ht="12.75" outlineLevel="2">
      <c r="A54" s="19" t="s">
        <v>475</v>
      </c>
      <c r="B54" s="19" t="s">
        <v>810</v>
      </c>
      <c r="C54" s="42" t="s">
        <v>500</v>
      </c>
      <c r="D54" s="68" t="s">
        <v>501</v>
      </c>
      <c r="E54" s="27" t="s">
        <v>335</v>
      </c>
      <c r="F54" s="2" t="s">
        <v>341</v>
      </c>
      <c r="G54" s="27">
        <v>5.11758</v>
      </c>
      <c r="H54" s="56">
        <v>1</v>
      </c>
      <c r="I54" s="27">
        <v>0.06</v>
      </c>
      <c r="J54" s="27"/>
      <c r="M54" s="69"/>
      <c r="O54" s="27"/>
      <c r="P54" s="23"/>
      <c r="R54" s="23"/>
      <c r="T54" s="26">
        <f t="shared" si="8"/>
        <v>5.17758</v>
      </c>
    </row>
    <row r="55" spans="1:20" ht="12.75" outlineLevel="2">
      <c r="A55" s="19" t="s">
        <v>475</v>
      </c>
      <c r="B55" s="19" t="s">
        <v>810</v>
      </c>
      <c r="C55" s="42" t="s">
        <v>500</v>
      </c>
      <c r="D55" s="68" t="s">
        <v>501</v>
      </c>
      <c r="E55" s="27" t="s">
        <v>335</v>
      </c>
      <c r="F55" s="2" t="s">
        <v>339</v>
      </c>
      <c r="G55" s="27">
        <v>4048.18479</v>
      </c>
      <c r="H55" s="56">
        <v>4162</v>
      </c>
      <c r="I55" s="27">
        <v>249.72</v>
      </c>
      <c r="J55" s="27"/>
      <c r="K55" s="51"/>
      <c r="L55" s="3"/>
      <c r="M55" s="48"/>
      <c r="N55" s="47"/>
      <c r="O55" s="26"/>
      <c r="P55" s="3"/>
      <c r="Q55" s="26"/>
      <c r="R55" s="3"/>
      <c r="T55" s="26">
        <f t="shared" si="8"/>
        <v>4297.90479</v>
      </c>
    </row>
    <row r="56" spans="1:20" ht="12.75" outlineLevel="2">
      <c r="A56" s="19" t="s">
        <v>475</v>
      </c>
      <c r="B56" s="19" t="s">
        <v>810</v>
      </c>
      <c r="C56" s="42" t="s">
        <v>500</v>
      </c>
      <c r="D56" s="68" t="s">
        <v>501</v>
      </c>
      <c r="E56" s="27" t="s">
        <v>335</v>
      </c>
      <c r="F56" s="2" t="s">
        <v>340</v>
      </c>
      <c r="G56" s="27">
        <v>10.866959999999999</v>
      </c>
      <c r="H56" s="56">
        <v>20</v>
      </c>
      <c r="I56" s="27">
        <v>9.6</v>
      </c>
      <c r="J56" s="27"/>
      <c r="M56" s="69"/>
      <c r="O56" s="27"/>
      <c r="P56" s="23"/>
      <c r="R56" s="23"/>
      <c r="T56" s="26">
        <f t="shared" si="8"/>
        <v>20.46696</v>
      </c>
    </row>
    <row r="57" spans="1:20" ht="12.75" outlineLevel="2">
      <c r="A57" s="19" t="s">
        <v>475</v>
      </c>
      <c r="B57" s="19" t="s">
        <v>810</v>
      </c>
      <c r="C57" s="42" t="s">
        <v>500</v>
      </c>
      <c r="D57" s="68" t="s">
        <v>501</v>
      </c>
      <c r="E57" s="27" t="s">
        <v>335</v>
      </c>
      <c r="F57" s="2" t="s">
        <v>356</v>
      </c>
      <c r="G57" s="27"/>
      <c r="H57" s="56"/>
      <c r="I57" s="27"/>
      <c r="J57" s="27">
        <v>180</v>
      </c>
      <c r="M57" s="69"/>
      <c r="O57" s="27"/>
      <c r="P57" s="23"/>
      <c r="R57" s="23"/>
      <c r="T57" s="26">
        <f t="shared" si="8"/>
        <v>180</v>
      </c>
    </row>
    <row r="58" spans="1:20" ht="12.75" outlineLevel="2">
      <c r="A58" s="19" t="s">
        <v>475</v>
      </c>
      <c r="B58" s="19" t="s">
        <v>810</v>
      </c>
      <c r="C58" s="42" t="s">
        <v>500</v>
      </c>
      <c r="D58" s="68" t="s">
        <v>501</v>
      </c>
      <c r="E58" s="27" t="s">
        <v>335</v>
      </c>
      <c r="F58" s="2" t="s">
        <v>342</v>
      </c>
      <c r="G58" s="27">
        <v>284.14151999999996</v>
      </c>
      <c r="H58" s="56">
        <v>893</v>
      </c>
      <c r="I58" s="27">
        <v>53.58</v>
      </c>
      <c r="J58" s="27"/>
      <c r="M58" s="69"/>
      <c r="O58" s="27"/>
      <c r="P58" s="23"/>
      <c r="R58" s="23"/>
      <c r="T58" s="26">
        <f t="shared" si="8"/>
        <v>337.72151999999994</v>
      </c>
    </row>
    <row r="59" spans="1:20" s="3" customFormat="1" ht="12.75" outlineLevel="1">
      <c r="A59" s="222"/>
      <c r="B59" s="222"/>
      <c r="C59" s="239"/>
      <c r="D59" s="237" t="s">
        <v>101</v>
      </c>
      <c r="E59" s="26"/>
      <c r="F59" s="225"/>
      <c r="G59" s="26">
        <f aca="true" t="shared" si="9" ref="G59:T59">SUBTOTAL(9,G51:G58)</f>
        <v>5292.962415</v>
      </c>
      <c r="H59" s="226">
        <f t="shared" si="9"/>
        <v>7451</v>
      </c>
      <c r="I59" s="26">
        <f t="shared" si="9"/>
        <v>548.0200000000001</v>
      </c>
      <c r="J59" s="26">
        <f t="shared" si="9"/>
        <v>180</v>
      </c>
      <c r="K59" s="51">
        <f t="shared" si="9"/>
        <v>0</v>
      </c>
      <c r="L59" s="3">
        <f t="shared" si="9"/>
        <v>0</v>
      </c>
      <c r="M59" s="48">
        <f t="shared" si="9"/>
        <v>0</v>
      </c>
      <c r="N59" s="47">
        <f t="shared" si="9"/>
        <v>0</v>
      </c>
      <c r="O59" s="26">
        <f t="shared" si="9"/>
        <v>0</v>
      </c>
      <c r="P59" s="3">
        <f t="shared" si="9"/>
        <v>0</v>
      </c>
      <c r="Q59" s="26">
        <f t="shared" si="9"/>
        <v>0</v>
      </c>
      <c r="R59" s="3">
        <f t="shared" si="9"/>
        <v>0</v>
      </c>
      <c r="S59" s="26">
        <f t="shared" si="9"/>
        <v>0</v>
      </c>
      <c r="T59" s="26">
        <f t="shared" si="9"/>
        <v>6020.9824149999995</v>
      </c>
    </row>
    <row r="60" spans="1:20" ht="12.75" outlineLevel="2">
      <c r="A60" s="19" t="s">
        <v>475</v>
      </c>
      <c r="B60" s="19" t="s">
        <v>810</v>
      </c>
      <c r="C60" s="42" t="s">
        <v>500</v>
      </c>
      <c r="D60" s="70" t="s">
        <v>921</v>
      </c>
      <c r="E60" s="60" t="s">
        <v>713</v>
      </c>
      <c r="F60" s="23" t="s">
        <v>713</v>
      </c>
      <c r="K60" s="52">
        <v>1</v>
      </c>
      <c r="L60" s="53">
        <v>0.25</v>
      </c>
      <c r="M60" s="69">
        <f>K60*L60*$M$2</f>
        <v>783.75</v>
      </c>
      <c r="T60" s="26">
        <f>G60+I60+J60+M60+O60+Q60+R60+S60</f>
        <v>783.75</v>
      </c>
    </row>
    <row r="61" spans="1:20" s="3" customFormat="1" ht="12.75" outlineLevel="1">
      <c r="A61" s="222"/>
      <c r="B61" s="222"/>
      <c r="C61" s="239"/>
      <c r="D61" s="237" t="s">
        <v>102</v>
      </c>
      <c r="E61" s="26"/>
      <c r="F61" s="225"/>
      <c r="G61" s="26">
        <f aca="true" t="shared" si="10" ref="G61:T61">SUBTOTAL(9,G60:G60)</f>
        <v>0</v>
      </c>
      <c r="H61" s="226">
        <f t="shared" si="10"/>
        <v>0</v>
      </c>
      <c r="I61" s="26">
        <f t="shared" si="10"/>
        <v>0</v>
      </c>
      <c r="J61" s="26">
        <f t="shared" si="10"/>
        <v>0</v>
      </c>
      <c r="K61" s="51">
        <f t="shared" si="10"/>
        <v>1</v>
      </c>
      <c r="L61" s="3">
        <f t="shared" si="10"/>
        <v>0.25</v>
      </c>
      <c r="M61" s="48">
        <f t="shared" si="10"/>
        <v>783.75</v>
      </c>
      <c r="N61" s="47">
        <f t="shared" si="10"/>
        <v>0</v>
      </c>
      <c r="O61" s="26">
        <f t="shared" si="10"/>
        <v>0</v>
      </c>
      <c r="P61" s="3">
        <f t="shared" si="10"/>
        <v>0</v>
      </c>
      <c r="Q61" s="26">
        <f t="shared" si="10"/>
        <v>0</v>
      </c>
      <c r="R61" s="3">
        <f t="shared" si="10"/>
        <v>0</v>
      </c>
      <c r="S61" s="26">
        <f t="shared" si="10"/>
        <v>0</v>
      </c>
      <c r="T61" s="26">
        <f t="shared" si="10"/>
        <v>783.75</v>
      </c>
    </row>
    <row r="62" spans="1:20" ht="12.75" outlineLevel="2">
      <c r="A62" s="19" t="s">
        <v>475</v>
      </c>
      <c r="B62" s="19" t="s">
        <v>810</v>
      </c>
      <c r="C62" s="42" t="s">
        <v>502</v>
      </c>
      <c r="D62" s="68" t="s">
        <v>503</v>
      </c>
      <c r="E62" s="27" t="s">
        <v>335</v>
      </c>
      <c r="F62" s="2">
        <v>15</v>
      </c>
      <c r="G62" s="27">
        <v>2929.066920000006</v>
      </c>
      <c r="H62" s="56">
        <v>8163</v>
      </c>
      <c r="I62" s="27">
        <v>816.3</v>
      </c>
      <c r="J62" s="27"/>
      <c r="M62" s="69"/>
      <c r="O62" s="27"/>
      <c r="P62" s="23"/>
      <c r="R62" s="23"/>
      <c r="T62" s="26">
        <f aca="true" t="shared" si="11" ref="T62:T68">G62+I62+J62+M62+O62+Q62+R62+S62</f>
        <v>3745.366920000006</v>
      </c>
    </row>
    <row r="63" spans="1:20" ht="12.75" outlineLevel="2">
      <c r="A63" s="19" t="s">
        <v>475</v>
      </c>
      <c r="B63" s="19" t="s">
        <v>810</v>
      </c>
      <c r="C63" s="42" t="s">
        <v>502</v>
      </c>
      <c r="D63" s="68" t="s">
        <v>503</v>
      </c>
      <c r="E63" s="27" t="s">
        <v>335</v>
      </c>
      <c r="F63" s="2" t="s">
        <v>337</v>
      </c>
      <c r="G63" s="27">
        <v>14.752529999999998</v>
      </c>
      <c r="H63" s="56">
        <v>8</v>
      </c>
      <c r="I63" s="27">
        <v>0.48</v>
      </c>
      <c r="J63" s="27"/>
      <c r="M63" s="69"/>
      <c r="O63" s="27"/>
      <c r="P63" s="23"/>
      <c r="R63" s="23"/>
      <c r="T63" s="26">
        <f t="shared" si="11"/>
        <v>15.232529999999999</v>
      </c>
    </row>
    <row r="64" spans="1:20" ht="12.75" outlineLevel="2">
      <c r="A64" s="19" t="s">
        <v>475</v>
      </c>
      <c r="B64" s="19" t="s">
        <v>810</v>
      </c>
      <c r="C64" s="1" t="s">
        <v>502</v>
      </c>
      <c r="D64" s="71" t="s">
        <v>503</v>
      </c>
      <c r="E64" s="27" t="s">
        <v>335</v>
      </c>
      <c r="F64" s="2" t="s">
        <v>338</v>
      </c>
      <c r="G64" s="27">
        <v>106.57412999999998</v>
      </c>
      <c r="H64" s="56">
        <v>77</v>
      </c>
      <c r="I64" s="27">
        <v>4.62</v>
      </c>
      <c r="J64" s="27"/>
      <c r="O64" s="27"/>
      <c r="P64" s="23"/>
      <c r="R64" s="23"/>
      <c r="T64" s="26">
        <f t="shared" si="11"/>
        <v>111.19412999999999</v>
      </c>
    </row>
    <row r="65" spans="1:20" ht="12.75" outlineLevel="2">
      <c r="A65" s="19" t="s">
        <v>475</v>
      </c>
      <c r="B65" s="19" t="s">
        <v>810</v>
      </c>
      <c r="C65" s="1" t="s">
        <v>502</v>
      </c>
      <c r="D65" s="23" t="s">
        <v>503</v>
      </c>
      <c r="E65" s="27" t="s">
        <v>335</v>
      </c>
      <c r="F65" s="2" t="s">
        <v>339</v>
      </c>
      <c r="G65" s="27">
        <v>760.408155</v>
      </c>
      <c r="H65" s="56">
        <v>673</v>
      </c>
      <c r="I65" s="27">
        <v>40.38</v>
      </c>
      <c r="J65" s="27"/>
      <c r="O65" s="27"/>
      <c r="P65" s="23"/>
      <c r="R65" s="23"/>
      <c r="T65" s="26">
        <f t="shared" si="11"/>
        <v>800.788155</v>
      </c>
    </row>
    <row r="66" spans="1:20" ht="12.75" outlineLevel="2">
      <c r="A66" s="19" t="s">
        <v>475</v>
      </c>
      <c r="B66" s="19" t="s">
        <v>810</v>
      </c>
      <c r="C66" s="1" t="s">
        <v>502</v>
      </c>
      <c r="D66" s="23" t="s">
        <v>503</v>
      </c>
      <c r="E66" s="27" t="s">
        <v>335</v>
      </c>
      <c r="F66" s="2" t="s">
        <v>340</v>
      </c>
      <c r="G66" s="27">
        <v>24.17688</v>
      </c>
      <c r="H66" s="56">
        <v>30</v>
      </c>
      <c r="I66" s="27">
        <v>14.4</v>
      </c>
      <c r="J66" s="27"/>
      <c r="K66" s="51"/>
      <c r="L66" s="3"/>
      <c r="M66" s="26"/>
      <c r="N66" s="47"/>
      <c r="O66" s="26"/>
      <c r="P66" s="3"/>
      <c r="Q66" s="26"/>
      <c r="R66" s="3"/>
      <c r="T66" s="26">
        <f t="shared" si="11"/>
        <v>38.57688</v>
      </c>
    </row>
    <row r="67" spans="1:20" ht="12.75" outlineLevel="2">
      <c r="A67" s="19" t="s">
        <v>475</v>
      </c>
      <c r="B67" s="19" t="s">
        <v>810</v>
      </c>
      <c r="C67" s="1" t="s">
        <v>502</v>
      </c>
      <c r="D67" s="23" t="s">
        <v>503</v>
      </c>
      <c r="E67" s="27" t="s">
        <v>335</v>
      </c>
      <c r="F67" s="2" t="s">
        <v>356</v>
      </c>
      <c r="G67" s="27"/>
      <c r="H67" s="56"/>
      <c r="I67" s="27"/>
      <c r="J67" s="27">
        <v>180</v>
      </c>
      <c r="K67" s="51"/>
      <c r="L67" s="3"/>
      <c r="M67" s="26"/>
      <c r="N67" s="47"/>
      <c r="O67" s="26"/>
      <c r="P67" s="3"/>
      <c r="Q67" s="26"/>
      <c r="R67" s="3"/>
      <c r="T67" s="26">
        <f t="shared" si="11"/>
        <v>180</v>
      </c>
    </row>
    <row r="68" spans="1:20" ht="12.75" outlineLevel="2">
      <c r="A68" s="19" t="s">
        <v>475</v>
      </c>
      <c r="B68" s="19" t="s">
        <v>810</v>
      </c>
      <c r="C68" s="1" t="s">
        <v>502</v>
      </c>
      <c r="D68" s="59" t="s">
        <v>503</v>
      </c>
      <c r="E68" s="60" t="s">
        <v>713</v>
      </c>
      <c r="F68" s="23" t="s">
        <v>713</v>
      </c>
      <c r="K68" s="52">
        <v>1</v>
      </c>
      <c r="L68" s="53">
        <v>0.25</v>
      </c>
      <c r="M68" s="27">
        <f>K68*L68*$M$2</f>
        <v>783.75</v>
      </c>
      <c r="T68" s="26">
        <f t="shared" si="11"/>
        <v>783.75</v>
      </c>
    </row>
    <row r="69" spans="1:20" s="3" customFormat="1" ht="12.75" outlineLevel="1">
      <c r="A69" s="222"/>
      <c r="B69" s="222"/>
      <c r="C69" s="239"/>
      <c r="D69" s="237" t="s">
        <v>104</v>
      </c>
      <c r="E69" s="26"/>
      <c r="F69" s="225"/>
      <c r="G69" s="26">
        <f aca="true" t="shared" si="12" ref="G69:T69">SUBTOTAL(9,G62:G68)</f>
        <v>3834.9786150000064</v>
      </c>
      <c r="H69" s="226">
        <f t="shared" si="12"/>
        <v>8951</v>
      </c>
      <c r="I69" s="26">
        <f t="shared" si="12"/>
        <v>876.18</v>
      </c>
      <c r="J69" s="26">
        <f t="shared" si="12"/>
        <v>180</v>
      </c>
      <c r="K69" s="51">
        <f t="shared" si="12"/>
        <v>1</v>
      </c>
      <c r="L69" s="3">
        <f t="shared" si="12"/>
        <v>0.25</v>
      </c>
      <c r="M69" s="48">
        <f t="shared" si="12"/>
        <v>783.75</v>
      </c>
      <c r="N69" s="47">
        <f t="shared" si="12"/>
        <v>0</v>
      </c>
      <c r="O69" s="26">
        <f t="shared" si="12"/>
        <v>0</v>
      </c>
      <c r="P69" s="3">
        <f t="shared" si="12"/>
        <v>0</v>
      </c>
      <c r="Q69" s="26">
        <f t="shared" si="12"/>
        <v>0</v>
      </c>
      <c r="R69" s="3">
        <f t="shared" si="12"/>
        <v>0</v>
      </c>
      <c r="S69" s="26">
        <f t="shared" si="12"/>
        <v>0</v>
      </c>
      <c r="T69" s="26">
        <f t="shared" si="12"/>
        <v>5674.908615000006</v>
      </c>
    </row>
    <row r="70" spans="1:20" ht="12.75" outlineLevel="2">
      <c r="A70" s="19" t="s">
        <v>475</v>
      </c>
      <c r="B70" s="19" t="s">
        <v>811</v>
      </c>
      <c r="C70" s="1" t="s">
        <v>504</v>
      </c>
      <c r="D70" s="23" t="s">
        <v>505</v>
      </c>
      <c r="E70" s="27" t="s">
        <v>335</v>
      </c>
      <c r="F70" s="2">
        <v>15</v>
      </c>
      <c r="G70" s="27">
        <v>255.23140499999997</v>
      </c>
      <c r="H70" s="56">
        <v>681</v>
      </c>
      <c r="I70" s="27">
        <v>68.1</v>
      </c>
      <c r="J70" s="27"/>
      <c r="O70" s="27"/>
      <c r="P70" s="23"/>
      <c r="R70" s="23"/>
      <c r="T70" s="26">
        <f aca="true" t="shared" si="13" ref="T70:T79">G70+I70+J70+M70+O70+Q70+R70+S70</f>
        <v>323.33140499999996</v>
      </c>
    </row>
    <row r="71" spans="1:20" ht="12.75" outlineLevel="2">
      <c r="A71" s="19" t="s">
        <v>475</v>
      </c>
      <c r="B71" s="19" t="s">
        <v>811</v>
      </c>
      <c r="C71" s="1" t="s">
        <v>504</v>
      </c>
      <c r="D71" s="23" t="s">
        <v>505</v>
      </c>
      <c r="E71" s="27" t="s">
        <v>335</v>
      </c>
      <c r="F71" s="2" t="s">
        <v>337</v>
      </c>
      <c r="G71" s="27">
        <v>72.05679</v>
      </c>
      <c r="H71" s="56">
        <v>22</v>
      </c>
      <c r="I71" s="27">
        <v>1.32</v>
      </c>
      <c r="J71" s="27"/>
      <c r="O71" s="27"/>
      <c r="P71" s="23"/>
      <c r="R71" s="23"/>
      <c r="T71" s="26">
        <f t="shared" si="13"/>
        <v>73.37679</v>
      </c>
    </row>
    <row r="72" spans="1:20" ht="12.75" outlineLevel="2">
      <c r="A72" s="19" t="s">
        <v>475</v>
      </c>
      <c r="B72" s="19" t="s">
        <v>811</v>
      </c>
      <c r="C72" s="1" t="s">
        <v>504</v>
      </c>
      <c r="D72" s="23" t="s">
        <v>505</v>
      </c>
      <c r="E72" s="27" t="s">
        <v>335</v>
      </c>
      <c r="F72" s="2" t="s">
        <v>338</v>
      </c>
      <c r="G72" s="27">
        <v>78.68016</v>
      </c>
      <c r="H72" s="56">
        <v>45</v>
      </c>
      <c r="I72" s="27">
        <v>2.7</v>
      </c>
      <c r="J72" s="27"/>
      <c r="O72" s="27"/>
      <c r="P72" s="23"/>
      <c r="R72" s="23"/>
      <c r="T72" s="26">
        <f t="shared" si="13"/>
        <v>81.38016</v>
      </c>
    </row>
    <row r="73" spans="1:20" ht="12.75" outlineLevel="2">
      <c r="A73" s="19" t="s">
        <v>475</v>
      </c>
      <c r="B73" s="19" t="s">
        <v>811</v>
      </c>
      <c r="C73" s="1" t="s">
        <v>504</v>
      </c>
      <c r="D73" s="23" t="s">
        <v>505</v>
      </c>
      <c r="E73" s="27" t="s">
        <v>335</v>
      </c>
      <c r="F73" s="2" t="s">
        <v>341</v>
      </c>
      <c r="G73" s="27">
        <v>15.173729999999999</v>
      </c>
      <c r="H73" s="56">
        <v>3</v>
      </c>
      <c r="I73" s="27">
        <v>0.18</v>
      </c>
      <c r="J73" s="27"/>
      <c r="O73" s="27"/>
      <c r="P73" s="23"/>
      <c r="R73" s="23"/>
      <c r="T73" s="26">
        <f t="shared" si="13"/>
        <v>15.353729999999999</v>
      </c>
    </row>
    <row r="74" spans="1:20" ht="12.75" outlineLevel="2">
      <c r="A74" s="19" t="s">
        <v>475</v>
      </c>
      <c r="B74" s="19" t="s">
        <v>811</v>
      </c>
      <c r="C74" s="1" t="s">
        <v>504</v>
      </c>
      <c r="D74" s="23" t="s">
        <v>505</v>
      </c>
      <c r="E74" s="27" t="s">
        <v>335</v>
      </c>
      <c r="F74" s="2" t="s">
        <v>339</v>
      </c>
      <c r="G74" s="27">
        <v>53.792505</v>
      </c>
      <c r="H74" s="56">
        <v>102</v>
      </c>
      <c r="I74" s="27">
        <v>6.12</v>
      </c>
      <c r="J74" s="27"/>
      <c r="K74" s="51"/>
      <c r="L74" s="3"/>
      <c r="M74" s="26"/>
      <c r="N74" s="47"/>
      <c r="O74" s="26"/>
      <c r="P74" s="3"/>
      <c r="Q74" s="26"/>
      <c r="R74" s="3"/>
      <c r="T74" s="26">
        <f t="shared" si="13"/>
        <v>59.912504999999996</v>
      </c>
    </row>
    <row r="75" spans="1:20" ht="12.75" outlineLevel="2">
      <c r="A75" s="19" t="s">
        <v>475</v>
      </c>
      <c r="B75" s="19" t="s">
        <v>811</v>
      </c>
      <c r="C75" s="1" t="s">
        <v>504</v>
      </c>
      <c r="D75" s="23" t="s">
        <v>505</v>
      </c>
      <c r="E75" s="27" t="s">
        <v>335</v>
      </c>
      <c r="F75" s="2" t="s">
        <v>340</v>
      </c>
      <c r="G75" s="27">
        <v>2.6325</v>
      </c>
      <c r="H75" s="56">
        <v>3</v>
      </c>
      <c r="I75" s="27">
        <v>1.44</v>
      </c>
      <c r="J75" s="27"/>
      <c r="O75" s="27"/>
      <c r="P75" s="23"/>
      <c r="R75" s="23"/>
      <c r="T75" s="26">
        <f t="shared" si="13"/>
        <v>4.0725</v>
      </c>
    </row>
    <row r="76" spans="1:20" ht="12.75" outlineLevel="2">
      <c r="A76" s="19" t="s">
        <v>475</v>
      </c>
      <c r="B76" s="19" t="s">
        <v>811</v>
      </c>
      <c r="C76" s="1" t="s">
        <v>504</v>
      </c>
      <c r="D76" s="23" t="s">
        <v>505</v>
      </c>
      <c r="E76" s="27" t="s">
        <v>335</v>
      </c>
      <c r="F76" s="2" t="s">
        <v>349</v>
      </c>
      <c r="G76" s="27">
        <v>2.91681</v>
      </c>
      <c r="H76" s="56">
        <v>1</v>
      </c>
      <c r="I76" s="27">
        <v>0.06</v>
      </c>
      <c r="J76" s="27"/>
      <c r="O76" s="27"/>
      <c r="P76" s="23"/>
      <c r="R76" s="23"/>
      <c r="T76" s="26">
        <f t="shared" si="13"/>
        <v>2.97681</v>
      </c>
    </row>
    <row r="77" spans="1:20" ht="12.75" outlineLevel="2">
      <c r="A77" s="19" t="s">
        <v>475</v>
      </c>
      <c r="B77" s="19" t="s">
        <v>811</v>
      </c>
      <c r="C77" s="1" t="s">
        <v>504</v>
      </c>
      <c r="D77" s="23" t="s">
        <v>505</v>
      </c>
      <c r="E77" s="27" t="s">
        <v>335</v>
      </c>
      <c r="F77" s="2" t="s">
        <v>356</v>
      </c>
      <c r="G77" s="27"/>
      <c r="H77" s="56"/>
      <c r="I77" s="27"/>
      <c r="J77" s="27">
        <v>180</v>
      </c>
      <c r="O77" s="27"/>
      <c r="P77" s="23"/>
      <c r="R77" s="23"/>
      <c r="T77" s="26">
        <f t="shared" si="13"/>
        <v>180</v>
      </c>
    </row>
    <row r="78" spans="1:20" ht="12.75" outlineLevel="2">
      <c r="A78" s="19" t="s">
        <v>475</v>
      </c>
      <c r="B78" s="19" t="s">
        <v>811</v>
      </c>
      <c r="C78" s="1" t="s">
        <v>504</v>
      </c>
      <c r="D78" s="59" t="s">
        <v>505</v>
      </c>
      <c r="E78" s="60" t="s">
        <v>713</v>
      </c>
      <c r="F78" s="23" t="s">
        <v>713</v>
      </c>
      <c r="K78" s="52">
        <v>2</v>
      </c>
      <c r="L78" s="53">
        <v>1</v>
      </c>
      <c r="M78" s="27">
        <f>K78*L78*$M$2</f>
        <v>6270</v>
      </c>
      <c r="T78" s="26">
        <f t="shared" si="13"/>
        <v>6270</v>
      </c>
    </row>
    <row r="79" spans="1:20" ht="12.75" outlineLevel="2">
      <c r="A79" s="19" t="s">
        <v>475</v>
      </c>
      <c r="B79" s="19" t="s">
        <v>811</v>
      </c>
      <c r="C79" s="1" t="s">
        <v>504</v>
      </c>
      <c r="D79" s="23" t="s">
        <v>505</v>
      </c>
      <c r="E79" s="27" t="s">
        <v>710</v>
      </c>
      <c r="F79" s="2" t="s">
        <v>710</v>
      </c>
      <c r="G79" s="27"/>
      <c r="H79" s="56"/>
      <c r="I79" s="27"/>
      <c r="J79" s="27"/>
      <c r="O79" s="27"/>
      <c r="P79" s="23"/>
      <c r="R79" s="23"/>
      <c r="S79" s="27">
        <v>41.87</v>
      </c>
      <c r="T79" s="26">
        <f t="shared" si="13"/>
        <v>41.87</v>
      </c>
    </row>
    <row r="80" spans="1:20" s="3" customFormat="1" ht="12.75" outlineLevel="1">
      <c r="A80" s="222"/>
      <c r="B80" s="222"/>
      <c r="C80" s="239"/>
      <c r="D80" s="237" t="s">
        <v>105</v>
      </c>
      <c r="E80" s="26"/>
      <c r="F80" s="225"/>
      <c r="G80" s="26">
        <f aca="true" t="shared" si="14" ref="G80:T80">SUBTOTAL(9,G70:G79)</f>
        <v>480.48389999999995</v>
      </c>
      <c r="H80" s="226">
        <f t="shared" si="14"/>
        <v>857</v>
      </c>
      <c r="I80" s="26">
        <f t="shared" si="14"/>
        <v>79.92</v>
      </c>
      <c r="J80" s="26">
        <f t="shared" si="14"/>
        <v>180</v>
      </c>
      <c r="K80" s="51">
        <f t="shared" si="14"/>
        <v>2</v>
      </c>
      <c r="L80" s="3">
        <f t="shared" si="14"/>
        <v>1</v>
      </c>
      <c r="M80" s="48">
        <f t="shared" si="14"/>
        <v>6270</v>
      </c>
      <c r="N80" s="47">
        <f t="shared" si="14"/>
        <v>0</v>
      </c>
      <c r="O80" s="26">
        <f t="shared" si="14"/>
        <v>0</v>
      </c>
      <c r="P80" s="3">
        <f t="shared" si="14"/>
        <v>0</v>
      </c>
      <c r="Q80" s="26">
        <f t="shared" si="14"/>
        <v>0</v>
      </c>
      <c r="R80" s="3">
        <f t="shared" si="14"/>
        <v>0</v>
      </c>
      <c r="S80" s="26">
        <f t="shared" si="14"/>
        <v>41.87</v>
      </c>
      <c r="T80" s="26">
        <f t="shared" si="14"/>
        <v>7052.2739</v>
      </c>
    </row>
    <row r="81" spans="1:20" ht="12.75" outlineLevel="2">
      <c r="A81" s="19" t="s">
        <v>475</v>
      </c>
      <c r="B81" s="19" t="s">
        <v>812</v>
      </c>
      <c r="C81" s="1" t="s">
        <v>506</v>
      </c>
      <c r="D81" s="23" t="s">
        <v>507</v>
      </c>
      <c r="E81" s="27" t="s">
        <v>335</v>
      </c>
      <c r="F81" s="2">
        <v>15</v>
      </c>
      <c r="G81" s="27">
        <v>2.1165299999999996</v>
      </c>
      <c r="H81" s="56">
        <v>6</v>
      </c>
      <c r="I81" s="27">
        <v>0.6</v>
      </c>
      <c r="J81" s="27"/>
      <c r="K81" s="51"/>
      <c r="L81" s="3"/>
      <c r="M81" s="26"/>
      <c r="N81" s="47"/>
      <c r="O81" s="26"/>
      <c r="P81" s="3"/>
      <c r="Q81" s="26"/>
      <c r="R81" s="3"/>
      <c r="T81" s="26">
        <f aca="true" t="shared" si="15" ref="T81:T90">G81+I81+J81+M81+O81+Q81+R81+S81</f>
        <v>2.7165299999999997</v>
      </c>
    </row>
    <row r="82" spans="1:20" ht="12.75" outlineLevel="2">
      <c r="A82" s="19" t="s">
        <v>475</v>
      </c>
      <c r="B82" s="19" t="s">
        <v>812</v>
      </c>
      <c r="C82" s="1" t="s">
        <v>506</v>
      </c>
      <c r="D82" s="23" t="s">
        <v>507</v>
      </c>
      <c r="E82" s="27" t="s">
        <v>335</v>
      </c>
      <c r="F82" s="2" t="s">
        <v>337</v>
      </c>
      <c r="G82" s="27">
        <v>36.61281</v>
      </c>
      <c r="H82" s="56">
        <v>7</v>
      </c>
      <c r="I82" s="27">
        <v>0.42</v>
      </c>
      <c r="J82" s="27"/>
      <c r="O82" s="27"/>
      <c r="P82" s="23"/>
      <c r="R82" s="23"/>
      <c r="T82" s="26">
        <f t="shared" si="15"/>
        <v>37.032810000000005</v>
      </c>
    </row>
    <row r="83" spans="1:20" ht="12.75" outlineLevel="2">
      <c r="A83" s="19" t="s">
        <v>475</v>
      </c>
      <c r="B83" s="19" t="s">
        <v>812</v>
      </c>
      <c r="C83" s="1" t="s">
        <v>506</v>
      </c>
      <c r="D83" s="23" t="s">
        <v>507</v>
      </c>
      <c r="E83" s="27" t="s">
        <v>335</v>
      </c>
      <c r="F83" s="2" t="s">
        <v>338</v>
      </c>
      <c r="G83" s="27">
        <v>4.78062</v>
      </c>
      <c r="H83" s="56">
        <v>4</v>
      </c>
      <c r="I83" s="27">
        <v>0.24</v>
      </c>
      <c r="J83" s="27"/>
      <c r="O83" s="27"/>
      <c r="P83" s="23"/>
      <c r="R83" s="23"/>
      <c r="T83" s="26">
        <f t="shared" si="15"/>
        <v>5.02062</v>
      </c>
    </row>
    <row r="84" spans="1:20" ht="12.75" outlineLevel="2">
      <c r="A84" s="19" t="s">
        <v>475</v>
      </c>
      <c r="B84" s="19" t="s">
        <v>812</v>
      </c>
      <c r="C84" s="1" t="s">
        <v>506</v>
      </c>
      <c r="D84" s="23" t="s">
        <v>507</v>
      </c>
      <c r="E84" s="27" t="s">
        <v>335</v>
      </c>
      <c r="F84" s="2" t="s">
        <v>339</v>
      </c>
      <c r="G84" s="27">
        <v>1.38996</v>
      </c>
      <c r="H84" s="56">
        <v>3</v>
      </c>
      <c r="I84" s="27">
        <v>0.18</v>
      </c>
      <c r="J84" s="27"/>
      <c r="O84" s="27"/>
      <c r="P84" s="23"/>
      <c r="R84" s="23"/>
      <c r="T84" s="26">
        <f t="shared" si="15"/>
        <v>1.56996</v>
      </c>
    </row>
    <row r="85" spans="1:20" ht="12.75" outlineLevel="2">
      <c r="A85" s="19" t="s">
        <v>475</v>
      </c>
      <c r="B85" s="19" t="s">
        <v>812</v>
      </c>
      <c r="C85" s="1" t="s">
        <v>506</v>
      </c>
      <c r="D85" s="23" t="s">
        <v>507</v>
      </c>
      <c r="E85" s="27" t="s">
        <v>335</v>
      </c>
      <c r="F85" s="2" t="s">
        <v>340</v>
      </c>
      <c r="G85" s="27">
        <v>1.87434</v>
      </c>
      <c r="H85" s="56">
        <v>2</v>
      </c>
      <c r="I85" s="27">
        <v>0.96</v>
      </c>
      <c r="J85" s="27"/>
      <c r="O85" s="27"/>
      <c r="P85" s="23"/>
      <c r="R85" s="23"/>
      <c r="T85" s="26">
        <f t="shared" si="15"/>
        <v>2.83434</v>
      </c>
    </row>
    <row r="86" spans="1:20" ht="12.75" outlineLevel="2">
      <c r="A86" s="19" t="s">
        <v>475</v>
      </c>
      <c r="B86" s="19" t="s">
        <v>812</v>
      </c>
      <c r="C86" s="1" t="s">
        <v>506</v>
      </c>
      <c r="D86" s="23" t="s">
        <v>507</v>
      </c>
      <c r="E86" s="27" t="s">
        <v>335</v>
      </c>
      <c r="F86" s="2" t="s">
        <v>356</v>
      </c>
      <c r="G86" s="27"/>
      <c r="H86" s="56"/>
      <c r="I86" s="27"/>
      <c r="J86" s="27">
        <v>135</v>
      </c>
      <c r="O86" s="27"/>
      <c r="P86" s="23"/>
      <c r="R86" s="23"/>
      <c r="T86" s="26">
        <f t="shared" si="15"/>
        <v>135</v>
      </c>
    </row>
    <row r="87" spans="1:20" ht="12.75" outlineLevel="2">
      <c r="A87" s="19" t="s">
        <v>475</v>
      </c>
      <c r="B87" s="19" t="s">
        <v>812</v>
      </c>
      <c r="C87" s="1" t="s">
        <v>506</v>
      </c>
      <c r="D87" s="23" t="s">
        <v>507</v>
      </c>
      <c r="E87" s="27" t="s">
        <v>335</v>
      </c>
      <c r="F87" s="2" t="s">
        <v>346</v>
      </c>
      <c r="G87" s="27">
        <v>18.48015</v>
      </c>
      <c r="H87" s="56">
        <v>1</v>
      </c>
      <c r="I87" s="27">
        <v>0.06</v>
      </c>
      <c r="J87" s="27"/>
      <c r="K87" s="51"/>
      <c r="L87" s="3"/>
      <c r="M87" s="26"/>
      <c r="N87" s="47"/>
      <c r="O87" s="26"/>
      <c r="P87" s="3"/>
      <c r="Q87" s="26"/>
      <c r="R87" s="3"/>
      <c r="T87" s="26">
        <f t="shared" si="15"/>
        <v>18.540149999999997</v>
      </c>
    </row>
    <row r="88" spans="1:20" ht="12.75" outlineLevel="2">
      <c r="A88" s="19" t="s">
        <v>475</v>
      </c>
      <c r="B88" s="19" t="s">
        <v>812</v>
      </c>
      <c r="C88" s="1" t="s">
        <v>506</v>
      </c>
      <c r="D88" s="23" t="s">
        <v>507</v>
      </c>
      <c r="E88" s="27" t="s">
        <v>335</v>
      </c>
      <c r="F88" s="2" t="s">
        <v>348</v>
      </c>
      <c r="G88" s="27">
        <v>3.07476</v>
      </c>
      <c r="H88" s="56">
        <v>1</v>
      </c>
      <c r="I88" s="27">
        <v>0.06</v>
      </c>
      <c r="J88" s="27"/>
      <c r="O88" s="27"/>
      <c r="P88" s="23"/>
      <c r="R88" s="23"/>
      <c r="T88" s="26">
        <f t="shared" si="15"/>
        <v>3.13476</v>
      </c>
    </row>
    <row r="89" spans="1:20" ht="12.75" outlineLevel="2">
      <c r="A89" s="19" t="s">
        <v>475</v>
      </c>
      <c r="B89" s="19" t="s">
        <v>812</v>
      </c>
      <c r="C89" s="1" t="s">
        <v>506</v>
      </c>
      <c r="D89" s="59" t="s">
        <v>507</v>
      </c>
      <c r="E89" s="60" t="s">
        <v>713</v>
      </c>
      <c r="F89" s="23" t="s">
        <v>713</v>
      </c>
      <c r="K89" s="52">
        <v>2</v>
      </c>
      <c r="L89" s="53">
        <v>1</v>
      </c>
      <c r="M89" s="27">
        <f>K89*L89*$M$2</f>
        <v>6270</v>
      </c>
      <c r="T89" s="26">
        <f t="shared" si="15"/>
        <v>6270</v>
      </c>
    </row>
    <row r="90" spans="1:20" ht="12.75" outlineLevel="2">
      <c r="A90" s="19" t="s">
        <v>475</v>
      </c>
      <c r="B90" s="19" t="s">
        <v>812</v>
      </c>
      <c r="C90" s="1" t="s">
        <v>506</v>
      </c>
      <c r="D90" s="23" t="s">
        <v>507</v>
      </c>
      <c r="E90" s="27" t="s">
        <v>710</v>
      </c>
      <c r="F90" s="2" t="s">
        <v>710</v>
      </c>
      <c r="G90" s="27"/>
      <c r="H90" s="56"/>
      <c r="I90" s="27"/>
      <c r="J90" s="27"/>
      <c r="O90" s="27"/>
      <c r="P90" s="23"/>
      <c r="R90" s="23"/>
      <c r="S90" s="27">
        <v>89.39</v>
      </c>
      <c r="T90" s="26">
        <f t="shared" si="15"/>
        <v>89.39</v>
      </c>
    </row>
    <row r="91" spans="1:20" s="3" customFormat="1" ht="12.75" outlineLevel="1">
      <c r="A91" s="222"/>
      <c r="B91" s="222"/>
      <c r="C91" s="239"/>
      <c r="D91" s="237" t="s">
        <v>106</v>
      </c>
      <c r="E91" s="26"/>
      <c r="F91" s="225"/>
      <c r="G91" s="26">
        <f aca="true" t="shared" si="16" ref="G91:T91">SUBTOTAL(9,G81:G90)</f>
        <v>68.32916999999999</v>
      </c>
      <c r="H91" s="226">
        <f t="shared" si="16"/>
        <v>24</v>
      </c>
      <c r="I91" s="26">
        <f t="shared" si="16"/>
        <v>2.52</v>
      </c>
      <c r="J91" s="26">
        <f t="shared" si="16"/>
        <v>135</v>
      </c>
      <c r="K91" s="51">
        <f t="shared" si="16"/>
        <v>2</v>
      </c>
      <c r="L91" s="3">
        <f t="shared" si="16"/>
        <v>1</v>
      </c>
      <c r="M91" s="48">
        <f t="shared" si="16"/>
        <v>6270</v>
      </c>
      <c r="N91" s="47">
        <f t="shared" si="16"/>
        <v>0</v>
      </c>
      <c r="O91" s="26">
        <f t="shared" si="16"/>
        <v>0</v>
      </c>
      <c r="P91" s="3">
        <f t="shared" si="16"/>
        <v>0</v>
      </c>
      <c r="Q91" s="26">
        <f t="shared" si="16"/>
        <v>0</v>
      </c>
      <c r="R91" s="3">
        <f t="shared" si="16"/>
        <v>0</v>
      </c>
      <c r="S91" s="26">
        <f t="shared" si="16"/>
        <v>89.39</v>
      </c>
      <c r="T91" s="26">
        <f t="shared" si="16"/>
        <v>6565.239170000001</v>
      </c>
    </row>
    <row r="92" spans="1:20" ht="12.75" outlineLevel="2">
      <c r="A92" s="19" t="s">
        <v>475</v>
      </c>
      <c r="B92" s="19" t="s">
        <v>813</v>
      </c>
      <c r="C92" s="1" t="s">
        <v>508</v>
      </c>
      <c r="D92" s="23" t="s">
        <v>509</v>
      </c>
      <c r="E92" s="27" t="s">
        <v>861</v>
      </c>
      <c r="F92" s="2" t="s">
        <v>861</v>
      </c>
      <c r="G92" s="27"/>
      <c r="H92" s="56"/>
      <c r="I92" s="27"/>
      <c r="J92" s="27"/>
      <c r="N92" s="58">
        <f>O92/$O$2</f>
        <v>14.75</v>
      </c>
      <c r="O92" s="27">
        <v>1062</v>
      </c>
      <c r="P92" s="23"/>
      <c r="R92" s="23"/>
      <c r="T92" s="26">
        <f aca="true" t="shared" si="17" ref="T92:T100">G92+I92+J92+M92+O92+Q92+R92+S92</f>
        <v>1062</v>
      </c>
    </row>
    <row r="93" spans="1:20" ht="12.75" outlineLevel="2">
      <c r="A93" s="19" t="s">
        <v>475</v>
      </c>
      <c r="B93" s="19" t="s">
        <v>813</v>
      </c>
      <c r="C93" s="1" t="s">
        <v>508</v>
      </c>
      <c r="D93" s="23" t="s">
        <v>509</v>
      </c>
      <c r="E93" s="27" t="s">
        <v>335</v>
      </c>
      <c r="F93" s="2">
        <v>15</v>
      </c>
      <c r="G93" s="27">
        <v>170.12268</v>
      </c>
      <c r="H93" s="56">
        <v>475</v>
      </c>
      <c r="I93" s="27">
        <v>47.5</v>
      </c>
      <c r="J93" s="27"/>
      <c r="O93" s="27"/>
      <c r="P93" s="23"/>
      <c r="R93" s="23"/>
      <c r="T93" s="26">
        <f t="shared" si="17"/>
        <v>217.62268</v>
      </c>
    </row>
    <row r="94" spans="1:20" ht="12.75" outlineLevel="2">
      <c r="A94" s="19" t="s">
        <v>475</v>
      </c>
      <c r="B94" s="19" t="s">
        <v>813</v>
      </c>
      <c r="C94" s="1" t="s">
        <v>508</v>
      </c>
      <c r="D94" s="23" t="s">
        <v>509</v>
      </c>
      <c r="E94" s="27" t="s">
        <v>335</v>
      </c>
      <c r="F94" s="2" t="s">
        <v>337</v>
      </c>
      <c r="G94" s="27">
        <v>30.68442</v>
      </c>
      <c r="H94" s="56">
        <v>7</v>
      </c>
      <c r="I94" s="27">
        <v>0.42</v>
      </c>
      <c r="J94" s="27"/>
      <c r="O94" s="27"/>
      <c r="P94" s="23"/>
      <c r="R94" s="23"/>
      <c r="T94" s="26">
        <f t="shared" si="17"/>
        <v>31.10442</v>
      </c>
    </row>
    <row r="95" spans="1:20" ht="12.75" outlineLevel="2">
      <c r="A95" s="19" t="s">
        <v>475</v>
      </c>
      <c r="B95" s="19" t="s">
        <v>813</v>
      </c>
      <c r="C95" s="1" t="s">
        <v>508</v>
      </c>
      <c r="D95" s="23" t="s">
        <v>509</v>
      </c>
      <c r="E95" s="27" t="s">
        <v>335</v>
      </c>
      <c r="F95" s="2" t="s">
        <v>338</v>
      </c>
      <c r="G95" s="27">
        <v>34.296209999999995</v>
      </c>
      <c r="H95" s="56">
        <v>26</v>
      </c>
      <c r="I95" s="27">
        <v>1.56</v>
      </c>
      <c r="J95" s="27"/>
      <c r="O95" s="27"/>
      <c r="P95" s="23"/>
      <c r="R95" s="23"/>
      <c r="T95" s="26">
        <f t="shared" si="17"/>
        <v>35.85621</v>
      </c>
    </row>
    <row r="96" spans="1:20" ht="12.75" outlineLevel="2">
      <c r="A96" s="19" t="s">
        <v>475</v>
      </c>
      <c r="B96" s="19" t="s">
        <v>813</v>
      </c>
      <c r="C96" s="1" t="s">
        <v>508</v>
      </c>
      <c r="D96" s="23" t="s">
        <v>509</v>
      </c>
      <c r="E96" s="27" t="s">
        <v>335</v>
      </c>
      <c r="F96" s="2" t="s">
        <v>341</v>
      </c>
      <c r="G96" s="27">
        <v>10.003499999999999</v>
      </c>
      <c r="H96" s="56">
        <v>2</v>
      </c>
      <c r="I96" s="27">
        <v>0.12</v>
      </c>
      <c r="J96" s="27"/>
      <c r="K96" s="51"/>
      <c r="L96" s="3"/>
      <c r="M96" s="26"/>
      <c r="N96" s="47"/>
      <c r="O96" s="26"/>
      <c r="P96" s="3"/>
      <c r="Q96" s="26"/>
      <c r="R96" s="3"/>
      <c r="T96" s="26">
        <f t="shared" si="17"/>
        <v>10.123499999999998</v>
      </c>
    </row>
    <row r="97" spans="1:20" ht="12.75" outlineLevel="2">
      <c r="A97" s="19" t="s">
        <v>475</v>
      </c>
      <c r="B97" s="19" t="s">
        <v>813</v>
      </c>
      <c r="C97" s="1" t="s">
        <v>508</v>
      </c>
      <c r="D97" s="23" t="s">
        <v>509</v>
      </c>
      <c r="E97" s="27" t="s">
        <v>335</v>
      </c>
      <c r="F97" s="2" t="s">
        <v>339</v>
      </c>
      <c r="G97" s="27">
        <v>45.31585499999999</v>
      </c>
      <c r="H97" s="56">
        <v>86</v>
      </c>
      <c r="I97" s="27">
        <v>5.16</v>
      </c>
      <c r="J97" s="27"/>
      <c r="O97" s="27"/>
      <c r="P97" s="23"/>
      <c r="R97" s="23"/>
      <c r="T97" s="26">
        <f t="shared" si="17"/>
        <v>50.475854999999996</v>
      </c>
    </row>
    <row r="98" spans="1:20" ht="12.75" outlineLevel="2">
      <c r="A98" s="19" t="s">
        <v>475</v>
      </c>
      <c r="B98" s="19" t="s">
        <v>813</v>
      </c>
      <c r="C98" s="1" t="s">
        <v>508</v>
      </c>
      <c r="D98" s="23" t="s">
        <v>509</v>
      </c>
      <c r="E98" s="27" t="s">
        <v>335</v>
      </c>
      <c r="F98" s="2" t="s">
        <v>340</v>
      </c>
      <c r="G98" s="27">
        <v>34.190909999999995</v>
      </c>
      <c r="H98" s="56">
        <v>52</v>
      </c>
      <c r="I98" s="27">
        <v>24.96</v>
      </c>
      <c r="J98" s="27"/>
      <c r="O98" s="27"/>
      <c r="P98" s="23"/>
      <c r="R98" s="23"/>
      <c r="T98" s="26">
        <f t="shared" si="17"/>
        <v>59.150909999999996</v>
      </c>
    </row>
    <row r="99" spans="1:20" ht="12.75" outlineLevel="2">
      <c r="A99" s="19" t="s">
        <v>475</v>
      </c>
      <c r="B99" s="19" t="s">
        <v>813</v>
      </c>
      <c r="C99" s="1" t="s">
        <v>508</v>
      </c>
      <c r="D99" s="23" t="s">
        <v>509</v>
      </c>
      <c r="E99" s="27" t="s">
        <v>335</v>
      </c>
      <c r="F99" s="2" t="s">
        <v>356</v>
      </c>
      <c r="G99" s="27"/>
      <c r="H99" s="56"/>
      <c r="I99" s="27"/>
      <c r="J99" s="27">
        <v>180</v>
      </c>
      <c r="O99" s="27"/>
      <c r="P99" s="23"/>
      <c r="R99" s="23"/>
      <c r="T99" s="26">
        <f t="shared" si="17"/>
        <v>180</v>
      </c>
    </row>
    <row r="100" spans="1:20" ht="12.75" outlineLevel="2">
      <c r="A100" s="19" t="s">
        <v>475</v>
      </c>
      <c r="B100" s="19" t="s">
        <v>813</v>
      </c>
      <c r="C100" s="1" t="s">
        <v>508</v>
      </c>
      <c r="D100" s="59" t="s">
        <v>509</v>
      </c>
      <c r="E100" s="60" t="s">
        <v>713</v>
      </c>
      <c r="F100" s="23" t="s">
        <v>713</v>
      </c>
      <c r="K100" s="52">
        <v>1</v>
      </c>
      <c r="L100" s="53">
        <v>1</v>
      </c>
      <c r="M100" s="27">
        <f>K100*L100*$M$2</f>
        <v>3135</v>
      </c>
      <c r="T100" s="26">
        <f t="shared" si="17"/>
        <v>3135</v>
      </c>
    </row>
    <row r="101" spans="1:20" s="3" customFormat="1" ht="12.75" outlineLevel="1">
      <c r="A101" s="222"/>
      <c r="B101" s="222"/>
      <c r="C101" s="239"/>
      <c r="D101" s="237" t="s">
        <v>107</v>
      </c>
      <c r="E101" s="26"/>
      <c r="F101" s="225"/>
      <c r="G101" s="26">
        <f aca="true" t="shared" si="18" ref="G101:T101">SUBTOTAL(9,G92:G100)</f>
        <v>324.61357499999997</v>
      </c>
      <c r="H101" s="226">
        <f t="shared" si="18"/>
        <v>648</v>
      </c>
      <c r="I101" s="26">
        <f t="shared" si="18"/>
        <v>79.72</v>
      </c>
      <c r="J101" s="26">
        <f t="shared" si="18"/>
        <v>180</v>
      </c>
      <c r="K101" s="51">
        <f t="shared" si="18"/>
        <v>1</v>
      </c>
      <c r="L101" s="3">
        <f t="shared" si="18"/>
        <v>1</v>
      </c>
      <c r="M101" s="48">
        <f t="shared" si="18"/>
        <v>3135</v>
      </c>
      <c r="N101" s="47">
        <f t="shared" si="18"/>
        <v>14.75</v>
      </c>
      <c r="O101" s="26">
        <f t="shared" si="18"/>
        <v>1062</v>
      </c>
      <c r="P101" s="3">
        <f t="shared" si="18"/>
        <v>0</v>
      </c>
      <c r="Q101" s="26">
        <f t="shared" si="18"/>
        <v>0</v>
      </c>
      <c r="R101" s="3">
        <f t="shared" si="18"/>
        <v>0</v>
      </c>
      <c r="S101" s="26">
        <f t="shared" si="18"/>
        <v>0</v>
      </c>
      <c r="T101" s="26">
        <f t="shared" si="18"/>
        <v>4781.333575</v>
      </c>
    </row>
    <row r="102" spans="1:20" ht="12.75" outlineLevel="2">
      <c r="A102" s="19" t="s">
        <v>475</v>
      </c>
      <c r="B102" s="19" t="s">
        <v>814</v>
      </c>
      <c r="C102" s="1" t="s">
        <v>712</v>
      </c>
      <c r="D102" s="23" t="s">
        <v>717</v>
      </c>
      <c r="E102" s="27" t="s">
        <v>861</v>
      </c>
      <c r="F102" s="2" t="s">
        <v>861</v>
      </c>
      <c r="G102" s="27"/>
      <c r="H102" s="56"/>
      <c r="I102" s="27"/>
      <c r="J102" s="27"/>
      <c r="N102" s="58">
        <f>O102/$O$2</f>
        <v>2</v>
      </c>
      <c r="O102" s="27">
        <v>144</v>
      </c>
      <c r="P102" s="23"/>
      <c r="R102" s="23"/>
      <c r="T102" s="26">
        <f>G102+I102+J102+M102+O102+Q102+R102+S102</f>
        <v>144</v>
      </c>
    </row>
    <row r="103" spans="1:20" ht="12.75" outlineLevel="2">
      <c r="A103" s="19" t="s">
        <v>475</v>
      </c>
      <c r="B103" s="19" t="s">
        <v>814</v>
      </c>
      <c r="C103" s="1" t="s">
        <v>712</v>
      </c>
      <c r="D103" s="23" t="s">
        <v>717</v>
      </c>
      <c r="E103" s="27" t="s">
        <v>335</v>
      </c>
      <c r="F103" s="2">
        <v>15</v>
      </c>
      <c r="G103" s="27">
        <v>0.352755</v>
      </c>
      <c r="H103" s="56">
        <v>1</v>
      </c>
      <c r="I103" s="27">
        <v>0.1</v>
      </c>
      <c r="J103" s="27"/>
      <c r="O103" s="27"/>
      <c r="P103" s="23"/>
      <c r="R103" s="23"/>
      <c r="T103" s="26">
        <f>G103+I103+J103+M103+O103+Q103+R103+S103</f>
        <v>0.452755</v>
      </c>
    </row>
    <row r="104" spans="1:20" ht="12.75" outlineLevel="2">
      <c r="A104" s="19" t="s">
        <v>475</v>
      </c>
      <c r="B104" s="19" t="s">
        <v>814</v>
      </c>
      <c r="C104" s="1" t="s">
        <v>712</v>
      </c>
      <c r="D104" s="23" t="s">
        <v>717</v>
      </c>
      <c r="E104" s="27" t="s">
        <v>335</v>
      </c>
      <c r="F104" s="2" t="s">
        <v>356</v>
      </c>
      <c r="G104" s="27"/>
      <c r="H104" s="56"/>
      <c r="I104" s="27"/>
      <c r="J104" s="27">
        <v>15</v>
      </c>
      <c r="O104" s="27"/>
      <c r="P104" s="23"/>
      <c r="R104" s="23"/>
      <c r="T104" s="26">
        <f>G104+I104+J104+M104+O104+Q104+R104+S104</f>
        <v>15</v>
      </c>
    </row>
    <row r="105" spans="1:20" ht="12.75" outlineLevel="2">
      <c r="A105" s="19" t="s">
        <v>475</v>
      </c>
      <c r="B105" s="19" t="s">
        <v>814</v>
      </c>
      <c r="C105" s="1" t="s">
        <v>712</v>
      </c>
      <c r="D105" s="59" t="s">
        <v>717</v>
      </c>
      <c r="E105" s="60" t="s">
        <v>713</v>
      </c>
      <c r="F105" s="23" t="s">
        <v>713</v>
      </c>
      <c r="K105" s="52">
        <v>1</v>
      </c>
      <c r="L105" s="53">
        <v>0.75</v>
      </c>
      <c r="M105" s="27">
        <f>K105*L105*$M$2</f>
        <v>2351.25</v>
      </c>
      <c r="T105" s="26">
        <f>G105+I105+J105+M105+O105+Q105+R105+S105</f>
        <v>2351.25</v>
      </c>
    </row>
    <row r="106" spans="1:20" s="3" customFormat="1" ht="12.75" outlineLevel="1">
      <c r="A106" s="222"/>
      <c r="B106" s="222"/>
      <c r="C106" s="239"/>
      <c r="D106" s="237" t="s">
        <v>108</v>
      </c>
      <c r="E106" s="26"/>
      <c r="F106" s="225"/>
      <c r="G106" s="26">
        <f aca="true" t="shared" si="19" ref="G106:T106">SUBTOTAL(9,G102:G105)</f>
        <v>0.352755</v>
      </c>
      <c r="H106" s="226">
        <f t="shared" si="19"/>
        <v>1</v>
      </c>
      <c r="I106" s="26">
        <f t="shared" si="19"/>
        <v>0.1</v>
      </c>
      <c r="J106" s="26">
        <f t="shared" si="19"/>
        <v>15</v>
      </c>
      <c r="K106" s="51">
        <f t="shared" si="19"/>
        <v>1</v>
      </c>
      <c r="L106" s="3">
        <f t="shared" si="19"/>
        <v>0.75</v>
      </c>
      <c r="M106" s="48">
        <f t="shared" si="19"/>
        <v>2351.25</v>
      </c>
      <c r="N106" s="47">
        <f t="shared" si="19"/>
        <v>2</v>
      </c>
      <c r="O106" s="26">
        <f t="shared" si="19"/>
        <v>144</v>
      </c>
      <c r="P106" s="3">
        <f t="shared" si="19"/>
        <v>0</v>
      </c>
      <c r="Q106" s="26">
        <f t="shared" si="19"/>
        <v>0</v>
      </c>
      <c r="R106" s="3">
        <f t="shared" si="19"/>
        <v>0</v>
      </c>
      <c r="S106" s="26">
        <f t="shared" si="19"/>
        <v>0</v>
      </c>
      <c r="T106" s="26">
        <f t="shared" si="19"/>
        <v>2510.702755</v>
      </c>
    </row>
    <row r="107" spans="1:20" ht="12.75" outlineLevel="2">
      <c r="A107" s="19" t="s">
        <v>475</v>
      </c>
      <c r="B107" s="19" t="s">
        <v>934</v>
      </c>
      <c r="C107" s="2">
        <v>601473</v>
      </c>
      <c r="D107" s="59" t="s">
        <v>923</v>
      </c>
      <c r="E107" s="60" t="s">
        <v>713</v>
      </c>
      <c r="F107" s="23" t="s">
        <v>713</v>
      </c>
      <c r="K107" s="52">
        <v>1</v>
      </c>
      <c r="L107" s="53">
        <v>1</v>
      </c>
      <c r="M107" s="27">
        <f>K107*L107*$M$2</f>
        <v>3135</v>
      </c>
      <c r="T107" s="26">
        <f>G107+I107+J107+M107+O107+Q107+R107+S107</f>
        <v>3135</v>
      </c>
    </row>
    <row r="108" spans="1:20" s="3" customFormat="1" ht="12.75" outlineLevel="1">
      <c r="A108" s="222"/>
      <c r="B108" s="222"/>
      <c r="C108" s="239"/>
      <c r="D108" s="237" t="s">
        <v>109</v>
      </c>
      <c r="E108" s="26"/>
      <c r="F108" s="225"/>
      <c r="G108" s="26">
        <f aca="true" t="shared" si="20" ref="G108:T108">SUBTOTAL(9,G107:G107)</f>
        <v>0</v>
      </c>
      <c r="H108" s="226">
        <f t="shared" si="20"/>
        <v>0</v>
      </c>
      <c r="I108" s="26">
        <f t="shared" si="20"/>
        <v>0</v>
      </c>
      <c r="J108" s="26">
        <f t="shared" si="20"/>
        <v>0</v>
      </c>
      <c r="K108" s="51">
        <f t="shared" si="20"/>
        <v>1</v>
      </c>
      <c r="L108" s="3">
        <f t="shared" si="20"/>
        <v>1</v>
      </c>
      <c r="M108" s="48">
        <f t="shared" si="20"/>
        <v>3135</v>
      </c>
      <c r="N108" s="47">
        <f t="shared" si="20"/>
        <v>0</v>
      </c>
      <c r="O108" s="26">
        <f t="shared" si="20"/>
        <v>0</v>
      </c>
      <c r="P108" s="3">
        <f t="shared" si="20"/>
        <v>0</v>
      </c>
      <c r="Q108" s="26">
        <f t="shared" si="20"/>
        <v>0</v>
      </c>
      <c r="R108" s="3">
        <f t="shared" si="20"/>
        <v>0</v>
      </c>
      <c r="S108" s="26">
        <f t="shared" si="20"/>
        <v>0</v>
      </c>
      <c r="T108" s="26">
        <f t="shared" si="20"/>
        <v>3135</v>
      </c>
    </row>
    <row r="109" spans="1:20" s="3" customFormat="1" ht="12.75" outlineLevel="1" collapsed="1">
      <c r="A109" s="222"/>
      <c r="B109" s="222"/>
      <c r="C109" s="239"/>
      <c r="D109" s="237" t="s">
        <v>2</v>
      </c>
      <c r="E109" s="26"/>
      <c r="F109" s="225"/>
      <c r="G109" s="26">
        <f aca="true" t="shared" si="21" ref="G109:T109">SUBTOTAL(9,G5:G107)</f>
        <v>29455.06356000003</v>
      </c>
      <c r="H109" s="226">
        <f t="shared" si="21"/>
        <v>59875</v>
      </c>
      <c r="I109" s="26">
        <f t="shared" si="21"/>
        <v>6013.560000000002</v>
      </c>
      <c r="J109" s="26">
        <f t="shared" si="21"/>
        <v>1620</v>
      </c>
      <c r="K109" s="51">
        <f t="shared" si="21"/>
        <v>18</v>
      </c>
      <c r="L109" s="3">
        <f t="shared" si="21"/>
        <v>8.142900000000001</v>
      </c>
      <c r="M109" s="48">
        <f t="shared" si="21"/>
        <v>44785.983</v>
      </c>
      <c r="N109" s="47">
        <f t="shared" si="21"/>
        <v>22</v>
      </c>
      <c r="O109" s="26">
        <f t="shared" si="21"/>
        <v>1584</v>
      </c>
      <c r="P109" s="3">
        <f t="shared" si="21"/>
        <v>0</v>
      </c>
      <c r="Q109" s="26">
        <f t="shared" si="21"/>
        <v>0</v>
      </c>
      <c r="R109" s="3">
        <f t="shared" si="21"/>
        <v>0</v>
      </c>
      <c r="S109" s="26">
        <f t="shared" si="21"/>
        <v>145.51999999999998</v>
      </c>
      <c r="T109" s="26">
        <f t="shared" si="21"/>
        <v>83604.12656000005</v>
      </c>
    </row>
    <row r="110" ht="12.75">
      <c r="G110" s="26"/>
    </row>
    <row r="111" ht="12.75">
      <c r="G111" s="26"/>
    </row>
    <row r="112" ht="12.75">
      <c r="G112" s="26"/>
    </row>
  </sheetData>
  <autoFilter ref="A4:T107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aortiz</dc:creator>
  <cp:keywords/>
  <dc:description/>
  <cp:lastModifiedBy>Sanne Stienstra</cp:lastModifiedBy>
  <cp:lastPrinted>2010-12-17T03:42:20Z</cp:lastPrinted>
  <dcterms:created xsi:type="dcterms:W3CDTF">2010-12-08T19:24:02Z</dcterms:created>
  <dcterms:modified xsi:type="dcterms:W3CDTF">2011-01-07T21:19:45Z</dcterms:modified>
  <cp:category/>
  <cp:version/>
  <cp:contentType/>
  <cp:contentStatus/>
</cp:coreProperties>
</file>