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0" windowWidth="14400" windowHeight="4005" tabRatio="779" activeTab="9"/>
  </bookViews>
  <sheets>
    <sheet name="DCS" sheetId="1" r:id="rId1"/>
    <sheet name="DA" sheetId="2" r:id="rId2"/>
    <sheet name="DCHS" sheetId="3" r:id="rId3"/>
    <sheet name="DCJ" sheetId="4" r:id="rId4"/>
    <sheet name="DCM" sheetId="5" r:id="rId5"/>
    <sheet name="DLS" sheetId="6" r:id="rId6"/>
    <sheet name="DOH" sheetId="7" r:id="rId7"/>
    <sheet name="MCSO" sheetId="8" r:id="rId8"/>
    <sheet name="NDPT" sheetId="9" r:id="rId9"/>
    <sheet name="SUMMARY " sheetId="10" r:id="rId10"/>
    <sheet name="Rates" sheetId="11" r:id="rId11"/>
  </sheets>
  <definedNames>
    <definedName name="_xlnm._FilterDatabase" localSheetId="6" hidden="1">'DOH'!$A$2:$U$784</definedName>
    <definedName name="_xlnm.Print_Area" localSheetId="2">'DCHS'!$A$1:$U$278</definedName>
    <definedName name="_xlnm.Print_Area" localSheetId="3">'DCJ'!$A$1:$U$263</definedName>
    <definedName name="_xlnm.Print_Area" localSheetId="4">'DCM'!$A$1:$U$323</definedName>
    <definedName name="_xlnm.Print_Area" localSheetId="0">'DCS'!$A$1:$T$134</definedName>
    <definedName name="_xlnm.Print_Area" localSheetId="5">'DLS'!$A$1:$U$15</definedName>
    <definedName name="_xlnm.Print_Area" localSheetId="6">'DOH'!$A$1:$U$785</definedName>
    <definedName name="_xlnm.Print_Area" localSheetId="7">'MCSO'!$A$1:$U$112</definedName>
    <definedName name="_xlnm.Print_Area" localSheetId="8">'NDPT'!$A$1:$U$120</definedName>
    <definedName name="_xlnm.Print_Area" localSheetId="10">'Rates'!$A$1:$D$10</definedName>
    <definedName name="_xlnm.Print_Area" localSheetId="9">'SUMMARY '!$A$1:$O$21</definedName>
    <definedName name="_xlnm.Print_Titles" localSheetId="1">'DA'!$A:$D,'DA'!$1:$2</definedName>
    <definedName name="_xlnm.Print_Titles" localSheetId="2">'DCHS'!$A:$D,'DCHS'!$1:$2</definedName>
    <definedName name="_xlnm.Print_Titles" localSheetId="3">'DCJ'!$A:$D,'DCJ'!$1:$2</definedName>
    <definedName name="_xlnm.Print_Titles" localSheetId="4">'DCM'!$A:$C,'DCM'!$1:$2</definedName>
    <definedName name="_xlnm.Print_Titles" localSheetId="0">'DCS'!$A:$B,'DCS'!$1:$2</definedName>
    <definedName name="_xlnm.Print_Titles" localSheetId="5">'DLS'!$A:$D,'DLS'!$1:$2</definedName>
    <definedName name="_xlnm.Print_Titles" localSheetId="6">'DOH'!$A:$C,'DOH'!$1:$2</definedName>
    <definedName name="_xlnm.Print_Titles" localSheetId="7">'MCSO'!$A:$D,'MCSO'!$1:$2</definedName>
    <definedName name="_xlnm.Print_Titles" localSheetId="8">'NDPT'!$A:$D,'NDPT'!$1:$2</definedName>
  </definedNames>
  <calcPr fullCalcOnLoad="1"/>
</workbook>
</file>

<file path=xl/comments1.xml><?xml version="1.0" encoding="utf-8"?>
<comments xmlns="http://schemas.openxmlformats.org/spreadsheetml/2006/main">
  <authors>
    <author>Joyce Resare</author>
  </authors>
  <commentList>
    <comment ref="M2" authorId="0">
      <text>
        <r>
          <rPr>
            <b/>
            <sz val="8"/>
            <rFont val="Tahoma"/>
            <family val="0"/>
          </rPr>
          <t>Joyce Resare:</t>
        </r>
        <r>
          <rPr>
            <sz val="8"/>
            <rFont val="Tahoma"/>
            <family val="0"/>
          </rPr>
          <t xml:space="preserve">
Increased bulk mail vended (Wright Imaging )
41% for FY07 rate increase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Desktop Services</author>
  </authors>
  <commentList>
    <comment ref="J172" authorId="0">
      <text>
        <r>
          <rPr>
            <sz val="8"/>
            <rFont val="Tahoma"/>
            <family val="2"/>
          </rPr>
          <t>Total Central Admin Charges in FY06 Budget Estimate</t>
        </r>
      </text>
    </comment>
    <comment ref="D184" authorId="1">
      <text>
        <r>
          <rPr>
            <b/>
            <sz val="8"/>
            <rFont val="Tahoma"/>
            <family val="0"/>
          </rPr>
          <t>Will need to adjust up or down for Itax.</t>
        </r>
      </text>
    </comment>
    <comment ref="J153" authorId="0">
      <text>
        <r>
          <rPr>
            <sz val="8"/>
            <rFont val="Tahoma"/>
            <family val="2"/>
          </rPr>
          <t>% markup needed to recover GF Indirect in FY07 Budget Estimate as of 11/18/05.</t>
        </r>
      </text>
    </comment>
    <comment ref="D166" authorId="1">
      <text>
        <r>
          <rPr>
            <b/>
            <sz val="8"/>
            <rFont val="Tahoma"/>
            <family val="0"/>
          </rPr>
          <t>Adjusted down for Itax.</t>
        </r>
      </text>
    </comment>
    <comment ref="D144" authorId="1">
      <text>
        <r>
          <rPr>
            <b/>
            <sz val="8"/>
            <rFont val="Tahoma"/>
            <family val="0"/>
          </rPr>
          <t>May need to adjust down for Itax.</t>
        </r>
      </text>
    </comment>
    <comment ref="E144" authorId="1">
      <text>
        <r>
          <rPr>
            <b/>
            <sz val="8"/>
            <rFont val="Tahoma"/>
            <family val="0"/>
          </rPr>
          <t>May need to adjust down for Itax.</t>
        </r>
      </text>
    </comment>
  </commentList>
</comments>
</file>

<file path=xl/comments2.xml><?xml version="1.0" encoding="utf-8"?>
<comments xmlns="http://schemas.openxmlformats.org/spreadsheetml/2006/main">
  <authors>
    <author>Joyce Resare</author>
  </authors>
  <commentList>
    <comment ref="M2" authorId="0">
      <text>
        <r>
          <rPr>
            <b/>
            <sz val="8"/>
            <rFont val="Tahoma"/>
            <family val="0"/>
          </rPr>
          <t>Joyce Resare:</t>
        </r>
        <r>
          <rPr>
            <sz val="8"/>
            <rFont val="Tahoma"/>
            <family val="0"/>
          </rPr>
          <t xml:space="preserve">
Increased bulk mail vended (Wright Imaging )
41% for FY07 rate increase</t>
        </r>
      </text>
    </comment>
  </commentList>
</comments>
</file>

<file path=xl/comments3.xml><?xml version="1.0" encoding="utf-8"?>
<comments xmlns="http://schemas.openxmlformats.org/spreadsheetml/2006/main">
  <authors>
    <author>Joyce Resare</author>
  </authors>
  <commentList>
    <comment ref="M2" authorId="0">
      <text>
        <r>
          <rPr>
            <b/>
            <sz val="8"/>
            <rFont val="Tahoma"/>
            <family val="0"/>
          </rPr>
          <t>Joyce Resare:</t>
        </r>
        <r>
          <rPr>
            <sz val="8"/>
            <rFont val="Tahoma"/>
            <family val="0"/>
          </rPr>
          <t xml:space="preserve">
Increased bulk mail vended (Wright Imaging )
41% for FY07 rate increase</t>
        </r>
      </text>
    </comment>
  </commentList>
</comments>
</file>

<file path=xl/comments4.xml><?xml version="1.0" encoding="utf-8"?>
<comments xmlns="http://schemas.openxmlformats.org/spreadsheetml/2006/main">
  <authors>
    <author>Joyce Resare</author>
    <author>Aim?e Ortiz</author>
  </authors>
  <commentList>
    <comment ref="M2" authorId="0">
      <text>
        <r>
          <rPr>
            <b/>
            <sz val="8"/>
            <rFont val="Tahoma"/>
            <family val="0"/>
          </rPr>
          <t>Joyce Resare:</t>
        </r>
        <r>
          <rPr>
            <sz val="8"/>
            <rFont val="Tahoma"/>
            <family val="0"/>
          </rPr>
          <t xml:space="preserve">
Increased bulk mail vended (Wright Imaging )
41% for FY07 rate increase</t>
        </r>
      </text>
    </comment>
    <comment ref="F167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1/9/2008 per Joanne T. changed from 507700 to 508000
</t>
        </r>
      </text>
    </comment>
    <comment ref="F174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1/9/2008 per Joanne T. changed from 508100 to 508000
</t>
        </r>
      </text>
    </comment>
    <comment ref="S173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1/9/2008 Per Joanne T. program ended</t>
        </r>
      </text>
    </comment>
  </commentList>
</comments>
</file>

<file path=xl/comments5.xml><?xml version="1.0" encoding="utf-8"?>
<comments xmlns="http://schemas.openxmlformats.org/spreadsheetml/2006/main">
  <authors>
    <author>Joyce Resare</author>
  </authors>
  <commentList>
    <comment ref="M2" authorId="0">
      <text>
        <r>
          <rPr>
            <b/>
            <sz val="8"/>
            <rFont val="Tahoma"/>
            <family val="0"/>
          </rPr>
          <t>Joyce Resare:</t>
        </r>
        <r>
          <rPr>
            <sz val="8"/>
            <rFont val="Tahoma"/>
            <family val="0"/>
          </rPr>
          <t xml:space="preserve">
Increased bulk mail vended (Wright Imaging )
41% for FY07 rate increase</t>
        </r>
      </text>
    </comment>
  </commentList>
</comments>
</file>

<file path=xl/comments6.xml><?xml version="1.0" encoding="utf-8"?>
<comments xmlns="http://schemas.openxmlformats.org/spreadsheetml/2006/main">
  <authors>
    <author>Joyce Resare</author>
  </authors>
  <commentList>
    <comment ref="M2" authorId="0">
      <text>
        <r>
          <rPr>
            <b/>
            <sz val="8"/>
            <rFont val="Tahoma"/>
            <family val="0"/>
          </rPr>
          <t>Joyce Resare:</t>
        </r>
        <r>
          <rPr>
            <sz val="8"/>
            <rFont val="Tahoma"/>
            <family val="0"/>
          </rPr>
          <t xml:space="preserve">
Increased bulk mail vended (Wright Imaging )
41% for FY07 rate increase</t>
        </r>
      </text>
    </comment>
  </commentList>
</comments>
</file>

<file path=xl/comments7.xml><?xml version="1.0" encoding="utf-8"?>
<comments xmlns="http://schemas.openxmlformats.org/spreadsheetml/2006/main">
  <authors>
    <author>Joyce Resare</author>
    <author>Aim?e Ortiz</author>
  </authors>
  <commentList>
    <comment ref="M2" authorId="0">
      <text>
        <r>
          <rPr>
            <b/>
            <sz val="8"/>
            <rFont val="Tahoma"/>
            <family val="0"/>
          </rPr>
          <t>Joyce Resare:</t>
        </r>
        <r>
          <rPr>
            <sz val="8"/>
            <rFont val="Tahoma"/>
            <family val="0"/>
          </rPr>
          <t xml:space="preserve">
Increased bulk mail vended (Wright Imaging )
41% for FY07 rate increase</t>
        </r>
      </text>
    </comment>
    <comment ref="F184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1/9/2008 per Jesse De Jesus changed wbs from 4FA34-03-1 to 4FA50-01-1</t>
        </r>
      </text>
    </comment>
    <comment ref="F185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1/9/2008 per Jesse De Jesus changed wbs from 4FA34-03-1 to 4FA50-01-1</t>
        </r>
      </text>
    </comment>
    <comment ref="F186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1/9/2008 per Jesse De Jesus changed wbs from 4FA34-03-1 to 4FA50-01-1</t>
        </r>
      </text>
    </comment>
    <comment ref="Q114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1/10/2008 Stop Points should be 2.20 for some reason the stop point calc spreadsheet increased the points by 10% which was incorr.  Decreased from 2.42 to 2.2</t>
        </r>
      </text>
    </comment>
    <comment ref="Q153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1/10/2008 Stop Points should be 2.20 for some reason the stop point calc spreadsheet increased the points by 10% which was incorr.  Decreased from 2.42 to 2.2</t>
        </r>
      </text>
    </comment>
    <comment ref="Q176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1/10/2008 Stop Points should be 2.20 for some reason the stop point calc spreadsheet increased the points by 10% which was incorr.  Decreased from 2.42 to 2.2</t>
        </r>
      </text>
    </comment>
    <comment ref="Q195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1/10/2008 Stop Points should be 2.20 for some reason the stop point calc spreadsheet increased the points by 10% which was incorr.  Decreased from 2.42 to 2.2</t>
        </r>
      </text>
    </comment>
    <comment ref="Q207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1/10/2008 Stop Points should be 2.20 for some reason the stop point calc spreadsheet increased the points by 10% which was incorr.  Decreased from 2.42 to 2.2</t>
        </r>
      </text>
    </comment>
    <comment ref="Q217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1/10/2008 Stop Points should be 2.20 for some reason the stop point calc spreadsheet increased the points by 10% which was incorr.  Decreased from 2.42 to 2.2</t>
        </r>
      </text>
    </comment>
    <comment ref="Q714" authorId="1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1/10/2008 Stop Points should be 2.20 for some reason the stop point calc spreadsheet increased the points by 10% which was incorr.  Decreased from 2.42 to 2.2</t>
        </r>
      </text>
    </comment>
  </commentList>
</comments>
</file>

<file path=xl/comments8.xml><?xml version="1.0" encoding="utf-8"?>
<comments xmlns="http://schemas.openxmlformats.org/spreadsheetml/2006/main">
  <authors>
    <author>Joyce Resare</author>
  </authors>
  <commentList>
    <comment ref="M2" authorId="0">
      <text>
        <r>
          <rPr>
            <b/>
            <sz val="8"/>
            <rFont val="Tahoma"/>
            <family val="0"/>
          </rPr>
          <t>Joyce Resare:</t>
        </r>
        <r>
          <rPr>
            <sz val="8"/>
            <rFont val="Tahoma"/>
            <family val="0"/>
          </rPr>
          <t xml:space="preserve">
Increased bulk mail vended (Wright Imaging )
41% for FY07 rate increase</t>
        </r>
      </text>
    </comment>
  </commentList>
</comments>
</file>

<file path=xl/comments9.xml><?xml version="1.0" encoding="utf-8"?>
<comments xmlns="http://schemas.openxmlformats.org/spreadsheetml/2006/main">
  <authors>
    <author>Joyce Resare</author>
  </authors>
  <commentList>
    <comment ref="M2" authorId="0">
      <text>
        <r>
          <rPr>
            <b/>
            <sz val="8"/>
            <rFont val="Tahoma"/>
            <family val="0"/>
          </rPr>
          <t>Joyce Resare:</t>
        </r>
        <r>
          <rPr>
            <sz val="8"/>
            <rFont val="Tahoma"/>
            <family val="0"/>
          </rPr>
          <t xml:space="preserve">
Increased bulk mail vended (Wright Imaging )
41% for FY07 rate increase</t>
        </r>
      </text>
    </comment>
  </commentList>
</comments>
</file>

<file path=xl/sharedStrings.xml><?xml version="1.0" encoding="utf-8"?>
<sst xmlns="http://schemas.openxmlformats.org/spreadsheetml/2006/main" count="15618" uniqueCount="1288">
  <si>
    <t>MCODE</t>
  </si>
  <si>
    <t>DEPT</t>
  </si>
  <si>
    <t>DIVISION</t>
  </si>
  <si>
    <t>PROGRAM</t>
  </si>
  <si>
    <t>BUSAREA</t>
  </si>
  <si>
    <t>SAPCODE</t>
  </si>
  <si>
    <t>TYPE</t>
  </si>
  <si>
    <t>DESCRIPTION</t>
  </si>
  <si>
    <t>POSTAGE</t>
  </si>
  <si>
    <t>UPS</t>
  </si>
  <si>
    <t>CS</t>
  </si>
  <si>
    <t>661</t>
  </si>
  <si>
    <t>TRANSPORTATION DIVISION</t>
  </si>
  <si>
    <t>BRIDGES-MAINTENANCE</t>
  </si>
  <si>
    <t>1509</t>
  </si>
  <si>
    <t>6610AN0050520</t>
  </si>
  <si>
    <t>1L</t>
  </si>
  <si>
    <t>446/00/0000</t>
  </si>
  <si>
    <t>1ST</t>
  </si>
  <si>
    <t>1st Class</t>
  </si>
  <si>
    <t>Library</t>
  </si>
  <si>
    <t>Pre-sort</t>
  </si>
  <si>
    <t>SERVICE</t>
  </si>
  <si>
    <t>Account Cost</t>
  </si>
  <si>
    <t>STOP COST</t>
  </si>
  <si>
    <t>539</t>
  </si>
  <si>
    <t>BRIDGES-ENGINEERING</t>
  </si>
  <si>
    <t>6700AN0050520</t>
  </si>
  <si>
    <t>1F</t>
  </si>
  <si>
    <t>1STPRI</t>
  </si>
  <si>
    <t>4B</t>
  </si>
  <si>
    <t>AUT-5D</t>
  </si>
  <si>
    <t>LIB</t>
  </si>
  <si>
    <t>STD A</t>
  </si>
  <si>
    <t>540</t>
  </si>
  <si>
    <t>LUT</t>
  </si>
  <si>
    <t>BRIDGE - SAUVIES ISLAND</t>
  </si>
  <si>
    <t>6700RT6013C300</t>
  </si>
  <si>
    <t>227/00/0000</t>
  </si>
  <si>
    <t>700</t>
  </si>
  <si>
    <t>ADMINISTRATION</t>
  </si>
  <si>
    <t>DIRECTOR</t>
  </si>
  <si>
    <t>1000</t>
  </si>
  <si>
    <t>700000</t>
  </si>
  <si>
    <t>525</t>
  </si>
  <si>
    <t>ENVIRONMENTAL COMPLIANCE PROG</t>
  </si>
  <si>
    <t>900050</t>
  </si>
  <si>
    <t>522</t>
  </si>
  <si>
    <t>LAND USE PLANNING</t>
  </si>
  <si>
    <t>901000</t>
  </si>
  <si>
    <t>455/00/0000</t>
  </si>
  <si>
    <t>ADDCORR</t>
  </si>
  <si>
    <t>IA</t>
  </si>
  <si>
    <t>PC</t>
  </si>
  <si>
    <t>PC-1st Class</t>
  </si>
  <si>
    <t>900</t>
  </si>
  <si>
    <t>ANIMAL SERVICES</t>
  </si>
  <si>
    <t>903200</t>
  </si>
  <si>
    <t>324/00/0000</t>
  </si>
  <si>
    <t>Parcel Post</t>
  </si>
  <si>
    <t>PSTCD</t>
  </si>
  <si>
    <t>STD</t>
  </si>
  <si>
    <t>SPECIAL DELIVERY</t>
  </si>
  <si>
    <t>655</t>
  </si>
  <si>
    <t>TAX TITLE</t>
  </si>
  <si>
    <t>1507</t>
  </si>
  <si>
    <t>906400</t>
  </si>
  <si>
    <t>769</t>
  </si>
  <si>
    <t>ELECTIONS DIVISION</t>
  </si>
  <si>
    <t>908000</t>
  </si>
  <si>
    <t>414/00/0000</t>
  </si>
  <si>
    <t>Int'l Air</t>
  </si>
  <si>
    <t>771</t>
  </si>
  <si>
    <t>908010</t>
  </si>
  <si>
    <t>772</t>
  </si>
  <si>
    <t>908020</t>
  </si>
  <si>
    <t>774</t>
  </si>
  <si>
    <t>908040</t>
  </si>
  <si>
    <t>IE</t>
  </si>
  <si>
    <t>777</t>
  </si>
  <si>
    <t>908070</t>
  </si>
  <si>
    <t>538</t>
  </si>
  <si>
    <t>1501</t>
  </si>
  <si>
    <t>TRANS</t>
  </si>
  <si>
    <t>425/00/0000</t>
  </si>
  <si>
    <t>835</t>
  </si>
  <si>
    <t>DA</t>
  </si>
  <si>
    <t>240</t>
  </si>
  <si>
    <t>DISTRICT ATTORNEY</t>
  </si>
  <si>
    <t>150000</t>
  </si>
  <si>
    <t>101/06/0600</t>
  </si>
  <si>
    <t>242</t>
  </si>
  <si>
    <t>FELONY</t>
  </si>
  <si>
    <t>UNIT B</t>
  </si>
  <si>
    <t>151200</t>
  </si>
  <si>
    <t>101/08/0837</t>
  </si>
  <si>
    <t>245</t>
  </si>
  <si>
    <t>UNIT C/GANGS</t>
  </si>
  <si>
    <t>151401</t>
  </si>
  <si>
    <t>101/00/0853</t>
  </si>
  <si>
    <t>244</t>
  </si>
  <si>
    <t>UNIT D EXTRADITION TRANS.</t>
  </si>
  <si>
    <t>151601</t>
  </si>
  <si>
    <t>101/08/0809</t>
  </si>
  <si>
    <t>239</t>
  </si>
  <si>
    <t>FAMILY &amp; COMMUNITY JUSTICE</t>
  </si>
  <si>
    <t>MISDEMEANOR INTAKE</t>
  </si>
  <si>
    <t>152200</t>
  </si>
  <si>
    <t>119/00/0358</t>
  </si>
  <si>
    <t>246</t>
  </si>
  <si>
    <t>MDT</t>
  </si>
  <si>
    <t>153300</t>
  </si>
  <si>
    <t>439/00/0000</t>
  </si>
  <si>
    <t>247</t>
  </si>
  <si>
    <t>VICTIMS ASSISTANCE PROGRAMS</t>
  </si>
  <si>
    <t>153800</t>
  </si>
  <si>
    <t>101/08/0804</t>
  </si>
  <si>
    <t>270</t>
  </si>
  <si>
    <t>SPECIAL LAW ENFORCEMENT ADMIN</t>
  </si>
  <si>
    <t>MEDICAL EXAMINER'S OFFICE</t>
  </si>
  <si>
    <t>157500</t>
  </si>
  <si>
    <t>243</t>
  </si>
  <si>
    <t>SUPPORT ENFORCEMENT (SED)</t>
  </si>
  <si>
    <t>1505</t>
  </si>
  <si>
    <t>da sed.66</t>
  </si>
  <si>
    <t>106/15/1500</t>
  </si>
  <si>
    <t>248</t>
  </si>
  <si>
    <t>SUPPORT ENFORCEMENT-GRESHAM</t>
  </si>
  <si>
    <t>489/00/0000</t>
  </si>
  <si>
    <t>DCHS</t>
  </si>
  <si>
    <t>134</t>
  </si>
  <si>
    <t>BHD</t>
  </si>
  <si>
    <t>CAAPCARE/MANAGED CARE ADMIN</t>
  </si>
  <si>
    <t>161</t>
  </si>
  <si>
    <t>DIRECTOR'S OFFICE</t>
  </si>
  <si>
    <t>171</t>
  </si>
  <si>
    <t>ADS</t>
  </si>
  <si>
    <t>ADS ADMINISTRATION</t>
  </si>
  <si>
    <t>ADSDIVADM201XIX</t>
  </si>
  <si>
    <t>167/01/0000</t>
  </si>
  <si>
    <t>198</t>
  </si>
  <si>
    <t>ADS ADULT HOME CARE</t>
  </si>
  <si>
    <t>ADSDIVAHXIX</t>
  </si>
  <si>
    <t>167/05/0000</t>
  </si>
  <si>
    <t>Mail sorted but pick-up/delivery on 1st floor</t>
  </si>
  <si>
    <t>172</t>
  </si>
  <si>
    <t>ADULT PROTECTIVE SERVICES</t>
  </si>
  <si>
    <t>ADSDIVAPSXIX</t>
  </si>
  <si>
    <t>409/02/0000</t>
  </si>
  <si>
    <t>727</t>
  </si>
  <si>
    <t>ADS LTC-EAST</t>
  </si>
  <si>
    <t>ADSDIVLTCEDXIX</t>
  </si>
  <si>
    <t>437/01/0000</t>
  </si>
  <si>
    <t>191</t>
  </si>
  <si>
    <t>ADS LTC-MID COUNTY</t>
  </si>
  <si>
    <t>ADSDIVLTCMCXIX</t>
  </si>
  <si>
    <t>303/00/0001</t>
  </si>
  <si>
    <t>915</t>
  </si>
  <si>
    <t>ADS LTC-NURSING</t>
  </si>
  <si>
    <t>ADSDIVLTCNFXIX</t>
  </si>
  <si>
    <t>193</t>
  </si>
  <si>
    <t>ADS LTC-NNE</t>
  </si>
  <si>
    <t>ADSDIVLTCNNEDXIX</t>
  </si>
  <si>
    <t>322/0A/0ASD</t>
  </si>
  <si>
    <t>913</t>
  </si>
  <si>
    <t>DISABILITY OFFICE-NORTH</t>
  </si>
  <si>
    <t>194</t>
  </si>
  <si>
    <t>ADS LTC-SOUTHEAST</t>
  </si>
  <si>
    <t>ADSDIVLTCSEDXIX</t>
  </si>
  <si>
    <t>914</t>
  </si>
  <si>
    <t>DISABILITY OFFICE-SE</t>
  </si>
  <si>
    <t>192</t>
  </si>
  <si>
    <t>ADS LTC-WEST</t>
  </si>
  <si>
    <t>ADSDIVLTCWDXIX</t>
  </si>
  <si>
    <t>473/00/0000</t>
  </si>
  <si>
    <t>BUSRPLY</t>
  </si>
  <si>
    <t>912</t>
  </si>
  <si>
    <t>DISABILITY OFFICE-WEST</t>
  </si>
  <si>
    <t>195</t>
  </si>
  <si>
    <t>ADS PUBLIC GUARDIAN</t>
  </si>
  <si>
    <t>ADSDIVPGFEEGF</t>
  </si>
  <si>
    <t>110</t>
  </si>
  <si>
    <t>DCHS SUPPORT</t>
  </si>
  <si>
    <t>CHIEF FINANCIAL OFFICER</t>
  </si>
  <si>
    <t>CHSBS.FIN.LA</t>
  </si>
  <si>
    <t>167/06/0000</t>
  </si>
  <si>
    <t>015</t>
  </si>
  <si>
    <t>SUPPORT SERVICES</t>
  </si>
  <si>
    <t>HUMAN RESOURCES</t>
  </si>
  <si>
    <t>CHSBS.HR.CGF</t>
  </si>
  <si>
    <t>121</t>
  </si>
  <si>
    <t>DCHS ADMINISTRATION</t>
  </si>
  <si>
    <t>2507</t>
  </si>
  <si>
    <t>CHSDO.TITLEXIX</t>
  </si>
  <si>
    <t>127</t>
  </si>
  <si>
    <t>DD</t>
  </si>
  <si>
    <t>DD DEVELOPMNTL DISABILITY SVCS</t>
  </si>
  <si>
    <t>DD ACOMP 48</t>
  </si>
  <si>
    <t>257</t>
  </si>
  <si>
    <t>1ST FLOOR MAIL STOP</t>
  </si>
  <si>
    <t>531</t>
  </si>
  <si>
    <t>DV</t>
  </si>
  <si>
    <t>DOMESTIC VIOLENCE</t>
  </si>
  <si>
    <t>DV SVC.CGF</t>
  </si>
  <si>
    <t>535</t>
  </si>
  <si>
    <t>DOM VIOL COORDINATOR'S OFFICE</t>
  </si>
  <si>
    <t>CDC GRANT-HOUSING FIRST RSRCH</t>
  </si>
  <si>
    <t>605</t>
  </si>
  <si>
    <t>SAFETY MATTERS</t>
  </si>
  <si>
    <t>DV SVC.SAFE</t>
  </si>
  <si>
    <t>448/00/0000</t>
  </si>
  <si>
    <t>Changed to N extra volume in June 2007</t>
  </si>
  <si>
    <t>142</t>
  </si>
  <si>
    <t>MHAS</t>
  </si>
  <si>
    <t>DUII EVALUATION</t>
  </si>
  <si>
    <t>MA AS DUII CGF</t>
  </si>
  <si>
    <t>161/03/0000</t>
  </si>
  <si>
    <t>210</t>
  </si>
  <si>
    <t>DUII VICTIMS' IMPACT PANEL</t>
  </si>
  <si>
    <t>131</t>
  </si>
  <si>
    <t>SYSTEM ADMIN-BUSINESS OPS</t>
  </si>
  <si>
    <t>MA SA BA CGF</t>
  </si>
  <si>
    <t>143</t>
  </si>
  <si>
    <t>OPERATIONS</t>
  </si>
  <si>
    <t>130</t>
  </si>
  <si>
    <t>SYSTEM ADMIN-ADMINISTRATION</t>
  </si>
  <si>
    <t>MA SA DM CGF</t>
  </si>
  <si>
    <t>122</t>
  </si>
  <si>
    <t>VERITY &amp; MANAGED CARE SERVICES</t>
  </si>
  <si>
    <t>MA SA DM XIX</t>
  </si>
  <si>
    <t>128</t>
  </si>
  <si>
    <t>QUALITY MGT/VERITY</t>
  </si>
  <si>
    <t>MA SA QM CGF</t>
  </si>
  <si>
    <t>DCJ</t>
  </si>
  <si>
    <t>255</t>
  </si>
  <si>
    <t>JCJ</t>
  </si>
  <si>
    <t>RECLAIMING FUTURES</t>
  </si>
  <si>
    <t>285</t>
  </si>
  <si>
    <t>ACJ</t>
  </si>
  <si>
    <t>CENTRALIZED TEAM SUPERVISION</t>
  </si>
  <si>
    <t>215</t>
  </si>
  <si>
    <t>PRSP</t>
  </si>
  <si>
    <t>502230</t>
  </si>
  <si>
    <t>218</t>
  </si>
  <si>
    <t>FAMILY SERVICES UNIT</t>
  </si>
  <si>
    <t>502700</t>
  </si>
  <si>
    <t>290</t>
  </si>
  <si>
    <t>ACJ SANCTIONS &amp; SERVICES</t>
  </si>
  <si>
    <t>227</t>
  </si>
  <si>
    <t>ACJ N/NE/WEST</t>
  </si>
  <si>
    <t>504600</t>
  </si>
  <si>
    <t>228</t>
  </si>
  <si>
    <t>TRANSITION SERVICES UNIT</t>
  </si>
  <si>
    <t>505911</t>
  </si>
  <si>
    <t>254</t>
  </si>
  <si>
    <t>JCJ CNSLNG COURT</t>
  </si>
  <si>
    <t>SE DISTRICT OFFICE</t>
  </si>
  <si>
    <t>465/00/0000</t>
  </si>
  <si>
    <t>275</t>
  </si>
  <si>
    <t>GRESHAM OFFICE</t>
  </si>
  <si>
    <t>423/00/0000</t>
  </si>
  <si>
    <t>250</t>
  </si>
  <si>
    <t>MANAGEMENT</t>
  </si>
  <si>
    <t>509000</t>
  </si>
  <si>
    <t>311/00/0001</t>
  </si>
  <si>
    <t>FOLD/INSERT, VENDED</t>
  </si>
  <si>
    <t>280</t>
  </si>
  <si>
    <t>FAMILY COURT SERVICES</t>
  </si>
  <si>
    <t>1516</t>
  </si>
  <si>
    <t>509040</t>
  </si>
  <si>
    <t>101/03/0350</t>
  </si>
  <si>
    <t>101</t>
  </si>
  <si>
    <t>BUSINESS SERVICES</t>
  </si>
  <si>
    <t>509600</t>
  </si>
  <si>
    <t>503/02/0000</t>
  </si>
  <si>
    <t>102</t>
  </si>
  <si>
    <t>ADULT COMM. JUSTICE MANAGEMENT</t>
  </si>
  <si>
    <t>503/00/USPS</t>
  </si>
  <si>
    <t>291</t>
  </si>
  <si>
    <t>ENHANCED BENCH PROBATION</t>
  </si>
  <si>
    <t>CJ016.ENHANCEDBENCH</t>
  </si>
  <si>
    <t>804</t>
  </si>
  <si>
    <t>DAY REPORTING CENTER</t>
  </si>
  <si>
    <t>CJ045.DOC.DRC</t>
  </si>
  <si>
    <t>217</t>
  </si>
  <si>
    <t>HIGH RISK DRUG UNIT (MTDZ)</t>
  </si>
  <si>
    <t>CJ045.DOC.HRDU</t>
  </si>
  <si>
    <t>223</t>
  </si>
  <si>
    <t>HIGH RISK DRUG UNIT</t>
  </si>
  <si>
    <t>286</t>
  </si>
  <si>
    <t>LONDER LEARNING CENTER</t>
  </si>
  <si>
    <t>CJ045.DOC.LLC</t>
  </si>
  <si>
    <t>235</t>
  </si>
  <si>
    <t>COMMUNITY SVC/FOREST PROJECT</t>
  </si>
  <si>
    <t>CJ045.DOC.SUP.COMMSVC</t>
  </si>
  <si>
    <t>841</t>
  </si>
  <si>
    <t>DUII</t>
  </si>
  <si>
    <t>CJ045.DOC.SUP.DUII</t>
  </si>
  <si>
    <t>220</t>
  </si>
  <si>
    <t>ACJ EAST/SE DISTRICT</t>
  </si>
  <si>
    <t>CENTRAL SUPV.</t>
  </si>
  <si>
    <t>CJ045.DOC.SUP.FEL.CENTRL</t>
  </si>
  <si>
    <t>481/00/0000</t>
  </si>
  <si>
    <t>328</t>
  </si>
  <si>
    <t>ACJ CENTRALIZED PROC SVCS</t>
  </si>
  <si>
    <t>CENTRALIZED INTAKE</t>
  </si>
  <si>
    <t>CJ045.DOC.SUP.FEL.CI</t>
  </si>
  <si>
    <t>119/03/0301</t>
  </si>
  <si>
    <t>Misc. mail for 1 - 4</t>
  </si>
  <si>
    <t>212</t>
  </si>
  <si>
    <t>ACJ CENTRALIZED PROC</t>
  </si>
  <si>
    <t>PROBATION INTAKE SVCS</t>
  </si>
  <si>
    <t>861</t>
  </si>
  <si>
    <t>ACJ EAST-SE DISTRICT</t>
  </si>
  <si>
    <t>GRESHAM SUPV.</t>
  </si>
  <si>
    <t>CJ045.DOC.SUP.FEL.GRESHM</t>
  </si>
  <si>
    <t>407/00/0000</t>
  </si>
  <si>
    <t>213</t>
  </si>
  <si>
    <t>MID COUNTY</t>
  </si>
  <si>
    <t>CJ045.DOC.SUP.FEL.MID</t>
  </si>
  <si>
    <t>304/00/0000</t>
  </si>
  <si>
    <t>214</t>
  </si>
  <si>
    <t>ACJ NORTH/NE/WEST DISTRICT</t>
  </si>
  <si>
    <t>NORTH</t>
  </si>
  <si>
    <t>CJ045.DOC.SUP.FEL.NORTH</t>
  </si>
  <si>
    <t>221/00/0000</t>
  </si>
  <si>
    <t>216</t>
  </si>
  <si>
    <t>ACJ WEST</t>
  </si>
  <si>
    <t>SW PROBATION/PAROLE</t>
  </si>
  <si>
    <t>CJ045.DOC.SUP.FEL.WEST</t>
  </si>
  <si>
    <t>219</t>
  </si>
  <si>
    <t>LOCAL CONTROL</t>
  </si>
  <si>
    <t>CJ045.DOC.SUP.SUPRT.LC</t>
  </si>
  <si>
    <t>DCM</t>
  </si>
  <si>
    <t>230</t>
  </si>
  <si>
    <t>INFORMATION TECHNOLOGY</t>
  </si>
  <si>
    <t>HIS APPLICATIONS</t>
  </si>
  <si>
    <t>167/00/0210</t>
  </si>
  <si>
    <t>766</t>
  </si>
  <si>
    <t>ASSESSMENT &amp; TAXATION</t>
  </si>
  <si>
    <t>A&amp;T BUSINESS APPS SUPPORT</t>
  </si>
  <si>
    <t>503/01/0000</t>
  </si>
  <si>
    <t>Does not include pickup of 2 PO Boxes at Main Post Office.</t>
  </si>
  <si>
    <t>921</t>
  </si>
  <si>
    <t>BUDGET OFFICE</t>
  </si>
  <si>
    <t>FINANCE AND BUDGET</t>
  </si>
  <si>
    <t>701000</t>
  </si>
  <si>
    <t>750</t>
  </si>
  <si>
    <t>EMPLOYEE SERVICES</t>
  </si>
  <si>
    <t>LABOR RELATIONS</t>
  </si>
  <si>
    <t>702000</t>
  </si>
  <si>
    <t>740</t>
  </si>
  <si>
    <t>CFO</t>
  </si>
  <si>
    <t>NON-ALLOCATED EXP</t>
  </si>
  <si>
    <t>704001</t>
  </si>
  <si>
    <t>741</t>
  </si>
  <si>
    <t>503/05/0531</t>
  </si>
  <si>
    <t>500</t>
  </si>
  <si>
    <t>DEPT WIDE ALLOCATION</t>
  </si>
  <si>
    <t>704002</t>
  </si>
  <si>
    <t>734</t>
  </si>
  <si>
    <t>503/04/0000</t>
  </si>
  <si>
    <t>732</t>
  </si>
  <si>
    <t>FINANCE &amp; RISK</t>
  </si>
  <si>
    <t>ACCOUNTS PAYABLE</t>
  </si>
  <si>
    <t>704100</t>
  </si>
  <si>
    <t>743</t>
  </si>
  <si>
    <t>PAYROLL</t>
  </si>
  <si>
    <t>704200</t>
  </si>
  <si>
    <t>744</t>
  </si>
  <si>
    <t>PURCHASING</t>
  </si>
  <si>
    <t>704700</t>
  </si>
  <si>
    <t>748</t>
  </si>
  <si>
    <t>COMP &amp; BENEFITS</t>
  </si>
  <si>
    <t>3500</t>
  </si>
  <si>
    <t>705200</t>
  </si>
  <si>
    <t>745</t>
  </si>
  <si>
    <t>INS MEDICAL/DENTAL</t>
  </si>
  <si>
    <t>705210</t>
  </si>
  <si>
    <t>746</t>
  </si>
  <si>
    <t>INS RETIREE INSURANCE</t>
  </si>
  <si>
    <t>705245</t>
  </si>
  <si>
    <t>736</t>
  </si>
  <si>
    <t>DEPARTMENT HR</t>
  </si>
  <si>
    <t>705300</t>
  </si>
  <si>
    <t>705401</t>
  </si>
  <si>
    <t>753</t>
  </si>
  <si>
    <t>A&amp;T ADMIN FOR USPS</t>
  </si>
  <si>
    <t>706201</t>
  </si>
  <si>
    <t>756</t>
  </si>
  <si>
    <t>A&amp;T ADMIN</t>
  </si>
  <si>
    <t>570</t>
  </si>
  <si>
    <t>ASSESSMENT AND TAXATION</t>
  </si>
  <si>
    <t>A&amp;T RECORDS MANAGEMENT</t>
  </si>
  <si>
    <t>706202</t>
  </si>
  <si>
    <t>757</t>
  </si>
  <si>
    <t>A&amp;T DOCUMENT RECORDING</t>
  </si>
  <si>
    <t>706203</t>
  </si>
  <si>
    <t>P.O. BOX FEE</t>
  </si>
  <si>
    <t>763</t>
  </si>
  <si>
    <t>A&amp;T TAX COLLECTION</t>
  </si>
  <si>
    <t>706204</t>
  </si>
  <si>
    <t>1STVEND</t>
  </si>
  <si>
    <t>BULK1</t>
  </si>
  <si>
    <t>BULK MAIL, VENDED</t>
  </si>
  <si>
    <t>739</t>
  </si>
  <si>
    <t>BOARD OF PROPERTY TAX APPEALS</t>
  </si>
  <si>
    <t>706207</t>
  </si>
  <si>
    <t>754</t>
  </si>
  <si>
    <t>706400</t>
  </si>
  <si>
    <t>758</t>
  </si>
  <si>
    <t>A&amp;T PROPERTY ASSESSMENT</t>
  </si>
  <si>
    <t>706404</t>
  </si>
  <si>
    <t>747</t>
  </si>
  <si>
    <t>RISK WORKERS' COMP</t>
  </si>
  <si>
    <t>708400</t>
  </si>
  <si>
    <t>749</t>
  </si>
  <si>
    <t>793</t>
  </si>
  <si>
    <t>OFFICE OF CIO</t>
  </si>
  <si>
    <t>3503</t>
  </si>
  <si>
    <t>709000</t>
  </si>
  <si>
    <t>327/00/0000</t>
  </si>
  <si>
    <t>791</t>
  </si>
  <si>
    <t>IT EQUIPMENT DELIVERY</t>
  </si>
  <si>
    <t>2508</t>
  </si>
  <si>
    <t>709220</t>
  </si>
  <si>
    <t>008</t>
  </si>
  <si>
    <t>TELECOM</t>
  </si>
  <si>
    <t>3502</t>
  </si>
  <si>
    <t>709525</t>
  </si>
  <si>
    <t>327/01/TELE</t>
  </si>
  <si>
    <t>709604</t>
  </si>
  <si>
    <t>155</t>
  </si>
  <si>
    <t>CA HLTH HUMAN SERVICES</t>
  </si>
  <si>
    <t>709655</t>
  </si>
  <si>
    <t>786</t>
  </si>
  <si>
    <t>FACILITIES &amp; PROPERTY MGMT.</t>
  </si>
  <si>
    <t>3505</t>
  </si>
  <si>
    <t>902000</t>
  </si>
  <si>
    <t>274/00/0000</t>
  </si>
  <si>
    <t>506</t>
  </si>
  <si>
    <t>FREDS</t>
  </si>
  <si>
    <t>FLEET SERVICES</t>
  </si>
  <si>
    <t>3501</t>
  </si>
  <si>
    <t>904100</t>
  </si>
  <si>
    <t>507</t>
  </si>
  <si>
    <t>BLANCHARD SHOPS</t>
  </si>
  <si>
    <t>273/00/0000</t>
  </si>
  <si>
    <t>593</t>
  </si>
  <si>
    <t>ELECTRONIC SERVICES</t>
  </si>
  <si>
    <t>904200</t>
  </si>
  <si>
    <t>764</t>
  </si>
  <si>
    <t>RECORDS SECTION</t>
  </si>
  <si>
    <t>3504</t>
  </si>
  <si>
    <t>904500</t>
  </si>
  <si>
    <t>450</t>
  </si>
  <si>
    <t>MATERIEL MANAGEMENT</t>
  </si>
  <si>
    <t>904600</t>
  </si>
  <si>
    <t>564</t>
  </si>
  <si>
    <t>FACILITIES &amp; PROPERTY MGT</t>
  </si>
  <si>
    <t>COURTHOUSE CUSTODIAL OFFICE</t>
  </si>
  <si>
    <t>B101 Base</t>
  </si>
  <si>
    <t>101/0B/00B3</t>
  </si>
  <si>
    <t>735</t>
  </si>
  <si>
    <t>FINANCE</t>
  </si>
  <si>
    <t>PERSONAL INCOME TAX</t>
  </si>
  <si>
    <t>itax.dbcs.finadmin</t>
  </si>
  <si>
    <t>DLS</t>
  </si>
  <si>
    <t>317</t>
  </si>
  <si>
    <t>DEPARTMENT OF LIBRARIES</t>
  </si>
  <si>
    <t>1510</t>
  </si>
  <si>
    <t>803410</t>
  </si>
  <si>
    <t>317/00/0000</t>
  </si>
  <si>
    <t>DOH</t>
  </si>
  <si>
    <t>010</t>
  </si>
  <si>
    <t>HEALTH-DIRECTOR</t>
  </si>
  <si>
    <t>400001</t>
  </si>
  <si>
    <t>160/08/0000</t>
  </si>
  <si>
    <t>020</t>
  </si>
  <si>
    <t>RENEWAL CHANGE MANAGEMENT</t>
  </si>
  <si>
    <t>401000</t>
  </si>
  <si>
    <t>021</t>
  </si>
  <si>
    <t>HEALTH OFFICER</t>
  </si>
  <si>
    <t>402100</t>
  </si>
  <si>
    <t>024</t>
  </si>
  <si>
    <t>EMS</t>
  </si>
  <si>
    <t>402410</t>
  </si>
  <si>
    <t>160/07/0000</t>
  </si>
  <si>
    <t>860</t>
  </si>
  <si>
    <t>REGULATORY HEALTH</t>
  </si>
  <si>
    <t>COALITION SUPPORT</t>
  </si>
  <si>
    <t>402510</t>
  </si>
  <si>
    <t>854</t>
  </si>
  <si>
    <t>BUSINESS &amp; QUALITY</t>
  </si>
  <si>
    <t>409001</t>
  </si>
  <si>
    <t>882</t>
  </si>
  <si>
    <t>GRANTS MGT. &amp; ACCOUNTING</t>
  </si>
  <si>
    <t>092</t>
  </si>
  <si>
    <t>409300</t>
  </si>
  <si>
    <t>025</t>
  </si>
  <si>
    <t>STAFF TRAINING &amp; DEVELOPMENT</t>
  </si>
  <si>
    <t>409305</t>
  </si>
  <si>
    <t>028</t>
  </si>
  <si>
    <t>HEALTH PREPAREDNESS ORG</t>
  </si>
  <si>
    <t>4CA66-02-1</t>
  </si>
  <si>
    <t>DOH-CHS</t>
  </si>
  <si>
    <t>051</t>
  </si>
  <si>
    <t>CHP3</t>
  </si>
  <si>
    <t>HEALTH RESEARCH &amp; ASSESSMENT</t>
  </si>
  <si>
    <t>401601</t>
  </si>
  <si>
    <t>160/09/0000</t>
  </si>
  <si>
    <t>FY08 Stop % changed from 25% to 44%</t>
  </si>
  <si>
    <t>026</t>
  </si>
  <si>
    <t>COMMUNITY HEALTH COUNCIL</t>
  </si>
  <si>
    <t>401646</t>
  </si>
  <si>
    <t>030</t>
  </si>
  <si>
    <t>COMM. HEALTH SERVICES</t>
  </si>
  <si>
    <t>CHS ADMINISTRATION</t>
  </si>
  <si>
    <t>403002</t>
  </si>
  <si>
    <t>430</t>
  </si>
  <si>
    <t>STD PROGRAM</t>
  </si>
  <si>
    <t>403100</t>
  </si>
  <si>
    <t>160/06/0000</t>
  </si>
  <si>
    <t>309</t>
  </si>
  <si>
    <t>FOOD HANDLERS</t>
  </si>
  <si>
    <t>403305</t>
  </si>
  <si>
    <t>420/00/0000</t>
  </si>
  <si>
    <t>Extra .1 for HIV samples.</t>
  </si>
  <si>
    <t>BO</t>
  </si>
  <si>
    <t>Media Mail</t>
  </si>
  <si>
    <t>231</t>
  </si>
  <si>
    <t>INSPECTIONS</t>
  </si>
  <si>
    <t>403310</t>
  </si>
  <si>
    <t>233</t>
  </si>
  <si>
    <t>VECTOR CONTROL</t>
  </si>
  <si>
    <t>403320</t>
  </si>
  <si>
    <t>312/00/0000</t>
  </si>
  <si>
    <t>023</t>
  </si>
  <si>
    <t>VITAL STATISTICS</t>
  </si>
  <si>
    <t>403350</t>
  </si>
  <si>
    <t>022</t>
  </si>
  <si>
    <t>COMMUNICABLE DISEASE</t>
  </si>
  <si>
    <t>403600</t>
  </si>
  <si>
    <t>160/03/0000</t>
  </si>
  <si>
    <t>445</t>
  </si>
  <si>
    <t>OCCUPATIONAL HEALTH</t>
  </si>
  <si>
    <t>403615</t>
  </si>
  <si>
    <t>481</t>
  </si>
  <si>
    <t>TB PROGRAM</t>
  </si>
  <si>
    <t>403700</t>
  </si>
  <si>
    <t>075</t>
  </si>
  <si>
    <t>IMMUNIZATION</t>
  </si>
  <si>
    <t>403900</t>
  </si>
  <si>
    <t>322/FO/0000</t>
  </si>
  <si>
    <t>BULK/IMPRINT/INHOUSE</t>
  </si>
  <si>
    <t>040</t>
  </si>
  <si>
    <t>CHP3 ADMINISTRATION</t>
  </si>
  <si>
    <t>404002</t>
  </si>
  <si>
    <t>046</t>
  </si>
  <si>
    <t>STARS</t>
  </si>
  <si>
    <t>404503</t>
  </si>
  <si>
    <t>472</t>
  </si>
  <si>
    <t>ECS PROGRAM MANAGEMENT</t>
  </si>
  <si>
    <t>404701</t>
  </si>
  <si>
    <t>494</t>
  </si>
  <si>
    <t>CHW PROGRAM &amp; CAPACITATION CTR</t>
  </si>
  <si>
    <t>404708</t>
  </si>
  <si>
    <t>478</t>
  </si>
  <si>
    <t>ECS EAST</t>
  </si>
  <si>
    <t>404710</t>
  </si>
  <si>
    <t>437/02/0000</t>
  </si>
  <si>
    <t>479</t>
  </si>
  <si>
    <t>ECS NORTH</t>
  </si>
  <si>
    <t>404730</t>
  </si>
  <si>
    <t>325/02/0000</t>
  </si>
  <si>
    <t>935</t>
  </si>
  <si>
    <t>COMMUNITY HEALTH SERVICES</t>
  </si>
  <si>
    <t>NURSE FAMILY PARTNERSHIP</t>
  </si>
  <si>
    <t>404735</t>
  </si>
  <si>
    <t>315</t>
  </si>
  <si>
    <t>X-RAY</t>
  </si>
  <si>
    <t>407750</t>
  </si>
  <si>
    <t>160/05/0000</t>
  </si>
  <si>
    <t>093</t>
  </si>
  <si>
    <t>MEDICAID</t>
  </si>
  <si>
    <t>409250</t>
  </si>
  <si>
    <t>320</t>
  </si>
  <si>
    <t>HIV COMM. PROGRAMS</t>
  </si>
  <si>
    <t>43550-GF</t>
  </si>
  <si>
    <t>336</t>
  </si>
  <si>
    <t>HIV CARE SVCS</t>
  </si>
  <si>
    <t>337</t>
  </si>
  <si>
    <t>HIV SERVICES PLANNING COUNCIL</t>
  </si>
  <si>
    <t>338</t>
  </si>
  <si>
    <t>HEP C INTEGRATION</t>
  </si>
  <si>
    <t>314</t>
  </si>
  <si>
    <t>EBL INVESTIGATIONS</t>
  </si>
  <si>
    <t>4CA32-1</t>
  </si>
  <si>
    <t>316</t>
  </si>
  <si>
    <t>LEAD PROGRAM</t>
  </si>
  <si>
    <t>490</t>
  </si>
  <si>
    <t>ECS STATE HEALTHY START</t>
  </si>
  <si>
    <t>4CA35-1</t>
  </si>
  <si>
    <t>632</t>
  </si>
  <si>
    <t>492</t>
  </si>
  <si>
    <t>HEALTHY BIRTH INITIATIVE</t>
  </si>
  <si>
    <t>4FA23-06-1</t>
  </si>
  <si>
    <t>311</t>
  </si>
  <si>
    <t>ESSENTIAL SVS EH</t>
  </si>
  <si>
    <t>310</t>
  </si>
  <si>
    <t>HEALTHY HOMES</t>
  </si>
  <si>
    <t>4FA39-01-1</t>
  </si>
  <si>
    <t>053</t>
  </si>
  <si>
    <t>TOBACCO PREVENTION PROGRAM</t>
  </si>
  <si>
    <t>4SA01</t>
  </si>
  <si>
    <t>019</t>
  </si>
  <si>
    <t>BIO-TERRORISM GRANT</t>
  </si>
  <si>
    <t>4SA45-05-1</t>
  </si>
  <si>
    <t>DOH-ICS</t>
  </si>
  <si>
    <t>041</t>
  </si>
  <si>
    <t>INTEGRATED CLINICAL SERVICES</t>
  </si>
  <si>
    <t>BREAST &amp; CERVICAL PROGRAM</t>
  </si>
  <si>
    <t>717</t>
  </si>
  <si>
    <t>HIV CLINIC SERVICES</t>
  </si>
  <si>
    <t>403800</t>
  </si>
  <si>
    <t>160/04/0000</t>
  </si>
  <si>
    <t>413</t>
  </si>
  <si>
    <t>WIC CENTRAL APPTS.</t>
  </si>
  <si>
    <t>404405</t>
  </si>
  <si>
    <t>634</t>
  </si>
  <si>
    <t>NEHC WIC</t>
  </si>
  <si>
    <t>404415</t>
  </si>
  <si>
    <t>322/00/0000</t>
  </si>
  <si>
    <t>Extra volume for lab &amp; pharmacy.</t>
  </si>
  <si>
    <t>674</t>
  </si>
  <si>
    <t>MID-COUNTY WIC</t>
  </si>
  <si>
    <t>404420</t>
  </si>
  <si>
    <t>430/00/CLIN</t>
  </si>
  <si>
    <t>Extra vol for xray, lab &amp; pharmacy.</t>
  </si>
  <si>
    <t>624</t>
  </si>
  <si>
    <t>EAST COUNTY WIC</t>
  </si>
  <si>
    <t>404435</t>
  </si>
  <si>
    <t>465</t>
  </si>
  <si>
    <t>SBHC ADMIN.</t>
  </si>
  <si>
    <t>404504</t>
  </si>
  <si>
    <t>160/02/0000</t>
  </si>
  <si>
    <t>458</t>
  </si>
  <si>
    <t>GEORGE SBHC</t>
  </si>
  <si>
    <t>404505</t>
  </si>
  <si>
    <t>373/00/0000</t>
  </si>
  <si>
    <t>Closed for summer; open 4 days a week.</t>
  </si>
  <si>
    <t>457</t>
  </si>
  <si>
    <t>GRANT SBHC</t>
  </si>
  <si>
    <t>404510</t>
  </si>
  <si>
    <t>415/00/0000</t>
  </si>
  <si>
    <t>Summer stops reduced to 2 days/week Change back to 1 stop in Sept.</t>
  </si>
  <si>
    <t>453</t>
  </si>
  <si>
    <t>JEFFERSON SBHC</t>
  </si>
  <si>
    <t>404515</t>
  </si>
  <si>
    <t>251/00/0000</t>
  </si>
  <si>
    <t>Closed for summer.</t>
  </si>
  <si>
    <t>461</t>
  </si>
  <si>
    <t>LANE SBHC</t>
  </si>
  <si>
    <t>404520</t>
  </si>
  <si>
    <t>461/00/0000</t>
  </si>
  <si>
    <t>460</t>
  </si>
  <si>
    <t>LINCOLN PARK SBHC</t>
  </si>
  <si>
    <t>404525</t>
  </si>
  <si>
    <t>434/00/0000</t>
  </si>
  <si>
    <t>456</t>
  </si>
  <si>
    <t>MADISON TEEN HEALTH CLINIC</t>
  </si>
  <si>
    <t>404530</t>
  </si>
  <si>
    <t>306/00/0000</t>
  </si>
  <si>
    <t>Closed for summer</t>
  </si>
  <si>
    <t>454</t>
  </si>
  <si>
    <t>MARSHALL SBHC</t>
  </si>
  <si>
    <t>404535</t>
  </si>
  <si>
    <t>431/00/0000</t>
  </si>
  <si>
    <t>455</t>
  </si>
  <si>
    <t>PARKROSE SBHC</t>
  </si>
  <si>
    <t>404545</t>
  </si>
  <si>
    <t>305/00/0000</t>
  </si>
  <si>
    <t>Summer stops reduced to 3 days/week Change back to 1 stop in Sept.</t>
  </si>
  <si>
    <t>459</t>
  </si>
  <si>
    <t>PORTSMOUTH SBHC</t>
  </si>
  <si>
    <t>404550</t>
  </si>
  <si>
    <t>383/00/0000</t>
  </si>
  <si>
    <t>451</t>
  </si>
  <si>
    <t>ROOSEVELT SBHC</t>
  </si>
  <si>
    <t>404555</t>
  </si>
  <si>
    <t>261/00/0000</t>
  </si>
  <si>
    <t>452</t>
  </si>
  <si>
    <t>CLEVELAND SBHC</t>
  </si>
  <si>
    <t>404565</t>
  </si>
  <si>
    <t>429/00/0000</t>
  </si>
  <si>
    <t>466</t>
  </si>
  <si>
    <t>BINNSMEAD SBHC</t>
  </si>
  <si>
    <t>404575</t>
  </si>
  <si>
    <t>441/00/0000</t>
  </si>
  <si>
    <t>482</t>
  </si>
  <si>
    <t>CHILD ASSESSMENT SERVICES</t>
  </si>
  <si>
    <t>404835</t>
  </si>
  <si>
    <t>951</t>
  </si>
  <si>
    <t>CORRECTIONS MCDC</t>
  </si>
  <si>
    <t>405500</t>
  </si>
  <si>
    <t>119/0B/HLTH</t>
  </si>
  <si>
    <t>952</t>
  </si>
  <si>
    <t>CORRECTIONS JDH</t>
  </si>
  <si>
    <t>405550</t>
  </si>
  <si>
    <t>311/00/OMED</t>
  </si>
  <si>
    <t>975</t>
  </si>
  <si>
    <t>MCIJ MEDICAL UNIT</t>
  </si>
  <si>
    <t>405760</t>
  </si>
  <si>
    <t>813</t>
  </si>
  <si>
    <t>SCHOOL COMMUNITY DENTAL HEALTH</t>
  </si>
  <si>
    <t>406150</t>
  </si>
  <si>
    <t>612</t>
  </si>
  <si>
    <t>DENTAL ACCESS PROJECT</t>
  </si>
  <si>
    <t>406200</t>
  </si>
  <si>
    <t>011</t>
  </si>
  <si>
    <t>MULTI-CARE DENTAL</t>
  </si>
  <si>
    <t>406250</t>
  </si>
  <si>
    <t>FY08 Stop % changed from 25% to 9%</t>
  </si>
  <si>
    <t>811</t>
  </si>
  <si>
    <t>SOUTHEAST DENTAL CLINIC</t>
  </si>
  <si>
    <t>406550</t>
  </si>
  <si>
    <t>630</t>
  </si>
  <si>
    <t>NORTHEAST DENTAL CLINIC</t>
  </si>
  <si>
    <t>406600</t>
  </si>
  <si>
    <t>814</t>
  </si>
  <si>
    <t>MID-COUNTY DENTAL CLINIC</t>
  </si>
  <si>
    <t>406650</t>
  </si>
  <si>
    <t>643</t>
  </si>
  <si>
    <t>EAST COUNTY DENTAL</t>
  </si>
  <si>
    <t>406750</t>
  </si>
  <si>
    <t>071</t>
  </si>
  <si>
    <t>INTEGRATED CLINICAL SVCS ADMIN</t>
  </si>
  <si>
    <t>407002</t>
  </si>
  <si>
    <t>070</t>
  </si>
  <si>
    <t>MEDICAL DIRECTOR</t>
  </si>
  <si>
    <t>407050</t>
  </si>
  <si>
    <t>416</t>
  </si>
  <si>
    <t>LANGUAGE SERVICES</t>
  </si>
  <si>
    <t>407100</t>
  </si>
  <si>
    <t>703</t>
  </si>
  <si>
    <t>CENTRAL CALL CENTER</t>
  </si>
  <si>
    <t>480</t>
  </si>
  <si>
    <t>ROCKWOOD NBHD HEALTH ACCESS</t>
  </si>
  <si>
    <t>407500</t>
  </si>
  <si>
    <t>621</t>
  </si>
  <si>
    <t>EAST COUNTY HEALTH CLINIC</t>
  </si>
  <si>
    <t>437/03/0000</t>
  </si>
  <si>
    <t>671</t>
  </si>
  <si>
    <t>MID-COUNTY HEALTH CLINIC</t>
  </si>
  <si>
    <t>407550</t>
  </si>
  <si>
    <t>641</t>
  </si>
  <si>
    <t>NORTH PORTLAND HEALTH CLINIC</t>
  </si>
  <si>
    <t>407600</t>
  </si>
  <si>
    <t>325/00/0000</t>
  </si>
  <si>
    <t>631</t>
  </si>
  <si>
    <t>NORTHEAST CLINIC</t>
  </si>
  <si>
    <t>407650</t>
  </si>
  <si>
    <t>601</t>
  </si>
  <si>
    <t>WESTSIDE HEALTH CLINIC</t>
  </si>
  <si>
    <t>714</t>
  </si>
  <si>
    <t>LA CLINICA DE BUENA SALUD</t>
  </si>
  <si>
    <t>407800</t>
  </si>
  <si>
    <t>338/00/0000</t>
  </si>
  <si>
    <t>082</t>
  </si>
  <si>
    <t>PHARMACY ADMIN.</t>
  </si>
  <si>
    <t>408200</t>
  </si>
  <si>
    <t>FY08 Stop % changed from 20% to 15%</t>
  </si>
  <si>
    <t>009</t>
  </si>
  <si>
    <t>OHSU X-RAYS</t>
  </si>
  <si>
    <t>408300</t>
  </si>
  <si>
    <t>160/00/OHSU</t>
  </si>
  <si>
    <t>Two stops:  PU only in a.m.; del. only in p.m.</t>
  </si>
  <si>
    <t>852</t>
  </si>
  <si>
    <t>LAB</t>
  </si>
  <si>
    <t>160/10/0000</t>
  </si>
  <si>
    <t>853</t>
  </si>
  <si>
    <t>160/10/0LAB</t>
  </si>
  <si>
    <t>Lab only</t>
  </si>
  <si>
    <t>668</t>
  </si>
  <si>
    <t>MEDICAL RECORDS</t>
  </si>
  <si>
    <t>408502</t>
  </si>
  <si>
    <t>FY08 Stop % changed from 15% to 8%</t>
  </si>
  <si>
    <t>611</t>
  </si>
  <si>
    <t>SOUTHEAST HEALTH CENTER</t>
  </si>
  <si>
    <t>47700-GF</t>
  </si>
  <si>
    <t>976</t>
  </si>
  <si>
    <t>REVACCINATION PROGRAM</t>
  </si>
  <si>
    <t>4INCI-5A-1</t>
  </si>
  <si>
    <t>DSCP</t>
  </si>
  <si>
    <t>016</t>
  </si>
  <si>
    <t>DCCP</t>
  </si>
  <si>
    <t>WEATHERIZATION/ENERGY ASSIST.</t>
  </si>
  <si>
    <t>SCPCESRR.WXREB.PD</t>
  </si>
  <si>
    <t>558</t>
  </si>
  <si>
    <t>DIVISION MANAGEMENT</t>
  </si>
  <si>
    <t>SCPCPS.M558.CGF</t>
  </si>
  <si>
    <t>167/00/0200</t>
  </si>
  <si>
    <t>MCSO</t>
  </si>
  <si>
    <t>322</t>
  </si>
  <si>
    <t>EXECUTIVE</t>
  </si>
  <si>
    <t>MULTNOMAH BLDG.</t>
  </si>
  <si>
    <t>600001</t>
  </si>
  <si>
    <t>503/03/0000</t>
  </si>
  <si>
    <t>401</t>
  </si>
  <si>
    <t>CORRECTIONS BRANCH</t>
  </si>
  <si>
    <t>CORRECTIONS RECORDS</t>
  </si>
  <si>
    <t>601210</t>
  </si>
  <si>
    <t>119/02/0201</t>
  </si>
  <si>
    <t>326</t>
  </si>
  <si>
    <t>CORRECTIONS</t>
  </si>
  <si>
    <t>COMMISSARY</t>
  </si>
  <si>
    <t>1513</t>
  </si>
  <si>
    <t>601380</t>
  </si>
  <si>
    <t>351/00/0000</t>
  </si>
  <si>
    <t>327</t>
  </si>
  <si>
    <t>INMATE WELFARE</t>
  </si>
  <si>
    <t>601381</t>
  </si>
  <si>
    <t>302</t>
  </si>
  <si>
    <t>EQUIPMENT</t>
  </si>
  <si>
    <t>HASSALO WAREHOUSE</t>
  </si>
  <si>
    <t>601390</t>
  </si>
  <si>
    <t>381</t>
  </si>
  <si>
    <t>MCDC</t>
  </si>
  <si>
    <t>601410</t>
  </si>
  <si>
    <t>395</t>
  </si>
  <si>
    <t>INVERNESS JAIL</t>
  </si>
  <si>
    <t>601422</t>
  </si>
  <si>
    <t>314/00/0000</t>
  </si>
  <si>
    <t>411</t>
  </si>
  <si>
    <t>PROGRAMS</t>
  </si>
  <si>
    <t>CLASSIFICATIONS</t>
  </si>
  <si>
    <t>601473</t>
  </si>
  <si>
    <t>119/02/0209</t>
  </si>
  <si>
    <t>403</t>
  </si>
  <si>
    <t>COURT SERVICES UNIT</t>
  </si>
  <si>
    <t>SECURITY</t>
  </si>
  <si>
    <t>601480</t>
  </si>
  <si>
    <t>101/01/0136</t>
  </si>
  <si>
    <t>323</t>
  </si>
  <si>
    <t>SHERIFF'S OFFICE</t>
  </si>
  <si>
    <t>601600</t>
  </si>
  <si>
    <t>313/00/0000</t>
  </si>
  <si>
    <t>350</t>
  </si>
  <si>
    <t>CIVIL DIVISION</t>
  </si>
  <si>
    <t>CIVIL PROCESS</t>
  </si>
  <si>
    <t>601690</t>
  </si>
  <si>
    <t>324</t>
  </si>
  <si>
    <t>COMMUNITY SERVICES</t>
  </si>
  <si>
    <t>ALARM ORDINANCE</t>
  </si>
  <si>
    <t>601774</t>
  </si>
  <si>
    <t>325</t>
  </si>
  <si>
    <t>CONCEALED WEAPONS</t>
  </si>
  <si>
    <t>601775</t>
  </si>
  <si>
    <t>321</t>
  </si>
  <si>
    <t>604020</t>
  </si>
  <si>
    <t>NCTY</t>
  </si>
  <si>
    <t>NDPT</t>
  </si>
  <si>
    <t>904</t>
  </si>
  <si>
    <t>TAX SUPERVISING COMMISSION</t>
  </si>
  <si>
    <t>106000</t>
  </si>
  <si>
    <t>560</t>
  </si>
  <si>
    <t>OFFICE OF THE COUNTY ATTORNEY</t>
  </si>
  <si>
    <t>107001</t>
  </si>
  <si>
    <t>503/05/0000</t>
  </si>
  <si>
    <t>561</t>
  </si>
  <si>
    <t>035</t>
  </si>
  <si>
    <t>COMM ON CHILDREN FAM &amp; COMMUN</t>
  </si>
  <si>
    <t>CCFC.ADMIN.1000</t>
  </si>
  <si>
    <t>NDPT-6th</t>
  </si>
  <si>
    <t>919</t>
  </si>
  <si>
    <t>ELECTED OFFICIALS</t>
  </si>
  <si>
    <t>COUNTY CHAIR</t>
  </si>
  <si>
    <t>100100</t>
  </si>
  <si>
    <t>920</t>
  </si>
  <si>
    <t>503/06/0000</t>
  </si>
  <si>
    <t>922</t>
  </si>
  <si>
    <t>COMMISSIONER, DIST. 1</t>
  </si>
  <si>
    <t>COMMISSIONER ROJO DE STEFFEY</t>
  </si>
  <si>
    <t>102100</t>
  </si>
  <si>
    <t>923</t>
  </si>
  <si>
    <t>924</t>
  </si>
  <si>
    <t>COMMISSIONER, DIST. 2</t>
  </si>
  <si>
    <t>COMMISSIONER COGEN</t>
  </si>
  <si>
    <t>102200</t>
  </si>
  <si>
    <t>929</t>
  </si>
  <si>
    <t>925</t>
  </si>
  <si>
    <t>COMMISSIONER, DIST. 3</t>
  </si>
  <si>
    <t>COMMISSIONER NAITO</t>
  </si>
  <si>
    <t>102300</t>
  </si>
  <si>
    <t>926</t>
  </si>
  <si>
    <t>927</t>
  </si>
  <si>
    <t>COMMISSIONER, DIST. 4</t>
  </si>
  <si>
    <t>COMMISSIONER ROBERTS</t>
  </si>
  <si>
    <t>102400</t>
  </si>
  <si>
    <t>928</t>
  </si>
  <si>
    <t>901</t>
  </si>
  <si>
    <t>COUNTY AUDITOR</t>
  </si>
  <si>
    <t>103000</t>
  </si>
  <si>
    <t>902</t>
  </si>
  <si>
    <t>903</t>
  </si>
  <si>
    <t>CITIZEN INVOLVEMENT COMMITTEE</t>
  </si>
  <si>
    <t>104000</t>
  </si>
  <si>
    <t>205</t>
  </si>
  <si>
    <t>SIP PROGRAM</t>
  </si>
  <si>
    <t>1500</t>
  </si>
  <si>
    <t>108900</t>
  </si>
  <si>
    <t>937</t>
  </si>
  <si>
    <t>PUBLIC AFFAIRS OFFICE</t>
  </si>
  <si>
    <t>108925</t>
  </si>
  <si>
    <t>938</t>
  </si>
  <si>
    <t>918</t>
  </si>
  <si>
    <t>BOARD CLARK</t>
  </si>
  <si>
    <t>109001</t>
  </si>
  <si>
    <t>045</t>
  </si>
  <si>
    <t>LOCAL PUBLIC SAFETY COUNCIL</t>
  </si>
  <si>
    <t>LPSCC-Ops</t>
  </si>
  <si>
    <t>PIECES</t>
  </si>
  <si>
    <t>HANDLING RATE</t>
  </si>
  <si>
    <t>HANDLING</t>
  </si>
  <si>
    <t>OUTSIDE VENDOR</t>
  </si>
  <si>
    <t>Hrs</t>
  </si>
  <si>
    <t>SPECIAL SERVICES</t>
  </si>
  <si>
    <t>ACCOUNT COST</t>
  </si>
  <si>
    <t>STOP POINTS</t>
  </si>
  <si>
    <t>TOTAL CHARGES</t>
  </si>
  <si>
    <t>STOP LOC</t>
  </si>
  <si>
    <t>Notes</t>
  </si>
  <si>
    <t>FY08 Rate</t>
  </si>
  <si>
    <t>65076 Pieces</t>
  </si>
  <si>
    <t>15587 Pieces</t>
  </si>
  <si>
    <t>22572 Pieces</t>
  </si>
  <si>
    <t>33436 Pieces</t>
  </si>
  <si>
    <t>134041 Pieces</t>
  </si>
  <si>
    <t>22518 Pieces</t>
  </si>
  <si>
    <t>8900 Pieces</t>
  </si>
  <si>
    <t>315482 Pieces</t>
  </si>
  <si>
    <t>356125 Pieces</t>
  </si>
  <si>
    <t>FY 2007-2008 DISTRIBUTION SERVICES</t>
  </si>
  <si>
    <t>INTERNAL SERVICE REIMBURSEMENT PROJECTIONS</t>
  </si>
  <si>
    <t>PIECE</t>
  </si>
  <si>
    <t>ACCOUNT</t>
  </si>
  <si>
    <t xml:space="preserve">STOP </t>
  </si>
  <si>
    <t>TOTAL</t>
  </si>
  <si>
    <t>INDIRECT</t>
  </si>
  <si>
    <t>DEPT BUDGET</t>
  </si>
  <si>
    <t>ADOPTED</t>
  </si>
  <si>
    <t>ESTIMATED</t>
  </si>
  <si>
    <t>DEPARTMENT</t>
  </si>
  <si>
    <t>COUNT</t>
  </si>
  <si>
    <t>CHARGES</t>
  </si>
  <si>
    <t>COST</t>
  </si>
  <si>
    <t>CHARGE</t>
  </si>
  <si>
    <t>W/INDIRECT</t>
  </si>
  <si>
    <t>ADJUSTMENT</t>
  </si>
  <si>
    <t>BUDGET</t>
  </si>
  <si>
    <t>ND</t>
  </si>
  <si>
    <t>FY08</t>
  </si>
  <si>
    <t>DCS</t>
  </si>
  <si>
    <t>OA</t>
  </si>
  <si>
    <t># points</t>
  </si>
  <si>
    <t>Records/Material Management</t>
  </si>
  <si>
    <t>Total w/Records and M Management</t>
  </si>
  <si>
    <t>Total Points including Records and Material Management</t>
  </si>
  <si>
    <t>FY05 Rate Change - Stops to 2170 annual rate</t>
  </si>
  <si>
    <t xml:space="preserve">DEPT </t>
  </si>
  <si>
    <t>ADJUSTED</t>
  </si>
  <si>
    <t>ADJ.BUDGETS</t>
  </si>
  <si>
    <t>TOTALS</t>
  </si>
  <si>
    <t>ADSD</t>
  </si>
  <si>
    <t>FY02</t>
  </si>
  <si>
    <t>CFS</t>
  </si>
  <si>
    <t>FY03</t>
  </si>
  <si>
    <t>FY04</t>
  </si>
  <si>
    <t>FY05</t>
  </si>
  <si>
    <t>FY06</t>
  </si>
  <si>
    <t>FY07</t>
  </si>
  <si>
    <t>DSS</t>
  </si>
  <si>
    <t>DES</t>
  </si>
  <si>
    <t>DSCD</t>
  </si>
  <si>
    <t>DBCS</t>
  </si>
  <si>
    <t>NON DEPT</t>
  </si>
  <si>
    <t>OUTSIDE AGENCY</t>
  </si>
  <si>
    <t xml:space="preserve">Total </t>
  </si>
  <si>
    <t>FY 2006-2007 DISTRIBUTION SERVICES</t>
  </si>
  <si>
    <t>FY07 Rate</t>
  </si>
  <si>
    <t>DHS</t>
  </si>
  <si>
    <t>OSCP</t>
  </si>
  <si>
    <t>FY 2005-2006 DISTRIBUTION SERVICES</t>
  </si>
  <si>
    <t>FY06 Rate</t>
  </si>
  <si>
    <t>FY 2004-2005 DISTRIBUTION SERVICES</t>
  </si>
  <si>
    <t>No Change</t>
  </si>
  <si>
    <t>No detail -  records/stores pulled out of budget.</t>
  </si>
  <si>
    <t>No detail for Distr.</t>
  </si>
  <si>
    <t xml:space="preserve">These figures still need to be </t>
  </si>
  <si>
    <t>updated to final adopted budget</t>
  </si>
  <si>
    <t>9/03 PROJECTED</t>
  </si>
  <si>
    <t>STOP CHANGE</t>
  </si>
  <si>
    <t>From Estimate</t>
  </si>
  <si>
    <t>Stop cost at $2040</t>
  </si>
  <si>
    <t xml:space="preserve">Handling Charge .05 Non-Presort .09 Presort </t>
  </si>
  <si>
    <t>Postage Increased for possible 6/30/02 rate change</t>
  </si>
  <si>
    <t>UPS increased for latest rate change</t>
  </si>
  <si>
    <t>Shop Rate increased</t>
  </si>
  <si>
    <t>SO</t>
  </si>
  <si>
    <t>Check:</t>
  </si>
  <si>
    <t>BUDGETED</t>
  </si>
  <si>
    <t>EXP</t>
  </si>
  <si>
    <t>FY09</t>
  </si>
  <si>
    <t>FY 2008-2009 DISTRIBUTION SERVICES</t>
  </si>
  <si>
    <t>Grand Total</t>
  </si>
  <si>
    <t>care oregon</t>
  </si>
  <si>
    <t>FY09 Rate</t>
  </si>
  <si>
    <t>FY08 to FY09</t>
  </si>
  <si>
    <t>Rate Diff</t>
  </si>
  <si>
    <t>Total w/ Rec &amp; MM</t>
  </si>
  <si>
    <t>Records/Materiel Mgmt</t>
  </si>
  <si>
    <t>Distribution</t>
  </si>
  <si>
    <t>Rates:</t>
  </si>
  <si>
    <t>Pre-Sort Mail</t>
  </si>
  <si>
    <t>per piece</t>
  </si>
  <si>
    <t>Other USPS Mail</t>
  </si>
  <si>
    <t>Vended Mail</t>
  </si>
  <si>
    <t>Shop Rate</t>
  </si>
  <si>
    <t>per hour</t>
  </si>
  <si>
    <t>Account Charge</t>
  </si>
  <si>
    <t>per month with mail</t>
  </si>
  <si>
    <t>Postage</t>
  </si>
  <si>
    <t>Stop Charge</t>
  </si>
  <si>
    <t>per point</t>
  </si>
  <si>
    <t>GF/Central Indirect</t>
  </si>
  <si>
    <t>522 Total</t>
  </si>
  <si>
    <t>525 Total</t>
  </si>
  <si>
    <t>538 Total</t>
  </si>
  <si>
    <t>539 Total</t>
  </si>
  <si>
    <t>540 Total</t>
  </si>
  <si>
    <t>655 Total</t>
  </si>
  <si>
    <t>661 Total</t>
  </si>
  <si>
    <t>700 Total</t>
  </si>
  <si>
    <t>769 Total</t>
  </si>
  <si>
    <t>771 Total</t>
  </si>
  <si>
    <t>772 Total</t>
  </si>
  <si>
    <t>774 Total</t>
  </si>
  <si>
    <t>777 Total</t>
  </si>
  <si>
    <t>835 Total</t>
  </si>
  <si>
    <t>900 Total</t>
  </si>
  <si>
    <t>919 Total</t>
  </si>
  <si>
    <t>920 Total</t>
  </si>
  <si>
    <t>922 Total</t>
  </si>
  <si>
    <t>923 Total</t>
  </si>
  <si>
    <t>924 Total</t>
  </si>
  <si>
    <t>929 Total</t>
  </si>
  <si>
    <t>925 Total</t>
  </si>
  <si>
    <t>926 Total</t>
  </si>
  <si>
    <t>927 Total</t>
  </si>
  <si>
    <t>928 Total</t>
  </si>
  <si>
    <t>901 Total</t>
  </si>
  <si>
    <t>902 Total</t>
  </si>
  <si>
    <t>903 Total</t>
  </si>
  <si>
    <t>904 Total</t>
  </si>
  <si>
    <t>560 Total</t>
  </si>
  <si>
    <t>561 Total</t>
  </si>
  <si>
    <t>937 Total</t>
  </si>
  <si>
    <t>938 Total</t>
  </si>
  <si>
    <t>918 Total</t>
  </si>
  <si>
    <t>035 Total</t>
  </si>
  <si>
    <t>045 Total</t>
  </si>
  <si>
    <t>322 Total</t>
  </si>
  <si>
    <t>401 Total</t>
  </si>
  <si>
    <t>326 Total</t>
  </si>
  <si>
    <t>327 Total</t>
  </si>
  <si>
    <t>302 Total</t>
  </si>
  <si>
    <t>381 Total</t>
  </si>
  <si>
    <t>395 Total</t>
  </si>
  <si>
    <t>411 Total</t>
  </si>
  <si>
    <t>403 Total</t>
  </si>
  <si>
    <t>323 Total</t>
  </si>
  <si>
    <t>350 Total</t>
  </si>
  <si>
    <t>324 Total</t>
  </si>
  <si>
    <t>325 Total</t>
  </si>
  <si>
    <t>321 Total</t>
  </si>
  <si>
    <t>016 Total</t>
  </si>
  <si>
    <t>558 Total</t>
  </si>
  <si>
    <t>010 Total</t>
  </si>
  <si>
    <t>020 Total</t>
  </si>
  <si>
    <t>051 Total</t>
  </si>
  <si>
    <t>026 Total</t>
  </si>
  <si>
    <t>021 Total</t>
  </si>
  <si>
    <t>024 Total</t>
  </si>
  <si>
    <t>030 Total</t>
  </si>
  <si>
    <t>430 Total</t>
  </si>
  <si>
    <t>309 Total</t>
  </si>
  <si>
    <t>231 Total</t>
  </si>
  <si>
    <t>233 Total</t>
  </si>
  <si>
    <t>023 Total</t>
  </si>
  <si>
    <t>022 Total</t>
  </si>
  <si>
    <t>445 Total</t>
  </si>
  <si>
    <t>315 Total</t>
  </si>
  <si>
    <t>481 Total</t>
  </si>
  <si>
    <t>717 Total</t>
  </si>
  <si>
    <t>075 Total</t>
  </si>
  <si>
    <t>040 Total</t>
  </si>
  <si>
    <t>413 Total</t>
  </si>
  <si>
    <t>634 Total</t>
  </si>
  <si>
    <t>674 Total</t>
  </si>
  <si>
    <t>624 Total</t>
  </si>
  <si>
    <t>046 Total</t>
  </si>
  <si>
    <t>465 Total</t>
  </si>
  <si>
    <t>458 Total</t>
  </si>
  <si>
    <t>457 Total</t>
  </si>
  <si>
    <t>453 Total</t>
  </si>
  <si>
    <t>461 Total</t>
  </si>
  <si>
    <t>460 Total</t>
  </si>
  <si>
    <t>456 Total</t>
  </si>
  <si>
    <t>454 Total</t>
  </si>
  <si>
    <t>455 Total</t>
  </si>
  <si>
    <t>459 Total</t>
  </si>
  <si>
    <t>451 Total</t>
  </si>
  <si>
    <t>452 Total</t>
  </si>
  <si>
    <t>466 Total</t>
  </si>
  <si>
    <t>472 Total</t>
  </si>
  <si>
    <t>041 Total</t>
  </si>
  <si>
    <t>494 Total</t>
  </si>
  <si>
    <t>478 Total</t>
  </si>
  <si>
    <t>479 Total</t>
  </si>
  <si>
    <t>935 Total</t>
  </si>
  <si>
    <t>482 Total</t>
  </si>
  <si>
    <t>951 Total</t>
  </si>
  <si>
    <t>952 Total</t>
  </si>
  <si>
    <t>975 Total</t>
  </si>
  <si>
    <t>813 Total</t>
  </si>
  <si>
    <t>612 Total</t>
  </si>
  <si>
    <t>011 Total</t>
  </si>
  <si>
    <t>811 Total</t>
  </si>
  <si>
    <t>630 Total</t>
  </si>
  <si>
    <t>814 Total</t>
  </si>
  <si>
    <t>643 Total</t>
  </si>
  <si>
    <t>071 Total</t>
  </si>
  <si>
    <t>070 Total</t>
  </si>
  <si>
    <t>416 Total</t>
  </si>
  <si>
    <t>703 Total</t>
  </si>
  <si>
    <t>480 Total</t>
  </si>
  <si>
    <t>621 Total</t>
  </si>
  <si>
    <t>671 Total</t>
  </si>
  <si>
    <t>641 Total</t>
  </si>
  <si>
    <t>631 Total</t>
  </si>
  <si>
    <t>611 Total</t>
  </si>
  <si>
    <t>601 Total</t>
  </si>
  <si>
    <t>714 Total</t>
  </si>
  <si>
    <t>082 Total</t>
  </si>
  <si>
    <t>009 Total</t>
  </si>
  <si>
    <t>852 Total</t>
  </si>
  <si>
    <t>853 Total</t>
  </si>
  <si>
    <t>668 Total</t>
  </si>
  <si>
    <t>854 Total</t>
  </si>
  <si>
    <t>882 Total</t>
  </si>
  <si>
    <t>093 Total</t>
  </si>
  <si>
    <t>092 Total</t>
  </si>
  <si>
    <t>025 Total</t>
  </si>
  <si>
    <t>314 Total</t>
  </si>
  <si>
    <t>316 Total</t>
  </si>
  <si>
    <t>490 Total</t>
  </si>
  <si>
    <t>632 Total</t>
  </si>
  <si>
    <t>028 Total</t>
  </si>
  <si>
    <t>336 Total</t>
  </si>
  <si>
    <t>337 Total</t>
  </si>
  <si>
    <t>492 Total</t>
  </si>
  <si>
    <t>311 Total</t>
  </si>
  <si>
    <t>310 Total</t>
  </si>
  <si>
    <t>976 Total</t>
  </si>
  <si>
    <t>053 Total</t>
  </si>
  <si>
    <t>320 Total</t>
  </si>
  <si>
    <t>019 Total</t>
  </si>
  <si>
    <t>102 Total</t>
  </si>
  <si>
    <t>212 Total</t>
  </si>
  <si>
    <t>328 Total</t>
  </si>
  <si>
    <t>215 Total</t>
  </si>
  <si>
    <t>219 Total</t>
  </si>
  <si>
    <t>218 Total</t>
  </si>
  <si>
    <t>290 Total</t>
  </si>
  <si>
    <t>217 Total</t>
  </si>
  <si>
    <t>223 Total</t>
  </si>
  <si>
    <t>213 Total</t>
  </si>
  <si>
    <t>861 Total</t>
  </si>
  <si>
    <t>220 Total</t>
  </si>
  <si>
    <t>285 Total</t>
  </si>
  <si>
    <t>214 Total</t>
  </si>
  <si>
    <t>216 Total</t>
  </si>
  <si>
    <t>841 Total</t>
  </si>
  <si>
    <t>227 Total</t>
  </si>
  <si>
    <t>804 Total</t>
  </si>
  <si>
    <t>286 Total</t>
  </si>
  <si>
    <t>235 Total</t>
  </si>
  <si>
    <t>228 Total</t>
  </si>
  <si>
    <t>254 Total</t>
  </si>
  <si>
    <t>275 Total</t>
  </si>
  <si>
    <t>250 Total</t>
  </si>
  <si>
    <t>280 Total</t>
  </si>
  <si>
    <t>101 Total</t>
  </si>
  <si>
    <t>291 Total</t>
  </si>
  <si>
    <t>255 Total</t>
  </si>
  <si>
    <t>171 Total</t>
  </si>
  <si>
    <t>198 Total</t>
  </si>
  <si>
    <t>172 Total</t>
  </si>
  <si>
    <t>727 Total</t>
  </si>
  <si>
    <t>191 Total</t>
  </si>
  <si>
    <t>915 Total</t>
  </si>
  <si>
    <t>193 Total</t>
  </si>
  <si>
    <t>194 Total</t>
  </si>
  <si>
    <t>913 Total</t>
  </si>
  <si>
    <t>914 Total</t>
  </si>
  <si>
    <t>192 Total</t>
  </si>
  <si>
    <t>912 Total</t>
  </si>
  <si>
    <t>195 Total</t>
  </si>
  <si>
    <t>110 Total</t>
  </si>
  <si>
    <t>015 Total</t>
  </si>
  <si>
    <t>161 Total</t>
  </si>
  <si>
    <t>127 Total</t>
  </si>
  <si>
    <t>257 Total</t>
  </si>
  <si>
    <t>531 Total</t>
  </si>
  <si>
    <t>535 Total</t>
  </si>
  <si>
    <t>142 Total</t>
  </si>
  <si>
    <t>143 Total</t>
  </si>
  <si>
    <t>130 Total</t>
  </si>
  <si>
    <t>122 Total</t>
  </si>
  <si>
    <t>128 Total</t>
  </si>
  <si>
    <t>134 Total</t>
  </si>
  <si>
    <t>210 Total</t>
  </si>
  <si>
    <t>240 Total</t>
  </si>
  <si>
    <t>242 Total</t>
  </si>
  <si>
    <t>245 Total</t>
  </si>
  <si>
    <t>244 Total</t>
  </si>
  <si>
    <t>239 Total</t>
  </si>
  <si>
    <t>246 Total</t>
  </si>
  <si>
    <t>247 Total</t>
  </si>
  <si>
    <t>243 Total</t>
  </si>
  <si>
    <t>248 Total</t>
  </si>
  <si>
    <t>921 Total</t>
  </si>
  <si>
    <t>750 Total</t>
  </si>
  <si>
    <t>740 Total</t>
  </si>
  <si>
    <t>741 Total</t>
  </si>
  <si>
    <t>500 Total</t>
  </si>
  <si>
    <t>734 Total</t>
  </si>
  <si>
    <t>732 Total</t>
  </si>
  <si>
    <t>743 Total</t>
  </si>
  <si>
    <t>744 Total</t>
  </si>
  <si>
    <t>748 Total</t>
  </si>
  <si>
    <t>745 Total</t>
  </si>
  <si>
    <t>746 Total</t>
  </si>
  <si>
    <t>766 Total</t>
  </si>
  <si>
    <t>753 Total</t>
  </si>
  <si>
    <t>756 Total</t>
  </si>
  <si>
    <t>570 Total</t>
  </si>
  <si>
    <t>757 Total</t>
  </si>
  <si>
    <t>763 Total</t>
  </si>
  <si>
    <t>739 Total</t>
  </si>
  <si>
    <t>754 Total</t>
  </si>
  <si>
    <t>758 Total</t>
  </si>
  <si>
    <t>747 Total</t>
  </si>
  <si>
    <t>749 Total</t>
  </si>
  <si>
    <t>793 Total</t>
  </si>
  <si>
    <t>791 Total</t>
  </si>
  <si>
    <t>008 Total</t>
  </si>
  <si>
    <t>230 Total</t>
  </si>
  <si>
    <t>786 Total</t>
  </si>
  <si>
    <t>564 Total</t>
  </si>
  <si>
    <t>506 Total</t>
  </si>
  <si>
    <t>507 Total</t>
  </si>
  <si>
    <t>593 Total</t>
  </si>
  <si>
    <t>270 Total</t>
  </si>
  <si>
    <t>Distribution Services Estimate for FY09</t>
  </si>
  <si>
    <t>121 Total</t>
  </si>
  <si>
    <t>131 Total</t>
  </si>
  <si>
    <t>605 Total</t>
  </si>
  <si>
    <t>450 Total</t>
  </si>
  <si>
    <t>764 Total</t>
  </si>
  <si>
    <t>155 Total</t>
  </si>
  <si>
    <t>735 Total</t>
  </si>
  <si>
    <t>736 Total</t>
  </si>
  <si>
    <t>317 Total</t>
  </si>
  <si>
    <t>338 Total</t>
  </si>
  <si>
    <t>860 Total</t>
  </si>
  <si>
    <t>205 Total</t>
  </si>
  <si>
    <t>4FA50-01-1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</si>
</sst>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#,##0.000"/>
    <numFmt numFmtId="175" formatCode="[$$-409]#,##0.00_);\([$$-409]#,##0.00\)"/>
    <numFmt numFmtId="176" formatCode="0_)"/>
    <numFmt numFmtId="177" formatCode="0.000_)"/>
    <numFmt numFmtId="178" formatCode="0.0_)"/>
    <numFmt numFmtId="179" formatCode="0.00_)"/>
    <numFmt numFmtId="180" formatCode="#,##0.0000"/>
    <numFmt numFmtId="181" formatCode="0.00000000"/>
    <numFmt numFmtId="182" formatCode="&quot;$&quot;#,##0.000_);\(&quot;$&quot;#,##0.000\)"/>
    <numFmt numFmtId="183" formatCode="&quot;$&quot;#,##0.0000_);\(&quot;$&quot;#,##0.0000\)"/>
    <numFmt numFmtId="184" formatCode="0.0%"/>
    <numFmt numFmtId="185" formatCode="0.000%"/>
    <numFmt numFmtId="186" formatCode="&quot;$&quot;#,##0"/>
    <numFmt numFmtId="187" formatCode="&quot;$&quot;#,##0.0_);\(&quot;$&quot;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.0"/>
    <numFmt numFmtId="192" formatCode="0.00_);[Red]\(0.00\)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[$€-2]\ #,##0.00_);[Red]\([$€-2]\ #,##0.00\)"/>
    <numFmt numFmtId="201" formatCode="[$$-409]#,##0.000_);\([$$-409]#,##0.000\)"/>
    <numFmt numFmtId="202" formatCode="[$$-409]#,##0.0_);\([$$-409]#,##0.0\)"/>
    <numFmt numFmtId="203" formatCode="[$$-409]#,##0_);\([$$-409]#,##0\)"/>
    <numFmt numFmtId="204" formatCode="&quot;$&quot;#,##0.00000_);\(&quot;$&quot;#,##0.00000\)"/>
    <numFmt numFmtId="205" formatCode="#,##0.00000000000"/>
    <numFmt numFmtId="206" formatCode="#,##0.0_);\(#,##0.0\)"/>
    <numFmt numFmtId="207" formatCode="_(* #,##0.000_);_(* \(#,##0.000\);_(* &quot;-&quot;??_);_(@_)"/>
    <numFmt numFmtId="208" formatCode="_(* #,##0.0000_);_(* \(#,##0.0000\);_(* &quot;-&quot;??_);_(@_)"/>
  </numFmts>
  <fonts count="17"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sz val="10"/>
      <color indexed="10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Courier"/>
      <family val="3"/>
    </font>
    <font>
      <b/>
      <sz val="10"/>
      <color indexed="8"/>
      <name val="ARIAL"/>
      <family val="2"/>
    </font>
    <font>
      <b/>
      <sz val="10"/>
      <color indexed="10"/>
      <name val="Courier"/>
      <family val="3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</borders>
  <cellStyleXfs count="2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 vertical="top"/>
    </xf>
    <xf numFmtId="4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0" fontId="6" fillId="0" borderId="0" xfId="21">
      <alignment/>
      <protection/>
    </xf>
    <xf numFmtId="0" fontId="8" fillId="0" borderId="0" xfId="21" applyFont="1">
      <alignment/>
      <protection/>
    </xf>
    <xf numFmtId="0" fontId="6" fillId="0" borderId="0" xfId="21" applyFont="1">
      <alignment/>
      <protection/>
    </xf>
    <xf numFmtId="7" fontId="6" fillId="0" borderId="0" xfId="21" applyNumberFormat="1">
      <alignment/>
      <protection/>
    </xf>
    <xf numFmtId="0" fontId="9" fillId="0" borderId="0" xfId="21" applyFont="1">
      <alignment/>
      <protection/>
    </xf>
    <xf numFmtId="8" fontId="7" fillId="0" borderId="0" xfId="17" applyNumberFormat="1" applyFill="1" applyAlignment="1">
      <alignment horizontal="center"/>
    </xf>
    <xf numFmtId="185" fontId="6" fillId="0" borderId="0" xfId="21" applyNumberFormat="1">
      <alignment/>
      <protection/>
    </xf>
    <xf numFmtId="9" fontId="6" fillId="0" borderId="0" xfId="21" applyNumberFormat="1">
      <alignment/>
      <protection/>
    </xf>
    <xf numFmtId="10" fontId="6" fillId="0" borderId="0" xfId="21" applyNumberFormat="1">
      <alignment/>
      <protection/>
    </xf>
    <xf numFmtId="0" fontId="6" fillId="0" borderId="0" xfId="21" applyBorder="1">
      <alignment/>
      <protection/>
    </xf>
    <xf numFmtId="0" fontId="10" fillId="0" borderId="1" xfId="21" applyFont="1" applyBorder="1">
      <alignment/>
      <protection/>
    </xf>
    <xf numFmtId="0" fontId="8" fillId="0" borderId="1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7" fontId="8" fillId="0" borderId="1" xfId="21" applyNumberFormat="1" applyFont="1" applyBorder="1" applyAlignment="1">
      <alignment horizontal="center"/>
      <protection/>
    </xf>
    <xf numFmtId="7" fontId="8" fillId="0" borderId="0" xfId="21" applyNumberFormat="1" applyFont="1" applyBorder="1" applyAlignment="1">
      <alignment horizontal="center"/>
      <protection/>
    </xf>
    <xf numFmtId="7" fontId="8" fillId="0" borderId="0" xfId="21" applyNumberFormat="1" applyFont="1" applyFill="1" applyBorder="1" applyAlignment="1">
      <alignment horizontal="center"/>
      <protection/>
    </xf>
    <xf numFmtId="0" fontId="8" fillId="0" borderId="2" xfId="21" applyFont="1" applyBorder="1" applyAlignment="1" applyProtection="1">
      <alignment horizontal="left"/>
      <protection/>
    </xf>
    <xf numFmtId="0" fontId="8" fillId="0" borderId="2" xfId="21" applyFont="1" applyBorder="1" applyAlignment="1" applyProtection="1">
      <alignment horizontal="center"/>
      <protection/>
    </xf>
    <xf numFmtId="0" fontId="8" fillId="0" borderId="2" xfId="21" applyFont="1" applyBorder="1" applyAlignment="1">
      <alignment horizontal="center"/>
      <protection/>
    </xf>
    <xf numFmtId="7" fontId="8" fillId="0" borderId="2" xfId="21" applyNumberFormat="1" applyFont="1" applyBorder="1" applyAlignment="1" applyProtection="1">
      <alignment horizontal="center"/>
      <protection/>
    </xf>
    <xf numFmtId="7" fontId="8" fillId="0" borderId="0" xfId="21" applyNumberFormat="1" applyFont="1" applyBorder="1" applyAlignment="1" applyProtection="1">
      <alignment horizontal="center"/>
      <protection/>
    </xf>
    <xf numFmtId="7" fontId="8" fillId="0" borderId="0" xfId="21" applyNumberFormat="1" applyFont="1" applyFill="1" applyBorder="1" applyAlignment="1" applyProtection="1">
      <alignment horizontal="center"/>
      <protection/>
    </xf>
    <xf numFmtId="37" fontId="6" fillId="0" borderId="0" xfId="21" applyNumberFormat="1">
      <alignment/>
      <protection/>
    </xf>
    <xf numFmtId="4" fontId="6" fillId="0" borderId="0" xfId="21" applyNumberFormat="1">
      <alignment/>
      <protection/>
    </xf>
    <xf numFmtId="7" fontId="6" fillId="0" borderId="0" xfId="21" applyNumberFormat="1" applyFill="1">
      <alignment/>
      <protection/>
    </xf>
    <xf numFmtId="5" fontId="6" fillId="0" borderId="0" xfId="21" applyNumberFormat="1">
      <alignment/>
      <protection/>
    </xf>
    <xf numFmtId="5" fontId="6" fillId="0" borderId="0" xfId="21" applyNumberFormat="1" applyFont="1">
      <alignment/>
      <protection/>
    </xf>
    <xf numFmtId="5" fontId="6" fillId="2" borderId="0" xfId="21" applyNumberFormat="1" applyFill="1">
      <alignment/>
      <protection/>
    </xf>
    <xf numFmtId="39" fontId="6" fillId="0" borderId="0" xfId="21" applyNumberFormat="1">
      <alignment/>
      <protection/>
    </xf>
    <xf numFmtId="7" fontId="6" fillId="0" borderId="0" xfId="21" applyNumberFormat="1" applyFill="1" applyBorder="1">
      <alignment/>
      <protection/>
    </xf>
    <xf numFmtId="7" fontId="6" fillId="0" borderId="0" xfId="21" applyNumberFormat="1" applyFont="1" applyFill="1" applyBorder="1">
      <alignment/>
      <protection/>
    </xf>
    <xf numFmtId="0" fontId="6" fillId="0" borderId="0" xfId="21" applyFill="1" applyBorder="1">
      <alignment/>
      <protection/>
    </xf>
    <xf numFmtId="2" fontId="6" fillId="0" borderId="0" xfId="21" applyNumberFormat="1" applyFill="1" applyBorder="1">
      <alignment/>
      <protection/>
    </xf>
    <xf numFmtId="37" fontId="6" fillId="0" borderId="0" xfId="21" applyNumberFormat="1" applyFill="1">
      <alignment/>
      <protection/>
    </xf>
    <xf numFmtId="5" fontId="6" fillId="0" borderId="0" xfId="21" applyNumberFormat="1" applyFont="1" applyFill="1">
      <alignment/>
      <protection/>
    </xf>
    <xf numFmtId="37" fontId="6" fillId="0" borderId="3" xfId="21" applyNumberFormat="1" applyBorder="1">
      <alignment/>
      <protection/>
    </xf>
    <xf numFmtId="7" fontId="6" fillId="0" borderId="3" xfId="21" applyNumberFormat="1" applyBorder="1">
      <alignment/>
      <protection/>
    </xf>
    <xf numFmtId="5" fontId="6" fillId="0" borderId="3" xfId="21" applyNumberFormat="1" applyBorder="1">
      <alignment/>
      <protection/>
    </xf>
    <xf numFmtId="37" fontId="6" fillId="0" borderId="1" xfId="21" applyNumberFormat="1" applyBorder="1">
      <alignment/>
      <protection/>
    </xf>
    <xf numFmtId="7" fontId="6" fillId="0" borderId="1" xfId="21" applyNumberFormat="1" applyBorder="1">
      <alignment/>
      <protection/>
    </xf>
    <xf numFmtId="5" fontId="6" fillId="0" borderId="1" xfId="21" applyNumberFormat="1" applyBorder="1">
      <alignment/>
      <protection/>
    </xf>
    <xf numFmtId="39" fontId="6" fillId="0" borderId="1" xfId="21" applyNumberFormat="1" applyBorder="1">
      <alignment/>
      <protection/>
    </xf>
    <xf numFmtId="39" fontId="6" fillId="0" borderId="0" xfId="21" applyNumberFormat="1" applyBorder="1">
      <alignment/>
      <protection/>
    </xf>
    <xf numFmtId="204" fontId="6" fillId="0" borderId="0" xfId="21" applyNumberFormat="1">
      <alignment/>
      <protection/>
    </xf>
    <xf numFmtId="165" fontId="6" fillId="0" borderId="0" xfId="21" applyNumberFormat="1" applyBorder="1">
      <alignment/>
      <protection/>
    </xf>
    <xf numFmtId="0" fontId="6" fillId="0" borderId="0" xfId="21" applyAlignment="1">
      <alignment horizontal="right"/>
      <protection/>
    </xf>
    <xf numFmtId="3" fontId="6" fillId="0" borderId="0" xfId="21" applyNumberFormat="1">
      <alignment/>
      <protection/>
    </xf>
    <xf numFmtId="5" fontId="6" fillId="0" borderId="0" xfId="21" applyNumberFormat="1" applyFill="1">
      <alignment/>
      <protection/>
    </xf>
    <xf numFmtId="7" fontId="6" fillId="0" borderId="0" xfId="21" applyNumberFormat="1" applyFont="1">
      <alignment/>
      <protection/>
    </xf>
    <xf numFmtId="39" fontId="6" fillId="0" borderId="0" xfId="21" applyNumberFormat="1" applyFont="1" applyAlignment="1">
      <alignment horizontal="right"/>
      <protection/>
    </xf>
    <xf numFmtId="0" fontId="6" fillId="0" borderId="0" xfId="2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3" fontId="0" fillId="0" borderId="0" xfId="21" applyNumberFormat="1" applyFont="1" applyProtection="1">
      <alignment/>
      <protection locked="0"/>
    </xf>
    <xf numFmtId="186" fontId="0" fillId="0" borderId="0" xfId="21" applyNumberFormat="1" applyFont="1" applyProtection="1">
      <alignment/>
      <protection locked="0"/>
    </xf>
    <xf numFmtId="0" fontId="11" fillId="0" borderId="0" xfId="21" applyFont="1" applyFill="1" applyAlignment="1" applyProtection="1">
      <alignment horizontal="left"/>
      <protection/>
    </xf>
    <xf numFmtId="0" fontId="6" fillId="0" borderId="0" xfId="21" applyBorder="1" applyAlignment="1" applyProtection="1">
      <alignment horizontal="left"/>
      <protection/>
    </xf>
    <xf numFmtId="0" fontId="8" fillId="0" borderId="0" xfId="21" applyFont="1" applyBorder="1">
      <alignment/>
      <protection/>
    </xf>
    <xf numFmtId="0" fontId="8" fillId="0" borderId="0" xfId="21" applyFont="1" applyAlignment="1" applyProtection="1">
      <alignment horizontal="left"/>
      <protection/>
    </xf>
    <xf numFmtId="0" fontId="8" fillId="0" borderId="0" xfId="21" applyFont="1" applyFill="1" applyAlignment="1" applyProtection="1">
      <alignment horizontal="left"/>
      <protection/>
    </xf>
    <xf numFmtId="0" fontId="8" fillId="0" borderId="0" xfId="21" applyFont="1">
      <alignment/>
      <protection/>
    </xf>
    <xf numFmtId="0" fontId="8" fillId="0" borderId="0" xfId="21" applyFont="1" applyAlignment="1" applyProtection="1">
      <alignment horizontal="left"/>
      <protection/>
    </xf>
    <xf numFmtId="3" fontId="12" fillId="0" borderId="0" xfId="21" applyNumberFormat="1" applyFont="1" applyProtection="1">
      <alignment/>
      <protection locked="0"/>
    </xf>
    <xf numFmtId="186" fontId="12" fillId="0" borderId="0" xfId="21" applyNumberFormat="1" applyFont="1" applyProtection="1">
      <alignment/>
      <protection locked="0"/>
    </xf>
    <xf numFmtId="165" fontId="6" fillId="0" borderId="0" xfId="21" applyNumberFormat="1">
      <alignment/>
      <protection/>
    </xf>
    <xf numFmtId="44" fontId="6" fillId="0" borderId="0" xfId="17" applyAlignment="1">
      <alignment/>
    </xf>
    <xf numFmtId="44" fontId="6" fillId="0" borderId="0" xfId="17" applyFill="1" applyAlignment="1">
      <alignment/>
    </xf>
    <xf numFmtId="44" fontId="6" fillId="0" borderId="3" xfId="17" applyBorder="1" applyAlignment="1">
      <alignment/>
    </xf>
    <xf numFmtId="4" fontId="6" fillId="0" borderId="0" xfId="21" applyNumberFormat="1" applyFill="1">
      <alignment/>
      <protection/>
    </xf>
    <xf numFmtId="4" fontId="6" fillId="0" borderId="3" xfId="21" applyNumberFormat="1" applyBorder="1">
      <alignment/>
      <protection/>
    </xf>
    <xf numFmtId="0" fontId="6" fillId="0" borderId="0" xfId="21" applyFill="1">
      <alignment/>
      <protection/>
    </xf>
    <xf numFmtId="2" fontId="6" fillId="0" borderId="0" xfId="21" applyNumberFormat="1" applyFill="1">
      <alignment/>
      <protection/>
    </xf>
    <xf numFmtId="0" fontId="6" fillId="0" borderId="3" xfId="21" applyBorder="1">
      <alignment/>
      <protection/>
    </xf>
    <xf numFmtId="39" fontId="6" fillId="0" borderId="3" xfId="21" applyNumberFormat="1" applyBorder="1">
      <alignment/>
      <protection/>
    </xf>
    <xf numFmtId="0" fontId="6" fillId="0" borderId="3" xfId="21" applyFill="1" applyBorder="1">
      <alignment/>
      <protection/>
    </xf>
    <xf numFmtId="3" fontId="0" fillId="0" borderId="4" xfId="21" applyNumberFormat="1" applyFont="1" applyBorder="1" applyProtection="1">
      <alignment/>
      <protection locked="0"/>
    </xf>
    <xf numFmtId="0" fontId="7" fillId="0" borderId="0" xfId="22" applyFont="1" applyBorder="1">
      <alignment/>
      <protection/>
    </xf>
    <xf numFmtId="0" fontId="7" fillId="0" borderId="0" xfId="22" applyFont="1" applyFill="1" applyBorder="1">
      <alignment/>
      <protection/>
    </xf>
    <xf numFmtId="3" fontId="0" fillId="3" borderId="5" xfId="21" applyNumberFormat="1" applyFont="1" applyFill="1" applyBorder="1">
      <alignment/>
      <protection/>
    </xf>
    <xf numFmtId="2" fontId="6" fillId="0" borderId="0" xfId="21" applyNumberFormat="1">
      <alignment/>
      <protection/>
    </xf>
    <xf numFmtId="3" fontId="0" fillId="4" borderId="5" xfId="21" applyNumberFormat="1" applyFont="1" applyFill="1" applyBorder="1">
      <alignment/>
      <protection/>
    </xf>
    <xf numFmtId="0" fontId="13" fillId="0" borderId="1" xfId="21" applyFont="1" applyBorder="1">
      <alignment/>
      <protection/>
    </xf>
    <xf numFmtId="3" fontId="0" fillId="0" borderId="6" xfId="21" applyNumberFormat="1" applyFont="1" applyFill="1" applyBorder="1">
      <alignment/>
      <protection/>
    </xf>
    <xf numFmtId="3" fontId="0" fillId="0" borderId="7" xfId="21" applyNumberFormat="1" applyFont="1" applyBorder="1" applyProtection="1">
      <alignment/>
      <protection locked="0"/>
    </xf>
    <xf numFmtId="0" fontId="12" fillId="0" borderId="0" xfId="0" applyFont="1" applyAlignment="1">
      <alignment vertical="top"/>
    </xf>
    <xf numFmtId="7" fontId="6" fillId="0" borderId="0" xfId="21" applyNumberFormat="1" applyBorder="1">
      <alignment/>
      <protection/>
    </xf>
    <xf numFmtId="0" fontId="0" fillId="0" borderId="0" xfId="0" applyFill="1" applyAlignment="1">
      <alignment vertical="top"/>
    </xf>
    <xf numFmtId="165" fontId="0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vertical="top"/>
    </xf>
    <xf numFmtId="0" fontId="6" fillId="0" borderId="0" xfId="21" applyFont="1" applyAlignment="1">
      <alignment horizontal="center"/>
      <protection/>
    </xf>
    <xf numFmtId="184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40" fontId="0" fillId="0" borderId="8" xfId="0" applyNumberFormat="1" applyFill="1" applyBorder="1" applyAlignment="1">
      <alignment horizontal="right" vertical="top" wrapText="1"/>
    </xf>
    <xf numFmtId="8" fontId="0" fillId="0" borderId="0" xfId="0" applyNumberFormat="1" applyAlignment="1">
      <alignment vertical="top"/>
    </xf>
    <xf numFmtId="6" fontId="0" fillId="0" borderId="0" xfId="0" applyNumberFormat="1" applyAlignment="1">
      <alignment vertical="top"/>
    </xf>
    <xf numFmtId="3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4" fontId="12" fillId="0" borderId="0" xfId="0" applyNumberFormat="1" applyFont="1" applyFill="1" applyAlignment="1">
      <alignment vertical="top"/>
    </xf>
    <xf numFmtId="165" fontId="12" fillId="0" borderId="0" xfId="0" applyNumberFormat="1" applyFont="1" applyFill="1" applyAlignment="1">
      <alignment vertical="top"/>
    </xf>
    <xf numFmtId="6" fontId="0" fillId="0" borderId="0" xfId="0" applyNumberFormat="1" applyFill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165" fontId="0" fillId="0" borderId="8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9" fontId="6" fillId="0" borderId="0" xfId="21" applyNumberFormat="1" applyFill="1">
      <alignment/>
      <protection/>
    </xf>
    <xf numFmtId="0" fontId="0" fillId="0" borderId="0" xfId="0" applyFont="1" applyFill="1" applyAlignment="1">
      <alignment vertical="top"/>
    </xf>
    <xf numFmtId="40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40" fontId="0" fillId="0" borderId="8" xfId="0" applyNumberFormat="1" applyFill="1" applyBorder="1" applyAlignment="1">
      <alignment vertical="top"/>
    </xf>
    <xf numFmtId="40" fontId="0" fillId="0" borderId="8" xfId="0" applyNumberFormat="1" applyFill="1" applyBorder="1" applyAlignment="1">
      <alignment horizontal="right" vertical="top"/>
    </xf>
    <xf numFmtId="4" fontId="0" fillId="0" borderId="8" xfId="0" applyNumberFormat="1" applyFill="1" applyBorder="1" applyAlignment="1">
      <alignment horizontal="right" vertical="top" wrapText="1"/>
    </xf>
    <xf numFmtId="40" fontId="0" fillId="0" borderId="0" xfId="0" applyNumberFormat="1" applyFont="1" applyFill="1" applyBorder="1" applyAlignment="1">
      <alignment vertical="top"/>
    </xf>
    <xf numFmtId="40" fontId="0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top"/>
    </xf>
    <xf numFmtId="40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5" fontId="0" fillId="0" borderId="0" xfId="0" applyNumberForma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7" fontId="6" fillId="0" borderId="0" xfId="21" applyNumberFormat="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left"/>
      <protection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BUD04 -1-21 Updated to Adopted" xfId="21"/>
    <cellStyle name="Normal_DIST ANNUAL PSTGE ESTIMAT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7"/>
  <sheetViews>
    <sheetView showOutlineSymbols="0" workbookViewId="0" topLeftCell="A1">
      <selection activeCell="A1" sqref="A1:IV16384"/>
    </sheetView>
  </sheetViews>
  <sheetFormatPr defaultColWidth="10.00390625" defaultRowHeight="12.75" customHeight="1" outlineLevelRow="2"/>
  <cols>
    <col min="1" max="1" width="11.7109375" style="88" bestFit="1" customWidth="1"/>
    <col min="2" max="2" width="5.8515625" style="88" bestFit="1" customWidth="1"/>
    <col min="3" max="4" width="36.28125" style="88" bestFit="1" customWidth="1"/>
    <col min="5" max="5" width="10.00390625" style="88" customWidth="1"/>
    <col min="6" max="6" width="15.7109375" style="88" bestFit="1" customWidth="1"/>
    <col min="7" max="7" width="10.00390625" style="88" customWidth="1"/>
    <col min="8" max="8" width="18.8515625" style="88" bestFit="1" customWidth="1"/>
    <col min="9" max="9" width="9.00390625" style="88" bestFit="1" customWidth="1"/>
    <col min="10" max="10" width="13.8515625" style="119" bestFit="1" customWidth="1"/>
    <col min="11" max="11" width="10.57421875" style="88" bestFit="1" customWidth="1"/>
    <col min="12" max="12" width="11.28125" style="119" bestFit="1" customWidth="1"/>
    <col min="13" max="13" width="9.28125" style="120" bestFit="1" customWidth="1"/>
    <col min="14" max="14" width="10.140625" style="120" bestFit="1" customWidth="1"/>
    <col min="15" max="15" width="10.7109375" style="120" bestFit="1" customWidth="1"/>
    <col min="16" max="16" width="10.140625" style="120" bestFit="1" customWidth="1"/>
    <col min="17" max="17" width="10.140625" style="88" bestFit="1" customWidth="1"/>
    <col min="18" max="18" width="13.57421875" style="119" bestFit="1" customWidth="1"/>
    <col min="19" max="19" width="13.8515625" style="119" bestFit="1" customWidth="1"/>
    <col min="20" max="20" width="11.140625" style="88" bestFit="1" customWidth="1"/>
    <col min="21" max="21" width="5.8515625" style="88" bestFit="1" customWidth="1"/>
    <col min="22" max="16384" width="10.00390625" style="88" customWidth="1"/>
  </cols>
  <sheetData>
    <row r="1" spans="1:18" ht="12.75" customHeight="1">
      <c r="A1" s="99" t="s">
        <v>1274</v>
      </c>
      <c r="B1" s="100"/>
      <c r="C1" s="100"/>
      <c r="D1" s="101"/>
      <c r="N1" s="120" t="s">
        <v>1016</v>
      </c>
      <c r="O1" s="105">
        <v>72</v>
      </c>
      <c r="Q1" s="88" t="s">
        <v>1016</v>
      </c>
      <c r="R1" s="105">
        <v>3135</v>
      </c>
    </row>
    <row r="2" spans="1:21" ht="31.5" customHeight="1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6" t="s">
        <v>6</v>
      </c>
      <c r="H2" s="106" t="s">
        <v>7</v>
      </c>
      <c r="I2" s="107" t="s">
        <v>921</v>
      </c>
      <c r="J2" s="121" t="s">
        <v>8</v>
      </c>
      <c r="K2" s="109" t="s">
        <v>922</v>
      </c>
      <c r="L2" s="122" t="s">
        <v>923</v>
      </c>
      <c r="M2" s="123" t="s">
        <v>924</v>
      </c>
      <c r="N2" s="123" t="s">
        <v>925</v>
      </c>
      <c r="O2" s="123" t="s">
        <v>926</v>
      </c>
      <c r="P2" s="123" t="s">
        <v>927</v>
      </c>
      <c r="Q2" s="109" t="s">
        <v>928</v>
      </c>
      <c r="R2" s="94" t="s">
        <v>24</v>
      </c>
      <c r="S2" s="94" t="s">
        <v>929</v>
      </c>
      <c r="T2" s="109" t="s">
        <v>930</v>
      </c>
      <c r="U2" s="107" t="s">
        <v>931</v>
      </c>
    </row>
    <row r="3" spans="1:21" ht="12.75" outlineLevel="2">
      <c r="A3" s="110" t="s">
        <v>47</v>
      </c>
      <c r="B3" s="110" t="s">
        <v>10</v>
      </c>
      <c r="C3" s="110"/>
      <c r="D3" s="110" t="s">
        <v>48</v>
      </c>
      <c r="E3" s="110" t="s">
        <v>42</v>
      </c>
      <c r="F3" s="110" t="s">
        <v>49</v>
      </c>
      <c r="G3" s="110" t="s">
        <v>8</v>
      </c>
      <c r="H3" s="110" t="s">
        <v>28</v>
      </c>
      <c r="I3" s="111">
        <v>84</v>
      </c>
      <c r="J3" s="124">
        <v>158.2</v>
      </c>
      <c r="K3" s="113">
        <v>0.06</v>
      </c>
      <c r="L3" s="124">
        <v>5.04</v>
      </c>
      <c r="M3" s="113"/>
      <c r="N3" s="113"/>
      <c r="O3" s="113"/>
      <c r="P3" s="113"/>
      <c r="Q3" s="113"/>
      <c r="R3" s="124"/>
      <c r="S3" s="124">
        <f aca="true" t="shared" si="0" ref="S3:S16">+R3+P3+O3+M3+L3+J3</f>
        <v>163.23999999999998</v>
      </c>
      <c r="T3" s="110"/>
      <c r="U3" s="110"/>
    </row>
    <row r="4" spans="1:19" ht="12.75" outlineLevel="2">
      <c r="A4" s="88" t="s">
        <v>47</v>
      </c>
      <c r="B4" s="88" t="s">
        <v>10</v>
      </c>
      <c r="D4" s="88" t="s">
        <v>48</v>
      </c>
      <c r="E4" s="88" t="s">
        <v>42</v>
      </c>
      <c r="F4" s="88" t="s">
        <v>49</v>
      </c>
      <c r="G4" s="88" t="s">
        <v>8</v>
      </c>
      <c r="H4" s="88" t="s">
        <v>16</v>
      </c>
      <c r="I4" s="2">
        <v>91</v>
      </c>
      <c r="J4" s="125">
        <v>66.64</v>
      </c>
      <c r="K4" s="1">
        <v>0.06</v>
      </c>
      <c r="L4" s="125">
        <v>5.46</v>
      </c>
      <c r="M4" s="1"/>
      <c r="N4" s="1"/>
      <c r="O4" s="1"/>
      <c r="P4" s="1"/>
      <c r="Q4" s="1"/>
      <c r="R4" s="125"/>
      <c r="S4" s="125">
        <f t="shared" si="0"/>
        <v>72.1</v>
      </c>
    </row>
    <row r="5" spans="1:19" ht="12.75" outlineLevel="2">
      <c r="A5" s="88" t="s">
        <v>47</v>
      </c>
      <c r="B5" s="88" t="s">
        <v>10</v>
      </c>
      <c r="D5" s="88" t="s">
        <v>48</v>
      </c>
      <c r="E5" s="88" t="s">
        <v>42</v>
      </c>
      <c r="F5" s="88" t="s">
        <v>49</v>
      </c>
      <c r="G5" s="88" t="s">
        <v>8</v>
      </c>
      <c r="H5" s="88" t="s">
        <v>18</v>
      </c>
      <c r="I5" s="2">
        <v>223</v>
      </c>
      <c r="J5" s="125">
        <v>163.382</v>
      </c>
      <c r="K5" s="1">
        <v>0.06</v>
      </c>
      <c r="L5" s="125">
        <v>13.38</v>
      </c>
      <c r="M5" s="1"/>
      <c r="N5" s="1"/>
      <c r="O5" s="1"/>
      <c r="P5" s="1"/>
      <c r="Q5" s="1"/>
      <c r="R5" s="125"/>
      <c r="S5" s="125">
        <f t="shared" si="0"/>
        <v>176.762</v>
      </c>
    </row>
    <row r="6" spans="1:19" ht="12.75" outlineLevel="2">
      <c r="A6" s="88" t="s">
        <v>47</v>
      </c>
      <c r="B6" s="88" t="s">
        <v>10</v>
      </c>
      <c r="D6" s="88" t="s">
        <v>48</v>
      </c>
      <c r="E6" s="88" t="s">
        <v>42</v>
      </c>
      <c r="F6" s="88" t="s">
        <v>49</v>
      </c>
      <c r="G6" s="88" t="s">
        <v>8</v>
      </c>
      <c r="H6" s="88" t="s">
        <v>19</v>
      </c>
      <c r="I6" s="2">
        <v>1464</v>
      </c>
      <c r="J6" s="125">
        <v>1428.059</v>
      </c>
      <c r="K6" s="1">
        <v>0.06</v>
      </c>
      <c r="L6" s="125">
        <v>87.84</v>
      </c>
      <c r="M6" s="1"/>
      <c r="N6" s="1"/>
      <c r="O6" s="1"/>
      <c r="P6" s="1"/>
      <c r="Q6" s="1"/>
      <c r="R6" s="125"/>
      <c r="S6" s="125">
        <f t="shared" si="0"/>
        <v>1515.899</v>
      </c>
    </row>
    <row r="7" spans="1:19" ht="12.75" outlineLevel="2">
      <c r="A7" s="88" t="s">
        <v>47</v>
      </c>
      <c r="B7" s="88" t="s">
        <v>10</v>
      </c>
      <c r="D7" s="88" t="s">
        <v>48</v>
      </c>
      <c r="E7" s="88" t="s">
        <v>42</v>
      </c>
      <c r="F7" s="88" t="s">
        <v>49</v>
      </c>
      <c r="G7" s="88" t="s">
        <v>8</v>
      </c>
      <c r="H7" s="88" t="s">
        <v>29</v>
      </c>
      <c r="I7" s="2">
        <v>3</v>
      </c>
      <c r="J7" s="125">
        <v>2.37</v>
      </c>
      <c r="K7" s="1">
        <v>0.06</v>
      </c>
      <c r="L7" s="125">
        <v>0.18</v>
      </c>
      <c r="M7" s="1"/>
      <c r="N7" s="1"/>
      <c r="O7" s="1"/>
      <c r="P7" s="1"/>
      <c r="Q7" s="1"/>
      <c r="R7" s="125"/>
      <c r="S7" s="125">
        <f t="shared" si="0"/>
        <v>2.5500000000000003</v>
      </c>
    </row>
    <row r="8" spans="1:19" ht="12.75" outlineLevel="2">
      <c r="A8" s="88" t="s">
        <v>47</v>
      </c>
      <c r="B8" s="88" t="s">
        <v>10</v>
      </c>
      <c r="D8" s="88" t="s">
        <v>48</v>
      </c>
      <c r="E8" s="88" t="s">
        <v>42</v>
      </c>
      <c r="F8" s="88" t="s">
        <v>49</v>
      </c>
      <c r="G8" s="88" t="s">
        <v>8</v>
      </c>
      <c r="H8" s="88" t="s">
        <v>51</v>
      </c>
      <c r="I8" s="2">
        <v>0</v>
      </c>
      <c r="J8" s="125">
        <v>150</v>
      </c>
      <c r="K8" s="1"/>
      <c r="L8" s="125">
        <v>0</v>
      </c>
      <c r="M8" s="1"/>
      <c r="N8" s="1"/>
      <c r="O8" s="1"/>
      <c r="P8" s="1"/>
      <c r="Q8" s="1"/>
      <c r="R8" s="125"/>
      <c r="S8" s="125">
        <f t="shared" si="0"/>
        <v>150</v>
      </c>
    </row>
    <row r="9" spans="1:19" ht="12.75" outlineLevel="2">
      <c r="A9" s="88" t="s">
        <v>47</v>
      </c>
      <c r="B9" s="88" t="s">
        <v>10</v>
      </c>
      <c r="D9" s="88" t="s">
        <v>48</v>
      </c>
      <c r="E9" s="88" t="s">
        <v>42</v>
      </c>
      <c r="F9" s="88" t="s">
        <v>49</v>
      </c>
      <c r="G9" s="88" t="s">
        <v>8</v>
      </c>
      <c r="H9" s="88" t="s">
        <v>31</v>
      </c>
      <c r="I9" s="2">
        <v>1174</v>
      </c>
      <c r="J9" s="125">
        <v>363.596</v>
      </c>
      <c r="K9" s="1">
        <v>0.1</v>
      </c>
      <c r="L9" s="125">
        <v>117.4</v>
      </c>
      <c r="M9" s="1"/>
      <c r="N9" s="1"/>
      <c r="O9" s="1"/>
      <c r="P9" s="1"/>
      <c r="Q9" s="1"/>
      <c r="R9" s="125"/>
      <c r="S9" s="125">
        <f t="shared" si="0"/>
        <v>480.996</v>
      </c>
    </row>
    <row r="10" spans="1:19" ht="12.75" outlineLevel="2">
      <c r="A10" s="88" t="s">
        <v>47</v>
      </c>
      <c r="B10" s="88" t="s">
        <v>10</v>
      </c>
      <c r="D10" s="88" t="s">
        <v>48</v>
      </c>
      <c r="E10" s="88" t="s">
        <v>42</v>
      </c>
      <c r="F10" s="88" t="s">
        <v>49</v>
      </c>
      <c r="G10" s="88" t="s">
        <v>8</v>
      </c>
      <c r="H10" s="88" t="s">
        <v>52</v>
      </c>
      <c r="I10" s="2">
        <v>3</v>
      </c>
      <c r="J10" s="125">
        <v>1.87</v>
      </c>
      <c r="K10" s="1">
        <v>0.06</v>
      </c>
      <c r="L10" s="125">
        <v>0.18</v>
      </c>
      <c r="M10" s="1"/>
      <c r="N10" s="1"/>
      <c r="O10" s="1"/>
      <c r="P10" s="1"/>
      <c r="Q10" s="1"/>
      <c r="R10" s="125"/>
      <c r="S10" s="125">
        <f t="shared" si="0"/>
        <v>2.0500000000000003</v>
      </c>
    </row>
    <row r="11" spans="1:19" ht="12.75" outlineLevel="2">
      <c r="A11" s="88" t="s">
        <v>47</v>
      </c>
      <c r="B11" s="88" t="s">
        <v>10</v>
      </c>
      <c r="D11" s="88" t="s">
        <v>48</v>
      </c>
      <c r="E11" s="88" t="s">
        <v>42</v>
      </c>
      <c r="F11" s="88" t="s">
        <v>49</v>
      </c>
      <c r="G11" s="88" t="s">
        <v>8</v>
      </c>
      <c r="H11" s="88" t="s">
        <v>53</v>
      </c>
      <c r="I11" s="2">
        <v>31</v>
      </c>
      <c r="J11" s="125">
        <v>6.72</v>
      </c>
      <c r="K11" s="1">
        <v>0.06</v>
      </c>
      <c r="L11" s="125">
        <v>1.86</v>
      </c>
      <c r="M11" s="1"/>
      <c r="N11" s="1"/>
      <c r="O11" s="1"/>
      <c r="P11" s="1"/>
      <c r="Q11" s="1"/>
      <c r="R11" s="125"/>
      <c r="S11" s="125">
        <f t="shared" si="0"/>
        <v>8.58</v>
      </c>
    </row>
    <row r="12" spans="1:19" ht="12.75" outlineLevel="2">
      <c r="A12" s="88" t="s">
        <v>47</v>
      </c>
      <c r="B12" s="88" t="s">
        <v>10</v>
      </c>
      <c r="D12" s="88" t="s">
        <v>48</v>
      </c>
      <c r="E12" s="88" t="s">
        <v>42</v>
      </c>
      <c r="F12" s="88" t="s">
        <v>49</v>
      </c>
      <c r="G12" s="88" t="s">
        <v>8</v>
      </c>
      <c r="H12" s="88" t="s">
        <v>54</v>
      </c>
      <c r="I12" s="2">
        <v>104</v>
      </c>
      <c r="J12" s="125">
        <v>26.46</v>
      </c>
      <c r="K12" s="1">
        <v>0.06</v>
      </c>
      <c r="L12" s="125">
        <v>6.24</v>
      </c>
      <c r="M12" s="1"/>
      <c r="N12" s="1"/>
      <c r="O12" s="1"/>
      <c r="P12" s="1"/>
      <c r="Q12" s="1"/>
      <c r="R12" s="125"/>
      <c r="S12" s="125">
        <f t="shared" si="0"/>
        <v>32.7</v>
      </c>
    </row>
    <row r="13" spans="1:19" ht="12.75" outlineLevel="2">
      <c r="A13" s="88" t="s">
        <v>47</v>
      </c>
      <c r="B13" s="88" t="s">
        <v>10</v>
      </c>
      <c r="D13" s="88" t="s">
        <v>48</v>
      </c>
      <c r="E13" s="88" t="s">
        <v>42</v>
      </c>
      <c r="F13" s="88" t="s">
        <v>49</v>
      </c>
      <c r="G13" s="88" t="s">
        <v>8</v>
      </c>
      <c r="H13" s="88" t="s">
        <v>21</v>
      </c>
      <c r="I13" s="2">
        <v>6750</v>
      </c>
      <c r="J13" s="125">
        <v>2008.897</v>
      </c>
      <c r="K13" s="1">
        <v>0.1</v>
      </c>
      <c r="L13" s="125">
        <v>675</v>
      </c>
      <c r="M13" s="1"/>
      <c r="N13" s="1"/>
      <c r="O13" s="1"/>
      <c r="P13" s="1"/>
      <c r="Q13" s="1"/>
      <c r="R13" s="125"/>
      <c r="S13" s="125">
        <f t="shared" si="0"/>
        <v>2683.897</v>
      </c>
    </row>
    <row r="14" spans="1:19" ht="12.75" outlineLevel="2">
      <c r="A14" s="88" t="s">
        <v>47</v>
      </c>
      <c r="B14" s="88" t="s">
        <v>10</v>
      </c>
      <c r="D14" s="88" t="s">
        <v>48</v>
      </c>
      <c r="E14" s="88" t="s">
        <v>42</v>
      </c>
      <c r="F14" s="88" t="s">
        <v>49</v>
      </c>
      <c r="G14" s="88" t="s">
        <v>8</v>
      </c>
      <c r="H14" s="88" t="s">
        <v>9</v>
      </c>
      <c r="I14" s="2">
        <v>2</v>
      </c>
      <c r="J14" s="125">
        <v>11.21</v>
      </c>
      <c r="K14" s="1"/>
      <c r="L14" s="125">
        <v>0</v>
      </c>
      <c r="M14" s="1"/>
      <c r="N14" s="1"/>
      <c r="O14" s="1"/>
      <c r="P14" s="1"/>
      <c r="Q14" s="1"/>
      <c r="R14" s="125"/>
      <c r="S14" s="125">
        <f t="shared" si="0"/>
        <v>11.21</v>
      </c>
    </row>
    <row r="15" spans="1:19" ht="12.75" outlineLevel="2">
      <c r="A15" s="88" t="s">
        <v>47</v>
      </c>
      <c r="B15" s="88" t="s">
        <v>10</v>
      </c>
      <c r="D15" s="88" t="s">
        <v>48</v>
      </c>
      <c r="E15" s="88" t="s">
        <v>42</v>
      </c>
      <c r="F15" s="88" t="s">
        <v>49</v>
      </c>
      <c r="G15" s="88" t="s">
        <v>22</v>
      </c>
      <c r="H15" s="88" t="s">
        <v>23</v>
      </c>
      <c r="I15" s="90"/>
      <c r="M15" s="1"/>
      <c r="N15" s="1"/>
      <c r="O15" s="1"/>
      <c r="P15" s="1">
        <v>180</v>
      </c>
      <c r="Q15" s="1"/>
      <c r="R15" s="125"/>
      <c r="S15" s="125">
        <f t="shared" si="0"/>
        <v>180</v>
      </c>
    </row>
    <row r="16" spans="1:20" ht="12.75" outlineLevel="2">
      <c r="A16" s="88" t="s">
        <v>47</v>
      </c>
      <c r="B16" s="88" t="s">
        <v>10</v>
      </c>
      <c r="D16" s="88" t="s">
        <v>48</v>
      </c>
      <c r="E16" s="88" t="s">
        <v>42</v>
      </c>
      <c r="F16" s="88" t="s">
        <v>49</v>
      </c>
      <c r="G16" s="88" t="s">
        <v>22</v>
      </c>
      <c r="H16" s="88" t="s">
        <v>24</v>
      </c>
      <c r="I16" s="2"/>
      <c r="J16" s="125"/>
      <c r="K16" s="1"/>
      <c r="M16" s="1"/>
      <c r="N16" s="1"/>
      <c r="O16" s="1"/>
      <c r="P16" s="1"/>
      <c r="Q16" s="1">
        <v>0.74</v>
      </c>
      <c r="R16" s="125">
        <f>+$R$1*Q16</f>
        <v>2319.9</v>
      </c>
      <c r="S16" s="125">
        <f t="shared" si="0"/>
        <v>2319.9</v>
      </c>
      <c r="T16" s="88" t="s">
        <v>50</v>
      </c>
    </row>
    <row r="17" spans="1:19" ht="12.75" outlineLevel="1">
      <c r="A17" s="126" t="s">
        <v>1035</v>
      </c>
      <c r="I17" s="116">
        <f>SUBTOTAL(9,I3:I16)</f>
        <v>9929</v>
      </c>
      <c r="J17" s="127">
        <f>SUBTOTAL(9,J3:J16)</f>
        <v>4387.4039999999995</v>
      </c>
      <c r="K17" s="103"/>
      <c r="L17" s="127">
        <f aca="true" t="shared" si="1" ref="L17:S17">SUBTOTAL(9,L3:L16)</f>
        <v>912.58</v>
      </c>
      <c r="M17" s="103">
        <f t="shared" si="1"/>
        <v>0</v>
      </c>
      <c r="N17" s="103">
        <f t="shared" si="1"/>
        <v>0</v>
      </c>
      <c r="O17" s="103">
        <f t="shared" si="1"/>
        <v>0</v>
      </c>
      <c r="P17" s="103">
        <f t="shared" si="1"/>
        <v>180</v>
      </c>
      <c r="Q17" s="103">
        <f t="shared" si="1"/>
        <v>0.74</v>
      </c>
      <c r="R17" s="127">
        <f t="shared" si="1"/>
        <v>2319.9</v>
      </c>
      <c r="S17" s="127">
        <f t="shared" si="1"/>
        <v>7799.884</v>
      </c>
    </row>
    <row r="18" spans="1:19" ht="12.75" outlineLevel="2">
      <c r="A18" s="88" t="s">
        <v>44</v>
      </c>
      <c r="B18" s="88" t="s">
        <v>10</v>
      </c>
      <c r="C18" s="88" t="s">
        <v>45</v>
      </c>
      <c r="D18" s="88" t="s">
        <v>45</v>
      </c>
      <c r="E18" s="88" t="s">
        <v>42</v>
      </c>
      <c r="F18" s="88" t="s">
        <v>46</v>
      </c>
      <c r="G18" s="88" t="s">
        <v>8</v>
      </c>
      <c r="H18" s="88" t="s">
        <v>18</v>
      </c>
      <c r="I18" s="2">
        <v>23</v>
      </c>
      <c r="J18" s="125">
        <v>53.05</v>
      </c>
      <c r="K18" s="1">
        <v>0.06</v>
      </c>
      <c r="L18" s="125">
        <v>1.38</v>
      </c>
      <c r="M18" s="1"/>
      <c r="N18" s="1"/>
      <c r="O18" s="1"/>
      <c r="P18" s="1"/>
      <c r="S18" s="125">
        <f>+R18+P18+O18+M18+L18+J18</f>
        <v>54.43</v>
      </c>
    </row>
    <row r="19" spans="1:19" ht="12.75" outlineLevel="2">
      <c r="A19" s="88" t="s">
        <v>44</v>
      </c>
      <c r="B19" s="88" t="s">
        <v>10</v>
      </c>
      <c r="C19" s="88" t="s">
        <v>45</v>
      </c>
      <c r="D19" s="88" t="s">
        <v>45</v>
      </c>
      <c r="E19" s="88" t="s">
        <v>42</v>
      </c>
      <c r="F19" s="88" t="s">
        <v>46</v>
      </c>
      <c r="G19" s="88" t="s">
        <v>8</v>
      </c>
      <c r="H19" s="88" t="s">
        <v>19</v>
      </c>
      <c r="I19" s="2">
        <v>103</v>
      </c>
      <c r="J19" s="125">
        <v>215.71</v>
      </c>
      <c r="K19" s="1">
        <v>0.06</v>
      </c>
      <c r="L19" s="125">
        <v>6.18</v>
      </c>
      <c r="M19" s="1"/>
      <c r="N19" s="1"/>
      <c r="O19" s="1"/>
      <c r="P19" s="1"/>
      <c r="S19" s="125">
        <f>+R19+P19+O19+M19+L19+J19</f>
        <v>221.89000000000001</v>
      </c>
    </row>
    <row r="20" spans="1:19" ht="12.75" outlineLevel="2">
      <c r="A20" s="88" t="s">
        <v>44</v>
      </c>
      <c r="B20" s="88" t="s">
        <v>10</v>
      </c>
      <c r="C20" s="88" t="s">
        <v>45</v>
      </c>
      <c r="D20" s="88" t="s">
        <v>45</v>
      </c>
      <c r="E20" s="88" t="s">
        <v>42</v>
      </c>
      <c r="F20" s="88" t="s">
        <v>46</v>
      </c>
      <c r="G20" s="88" t="s">
        <v>8</v>
      </c>
      <c r="H20" s="88" t="s">
        <v>21</v>
      </c>
      <c r="I20" s="2">
        <v>49</v>
      </c>
      <c r="J20" s="125">
        <v>14.357</v>
      </c>
      <c r="K20" s="1">
        <v>0.1</v>
      </c>
      <c r="L20" s="125">
        <v>4.9</v>
      </c>
      <c r="M20" s="1"/>
      <c r="N20" s="1"/>
      <c r="O20" s="1"/>
      <c r="P20" s="1"/>
      <c r="S20" s="125">
        <f>+R20+P20+O20+M20+L20+J20</f>
        <v>19.256999999999998</v>
      </c>
    </row>
    <row r="21" spans="1:19" ht="12.75" outlineLevel="2">
      <c r="A21" s="88" t="s">
        <v>44</v>
      </c>
      <c r="B21" s="88" t="s">
        <v>10</v>
      </c>
      <c r="C21" s="88" t="s">
        <v>45</v>
      </c>
      <c r="D21" s="88" t="s">
        <v>45</v>
      </c>
      <c r="E21" s="88" t="s">
        <v>42</v>
      </c>
      <c r="F21" s="88" t="s">
        <v>46</v>
      </c>
      <c r="G21" s="88" t="s">
        <v>22</v>
      </c>
      <c r="H21" s="88" t="s">
        <v>23</v>
      </c>
      <c r="I21" s="90"/>
      <c r="M21" s="1"/>
      <c r="N21" s="1"/>
      <c r="O21" s="1"/>
      <c r="P21" s="1">
        <v>105</v>
      </c>
      <c r="S21" s="125">
        <f>+R21+P21+O21+M21+L21+J21</f>
        <v>105</v>
      </c>
    </row>
    <row r="22" spans="1:19" ht="12.75" outlineLevel="1">
      <c r="A22" s="128" t="s">
        <v>1036</v>
      </c>
      <c r="I22" s="116">
        <f>SUBTOTAL(9,I18:I21)</f>
        <v>175</v>
      </c>
      <c r="J22" s="127">
        <f>SUBTOTAL(9,J18:J21)</f>
        <v>283.11699999999996</v>
      </c>
      <c r="K22" s="103"/>
      <c r="L22" s="127">
        <f aca="true" t="shared" si="2" ref="L22:S22">SUBTOTAL(9,L18:L21)</f>
        <v>12.46</v>
      </c>
      <c r="M22" s="103">
        <f t="shared" si="2"/>
        <v>0</v>
      </c>
      <c r="N22" s="103">
        <f t="shared" si="2"/>
        <v>0</v>
      </c>
      <c r="O22" s="103">
        <f t="shared" si="2"/>
        <v>0</v>
      </c>
      <c r="P22" s="103">
        <f t="shared" si="2"/>
        <v>105</v>
      </c>
      <c r="Q22" s="103">
        <f t="shared" si="2"/>
        <v>0</v>
      </c>
      <c r="R22" s="127">
        <f t="shared" si="2"/>
        <v>0</v>
      </c>
      <c r="S22" s="127">
        <f t="shared" si="2"/>
        <v>400.577</v>
      </c>
    </row>
    <row r="23" spans="1:19" ht="12.75" outlineLevel="2">
      <c r="A23" s="88" t="s">
        <v>81</v>
      </c>
      <c r="B23" s="88" t="s">
        <v>10</v>
      </c>
      <c r="D23" s="88" t="s">
        <v>12</v>
      </c>
      <c r="E23" s="88" t="s">
        <v>82</v>
      </c>
      <c r="F23" s="88" t="s">
        <v>83</v>
      </c>
      <c r="G23" s="88" t="s">
        <v>8</v>
      </c>
      <c r="H23" s="88" t="s">
        <v>28</v>
      </c>
      <c r="I23" s="2">
        <v>33</v>
      </c>
      <c r="J23" s="125">
        <v>43.148</v>
      </c>
      <c r="K23" s="1">
        <v>0.06</v>
      </c>
      <c r="L23" s="125">
        <v>1.98</v>
      </c>
      <c r="M23" s="1"/>
      <c r="N23" s="1"/>
      <c r="O23" s="1"/>
      <c r="P23" s="1"/>
      <c r="Q23" s="1"/>
      <c r="R23" s="125"/>
      <c r="S23" s="125">
        <f aca="true" t="shared" si="3" ref="S23:S34">+R23+P23+O23+M23+L23+J23</f>
        <v>45.128</v>
      </c>
    </row>
    <row r="24" spans="1:19" ht="12.75" outlineLevel="2">
      <c r="A24" s="88" t="s">
        <v>81</v>
      </c>
      <c r="B24" s="88" t="s">
        <v>10</v>
      </c>
      <c r="D24" s="88" t="s">
        <v>12</v>
      </c>
      <c r="E24" s="88" t="s">
        <v>82</v>
      </c>
      <c r="F24" s="88" t="s">
        <v>83</v>
      </c>
      <c r="G24" s="88" t="s">
        <v>8</v>
      </c>
      <c r="H24" s="88" t="s">
        <v>16</v>
      </c>
      <c r="I24" s="2">
        <v>44</v>
      </c>
      <c r="J24" s="125">
        <v>21.506</v>
      </c>
      <c r="K24" s="1">
        <v>0.06</v>
      </c>
      <c r="L24" s="125">
        <v>2.64</v>
      </c>
      <c r="M24" s="1"/>
      <c r="N24" s="1"/>
      <c r="O24" s="1"/>
      <c r="P24" s="1"/>
      <c r="Q24" s="1"/>
      <c r="R24" s="125"/>
      <c r="S24" s="125">
        <f t="shared" si="3"/>
        <v>24.146</v>
      </c>
    </row>
    <row r="25" spans="1:19" ht="12.75" outlineLevel="2">
      <c r="A25" s="88" t="s">
        <v>81</v>
      </c>
      <c r="B25" s="88" t="s">
        <v>10</v>
      </c>
      <c r="D25" s="88" t="s">
        <v>12</v>
      </c>
      <c r="E25" s="88" t="s">
        <v>82</v>
      </c>
      <c r="F25" s="88" t="s">
        <v>83</v>
      </c>
      <c r="G25" s="88" t="s">
        <v>8</v>
      </c>
      <c r="H25" s="88" t="s">
        <v>18</v>
      </c>
      <c r="I25" s="2">
        <v>197</v>
      </c>
      <c r="J25" s="125">
        <v>432.2</v>
      </c>
      <c r="K25" s="1">
        <v>0.06</v>
      </c>
      <c r="L25" s="125">
        <v>11.82</v>
      </c>
      <c r="M25" s="1"/>
      <c r="N25" s="1"/>
      <c r="O25" s="1"/>
      <c r="P25" s="1"/>
      <c r="Q25" s="1"/>
      <c r="R25" s="125"/>
      <c r="S25" s="125">
        <f t="shared" si="3"/>
        <v>444.02</v>
      </c>
    </row>
    <row r="26" spans="1:19" ht="12.75" outlineLevel="2">
      <c r="A26" s="88" t="s">
        <v>81</v>
      </c>
      <c r="B26" s="88" t="s">
        <v>10</v>
      </c>
      <c r="D26" s="88" t="s">
        <v>12</v>
      </c>
      <c r="E26" s="88" t="s">
        <v>82</v>
      </c>
      <c r="F26" s="88" t="s">
        <v>83</v>
      </c>
      <c r="G26" s="88" t="s">
        <v>8</v>
      </c>
      <c r="H26" s="88" t="s">
        <v>19</v>
      </c>
      <c r="I26" s="2">
        <v>941</v>
      </c>
      <c r="J26" s="125">
        <v>1220.188</v>
      </c>
      <c r="K26" s="1">
        <v>0.06</v>
      </c>
      <c r="L26" s="125">
        <v>56.4</v>
      </c>
      <c r="M26" s="1"/>
      <c r="N26" s="1"/>
      <c r="O26" s="1"/>
      <c r="P26" s="1"/>
      <c r="Q26" s="1"/>
      <c r="R26" s="125"/>
      <c r="S26" s="125">
        <f t="shared" si="3"/>
        <v>1276.5880000000002</v>
      </c>
    </row>
    <row r="27" spans="1:19" ht="12.75" outlineLevel="2">
      <c r="A27" s="88" t="s">
        <v>81</v>
      </c>
      <c r="B27" s="88" t="s">
        <v>10</v>
      </c>
      <c r="D27" s="88" t="s">
        <v>12</v>
      </c>
      <c r="E27" s="88" t="s">
        <v>82</v>
      </c>
      <c r="F27" s="88" t="s">
        <v>83</v>
      </c>
      <c r="G27" s="88" t="s">
        <v>8</v>
      </c>
      <c r="H27" s="88" t="s">
        <v>29</v>
      </c>
      <c r="I27" s="2">
        <v>9</v>
      </c>
      <c r="J27" s="125">
        <v>23.65</v>
      </c>
      <c r="K27" s="1">
        <v>0.06</v>
      </c>
      <c r="L27" s="125">
        <v>0.54</v>
      </c>
      <c r="M27" s="1"/>
      <c r="N27" s="1"/>
      <c r="O27" s="1"/>
      <c r="P27" s="1"/>
      <c r="Q27" s="1"/>
      <c r="R27" s="125"/>
      <c r="S27" s="125">
        <f t="shared" si="3"/>
        <v>24.189999999999998</v>
      </c>
    </row>
    <row r="28" spans="1:19" ht="12.75" outlineLevel="2">
      <c r="A28" s="88" t="s">
        <v>81</v>
      </c>
      <c r="B28" s="88" t="s">
        <v>10</v>
      </c>
      <c r="D28" s="88" t="s">
        <v>12</v>
      </c>
      <c r="E28" s="88" t="s">
        <v>82</v>
      </c>
      <c r="F28" s="88" t="s">
        <v>83</v>
      </c>
      <c r="G28" s="88" t="s">
        <v>8</v>
      </c>
      <c r="H28" s="88" t="s">
        <v>31</v>
      </c>
      <c r="I28" s="2">
        <v>125</v>
      </c>
      <c r="J28" s="125">
        <v>39.172</v>
      </c>
      <c r="K28" s="1">
        <v>0.1</v>
      </c>
      <c r="L28" s="125">
        <v>12.5</v>
      </c>
      <c r="M28" s="1"/>
      <c r="N28" s="1"/>
      <c r="O28" s="1"/>
      <c r="P28" s="1"/>
      <c r="Q28" s="1"/>
      <c r="R28" s="125"/>
      <c r="S28" s="125">
        <f t="shared" si="3"/>
        <v>51.672</v>
      </c>
    </row>
    <row r="29" spans="1:19" ht="12.75" outlineLevel="2">
      <c r="A29" s="88" t="s">
        <v>81</v>
      </c>
      <c r="B29" s="88" t="s">
        <v>10</v>
      </c>
      <c r="D29" s="88" t="s">
        <v>12</v>
      </c>
      <c r="E29" s="88" t="s">
        <v>82</v>
      </c>
      <c r="F29" s="88" t="s">
        <v>83</v>
      </c>
      <c r="G29" s="88" t="s">
        <v>8</v>
      </c>
      <c r="H29" s="88" t="s">
        <v>21</v>
      </c>
      <c r="I29" s="2">
        <v>2314</v>
      </c>
      <c r="J29" s="125">
        <v>680.3760000000001</v>
      </c>
      <c r="K29" s="1">
        <v>0.1</v>
      </c>
      <c r="L29" s="125">
        <v>231.4</v>
      </c>
      <c r="M29" s="1"/>
      <c r="N29" s="1"/>
      <c r="O29" s="1"/>
      <c r="P29" s="1"/>
      <c r="Q29" s="1"/>
      <c r="R29" s="125"/>
      <c r="S29" s="125">
        <f t="shared" si="3"/>
        <v>911.7760000000001</v>
      </c>
    </row>
    <row r="30" spans="1:19" ht="12.75" outlineLevel="2">
      <c r="A30" s="88" t="s">
        <v>81</v>
      </c>
      <c r="B30" s="88" t="s">
        <v>10</v>
      </c>
      <c r="D30" s="88" t="s">
        <v>12</v>
      </c>
      <c r="E30" s="88" t="s">
        <v>82</v>
      </c>
      <c r="F30" s="88" t="s">
        <v>83</v>
      </c>
      <c r="G30" s="88" t="s">
        <v>8</v>
      </c>
      <c r="H30" s="88" t="s">
        <v>61</v>
      </c>
      <c r="I30" s="2">
        <v>38</v>
      </c>
      <c r="J30" s="125">
        <v>11.845</v>
      </c>
      <c r="K30" s="1">
        <v>0.06</v>
      </c>
      <c r="L30" s="125">
        <v>2.28</v>
      </c>
      <c r="M30" s="1"/>
      <c r="N30" s="1"/>
      <c r="O30" s="1"/>
      <c r="P30" s="1"/>
      <c r="Q30" s="1"/>
      <c r="R30" s="125"/>
      <c r="S30" s="125">
        <f t="shared" si="3"/>
        <v>14.125</v>
      </c>
    </row>
    <row r="31" spans="1:19" ht="12.75" outlineLevel="2">
      <c r="A31" s="88" t="s">
        <v>81</v>
      </c>
      <c r="B31" s="88" t="s">
        <v>10</v>
      </c>
      <c r="D31" s="88" t="s">
        <v>12</v>
      </c>
      <c r="E31" s="88" t="s">
        <v>82</v>
      </c>
      <c r="F31" s="88" t="s">
        <v>83</v>
      </c>
      <c r="G31" s="88" t="s">
        <v>8</v>
      </c>
      <c r="H31" s="88" t="s">
        <v>33</v>
      </c>
      <c r="I31" s="2">
        <v>6186</v>
      </c>
      <c r="J31" s="125">
        <v>822.73</v>
      </c>
      <c r="K31" s="1">
        <v>0.01</v>
      </c>
      <c r="L31" s="125">
        <v>61.86</v>
      </c>
      <c r="M31" s="1"/>
      <c r="N31" s="1"/>
      <c r="O31" s="1"/>
      <c r="P31" s="1"/>
      <c r="Q31" s="1"/>
      <c r="R31" s="125"/>
      <c r="S31" s="125">
        <f t="shared" si="3"/>
        <v>884.59</v>
      </c>
    </row>
    <row r="32" spans="1:19" ht="12.75" outlineLevel="2">
      <c r="A32" s="88" t="s">
        <v>81</v>
      </c>
      <c r="B32" s="88" t="s">
        <v>10</v>
      </c>
      <c r="D32" s="88" t="s">
        <v>12</v>
      </c>
      <c r="E32" s="88" t="s">
        <v>82</v>
      </c>
      <c r="F32" s="88" t="s">
        <v>83</v>
      </c>
      <c r="G32" s="88" t="s">
        <v>8</v>
      </c>
      <c r="H32" s="88" t="s">
        <v>9</v>
      </c>
      <c r="I32" s="2">
        <v>5</v>
      </c>
      <c r="J32" s="125">
        <v>21.43</v>
      </c>
      <c r="K32" s="1"/>
      <c r="L32" s="125">
        <v>0</v>
      </c>
      <c r="M32" s="1"/>
      <c r="N32" s="1"/>
      <c r="O32" s="1"/>
      <c r="P32" s="1"/>
      <c r="Q32" s="1"/>
      <c r="R32" s="125"/>
      <c r="S32" s="125">
        <f t="shared" si="3"/>
        <v>21.43</v>
      </c>
    </row>
    <row r="33" spans="1:19" ht="12.75" outlineLevel="2">
      <c r="A33" s="88" t="s">
        <v>81</v>
      </c>
      <c r="B33" s="88" t="s">
        <v>10</v>
      </c>
      <c r="D33" s="88" t="s">
        <v>12</v>
      </c>
      <c r="E33" s="88" t="s">
        <v>82</v>
      </c>
      <c r="F33" s="88" t="s">
        <v>83</v>
      </c>
      <c r="G33" s="88" t="s">
        <v>22</v>
      </c>
      <c r="H33" s="88" t="s">
        <v>23</v>
      </c>
      <c r="I33" s="90"/>
      <c r="M33" s="1"/>
      <c r="N33" s="1"/>
      <c r="O33" s="1"/>
      <c r="P33" s="1">
        <v>180</v>
      </c>
      <c r="Q33" s="1"/>
      <c r="R33" s="125"/>
      <c r="S33" s="125">
        <f t="shared" si="3"/>
        <v>180</v>
      </c>
    </row>
    <row r="34" spans="1:20" ht="12.75" outlineLevel="2">
      <c r="A34" s="88" t="s">
        <v>81</v>
      </c>
      <c r="B34" s="88" t="s">
        <v>10</v>
      </c>
      <c r="D34" s="88" t="s">
        <v>12</v>
      </c>
      <c r="E34" s="88" t="s">
        <v>82</v>
      </c>
      <c r="F34" s="88" t="s">
        <v>83</v>
      </c>
      <c r="G34" s="88" t="s">
        <v>22</v>
      </c>
      <c r="H34" s="88" t="s">
        <v>24</v>
      </c>
      <c r="I34" s="2"/>
      <c r="J34" s="125"/>
      <c r="K34" s="1"/>
      <c r="M34" s="1"/>
      <c r="N34" s="1"/>
      <c r="O34" s="1"/>
      <c r="P34" s="1"/>
      <c r="Q34" s="1">
        <v>1</v>
      </c>
      <c r="R34" s="125">
        <f>+$R$1*Q34</f>
        <v>3135</v>
      </c>
      <c r="S34" s="125">
        <f t="shared" si="3"/>
        <v>3135</v>
      </c>
      <c r="T34" s="88" t="s">
        <v>84</v>
      </c>
    </row>
    <row r="35" spans="1:19" ht="12.75" outlineLevel="1">
      <c r="A35" s="128" t="s">
        <v>1037</v>
      </c>
      <c r="I35" s="116">
        <f>SUBTOTAL(9,I23:I34)</f>
        <v>9892</v>
      </c>
      <c r="J35" s="127">
        <f>SUBTOTAL(9,J23:J34)</f>
        <v>3316.245</v>
      </c>
      <c r="K35" s="103"/>
      <c r="L35" s="127">
        <f aca="true" t="shared" si="4" ref="L35:S35">SUBTOTAL(9,L23:L34)</f>
        <v>381.42</v>
      </c>
      <c r="M35" s="103">
        <f t="shared" si="4"/>
        <v>0</v>
      </c>
      <c r="N35" s="103">
        <f t="shared" si="4"/>
        <v>0</v>
      </c>
      <c r="O35" s="103">
        <f t="shared" si="4"/>
        <v>0</v>
      </c>
      <c r="P35" s="103">
        <f t="shared" si="4"/>
        <v>180</v>
      </c>
      <c r="Q35" s="103">
        <f t="shared" si="4"/>
        <v>1</v>
      </c>
      <c r="R35" s="127">
        <f t="shared" si="4"/>
        <v>3135</v>
      </c>
      <c r="S35" s="127">
        <f t="shared" si="4"/>
        <v>7012.665000000001</v>
      </c>
    </row>
    <row r="36" spans="1:19" ht="12.75" outlineLevel="2">
      <c r="A36" s="88" t="s">
        <v>25</v>
      </c>
      <c r="B36" s="88" t="s">
        <v>10</v>
      </c>
      <c r="C36" s="88" t="s">
        <v>12</v>
      </c>
      <c r="D36" s="88" t="s">
        <v>26</v>
      </c>
      <c r="E36" s="88" t="s">
        <v>14</v>
      </c>
      <c r="F36" s="88" t="s">
        <v>27</v>
      </c>
      <c r="G36" s="88" t="s">
        <v>8</v>
      </c>
      <c r="H36" s="88" t="s">
        <v>28</v>
      </c>
      <c r="I36" s="2">
        <v>3</v>
      </c>
      <c r="J36" s="125">
        <v>3.42</v>
      </c>
      <c r="K36" s="1">
        <v>0.06</v>
      </c>
      <c r="L36" s="125">
        <v>0.18</v>
      </c>
      <c r="M36" s="1"/>
      <c r="N36" s="1"/>
      <c r="O36" s="1"/>
      <c r="P36" s="1"/>
      <c r="Q36" s="1"/>
      <c r="R36" s="125"/>
      <c r="S36" s="125">
        <f aca="true" t="shared" si="5" ref="S36:S47">+R36+P36+O36+M36+L36+J36</f>
        <v>3.6</v>
      </c>
    </row>
    <row r="37" spans="1:19" ht="12.75" outlineLevel="2">
      <c r="A37" s="88" t="s">
        <v>25</v>
      </c>
      <c r="B37" s="88" t="s">
        <v>10</v>
      </c>
      <c r="C37" s="88" t="s">
        <v>12</v>
      </c>
      <c r="D37" s="88" t="s">
        <v>26</v>
      </c>
      <c r="E37" s="88" t="s">
        <v>14</v>
      </c>
      <c r="F37" s="88" t="s">
        <v>27</v>
      </c>
      <c r="G37" s="88" t="s">
        <v>8</v>
      </c>
      <c r="H37" s="88" t="s">
        <v>16</v>
      </c>
      <c r="I37" s="2">
        <v>5</v>
      </c>
      <c r="J37" s="125">
        <v>2.05</v>
      </c>
      <c r="K37" s="1">
        <v>0.06</v>
      </c>
      <c r="L37" s="125">
        <v>0.3</v>
      </c>
      <c r="M37" s="1"/>
      <c r="N37" s="1"/>
      <c r="O37" s="1"/>
      <c r="P37" s="1"/>
      <c r="Q37" s="1"/>
      <c r="R37" s="125"/>
      <c r="S37" s="125">
        <f t="shared" si="5"/>
        <v>2.3499999999999996</v>
      </c>
    </row>
    <row r="38" spans="1:19" ht="12.75" outlineLevel="2">
      <c r="A38" s="88" t="s">
        <v>25</v>
      </c>
      <c r="B38" s="88" t="s">
        <v>10</v>
      </c>
      <c r="C38" s="88" t="s">
        <v>12</v>
      </c>
      <c r="D38" s="88" t="s">
        <v>26</v>
      </c>
      <c r="E38" s="88" t="s">
        <v>14</v>
      </c>
      <c r="F38" s="88" t="s">
        <v>27</v>
      </c>
      <c r="G38" s="88" t="s">
        <v>8</v>
      </c>
      <c r="H38" s="88" t="s">
        <v>18</v>
      </c>
      <c r="I38" s="2">
        <v>20</v>
      </c>
      <c r="J38" s="125">
        <v>14.21</v>
      </c>
      <c r="K38" s="1">
        <v>0.06</v>
      </c>
      <c r="L38" s="125">
        <v>1.2</v>
      </c>
      <c r="M38" s="1"/>
      <c r="N38" s="1"/>
      <c r="O38" s="1"/>
      <c r="P38" s="1"/>
      <c r="Q38" s="1"/>
      <c r="R38" s="125"/>
      <c r="S38" s="125">
        <f t="shared" si="5"/>
        <v>15.41</v>
      </c>
    </row>
    <row r="39" spans="1:19" ht="12.75" outlineLevel="2">
      <c r="A39" s="88" t="s">
        <v>25</v>
      </c>
      <c r="B39" s="88" t="s">
        <v>10</v>
      </c>
      <c r="C39" s="88" t="s">
        <v>12</v>
      </c>
      <c r="D39" s="88" t="s">
        <v>26</v>
      </c>
      <c r="E39" s="88" t="s">
        <v>14</v>
      </c>
      <c r="F39" s="88" t="s">
        <v>27</v>
      </c>
      <c r="G39" s="88" t="s">
        <v>8</v>
      </c>
      <c r="H39" s="88" t="s">
        <v>19</v>
      </c>
      <c r="I39" s="2">
        <v>995</v>
      </c>
      <c r="J39" s="125">
        <v>567.7090000000001</v>
      </c>
      <c r="K39" s="1">
        <v>0.06</v>
      </c>
      <c r="L39" s="125">
        <v>59.7</v>
      </c>
      <c r="M39" s="1"/>
      <c r="N39" s="1"/>
      <c r="O39" s="1"/>
      <c r="P39" s="1"/>
      <c r="Q39" s="1"/>
      <c r="R39" s="125"/>
      <c r="S39" s="125">
        <f t="shared" si="5"/>
        <v>627.4090000000001</v>
      </c>
    </row>
    <row r="40" spans="1:19" ht="12.75" outlineLevel="2">
      <c r="A40" s="88" t="s">
        <v>25</v>
      </c>
      <c r="B40" s="88" t="s">
        <v>10</v>
      </c>
      <c r="C40" s="88" t="s">
        <v>12</v>
      </c>
      <c r="D40" s="88" t="s">
        <v>26</v>
      </c>
      <c r="E40" s="88" t="s">
        <v>14</v>
      </c>
      <c r="F40" s="88" t="s">
        <v>27</v>
      </c>
      <c r="G40" s="88" t="s">
        <v>8</v>
      </c>
      <c r="H40" s="88" t="s">
        <v>29</v>
      </c>
      <c r="I40" s="2">
        <v>1</v>
      </c>
      <c r="J40" s="125">
        <v>0.39</v>
      </c>
      <c r="K40" s="1">
        <v>0.06</v>
      </c>
      <c r="L40" s="125">
        <v>0.06</v>
      </c>
      <c r="M40" s="1"/>
      <c r="N40" s="1"/>
      <c r="O40" s="1"/>
      <c r="P40" s="1"/>
      <c r="Q40" s="1"/>
      <c r="R40" s="125"/>
      <c r="S40" s="125">
        <f t="shared" si="5"/>
        <v>0.45</v>
      </c>
    </row>
    <row r="41" spans="1:19" ht="12.75" outlineLevel="2">
      <c r="A41" s="88" t="s">
        <v>25</v>
      </c>
      <c r="B41" s="88" t="s">
        <v>10</v>
      </c>
      <c r="C41" s="88" t="s">
        <v>12</v>
      </c>
      <c r="D41" s="88" t="s">
        <v>26</v>
      </c>
      <c r="E41" s="88" t="s">
        <v>14</v>
      </c>
      <c r="F41" s="88" t="s">
        <v>27</v>
      </c>
      <c r="G41" s="88" t="s">
        <v>8</v>
      </c>
      <c r="H41" s="88" t="s">
        <v>30</v>
      </c>
      <c r="I41" s="2">
        <v>1</v>
      </c>
      <c r="J41" s="125">
        <v>2.13</v>
      </c>
      <c r="K41" s="1">
        <v>0.06</v>
      </c>
      <c r="L41" s="125">
        <v>0.06</v>
      </c>
      <c r="M41" s="1"/>
      <c r="N41" s="1"/>
      <c r="O41" s="1"/>
      <c r="P41" s="1"/>
      <c r="Q41" s="1"/>
      <c r="R41" s="125"/>
      <c r="S41" s="125">
        <f t="shared" si="5"/>
        <v>2.19</v>
      </c>
    </row>
    <row r="42" spans="1:19" ht="12.75" outlineLevel="2">
      <c r="A42" s="88" t="s">
        <v>25</v>
      </c>
      <c r="B42" s="88" t="s">
        <v>10</v>
      </c>
      <c r="C42" s="88" t="s">
        <v>12</v>
      </c>
      <c r="D42" s="88" t="s">
        <v>26</v>
      </c>
      <c r="E42" s="88" t="s">
        <v>14</v>
      </c>
      <c r="F42" s="88" t="s">
        <v>27</v>
      </c>
      <c r="G42" s="88" t="s">
        <v>8</v>
      </c>
      <c r="H42" s="88" t="s">
        <v>31</v>
      </c>
      <c r="I42" s="2">
        <v>28</v>
      </c>
      <c r="J42" s="125">
        <v>8.203999999999999</v>
      </c>
      <c r="K42" s="1">
        <v>0.1</v>
      </c>
      <c r="L42" s="125">
        <v>2.8</v>
      </c>
      <c r="M42" s="1"/>
      <c r="N42" s="1"/>
      <c r="O42" s="1"/>
      <c r="P42" s="1"/>
      <c r="Q42" s="1"/>
      <c r="R42" s="125"/>
      <c r="S42" s="125">
        <f t="shared" si="5"/>
        <v>11.003999999999998</v>
      </c>
    </row>
    <row r="43" spans="1:19" ht="12.75" outlineLevel="2">
      <c r="A43" s="88" t="s">
        <v>25</v>
      </c>
      <c r="B43" s="88" t="s">
        <v>10</v>
      </c>
      <c r="C43" s="88" t="s">
        <v>12</v>
      </c>
      <c r="D43" s="88" t="s">
        <v>26</v>
      </c>
      <c r="E43" s="88" t="s">
        <v>14</v>
      </c>
      <c r="F43" s="88" t="s">
        <v>27</v>
      </c>
      <c r="G43" s="88" t="s">
        <v>8</v>
      </c>
      <c r="H43" s="88" t="s">
        <v>32</v>
      </c>
      <c r="I43" s="2">
        <v>1</v>
      </c>
      <c r="J43" s="125">
        <v>0.39</v>
      </c>
      <c r="K43" s="1">
        <v>0.06</v>
      </c>
      <c r="L43" s="125">
        <v>0.06</v>
      </c>
      <c r="M43" s="1"/>
      <c r="N43" s="1"/>
      <c r="O43" s="1"/>
      <c r="P43" s="1"/>
      <c r="Q43" s="1"/>
      <c r="R43" s="125"/>
      <c r="S43" s="125">
        <f t="shared" si="5"/>
        <v>0.45</v>
      </c>
    </row>
    <row r="44" spans="1:19" ht="12.75" outlineLevel="2">
      <c r="A44" s="88" t="s">
        <v>25</v>
      </c>
      <c r="B44" s="88" t="s">
        <v>10</v>
      </c>
      <c r="C44" s="88" t="s">
        <v>12</v>
      </c>
      <c r="D44" s="88" t="s">
        <v>26</v>
      </c>
      <c r="E44" s="88" t="s">
        <v>14</v>
      </c>
      <c r="F44" s="88" t="s">
        <v>27</v>
      </c>
      <c r="G44" s="88" t="s">
        <v>8</v>
      </c>
      <c r="H44" s="88" t="s">
        <v>21</v>
      </c>
      <c r="I44" s="2">
        <v>411</v>
      </c>
      <c r="J44" s="125">
        <v>121.82</v>
      </c>
      <c r="K44" s="1">
        <v>0.1</v>
      </c>
      <c r="L44" s="125">
        <v>41.1</v>
      </c>
      <c r="M44" s="1"/>
      <c r="N44" s="1"/>
      <c r="O44" s="1"/>
      <c r="P44" s="1"/>
      <c r="Q44" s="1"/>
      <c r="R44" s="125"/>
      <c r="S44" s="125">
        <f t="shared" si="5"/>
        <v>162.92</v>
      </c>
    </row>
    <row r="45" spans="1:19" ht="12.75" outlineLevel="2">
      <c r="A45" s="88" t="s">
        <v>25</v>
      </c>
      <c r="B45" s="88" t="s">
        <v>10</v>
      </c>
      <c r="C45" s="88" t="s">
        <v>12</v>
      </c>
      <c r="D45" s="88" t="s">
        <v>26</v>
      </c>
      <c r="E45" s="88" t="s">
        <v>14</v>
      </c>
      <c r="F45" s="88" t="s">
        <v>27</v>
      </c>
      <c r="G45" s="88" t="s">
        <v>8</v>
      </c>
      <c r="H45" s="88" t="s">
        <v>33</v>
      </c>
      <c r="I45" s="2">
        <v>42693</v>
      </c>
      <c r="J45" s="125">
        <v>5678.17</v>
      </c>
      <c r="K45" s="1">
        <v>0.01</v>
      </c>
      <c r="L45" s="125">
        <v>426.93</v>
      </c>
      <c r="M45" s="1"/>
      <c r="N45" s="1"/>
      <c r="O45" s="1"/>
      <c r="P45" s="1"/>
      <c r="Q45" s="1"/>
      <c r="R45" s="125"/>
      <c r="S45" s="125">
        <f t="shared" si="5"/>
        <v>6105.1</v>
      </c>
    </row>
    <row r="46" spans="1:19" ht="12.75" outlineLevel="2">
      <c r="A46" s="88" t="s">
        <v>25</v>
      </c>
      <c r="B46" s="88" t="s">
        <v>10</v>
      </c>
      <c r="C46" s="88" t="s">
        <v>12</v>
      </c>
      <c r="D46" s="88" t="s">
        <v>26</v>
      </c>
      <c r="E46" s="88" t="s">
        <v>14</v>
      </c>
      <c r="F46" s="88" t="s">
        <v>27</v>
      </c>
      <c r="G46" s="88" t="s">
        <v>22</v>
      </c>
      <c r="H46" s="88" t="s">
        <v>23</v>
      </c>
      <c r="I46" s="90"/>
      <c r="M46" s="1"/>
      <c r="N46" s="1"/>
      <c r="O46" s="1"/>
      <c r="P46" s="1">
        <v>180</v>
      </c>
      <c r="Q46" s="1"/>
      <c r="R46" s="125"/>
      <c r="S46" s="125">
        <f t="shared" si="5"/>
        <v>180</v>
      </c>
    </row>
    <row r="47" spans="1:20" ht="12.75" outlineLevel="2">
      <c r="A47" s="88" t="s">
        <v>25</v>
      </c>
      <c r="B47" s="88" t="s">
        <v>10</v>
      </c>
      <c r="C47" s="88" t="s">
        <v>12</v>
      </c>
      <c r="D47" s="88" t="s">
        <v>26</v>
      </c>
      <c r="E47" s="88" t="s">
        <v>14</v>
      </c>
      <c r="F47" s="88" t="s">
        <v>27</v>
      </c>
      <c r="G47" s="88" t="s">
        <v>22</v>
      </c>
      <c r="H47" s="88" t="s">
        <v>24</v>
      </c>
      <c r="I47" s="2"/>
      <c r="J47" s="125"/>
      <c r="K47" s="1"/>
      <c r="M47" s="1"/>
      <c r="N47" s="1"/>
      <c r="O47" s="1"/>
      <c r="P47" s="1"/>
      <c r="Q47" s="1">
        <v>0.75</v>
      </c>
      <c r="R47" s="125">
        <f>+$R$1*Q47</f>
        <v>2351.25</v>
      </c>
      <c r="S47" s="125">
        <f t="shared" si="5"/>
        <v>2351.25</v>
      </c>
      <c r="T47" s="88" t="s">
        <v>17</v>
      </c>
    </row>
    <row r="48" spans="1:19" ht="12.75" outlineLevel="1">
      <c r="A48" s="128" t="s">
        <v>1038</v>
      </c>
      <c r="I48" s="116">
        <f>SUBTOTAL(9,I36:I47)</f>
        <v>44158</v>
      </c>
      <c r="J48" s="127">
        <f>SUBTOTAL(9,J36:J47)</f>
        <v>6398.493</v>
      </c>
      <c r="K48" s="103"/>
      <c r="L48" s="127">
        <f aca="true" t="shared" si="6" ref="L48:S48">SUBTOTAL(9,L36:L47)</f>
        <v>532.39</v>
      </c>
      <c r="M48" s="103">
        <f t="shared" si="6"/>
        <v>0</v>
      </c>
      <c r="N48" s="103">
        <f t="shared" si="6"/>
        <v>0</v>
      </c>
      <c r="O48" s="103">
        <f t="shared" si="6"/>
        <v>0</v>
      </c>
      <c r="P48" s="103">
        <f t="shared" si="6"/>
        <v>180</v>
      </c>
      <c r="Q48" s="103">
        <f t="shared" si="6"/>
        <v>0.75</v>
      </c>
      <c r="R48" s="127">
        <f t="shared" si="6"/>
        <v>2351.25</v>
      </c>
      <c r="S48" s="127">
        <f t="shared" si="6"/>
        <v>9462.133000000002</v>
      </c>
    </row>
    <row r="49" spans="1:19" ht="12.75" outlineLevel="2">
      <c r="A49" s="88" t="s">
        <v>34</v>
      </c>
      <c r="B49" s="88" t="s">
        <v>10</v>
      </c>
      <c r="C49" s="88" t="s">
        <v>35</v>
      </c>
      <c r="D49" s="88" t="s">
        <v>36</v>
      </c>
      <c r="E49" s="88" t="s">
        <v>14</v>
      </c>
      <c r="F49" s="88" t="s">
        <v>37</v>
      </c>
      <c r="G49" s="88" t="s">
        <v>8</v>
      </c>
      <c r="H49" s="88" t="s">
        <v>28</v>
      </c>
      <c r="I49" s="2">
        <v>2</v>
      </c>
      <c r="J49" s="125">
        <v>2.79</v>
      </c>
      <c r="K49" s="1">
        <v>0.06</v>
      </c>
      <c r="L49" s="125">
        <v>0.12</v>
      </c>
      <c r="M49" s="1"/>
      <c r="N49" s="1"/>
      <c r="O49" s="1"/>
      <c r="P49" s="1"/>
      <c r="Q49" s="1"/>
      <c r="R49" s="125"/>
      <c r="S49" s="125">
        <f aca="true" t="shared" si="7" ref="S49:S54">+R49+P49+O49+M49+L49+J49</f>
        <v>2.91</v>
      </c>
    </row>
    <row r="50" spans="1:19" ht="12.75" outlineLevel="2">
      <c r="A50" s="88" t="s">
        <v>34</v>
      </c>
      <c r="B50" s="88" t="s">
        <v>10</v>
      </c>
      <c r="C50" s="88" t="s">
        <v>35</v>
      </c>
      <c r="D50" s="88" t="s">
        <v>36</v>
      </c>
      <c r="E50" s="88" t="s">
        <v>14</v>
      </c>
      <c r="F50" s="88" t="s">
        <v>37</v>
      </c>
      <c r="G50" s="88" t="s">
        <v>8</v>
      </c>
      <c r="H50" s="88" t="s">
        <v>18</v>
      </c>
      <c r="I50" s="2">
        <v>7</v>
      </c>
      <c r="J50" s="125">
        <v>11.19</v>
      </c>
      <c r="K50" s="1">
        <v>0.06</v>
      </c>
      <c r="L50" s="125">
        <v>0.42</v>
      </c>
      <c r="M50" s="1"/>
      <c r="N50" s="1"/>
      <c r="O50" s="1"/>
      <c r="P50" s="1"/>
      <c r="Q50" s="1"/>
      <c r="R50" s="125"/>
      <c r="S50" s="125">
        <f t="shared" si="7"/>
        <v>11.61</v>
      </c>
    </row>
    <row r="51" spans="1:19" ht="12.75" outlineLevel="2">
      <c r="A51" s="88" t="s">
        <v>34</v>
      </c>
      <c r="B51" s="88" t="s">
        <v>10</v>
      </c>
      <c r="C51" s="88" t="s">
        <v>35</v>
      </c>
      <c r="D51" s="88" t="s">
        <v>36</v>
      </c>
      <c r="E51" s="88" t="s">
        <v>14</v>
      </c>
      <c r="F51" s="88" t="s">
        <v>37</v>
      </c>
      <c r="G51" s="88" t="s">
        <v>8</v>
      </c>
      <c r="H51" s="88" t="s">
        <v>19</v>
      </c>
      <c r="I51" s="2">
        <v>47</v>
      </c>
      <c r="J51" s="125">
        <v>58.42</v>
      </c>
      <c r="K51" s="1">
        <v>0.06</v>
      </c>
      <c r="L51" s="125">
        <v>2.82</v>
      </c>
      <c r="M51" s="1"/>
      <c r="N51" s="1"/>
      <c r="O51" s="1"/>
      <c r="P51" s="1"/>
      <c r="Q51" s="1"/>
      <c r="R51" s="125"/>
      <c r="S51" s="125">
        <f t="shared" si="7"/>
        <v>61.24</v>
      </c>
    </row>
    <row r="52" spans="1:19" ht="12.75" outlineLevel="2">
      <c r="A52" s="88" t="s">
        <v>34</v>
      </c>
      <c r="B52" s="88" t="s">
        <v>10</v>
      </c>
      <c r="C52" s="88" t="s">
        <v>35</v>
      </c>
      <c r="D52" s="88" t="s">
        <v>36</v>
      </c>
      <c r="E52" s="88" t="s">
        <v>14</v>
      </c>
      <c r="F52" s="88" t="s">
        <v>37</v>
      </c>
      <c r="G52" s="88" t="s">
        <v>8</v>
      </c>
      <c r="H52" s="88" t="s">
        <v>29</v>
      </c>
      <c r="I52" s="2">
        <v>1</v>
      </c>
      <c r="J52" s="125">
        <v>1.35</v>
      </c>
      <c r="K52" s="1">
        <v>0.06</v>
      </c>
      <c r="L52" s="125">
        <v>0.06</v>
      </c>
      <c r="M52" s="1"/>
      <c r="N52" s="1"/>
      <c r="O52" s="1"/>
      <c r="P52" s="1"/>
      <c r="Q52" s="1"/>
      <c r="R52" s="125"/>
      <c r="S52" s="125">
        <f t="shared" si="7"/>
        <v>1.4100000000000001</v>
      </c>
    </row>
    <row r="53" spans="1:19" ht="12.75" outlineLevel="2">
      <c r="A53" s="88" t="s">
        <v>34</v>
      </c>
      <c r="B53" s="88" t="s">
        <v>10</v>
      </c>
      <c r="C53" s="88" t="s">
        <v>35</v>
      </c>
      <c r="D53" s="88" t="s">
        <v>36</v>
      </c>
      <c r="E53" s="88" t="s">
        <v>14</v>
      </c>
      <c r="F53" s="88" t="s">
        <v>37</v>
      </c>
      <c r="G53" s="88" t="s">
        <v>22</v>
      </c>
      <c r="H53" s="88" t="s">
        <v>23</v>
      </c>
      <c r="I53" s="90"/>
      <c r="M53" s="1"/>
      <c r="N53" s="1"/>
      <c r="O53" s="1"/>
      <c r="P53" s="1">
        <v>165</v>
      </c>
      <c r="Q53" s="1"/>
      <c r="R53" s="125"/>
      <c r="S53" s="125">
        <f t="shared" si="7"/>
        <v>165</v>
      </c>
    </row>
    <row r="54" spans="1:20" ht="12.75" outlineLevel="2">
      <c r="A54" s="88" t="s">
        <v>34</v>
      </c>
      <c r="B54" s="88" t="s">
        <v>10</v>
      </c>
      <c r="C54" s="88" t="s">
        <v>35</v>
      </c>
      <c r="D54" s="88" t="s">
        <v>36</v>
      </c>
      <c r="E54" s="88" t="s">
        <v>14</v>
      </c>
      <c r="F54" s="88" t="s">
        <v>37</v>
      </c>
      <c r="G54" s="88" t="s">
        <v>22</v>
      </c>
      <c r="H54" s="88" t="s">
        <v>24</v>
      </c>
      <c r="I54" s="2"/>
      <c r="J54" s="125"/>
      <c r="K54" s="1"/>
      <c r="M54" s="1"/>
      <c r="N54" s="1"/>
      <c r="O54" s="1"/>
      <c r="P54" s="1"/>
      <c r="Q54" s="1">
        <v>1</v>
      </c>
      <c r="R54" s="125">
        <f>+$R$1*Q54</f>
        <v>3135</v>
      </c>
      <c r="S54" s="125">
        <f t="shared" si="7"/>
        <v>3135</v>
      </c>
      <c r="T54" s="88" t="s">
        <v>38</v>
      </c>
    </row>
    <row r="55" spans="1:19" ht="12.75" outlineLevel="1">
      <c r="A55" s="128" t="s">
        <v>1039</v>
      </c>
      <c r="I55" s="116">
        <f>SUBTOTAL(9,I49:I54)</f>
        <v>57</v>
      </c>
      <c r="J55" s="127">
        <f>SUBTOTAL(9,J49:J54)</f>
        <v>73.75</v>
      </c>
      <c r="K55" s="103"/>
      <c r="L55" s="127">
        <f aca="true" t="shared" si="8" ref="L55:S55">SUBTOTAL(9,L49:L54)</f>
        <v>3.42</v>
      </c>
      <c r="M55" s="103">
        <f t="shared" si="8"/>
        <v>0</v>
      </c>
      <c r="N55" s="103">
        <f t="shared" si="8"/>
        <v>0</v>
      </c>
      <c r="O55" s="103">
        <f t="shared" si="8"/>
        <v>0</v>
      </c>
      <c r="P55" s="103">
        <f t="shared" si="8"/>
        <v>165</v>
      </c>
      <c r="Q55" s="103">
        <f t="shared" si="8"/>
        <v>1</v>
      </c>
      <c r="R55" s="127">
        <f t="shared" si="8"/>
        <v>3135</v>
      </c>
      <c r="S55" s="127">
        <f t="shared" si="8"/>
        <v>3377.17</v>
      </c>
    </row>
    <row r="56" spans="1:19" ht="12.75" outlineLevel="2">
      <c r="A56" s="88" t="s">
        <v>63</v>
      </c>
      <c r="B56" s="88" t="s">
        <v>10</v>
      </c>
      <c r="D56" s="88" t="s">
        <v>64</v>
      </c>
      <c r="E56" s="88" t="s">
        <v>65</v>
      </c>
      <c r="F56" s="88" t="s">
        <v>66</v>
      </c>
      <c r="G56" s="88" t="s">
        <v>8</v>
      </c>
      <c r="H56" s="88" t="s">
        <v>28</v>
      </c>
      <c r="I56" s="2">
        <v>19</v>
      </c>
      <c r="J56" s="125">
        <v>18.6</v>
      </c>
      <c r="K56" s="1">
        <v>0.06</v>
      </c>
      <c r="L56" s="125">
        <v>1.14</v>
      </c>
      <c r="M56" s="1"/>
      <c r="N56" s="1"/>
      <c r="O56" s="1"/>
      <c r="P56" s="1"/>
      <c r="S56" s="125">
        <f aca="true" t="shared" si="9" ref="S56:S62">+R56+P56+O56+M56+L56+J56</f>
        <v>19.740000000000002</v>
      </c>
    </row>
    <row r="57" spans="1:19" ht="12.75" outlineLevel="2">
      <c r="A57" s="88" t="s">
        <v>63</v>
      </c>
      <c r="B57" s="88" t="s">
        <v>10</v>
      </c>
      <c r="D57" s="88" t="s">
        <v>64</v>
      </c>
      <c r="E57" s="88" t="s">
        <v>65</v>
      </c>
      <c r="F57" s="88" t="s">
        <v>66</v>
      </c>
      <c r="G57" s="88" t="s">
        <v>8</v>
      </c>
      <c r="H57" s="88" t="s">
        <v>16</v>
      </c>
      <c r="I57" s="2">
        <v>11</v>
      </c>
      <c r="J57" s="125">
        <v>3.432</v>
      </c>
      <c r="K57" s="1">
        <v>0.06</v>
      </c>
      <c r="L57" s="125">
        <v>0.66</v>
      </c>
      <c r="M57" s="1"/>
      <c r="N57" s="1"/>
      <c r="O57" s="1"/>
      <c r="P57" s="1"/>
      <c r="S57" s="125">
        <f t="shared" si="9"/>
        <v>4.092</v>
      </c>
    </row>
    <row r="58" spans="1:19" ht="12.75" outlineLevel="2">
      <c r="A58" s="88" t="s">
        <v>63</v>
      </c>
      <c r="B58" s="88" t="s">
        <v>10</v>
      </c>
      <c r="D58" s="88" t="s">
        <v>64</v>
      </c>
      <c r="E58" s="88" t="s">
        <v>65</v>
      </c>
      <c r="F58" s="88" t="s">
        <v>66</v>
      </c>
      <c r="G58" s="88" t="s">
        <v>8</v>
      </c>
      <c r="H58" s="88" t="s">
        <v>18</v>
      </c>
      <c r="I58" s="2">
        <v>3</v>
      </c>
      <c r="J58" s="125">
        <v>1.65</v>
      </c>
      <c r="K58" s="1">
        <v>0.06</v>
      </c>
      <c r="L58" s="125">
        <v>0.18</v>
      </c>
      <c r="M58" s="1"/>
      <c r="N58" s="1"/>
      <c r="O58" s="1"/>
      <c r="P58" s="1"/>
      <c r="S58" s="125">
        <f t="shared" si="9"/>
        <v>1.8299999999999998</v>
      </c>
    </row>
    <row r="59" spans="1:19" ht="12.75" outlineLevel="2">
      <c r="A59" s="88" t="s">
        <v>63</v>
      </c>
      <c r="B59" s="88" t="s">
        <v>10</v>
      </c>
      <c r="D59" s="88" t="s">
        <v>64</v>
      </c>
      <c r="E59" s="88" t="s">
        <v>65</v>
      </c>
      <c r="F59" s="88" t="s">
        <v>66</v>
      </c>
      <c r="G59" s="88" t="s">
        <v>8</v>
      </c>
      <c r="H59" s="88" t="s">
        <v>19</v>
      </c>
      <c r="I59" s="2">
        <v>63</v>
      </c>
      <c r="J59" s="125">
        <v>150.02599999999998</v>
      </c>
      <c r="K59" s="1">
        <v>0.06</v>
      </c>
      <c r="L59" s="125">
        <v>3.78</v>
      </c>
      <c r="M59" s="1"/>
      <c r="N59" s="1"/>
      <c r="O59" s="1"/>
      <c r="P59" s="1"/>
      <c r="S59" s="125">
        <f t="shared" si="9"/>
        <v>153.80599999999998</v>
      </c>
    </row>
    <row r="60" spans="1:19" ht="12.75" outlineLevel="2">
      <c r="A60" s="88" t="s">
        <v>63</v>
      </c>
      <c r="B60" s="88" t="s">
        <v>10</v>
      </c>
      <c r="D60" s="88" t="s">
        <v>64</v>
      </c>
      <c r="E60" s="88" t="s">
        <v>65</v>
      </c>
      <c r="F60" s="88" t="s">
        <v>66</v>
      </c>
      <c r="G60" s="88" t="s">
        <v>8</v>
      </c>
      <c r="H60" s="88" t="s">
        <v>31</v>
      </c>
      <c r="I60" s="2">
        <v>74</v>
      </c>
      <c r="J60" s="125">
        <v>21.918999999999997</v>
      </c>
      <c r="K60" s="1">
        <v>0.1</v>
      </c>
      <c r="L60" s="125">
        <v>7.4</v>
      </c>
      <c r="M60" s="1"/>
      <c r="N60" s="1"/>
      <c r="O60" s="1"/>
      <c r="P60" s="1"/>
      <c r="S60" s="125">
        <f t="shared" si="9"/>
        <v>29.318999999999996</v>
      </c>
    </row>
    <row r="61" spans="1:19" ht="12.75" outlineLevel="2">
      <c r="A61" s="88" t="s">
        <v>63</v>
      </c>
      <c r="B61" s="88" t="s">
        <v>10</v>
      </c>
      <c r="D61" s="88" t="s">
        <v>64</v>
      </c>
      <c r="E61" s="88" t="s">
        <v>65</v>
      </c>
      <c r="F61" s="88" t="s">
        <v>66</v>
      </c>
      <c r="G61" s="88" t="s">
        <v>8</v>
      </c>
      <c r="H61" s="88" t="s">
        <v>21</v>
      </c>
      <c r="I61" s="2">
        <v>309</v>
      </c>
      <c r="J61" s="125">
        <v>91.877</v>
      </c>
      <c r="K61" s="1">
        <v>0.1</v>
      </c>
      <c r="L61" s="125">
        <v>30.9</v>
      </c>
      <c r="M61" s="1"/>
      <c r="N61" s="1"/>
      <c r="O61" s="1"/>
      <c r="P61" s="1"/>
      <c r="S61" s="125">
        <f t="shared" si="9"/>
        <v>122.77699999999999</v>
      </c>
    </row>
    <row r="62" spans="1:19" ht="12.75" outlineLevel="2">
      <c r="A62" s="88" t="s">
        <v>63</v>
      </c>
      <c r="B62" s="88" t="s">
        <v>10</v>
      </c>
      <c r="D62" s="88" t="s">
        <v>64</v>
      </c>
      <c r="E62" s="88" t="s">
        <v>65</v>
      </c>
      <c r="F62" s="88" t="s">
        <v>66</v>
      </c>
      <c r="G62" s="88" t="s">
        <v>22</v>
      </c>
      <c r="H62" s="88" t="s">
        <v>23</v>
      </c>
      <c r="I62" s="90"/>
      <c r="M62" s="1"/>
      <c r="N62" s="1"/>
      <c r="O62" s="1"/>
      <c r="P62" s="1">
        <v>180</v>
      </c>
      <c r="S62" s="125">
        <f t="shared" si="9"/>
        <v>180</v>
      </c>
    </row>
    <row r="63" spans="1:19" ht="12.75" outlineLevel="1">
      <c r="A63" s="128" t="s">
        <v>1040</v>
      </c>
      <c r="I63" s="116">
        <f>SUBTOTAL(9,I56:I62)</f>
        <v>479</v>
      </c>
      <c r="J63" s="127">
        <f>SUBTOTAL(9,J56:J62)</f>
        <v>287.50399999999996</v>
      </c>
      <c r="K63" s="103"/>
      <c r="L63" s="127">
        <f aca="true" t="shared" si="10" ref="L63:S63">SUBTOTAL(9,L56:L62)</f>
        <v>44.06</v>
      </c>
      <c r="M63" s="103">
        <f t="shared" si="10"/>
        <v>0</v>
      </c>
      <c r="N63" s="103">
        <f t="shared" si="10"/>
        <v>0</v>
      </c>
      <c r="O63" s="103">
        <f t="shared" si="10"/>
        <v>0</v>
      </c>
      <c r="P63" s="103">
        <f t="shared" si="10"/>
        <v>180</v>
      </c>
      <c r="Q63" s="103">
        <f t="shared" si="10"/>
        <v>0</v>
      </c>
      <c r="R63" s="127">
        <f t="shared" si="10"/>
        <v>0</v>
      </c>
      <c r="S63" s="127">
        <f t="shared" si="10"/>
        <v>511.56399999999996</v>
      </c>
    </row>
    <row r="64" spans="1:19" ht="12.75" outlineLevel="2">
      <c r="A64" s="88" t="s">
        <v>11</v>
      </c>
      <c r="B64" s="88" t="s">
        <v>10</v>
      </c>
      <c r="C64" s="88" t="s">
        <v>12</v>
      </c>
      <c r="D64" s="88" t="s">
        <v>13</v>
      </c>
      <c r="E64" s="88" t="s">
        <v>14</v>
      </c>
      <c r="F64" s="88" t="s">
        <v>15</v>
      </c>
      <c r="G64" s="88" t="s">
        <v>8</v>
      </c>
      <c r="H64" s="88" t="s">
        <v>16</v>
      </c>
      <c r="I64" s="2">
        <v>21</v>
      </c>
      <c r="J64" s="125">
        <v>8.61</v>
      </c>
      <c r="K64" s="1">
        <v>0.06</v>
      </c>
      <c r="L64" s="125">
        <v>1.26</v>
      </c>
      <c r="M64" s="1"/>
      <c r="N64" s="1"/>
      <c r="O64" s="1"/>
      <c r="P64" s="1"/>
      <c r="Q64" s="1"/>
      <c r="R64" s="125"/>
      <c r="S64" s="125">
        <f aca="true" t="shared" si="11" ref="S64:S70">+R64+P64+O64+M64+L64+J64</f>
        <v>9.87</v>
      </c>
    </row>
    <row r="65" spans="1:19" ht="12.75" outlineLevel="2">
      <c r="A65" s="88" t="s">
        <v>11</v>
      </c>
      <c r="B65" s="88" t="s">
        <v>10</v>
      </c>
      <c r="C65" s="88" t="s">
        <v>12</v>
      </c>
      <c r="D65" s="88" t="s">
        <v>13</v>
      </c>
      <c r="E65" s="88" t="s">
        <v>14</v>
      </c>
      <c r="F65" s="88" t="s">
        <v>15</v>
      </c>
      <c r="G65" s="88" t="s">
        <v>8</v>
      </c>
      <c r="H65" s="88" t="s">
        <v>18</v>
      </c>
      <c r="I65" s="2">
        <v>27</v>
      </c>
      <c r="J65" s="125">
        <v>10.53</v>
      </c>
      <c r="K65" s="1">
        <v>0.06</v>
      </c>
      <c r="L65" s="125">
        <v>1.62</v>
      </c>
      <c r="M65" s="1"/>
      <c r="N65" s="1"/>
      <c r="O65" s="1"/>
      <c r="P65" s="1"/>
      <c r="Q65" s="1"/>
      <c r="R65" s="125"/>
      <c r="S65" s="125">
        <f t="shared" si="11"/>
        <v>12.149999999999999</v>
      </c>
    </row>
    <row r="66" spans="1:19" ht="12.75" outlineLevel="2">
      <c r="A66" s="88" t="s">
        <v>11</v>
      </c>
      <c r="B66" s="88" t="s">
        <v>10</v>
      </c>
      <c r="C66" s="88" t="s">
        <v>12</v>
      </c>
      <c r="D66" s="88" t="s">
        <v>13</v>
      </c>
      <c r="E66" s="88" t="s">
        <v>14</v>
      </c>
      <c r="F66" s="88" t="s">
        <v>15</v>
      </c>
      <c r="G66" s="88" t="s">
        <v>8</v>
      </c>
      <c r="H66" s="88" t="s">
        <v>19</v>
      </c>
      <c r="I66" s="2">
        <v>145</v>
      </c>
      <c r="J66" s="125">
        <v>60.28</v>
      </c>
      <c r="K66" s="1">
        <v>0.06</v>
      </c>
      <c r="L66" s="125">
        <v>8.7</v>
      </c>
      <c r="M66" s="1"/>
      <c r="N66" s="1"/>
      <c r="O66" s="1"/>
      <c r="P66" s="1"/>
      <c r="Q66" s="1"/>
      <c r="R66" s="125"/>
      <c r="S66" s="125">
        <f t="shared" si="11"/>
        <v>68.98</v>
      </c>
    </row>
    <row r="67" spans="1:19" ht="12.75" outlineLevel="2">
      <c r="A67" s="88" t="s">
        <v>11</v>
      </c>
      <c r="B67" s="88" t="s">
        <v>10</v>
      </c>
      <c r="C67" s="88" t="s">
        <v>12</v>
      </c>
      <c r="D67" s="88" t="s">
        <v>13</v>
      </c>
      <c r="E67" s="88" t="s">
        <v>14</v>
      </c>
      <c r="F67" s="88" t="s">
        <v>15</v>
      </c>
      <c r="G67" s="88" t="s">
        <v>8</v>
      </c>
      <c r="H67" s="88" t="s">
        <v>20</v>
      </c>
      <c r="I67" s="2">
        <v>1</v>
      </c>
      <c r="J67" s="125">
        <v>1.97</v>
      </c>
      <c r="K67" s="1">
        <v>0.06</v>
      </c>
      <c r="L67" s="125">
        <v>0.06</v>
      </c>
      <c r="M67" s="1"/>
      <c r="N67" s="1"/>
      <c r="O67" s="1"/>
      <c r="P67" s="1"/>
      <c r="Q67" s="1"/>
      <c r="R67" s="125"/>
      <c r="S67" s="125">
        <f t="shared" si="11"/>
        <v>2.03</v>
      </c>
    </row>
    <row r="68" spans="1:19" ht="12.75" outlineLevel="2">
      <c r="A68" s="88" t="s">
        <v>11</v>
      </c>
      <c r="B68" s="88" t="s">
        <v>10</v>
      </c>
      <c r="C68" s="88" t="s">
        <v>12</v>
      </c>
      <c r="D68" s="88" t="s">
        <v>13</v>
      </c>
      <c r="E68" s="88" t="s">
        <v>14</v>
      </c>
      <c r="F68" s="88" t="s">
        <v>15</v>
      </c>
      <c r="G68" s="88" t="s">
        <v>8</v>
      </c>
      <c r="H68" s="88" t="s">
        <v>21</v>
      </c>
      <c r="I68" s="2">
        <v>85</v>
      </c>
      <c r="J68" s="125">
        <v>25.345</v>
      </c>
      <c r="K68" s="1">
        <v>0.1</v>
      </c>
      <c r="L68" s="125">
        <v>8.5</v>
      </c>
      <c r="M68" s="1"/>
      <c r="N68" s="1"/>
      <c r="O68" s="1"/>
      <c r="P68" s="1"/>
      <c r="Q68" s="1"/>
      <c r="R68" s="125"/>
      <c r="S68" s="125">
        <f t="shared" si="11"/>
        <v>33.845</v>
      </c>
    </row>
    <row r="69" spans="1:19" ht="12.75" outlineLevel="2">
      <c r="A69" s="88" t="s">
        <v>11</v>
      </c>
      <c r="B69" s="88" t="s">
        <v>10</v>
      </c>
      <c r="C69" s="88" t="s">
        <v>12</v>
      </c>
      <c r="D69" s="88" t="s">
        <v>13</v>
      </c>
      <c r="E69" s="88" t="s">
        <v>14</v>
      </c>
      <c r="F69" s="88" t="s">
        <v>15</v>
      </c>
      <c r="G69" s="88" t="s">
        <v>22</v>
      </c>
      <c r="H69" s="88" t="s">
        <v>23</v>
      </c>
      <c r="I69" s="90"/>
      <c r="M69" s="1"/>
      <c r="N69" s="1"/>
      <c r="O69" s="1"/>
      <c r="P69" s="1">
        <v>165</v>
      </c>
      <c r="Q69" s="1"/>
      <c r="R69" s="125"/>
      <c r="S69" s="125">
        <f t="shared" si="11"/>
        <v>165</v>
      </c>
    </row>
    <row r="70" spans="1:20" ht="12.75" outlineLevel="2">
      <c r="A70" s="88" t="s">
        <v>11</v>
      </c>
      <c r="B70" s="88" t="s">
        <v>10</v>
      </c>
      <c r="C70" s="88" t="s">
        <v>12</v>
      </c>
      <c r="D70" s="88" t="s">
        <v>13</v>
      </c>
      <c r="E70" s="88" t="s">
        <v>14</v>
      </c>
      <c r="F70" s="88" t="s">
        <v>15</v>
      </c>
      <c r="G70" s="88" t="s">
        <v>22</v>
      </c>
      <c r="H70" s="88" t="s">
        <v>24</v>
      </c>
      <c r="I70" s="2"/>
      <c r="J70" s="125"/>
      <c r="K70" s="1"/>
      <c r="M70" s="1"/>
      <c r="N70" s="1"/>
      <c r="O70" s="1"/>
      <c r="P70" s="1"/>
      <c r="Q70" s="1">
        <v>0.25</v>
      </c>
      <c r="R70" s="125">
        <f>+$R$1*Q70</f>
        <v>783.75</v>
      </c>
      <c r="S70" s="125">
        <f t="shared" si="11"/>
        <v>783.75</v>
      </c>
      <c r="T70" s="88" t="s">
        <v>17</v>
      </c>
    </row>
    <row r="71" spans="1:19" ht="12.75" outlineLevel="1">
      <c r="A71" s="128" t="s">
        <v>1041</v>
      </c>
      <c r="I71" s="116">
        <f>SUBTOTAL(9,I64:I70)</f>
        <v>279</v>
      </c>
      <c r="J71" s="127">
        <f>SUBTOTAL(9,J64:J70)</f>
        <v>106.735</v>
      </c>
      <c r="K71" s="103"/>
      <c r="L71" s="127">
        <f aca="true" t="shared" si="12" ref="L71:S71">SUBTOTAL(9,L64:L70)</f>
        <v>20.14</v>
      </c>
      <c r="M71" s="103">
        <f t="shared" si="12"/>
        <v>0</v>
      </c>
      <c r="N71" s="103">
        <f t="shared" si="12"/>
        <v>0</v>
      </c>
      <c r="O71" s="103">
        <f t="shared" si="12"/>
        <v>0</v>
      </c>
      <c r="P71" s="103">
        <f t="shared" si="12"/>
        <v>165</v>
      </c>
      <c r="Q71" s="103">
        <f t="shared" si="12"/>
        <v>0.25</v>
      </c>
      <c r="R71" s="127">
        <f t="shared" si="12"/>
        <v>783.75</v>
      </c>
      <c r="S71" s="127">
        <f t="shared" si="12"/>
        <v>1075.625</v>
      </c>
    </row>
    <row r="72" spans="1:19" ht="12.75" outlineLevel="2">
      <c r="A72" s="88" t="s">
        <v>39</v>
      </c>
      <c r="B72" s="88" t="s">
        <v>10</v>
      </c>
      <c r="C72" s="88" t="s">
        <v>40</v>
      </c>
      <c r="D72" s="88" t="s">
        <v>41</v>
      </c>
      <c r="E72" s="88" t="s">
        <v>42</v>
      </c>
      <c r="F72" s="88" t="s">
        <v>43</v>
      </c>
      <c r="G72" s="88" t="s">
        <v>8</v>
      </c>
      <c r="H72" s="88" t="s">
        <v>28</v>
      </c>
      <c r="I72" s="2">
        <v>3</v>
      </c>
      <c r="J72" s="125">
        <v>2.74</v>
      </c>
      <c r="K72" s="1">
        <v>0.06</v>
      </c>
      <c r="L72" s="125">
        <v>0.18</v>
      </c>
      <c r="M72" s="1"/>
      <c r="N72" s="1"/>
      <c r="O72" s="1"/>
      <c r="P72" s="1"/>
      <c r="S72" s="125">
        <f aca="true" t="shared" si="13" ref="S72:S77">+R72+P72+O72+M72+L72+J72</f>
        <v>2.9200000000000004</v>
      </c>
    </row>
    <row r="73" spans="1:19" ht="12.75" outlineLevel="2">
      <c r="A73" s="88" t="s">
        <v>39</v>
      </c>
      <c r="B73" s="88" t="s">
        <v>10</v>
      </c>
      <c r="C73" s="88" t="s">
        <v>40</v>
      </c>
      <c r="D73" s="88" t="s">
        <v>41</v>
      </c>
      <c r="E73" s="88" t="s">
        <v>42</v>
      </c>
      <c r="F73" s="88" t="s">
        <v>43</v>
      </c>
      <c r="G73" s="88" t="s">
        <v>8</v>
      </c>
      <c r="H73" s="88" t="s">
        <v>16</v>
      </c>
      <c r="I73" s="2">
        <v>10</v>
      </c>
      <c r="J73" s="125">
        <v>4.1</v>
      </c>
      <c r="K73" s="1">
        <v>0.06</v>
      </c>
      <c r="L73" s="125">
        <v>0.6</v>
      </c>
      <c r="M73" s="1"/>
      <c r="N73" s="1"/>
      <c r="O73" s="1"/>
      <c r="P73" s="1"/>
      <c r="S73" s="125">
        <f t="shared" si="13"/>
        <v>4.699999999999999</v>
      </c>
    </row>
    <row r="74" spans="1:19" ht="12.75" outlineLevel="2">
      <c r="A74" s="88" t="s">
        <v>39</v>
      </c>
      <c r="B74" s="88" t="s">
        <v>10</v>
      </c>
      <c r="C74" s="88" t="s">
        <v>40</v>
      </c>
      <c r="D74" s="88" t="s">
        <v>41</v>
      </c>
      <c r="E74" s="88" t="s">
        <v>42</v>
      </c>
      <c r="F74" s="88" t="s">
        <v>43</v>
      </c>
      <c r="G74" s="88" t="s">
        <v>8</v>
      </c>
      <c r="H74" s="88" t="s">
        <v>18</v>
      </c>
      <c r="I74" s="2">
        <v>12</v>
      </c>
      <c r="J74" s="125">
        <v>4.68</v>
      </c>
      <c r="K74" s="1">
        <v>0.06</v>
      </c>
      <c r="L74" s="125">
        <v>0.72</v>
      </c>
      <c r="M74" s="1"/>
      <c r="N74" s="1"/>
      <c r="O74" s="1"/>
      <c r="P74" s="1"/>
      <c r="S74" s="125">
        <f t="shared" si="13"/>
        <v>5.3999999999999995</v>
      </c>
    </row>
    <row r="75" spans="1:19" ht="12.75" outlineLevel="2">
      <c r="A75" s="88" t="s">
        <v>39</v>
      </c>
      <c r="B75" s="88" t="s">
        <v>10</v>
      </c>
      <c r="C75" s="88" t="s">
        <v>40</v>
      </c>
      <c r="D75" s="88" t="s">
        <v>41</v>
      </c>
      <c r="E75" s="88" t="s">
        <v>42</v>
      </c>
      <c r="F75" s="88" t="s">
        <v>43</v>
      </c>
      <c r="G75" s="88" t="s">
        <v>8</v>
      </c>
      <c r="H75" s="88" t="s">
        <v>19</v>
      </c>
      <c r="I75" s="2">
        <v>378</v>
      </c>
      <c r="J75" s="125">
        <v>181.18</v>
      </c>
      <c r="K75" s="1">
        <v>0.06</v>
      </c>
      <c r="L75" s="125">
        <v>22.68</v>
      </c>
      <c r="M75" s="1"/>
      <c r="N75" s="1"/>
      <c r="O75" s="1"/>
      <c r="P75" s="1"/>
      <c r="S75" s="125">
        <f t="shared" si="13"/>
        <v>203.86</v>
      </c>
    </row>
    <row r="76" spans="1:19" ht="12.75" outlineLevel="2">
      <c r="A76" s="88" t="s">
        <v>39</v>
      </c>
      <c r="B76" s="88" t="s">
        <v>10</v>
      </c>
      <c r="C76" s="88" t="s">
        <v>40</v>
      </c>
      <c r="D76" s="88" t="s">
        <v>41</v>
      </c>
      <c r="E76" s="88" t="s">
        <v>42</v>
      </c>
      <c r="F76" s="88" t="s">
        <v>43</v>
      </c>
      <c r="G76" s="88" t="s">
        <v>8</v>
      </c>
      <c r="H76" s="88" t="s">
        <v>21</v>
      </c>
      <c r="I76" s="2">
        <v>116</v>
      </c>
      <c r="J76" s="125">
        <v>34.026</v>
      </c>
      <c r="K76" s="1">
        <v>0.1</v>
      </c>
      <c r="L76" s="125">
        <v>11.6</v>
      </c>
      <c r="M76" s="1"/>
      <c r="N76" s="1"/>
      <c r="O76" s="1"/>
      <c r="P76" s="1"/>
      <c r="S76" s="125">
        <f t="shared" si="13"/>
        <v>45.626000000000005</v>
      </c>
    </row>
    <row r="77" spans="1:19" ht="12.75" outlineLevel="2">
      <c r="A77" s="88" t="s">
        <v>39</v>
      </c>
      <c r="B77" s="88" t="s">
        <v>10</v>
      </c>
      <c r="C77" s="88" t="s">
        <v>40</v>
      </c>
      <c r="D77" s="88" t="s">
        <v>41</v>
      </c>
      <c r="E77" s="88" t="s">
        <v>42</v>
      </c>
      <c r="F77" s="88" t="s">
        <v>43</v>
      </c>
      <c r="G77" s="88" t="s">
        <v>22</v>
      </c>
      <c r="H77" s="88" t="s">
        <v>23</v>
      </c>
      <c r="I77" s="90"/>
      <c r="M77" s="1"/>
      <c r="N77" s="1"/>
      <c r="O77" s="1"/>
      <c r="P77" s="1">
        <v>165</v>
      </c>
      <c r="S77" s="125">
        <f t="shared" si="13"/>
        <v>165</v>
      </c>
    </row>
    <row r="78" spans="1:19" ht="12.75" outlineLevel="1">
      <c r="A78" s="128" t="s">
        <v>1042</v>
      </c>
      <c r="I78" s="116">
        <f>SUBTOTAL(9,I72:I77)</f>
        <v>519</v>
      </c>
      <c r="J78" s="127">
        <f>SUBTOTAL(9,J72:J77)</f>
        <v>226.72600000000003</v>
      </c>
      <c r="K78" s="103"/>
      <c r="L78" s="127">
        <f aca="true" t="shared" si="14" ref="L78:S78">SUBTOTAL(9,L72:L77)</f>
        <v>35.78</v>
      </c>
      <c r="M78" s="103">
        <f t="shared" si="14"/>
        <v>0</v>
      </c>
      <c r="N78" s="103">
        <f t="shared" si="14"/>
        <v>0</v>
      </c>
      <c r="O78" s="103">
        <f t="shared" si="14"/>
        <v>0</v>
      </c>
      <c r="P78" s="103">
        <f t="shared" si="14"/>
        <v>165</v>
      </c>
      <c r="Q78" s="103">
        <f t="shared" si="14"/>
        <v>0</v>
      </c>
      <c r="R78" s="127">
        <f t="shared" si="14"/>
        <v>0</v>
      </c>
      <c r="S78" s="127">
        <f t="shared" si="14"/>
        <v>427.50600000000003</v>
      </c>
    </row>
    <row r="79" spans="1:19" ht="12.75" outlineLevel="2">
      <c r="A79" s="88" t="s">
        <v>67</v>
      </c>
      <c r="B79" s="88" t="s">
        <v>10</v>
      </c>
      <c r="D79" s="88" t="s">
        <v>68</v>
      </c>
      <c r="E79" s="88" t="s">
        <v>42</v>
      </c>
      <c r="F79" s="88" t="s">
        <v>69</v>
      </c>
      <c r="G79" s="88" t="s">
        <v>8</v>
      </c>
      <c r="H79" s="88" t="s">
        <v>28</v>
      </c>
      <c r="I79" s="2">
        <v>22</v>
      </c>
      <c r="J79" s="125">
        <v>31.9</v>
      </c>
      <c r="K79" s="1">
        <v>0.06</v>
      </c>
      <c r="L79" s="125">
        <v>1.32</v>
      </c>
      <c r="M79" s="1"/>
      <c r="N79" s="1"/>
      <c r="O79" s="1"/>
      <c r="P79" s="1"/>
      <c r="Q79" s="1"/>
      <c r="R79" s="125"/>
      <c r="S79" s="125">
        <f aca="true" t="shared" si="15" ref="S79:S93">+R79+P79+O79+M79+L79+J79</f>
        <v>33.22</v>
      </c>
    </row>
    <row r="80" spans="1:19" ht="12.75" outlineLevel="2">
      <c r="A80" s="88" t="s">
        <v>67</v>
      </c>
      <c r="B80" s="88" t="s">
        <v>10</v>
      </c>
      <c r="D80" s="88" t="s">
        <v>68</v>
      </c>
      <c r="E80" s="88" t="s">
        <v>42</v>
      </c>
      <c r="F80" s="88" t="s">
        <v>69</v>
      </c>
      <c r="G80" s="88" t="s">
        <v>8</v>
      </c>
      <c r="H80" s="88" t="s">
        <v>16</v>
      </c>
      <c r="I80" s="2">
        <v>28</v>
      </c>
      <c r="J80" s="125">
        <v>11.97</v>
      </c>
      <c r="K80" s="1">
        <v>0.06</v>
      </c>
      <c r="L80" s="125">
        <v>1.68</v>
      </c>
      <c r="M80" s="1"/>
      <c r="N80" s="1"/>
      <c r="O80" s="1"/>
      <c r="P80" s="1"/>
      <c r="Q80" s="1"/>
      <c r="R80" s="125"/>
      <c r="S80" s="125">
        <f t="shared" si="15"/>
        <v>13.65</v>
      </c>
    </row>
    <row r="81" spans="1:19" ht="12.75" outlineLevel="2">
      <c r="A81" s="88" t="s">
        <v>67</v>
      </c>
      <c r="B81" s="88" t="s">
        <v>10</v>
      </c>
      <c r="D81" s="88" t="s">
        <v>68</v>
      </c>
      <c r="E81" s="88" t="s">
        <v>42</v>
      </c>
      <c r="F81" s="88" t="s">
        <v>69</v>
      </c>
      <c r="G81" s="88" t="s">
        <v>8</v>
      </c>
      <c r="H81" s="88" t="s">
        <v>18</v>
      </c>
      <c r="I81" s="2">
        <v>26</v>
      </c>
      <c r="J81" s="125">
        <v>36.28300000000001</v>
      </c>
      <c r="K81" s="1">
        <v>0.06</v>
      </c>
      <c r="L81" s="125">
        <v>1.56</v>
      </c>
      <c r="M81" s="1"/>
      <c r="N81" s="1"/>
      <c r="O81" s="1"/>
      <c r="P81" s="1"/>
      <c r="Q81" s="1"/>
      <c r="R81" s="125"/>
      <c r="S81" s="125">
        <f t="shared" si="15"/>
        <v>37.84300000000001</v>
      </c>
    </row>
    <row r="82" spans="1:19" ht="12.75" outlineLevel="2">
      <c r="A82" s="88" t="s">
        <v>67</v>
      </c>
      <c r="B82" s="88" t="s">
        <v>10</v>
      </c>
      <c r="D82" s="88" t="s">
        <v>68</v>
      </c>
      <c r="E82" s="88" t="s">
        <v>42</v>
      </c>
      <c r="F82" s="88" t="s">
        <v>69</v>
      </c>
      <c r="G82" s="88" t="s">
        <v>8</v>
      </c>
      <c r="H82" s="88" t="s">
        <v>19</v>
      </c>
      <c r="I82" s="2">
        <v>723</v>
      </c>
      <c r="J82" s="125">
        <v>832.9</v>
      </c>
      <c r="K82" s="1">
        <v>0.06</v>
      </c>
      <c r="L82" s="125">
        <v>43.38</v>
      </c>
      <c r="M82" s="1"/>
      <c r="N82" s="1"/>
      <c r="O82" s="1"/>
      <c r="P82" s="1"/>
      <c r="Q82" s="1"/>
      <c r="R82" s="125"/>
      <c r="S82" s="125">
        <f t="shared" si="15"/>
        <v>876.28</v>
      </c>
    </row>
    <row r="83" spans="1:19" ht="12.75" outlineLevel="2">
      <c r="A83" s="88" t="s">
        <v>67</v>
      </c>
      <c r="B83" s="88" t="s">
        <v>10</v>
      </c>
      <c r="D83" s="88" t="s">
        <v>68</v>
      </c>
      <c r="E83" s="88" t="s">
        <v>42</v>
      </c>
      <c r="F83" s="88" t="s">
        <v>69</v>
      </c>
      <c r="G83" s="88" t="s">
        <v>8</v>
      </c>
      <c r="H83" s="88" t="s">
        <v>29</v>
      </c>
      <c r="I83" s="2">
        <v>3</v>
      </c>
      <c r="J83" s="125">
        <v>6.18</v>
      </c>
      <c r="K83" s="1">
        <v>0.06</v>
      </c>
      <c r="L83" s="125">
        <v>0.18</v>
      </c>
      <c r="M83" s="1"/>
      <c r="N83" s="1"/>
      <c r="O83" s="1"/>
      <c r="P83" s="1"/>
      <c r="Q83" s="1"/>
      <c r="R83" s="125"/>
      <c r="S83" s="125">
        <f t="shared" si="15"/>
        <v>6.359999999999999</v>
      </c>
    </row>
    <row r="84" spans="1:19" ht="12.75" outlineLevel="2">
      <c r="A84" s="88" t="s">
        <v>67</v>
      </c>
      <c r="B84" s="88" t="s">
        <v>10</v>
      </c>
      <c r="D84" s="88" t="s">
        <v>68</v>
      </c>
      <c r="E84" s="88" t="s">
        <v>42</v>
      </c>
      <c r="F84" s="88" t="s">
        <v>69</v>
      </c>
      <c r="G84" s="88" t="s">
        <v>8</v>
      </c>
      <c r="H84" s="88" t="s">
        <v>31</v>
      </c>
      <c r="I84" s="2">
        <v>242</v>
      </c>
      <c r="J84" s="125">
        <v>74.042</v>
      </c>
      <c r="K84" s="1">
        <v>0.1</v>
      </c>
      <c r="L84" s="125">
        <v>24.2</v>
      </c>
      <c r="M84" s="1"/>
      <c r="N84" s="1"/>
      <c r="O84" s="1"/>
      <c r="P84" s="1"/>
      <c r="Q84" s="1"/>
      <c r="R84" s="125"/>
      <c r="S84" s="125">
        <f t="shared" si="15"/>
        <v>98.242</v>
      </c>
    </row>
    <row r="85" spans="1:19" ht="12.75" outlineLevel="2">
      <c r="A85" s="88" t="s">
        <v>67</v>
      </c>
      <c r="B85" s="88" t="s">
        <v>10</v>
      </c>
      <c r="D85" s="88" t="s">
        <v>68</v>
      </c>
      <c r="E85" s="88" t="s">
        <v>42</v>
      </c>
      <c r="F85" s="88" t="s">
        <v>69</v>
      </c>
      <c r="G85" s="88" t="s">
        <v>8</v>
      </c>
      <c r="H85" s="88" t="s">
        <v>52</v>
      </c>
      <c r="I85" s="2">
        <v>8</v>
      </c>
      <c r="J85" s="125">
        <v>6.3</v>
      </c>
      <c r="K85" s="1">
        <v>0.06</v>
      </c>
      <c r="L85" s="125">
        <v>0.48</v>
      </c>
      <c r="M85" s="1"/>
      <c r="N85" s="1"/>
      <c r="O85" s="1"/>
      <c r="P85" s="1"/>
      <c r="Q85" s="1"/>
      <c r="R85" s="125"/>
      <c r="S85" s="125">
        <f t="shared" si="15"/>
        <v>6.779999999999999</v>
      </c>
    </row>
    <row r="86" spans="1:19" ht="12.75" outlineLevel="2">
      <c r="A86" s="88" t="s">
        <v>67</v>
      </c>
      <c r="B86" s="88" t="s">
        <v>10</v>
      </c>
      <c r="D86" s="88" t="s">
        <v>68</v>
      </c>
      <c r="E86" s="88" t="s">
        <v>42</v>
      </c>
      <c r="F86" s="88" t="s">
        <v>69</v>
      </c>
      <c r="G86" s="88" t="s">
        <v>8</v>
      </c>
      <c r="H86" s="88" t="s">
        <v>71</v>
      </c>
      <c r="I86" s="2">
        <v>89</v>
      </c>
      <c r="J86" s="125">
        <v>73.15</v>
      </c>
      <c r="K86" s="1">
        <v>0.06</v>
      </c>
      <c r="L86" s="125">
        <v>5.34</v>
      </c>
      <c r="M86" s="1"/>
      <c r="N86" s="1"/>
      <c r="O86" s="1"/>
      <c r="P86" s="1"/>
      <c r="Q86" s="1"/>
      <c r="R86" s="125"/>
      <c r="S86" s="125">
        <f t="shared" si="15"/>
        <v>78.49000000000001</v>
      </c>
    </row>
    <row r="87" spans="1:19" ht="12.75" outlineLevel="2">
      <c r="A87" s="88" t="s">
        <v>67</v>
      </c>
      <c r="B87" s="88" t="s">
        <v>10</v>
      </c>
      <c r="D87" s="88" t="s">
        <v>68</v>
      </c>
      <c r="E87" s="88" t="s">
        <v>42</v>
      </c>
      <c r="F87" s="88" t="s">
        <v>69</v>
      </c>
      <c r="G87" s="88" t="s">
        <v>8</v>
      </c>
      <c r="H87" s="88" t="s">
        <v>59</v>
      </c>
      <c r="I87" s="2">
        <v>13</v>
      </c>
      <c r="J87" s="125">
        <v>90.32</v>
      </c>
      <c r="K87" s="1">
        <v>0.06</v>
      </c>
      <c r="L87" s="125">
        <v>0.78</v>
      </c>
      <c r="M87" s="1"/>
      <c r="N87" s="1"/>
      <c r="O87" s="1"/>
      <c r="P87" s="1"/>
      <c r="Q87" s="1"/>
      <c r="R87" s="125"/>
      <c r="S87" s="125">
        <f t="shared" si="15"/>
        <v>91.1</v>
      </c>
    </row>
    <row r="88" spans="1:19" ht="12.75" outlineLevel="2">
      <c r="A88" s="88" t="s">
        <v>67</v>
      </c>
      <c r="B88" s="88" t="s">
        <v>10</v>
      </c>
      <c r="D88" s="88" t="s">
        <v>68</v>
      </c>
      <c r="E88" s="88" t="s">
        <v>42</v>
      </c>
      <c r="F88" s="88" t="s">
        <v>69</v>
      </c>
      <c r="G88" s="88" t="s">
        <v>8</v>
      </c>
      <c r="H88" s="88" t="s">
        <v>21</v>
      </c>
      <c r="I88" s="2">
        <v>1193</v>
      </c>
      <c r="J88" s="125">
        <v>391.875</v>
      </c>
      <c r="K88" s="1">
        <v>0.1</v>
      </c>
      <c r="L88" s="125">
        <v>119.3</v>
      </c>
      <c r="M88" s="1"/>
      <c r="N88" s="1"/>
      <c r="O88" s="1"/>
      <c r="P88" s="1"/>
      <c r="Q88" s="1"/>
      <c r="R88" s="125"/>
      <c r="S88" s="125">
        <f t="shared" si="15"/>
        <v>511.175</v>
      </c>
    </row>
    <row r="89" spans="1:19" ht="12.75" outlineLevel="2">
      <c r="A89" s="88" t="s">
        <v>67</v>
      </c>
      <c r="B89" s="88" t="s">
        <v>10</v>
      </c>
      <c r="D89" s="88" t="s">
        <v>68</v>
      </c>
      <c r="E89" s="88" t="s">
        <v>42</v>
      </c>
      <c r="F89" s="88" t="s">
        <v>69</v>
      </c>
      <c r="G89" s="88" t="s">
        <v>8</v>
      </c>
      <c r="H89" s="88" t="s">
        <v>61</v>
      </c>
      <c r="I89" s="2">
        <v>1</v>
      </c>
      <c r="J89" s="125">
        <v>5.93</v>
      </c>
      <c r="K89" s="1">
        <v>0.06</v>
      </c>
      <c r="L89" s="125">
        <v>0.06</v>
      </c>
      <c r="M89" s="1"/>
      <c r="N89" s="1"/>
      <c r="O89" s="1"/>
      <c r="P89" s="1"/>
      <c r="Q89" s="1"/>
      <c r="R89" s="125"/>
      <c r="S89" s="125">
        <f t="shared" si="15"/>
        <v>5.989999999999999</v>
      </c>
    </row>
    <row r="90" spans="1:19" ht="12.75" outlineLevel="2">
      <c r="A90" s="88" t="s">
        <v>67</v>
      </c>
      <c r="B90" s="88" t="s">
        <v>10</v>
      </c>
      <c r="D90" s="88" t="s">
        <v>68</v>
      </c>
      <c r="E90" s="88" t="s">
        <v>42</v>
      </c>
      <c r="F90" s="88" t="s">
        <v>69</v>
      </c>
      <c r="G90" s="88" t="s">
        <v>8</v>
      </c>
      <c r="H90" s="88" t="s">
        <v>9</v>
      </c>
      <c r="I90" s="2">
        <v>1</v>
      </c>
      <c r="J90" s="125">
        <v>5.88</v>
      </c>
      <c r="K90" s="1"/>
      <c r="L90" s="125">
        <v>0</v>
      </c>
      <c r="M90" s="1"/>
      <c r="N90" s="1"/>
      <c r="O90" s="1"/>
      <c r="P90" s="1"/>
      <c r="Q90" s="1"/>
      <c r="R90" s="125"/>
      <c r="S90" s="125">
        <f t="shared" si="15"/>
        <v>5.88</v>
      </c>
    </row>
    <row r="91" spans="1:19" ht="12.75" outlineLevel="2">
      <c r="A91" s="88" t="s">
        <v>67</v>
      </c>
      <c r="B91" s="88" t="s">
        <v>10</v>
      </c>
      <c r="D91" s="88" t="s">
        <v>68</v>
      </c>
      <c r="E91" s="88" t="s">
        <v>42</v>
      </c>
      <c r="F91" s="88" t="s">
        <v>69</v>
      </c>
      <c r="G91" s="88" t="s">
        <v>22</v>
      </c>
      <c r="H91" s="88" t="s">
        <v>23</v>
      </c>
      <c r="I91" s="90"/>
      <c r="M91" s="1"/>
      <c r="N91" s="1"/>
      <c r="O91" s="1"/>
      <c r="P91" s="1">
        <v>180</v>
      </c>
      <c r="Q91" s="1"/>
      <c r="R91" s="125"/>
      <c r="S91" s="125">
        <f t="shared" si="15"/>
        <v>180</v>
      </c>
    </row>
    <row r="92" spans="1:19" ht="12.75" outlineLevel="2">
      <c r="A92" s="88" t="s">
        <v>67</v>
      </c>
      <c r="B92" s="88" t="s">
        <v>10</v>
      </c>
      <c r="D92" s="88" t="s">
        <v>68</v>
      </c>
      <c r="E92" s="88" t="s">
        <v>42</v>
      </c>
      <c r="F92" s="88" t="s">
        <v>69</v>
      </c>
      <c r="G92" s="88" t="s">
        <v>22</v>
      </c>
      <c r="H92" s="88" t="s">
        <v>62</v>
      </c>
      <c r="I92" s="2"/>
      <c r="J92" s="125"/>
      <c r="K92" s="1"/>
      <c r="M92" s="1"/>
      <c r="N92" s="1">
        <v>1.083225806451613</v>
      </c>
      <c r="O92" s="1">
        <f>+$O$1*N92</f>
        <v>77.99225806451614</v>
      </c>
      <c r="P92" s="1"/>
      <c r="Q92" s="1"/>
      <c r="R92" s="125"/>
      <c r="S92" s="125">
        <f t="shared" si="15"/>
        <v>77.99225806451614</v>
      </c>
    </row>
    <row r="93" spans="1:20" ht="12.75" outlineLevel="2">
      <c r="A93" s="88" t="s">
        <v>67</v>
      </c>
      <c r="B93" s="88" t="s">
        <v>10</v>
      </c>
      <c r="D93" s="88" t="s">
        <v>68</v>
      </c>
      <c r="E93" s="88" t="s">
        <v>42</v>
      </c>
      <c r="F93" s="88" t="s">
        <v>69</v>
      </c>
      <c r="G93" s="88" t="s">
        <v>22</v>
      </c>
      <c r="H93" s="88" t="s">
        <v>24</v>
      </c>
      <c r="I93" s="2"/>
      <c r="J93" s="125"/>
      <c r="K93" s="1"/>
      <c r="M93" s="1"/>
      <c r="N93" s="1"/>
      <c r="O93" s="1"/>
      <c r="P93" s="1"/>
      <c r="Q93" s="1">
        <v>2</v>
      </c>
      <c r="R93" s="125">
        <f>+$R$1*Q93</f>
        <v>6270</v>
      </c>
      <c r="S93" s="125">
        <f t="shared" si="15"/>
        <v>6270</v>
      </c>
      <c r="T93" s="88" t="s">
        <v>70</v>
      </c>
    </row>
    <row r="94" spans="1:19" ht="12.75" outlineLevel="1">
      <c r="A94" s="128" t="s">
        <v>1043</v>
      </c>
      <c r="I94" s="116">
        <f>SUBTOTAL(9,I79:I93)</f>
        <v>2349</v>
      </c>
      <c r="J94" s="127">
        <f>SUBTOTAL(9,J79:J93)</f>
        <v>1566.73</v>
      </c>
      <c r="K94" s="103"/>
      <c r="L94" s="127">
        <f aca="true" t="shared" si="16" ref="L94:S94">SUBTOTAL(9,L79:L93)</f>
        <v>198.28000000000003</v>
      </c>
      <c r="M94" s="103">
        <f t="shared" si="16"/>
        <v>0</v>
      </c>
      <c r="N94" s="103">
        <f t="shared" si="16"/>
        <v>1.083225806451613</v>
      </c>
      <c r="O94" s="103">
        <f t="shared" si="16"/>
        <v>77.99225806451614</v>
      </c>
      <c r="P94" s="103">
        <f t="shared" si="16"/>
        <v>180</v>
      </c>
      <c r="Q94" s="103">
        <f t="shared" si="16"/>
        <v>2</v>
      </c>
      <c r="R94" s="127">
        <f t="shared" si="16"/>
        <v>6270</v>
      </c>
      <c r="S94" s="127">
        <f t="shared" si="16"/>
        <v>8293.002258064516</v>
      </c>
    </row>
    <row r="95" spans="1:19" ht="12.75" outlineLevel="2">
      <c r="A95" s="88" t="s">
        <v>72</v>
      </c>
      <c r="B95" s="88" t="s">
        <v>10</v>
      </c>
      <c r="D95" s="88" t="s">
        <v>68</v>
      </c>
      <c r="E95" s="88" t="s">
        <v>42</v>
      </c>
      <c r="F95" s="88" t="s">
        <v>73</v>
      </c>
      <c r="G95" s="88" t="s">
        <v>8</v>
      </c>
      <c r="H95" s="88" t="s">
        <v>19</v>
      </c>
      <c r="I95" s="2">
        <v>21</v>
      </c>
      <c r="J95" s="125">
        <v>19.47</v>
      </c>
      <c r="K95" s="1">
        <v>0.06</v>
      </c>
      <c r="L95" s="125">
        <v>1.26</v>
      </c>
      <c r="M95" s="1"/>
      <c r="N95" s="1"/>
      <c r="O95" s="1"/>
      <c r="P95" s="1"/>
      <c r="S95" s="125">
        <f>+R95+P95+O95+M95+L95+J95</f>
        <v>20.73</v>
      </c>
    </row>
    <row r="96" spans="1:19" ht="12.75" outlineLevel="2">
      <c r="A96" s="88" t="s">
        <v>72</v>
      </c>
      <c r="B96" s="88" t="s">
        <v>10</v>
      </c>
      <c r="D96" s="88" t="s">
        <v>68</v>
      </c>
      <c r="E96" s="88" t="s">
        <v>42</v>
      </c>
      <c r="F96" s="88" t="s">
        <v>73</v>
      </c>
      <c r="G96" s="88" t="s">
        <v>8</v>
      </c>
      <c r="H96" s="88" t="s">
        <v>21</v>
      </c>
      <c r="I96" s="2">
        <v>1721</v>
      </c>
      <c r="J96" s="125">
        <v>508.045</v>
      </c>
      <c r="K96" s="1">
        <v>0.1</v>
      </c>
      <c r="L96" s="125">
        <v>172.1</v>
      </c>
      <c r="M96" s="1"/>
      <c r="N96" s="1"/>
      <c r="O96" s="1"/>
      <c r="P96" s="1"/>
      <c r="S96" s="125">
        <f>+R96+P96+O96+M96+L96+J96</f>
        <v>680.145</v>
      </c>
    </row>
    <row r="97" spans="1:19" ht="12.75" outlineLevel="2">
      <c r="A97" s="88" t="s">
        <v>72</v>
      </c>
      <c r="B97" s="88" t="s">
        <v>10</v>
      </c>
      <c r="D97" s="88" t="s">
        <v>68</v>
      </c>
      <c r="E97" s="88" t="s">
        <v>42</v>
      </c>
      <c r="F97" s="88" t="s">
        <v>73</v>
      </c>
      <c r="G97" s="88" t="s">
        <v>22</v>
      </c>
      <c r="H97" s="88" t="s">
        <v>23</v>
      </c>
      <c r="I97" s="90"/>
      <c r="M97" s="1"/>
      <c r="N97" s="1"/>
      <c r="O97" s="1"/>
      <c r="P97" s="1">
        <v>15</v>
      </c>
      <c r="S97" s="125">
        <f>+R97+P97+O97+M97+L97+J97</f>
        <v>15</v>
      </c>
    </row>
    <row r="98" spans="1:19" ht="12.75" outlineLevel="1">
      <c r="A98" s="128" t="s">
        <v>1044</v>
      </c>
      <c r="I98" s="116">
        <f>SUBTOTAL(9,I95:I97)</f>
        <v>1742</v>
      </c>
      <c r="J98" s="127">
        <f>SUBTOTAL(9,J95:J97)</f>
        <v>527.515</v>
      </c>
      <c r="K98" s="103"/>
      <c r="L98" s="127">
        <f aca="true" t="shared" si="17" ref="L98:S98">SUBTOTAL(9,L95:L97)</f>
        <v>173.35999999999999</v>
      </c>
      <c r="M98" s="103">
        <f t="shared" si="17"/>
        <v>0</v>
      </c>
      <c r="N98" s="103">
        <f t="shared" si="17"/>
        <v>0</v>
      </c>
      <c r="O98" s="103">
        <f t="shared" si="17"/>
        <v>0</v>
      </c>
      <c r="P98" s="103">
        <f t="shared" si="17"/>
        <v>15</v>
      </c>
      <c r="Q98" s="103">
        <f t="shared" si="17"/>
        <v>0</v>
      </c>
      <c r="R98" s="127">
        <f t="shared" si="17"/>
        <v>0</v>
      </c>
      <c r="S98" s="127">
        <f t="shared" si="17"/>
        <v>715.875</v>
      </c>
    </row>
    <row r="99" spans="1:19" ht="12.75" outlineLevel="2">
      <c r="A99" s="88" t="s">
        <v>74</v>
      </c>
      <c r="B99" s="88" t="s">
        <v>10</v>
      </c>
      <c r="D99" s="88" t="s">
        <v>68</v>
      </c>
      <c r="E99" s="88" t="s">
        <v>42</v>
      </c>
      <c r="F99" s="88" t="s">
        <v>75</v>
      </c>
      <c r="G99" s="88" t="s">
        <v>8</v>
      </c>
      <c r="H99" s="88" t="s">
        <v>18</v>
      </c>
      <c r="I99" s="2">
        <v>15</v>
      </c>
      <c r="J99" s="125">
        <v>7.53</v>
      </c>
      <c r="K99" s="1">
        <v>0.06</v>
      </c>
      <c r="L99" s="125">
        <v>0.9</v>
      </c>
      <c r="M99" s="1"/>
      <c r="N99" s="1"/>
      <c r="O99" s="1"/>
      <c r="P99" s="1"/>
      <c r="S99" s="125">
        <f aca="true" t="shared" si="18" ref="S99:S104">+R99+P99+O99+M99+L99+J99</f>
        <v>8.43</v>
      </c>
    </row>
    <row r="100" spans="1:19" ht="12.75" outlineLevel="2">
      <c r="A100" s="88" t="s">
        <v>74</v>
      </c>
      <c r="B100" s="88" t="s">
        <v>10</v>
      </c>
      <c r="D100" s="88" t="s">
        <v>68</v>
      </c>
      <c r="E100" s="88" t="s">
        <v>42</v>
      </c>
      <c r="F100" s="88" t="s">
        <v>75</v>
      </c>
      <c r="G100" s="88" t="s">
        <v>8</v>
      </c>
      <c r="H100" s="88" t="s">
        <v>19</v>
      </c>
      <c r="I100" s="2">
        <v>598</v>
      </c>
      <c r="J100" s="125">
        <v>365.31</v>
      </c>
      <c r="K100" s="1">
        <v>0.06</v>
      </c>
      <c r="L100" s="125">
        <v>35.88</v>
      </c>
      <c r="M100" s="1"/>
      <c r="N100" s="1"/>
      <c r="O100" s="1"/>
      <c r="P100" s="1"/>
      <c r="S100" s="125">
        <f t="shared" si="18"/>
        <v>401.19</v>
      </c>
    </row>
    <row r="101" spans="1:19" ht="12.75" outlineLevel="2">
      <c r="A101" s="88" t="s">
        <v>74</v>
      </c>
      <c r="B101" s="88" t="s">
        <v>10</v>
      </c>
      <c r="D101" s="88" t="s">
        <v>68</v>
      </c>
      <c r="E101" s="88" t="s">
        <v>42</v>
      </c>
      <c r="F101" s="88" t="s">
        <v>75</v>
      </c>
      <c r="G101" s="88" t="s">
        <v>8</v>
      </c>
      <c r="H101" s="88" t="s">
        <v>29</v>
      </c>
      <c r="I101" s="2">
        <v>7</v>
      </c>
      <c r="J101" s="125">
        <v>5.85</v>
      </c>
      <c r="K101" s="1">
        <v>0.06</v>
      </c>
      <c r="L101" s="125">
        <v>0.42</v>
      </c>
      <c r="M101" s="1"/>
      <c r="N101" s="1"/>
      <c r="O101" s="1"/>
      <c r="P101" s="1"/>
      <c r="S101" s="125">
        <f t="shared" si="18"/>
        <v>6.27</v>
      </c>
    </row>
    <row r="102" spans="1:19" ht="12.75" outlineLevel="2">
      <c r="A102" s="88" t="s">
        <v>74</v>
      </c>
      <c r="B102" s="88" t="s">
        <v>10</v>
      </c>
      <c r="D102" s="88" t="s">
        <v>68</v>
      </c>
      <c r="E102" s="88" t="s">
        <v>42</v>
      </c>
      <c r="F102" s="88" t="s">
        <v>75</v>
      </c>
      <c r="G102" s="88" t="s">
        <v>8</v>
      </c>
      <c r="H102" s="88" t="s">
        <v>71</v>
      </c>
      <c r="I102" s="2">
        <v>6</v>
      </c>
      <c r="J102" s="125">
        <v>4.41</v>
      </c>
      <c r="K102" s="1">
        <v>0.06</v>
      </c>
      <c r="L102" s="125">
        <v>0.36</v>
      </c>
      <c r="M102" s="1"/>
      <c r="N102" s="1"/>
      <c r="O102" s="1"/>
      <c r="P102" s="1"/>
      <c r="S102" s="125">
        <f t="shared" si="18"/>
        <v>4.7700000000000005</v>
      </c>
    </row>
    <row r="103" spans="1:19" ht="12.75" outlineLevel="2">
      <c r="A103" s="88" t="s">
        <v>74</v>
      </c>
      <c r="B103" s="88" t="s">
        <v>10</v>
      </c>
      <c r="D103" s="88" t="s">
        <v>68</v>
      </c>
      <c r="E103" s="88" t="s">
        <v>42</v>
      </c>
      <c r="F103" s="88" t="s">
        <v>75</v>
      </c>
      <c r="G103" s="88" t="s">
        <v>8</v>
      </c>
      <c r="H103" s="88" t="s">
        <v>21</v>
      </c>
      <c r="I103" s="2">
        <v>7518</v>
      </c>
      <c r="J103" s="125">
        <v>3199.49</v>
      </c>
      <c r="K103" s="1">
        <v>0.1</v>
      </c>
      <c r="L103" s="125">
        <v>751.8</v>
      </c>
      <c r="M103" s="1"/>
      <c r="N103" s="1"/>
      <c r="O103" s="1"/>
      <c r="P103" s="1"/>
      <c r="S103" s="125">
        <f t="shared" si="18"/>
        <v>3951.29</v>
      </c>
    </row>
    <row r="104" spans="1:19" ht="12.75" outlineLevel="2">
      <c r="A104" s="88" t="s">
        <v>74</v>
      </c>
      <c r="B104" s="88" t="s">
        <v>10</v>
      </c>
      <c r="D104" s="88" t="s">
        <v>68</v>
      </c>
      <c r="E104" s="88" t="s">
        <v>42</v>
      </c>
      <c r="F104" s="88" t="s">
        <v>75</v>
      </c>
      <c r="G104" s="88" t="s">
        <v>22</v>
      </c>
      <c r="H104" s="88" t="s">
        <v>23</v>
      </c>
      <c r="I104" s="90"/>
      <c r="M104" s="1"/>
      <c r="N104" s="1"/>
      <c r="O104" s="1"/>
      <c r="P104" s="1">
        <v>90</v>
      </c>
      <c r="S104" s="125">
        <f t="shared" si="18"/>
        <v>90</v>
      </c>
    </row>
    <row r="105" spans="1:19" ht="12.75" outlineLevel="1">
      <c r="A105" s="128" t="s">
        <v>1045</v>
      </c>
      <c r="I105" s="116">
        <f>SUBTOTAL(9,I99:I104)</f>
        <v>8144</v>
      </c>
      <c r="J105" s="127">
        <f>SUBTOTAL(9,J99:J104)</f>
        <v>3582.5899999999997</v>
      </c>
      <c r="K105" s="103"/>
      <c r="L105" s="127">
        <f aca="true" t="shared" si="19" ref="L105:S105">SUBTOTAL(9,L99:L104)</f>
        <v>789.3599999999999</v>
      </c>
      <c r="M105" s="103">
        <f t="shared" si="19"/>
        <v>0</v>
      </c>
      <c r="N105" s="103">
        <f t="shared" si="19"/>
        <v>0</v>
      </c>
      <c r="O105" s="103">
        <f t="shared" si="19"/>
        <v>0</v>
      </c>
      <c r="P105" s="103">
        <f t="shared" si="19"/>
        <v>90</v>
      </c>
      <c r="Q105" s="103">
        <f t="shared" si="19"/>
        <v>0</v>
      </c>
      <c r="R105" s="127">
        <f t="shared" si="19"/>
        <v>0</v>
      </c>
      <c r="S105" s="127">
        <f t="shared" si="19"/>
        <v>4461.95</v>
      </c>
    </row>
    <row r="106" spans="1:19" ht="12.75" outlineLevel="2">
      <c r="A106" s="88" t="s">
        <v>76</v>
      </c>
      <c r="B106" s="88" t="s">
        <v>10</v>
      </c>
      <c r="D106" s="88" t="s">
        <v>68</v>
      </c>
      <c r="E106" s="88" t="s">
        <v>42</v>
      </c>
      <c r="F106" s="88" t="s">
        <v>77</v>
      </c>
      <c r="G106" s="88" t="s">
        <v>8</v>
      </c>
      <c r="H106" s="88" t="s">
        <v>28</v>
      </c>
      <c r="I106" s="2">
        <v>46</v>
      </c>
      <c r="J106" s="125">
        <v>50.06</v>
      </c>
      <c r="K106" s="1">
        <v>0.06</v>
      </c>
      <c r="L106" s="125">
        <v>2.76</v>
      </c>
      <c r="M106" s="1"/>
      <c r="N106" s="1"/>
      <c r="O106" s="1"/>
      <c r="P106" s="1"/>
      <c r="S106" s="125">
        <f aca="true" t="shared" si="20" ref="S106:S112">+R106+P106+O106+M106+L106+J106</f>
        <v>52.82</v>
      </c>
    </row>
    <row r="107" spans="1:19" ht="12.75" outlineLevel="2">
      <c r="A107" s="88" t="s">
        <v>76</v>
      </c>
      <c r="B107" s="88" t="s">
        <v>10</v>
      </c>
      <c r="D107" s="88" t="s">
        <v>68</v>
      </c>
      <c r="E107" s="88" t="s">
        <v>42</v>
      </c>
      <c r="F107" s="88" t="s">
        <v>77</v>
      </c>
      <c r="G107" s="88" t="s">
        <v>8</v>
      </c>
      <c r="H107" s="88" t="s">
        <v>16</v>
      </c>
      <c r="I107" s="2">
        <v>1</v>
      </c>
      <c r="J107" s="125">
        <v>0.41</v>
      </c>
      <c r="K107" s="1">
        <v>0.06</v>
      </c>
      <c r="L107" s="125">
        <v>0.06</v>
      </c>
      <c r="M107" s="1"/>
      <c r="N107" s="1"/>
      <c r="O107" s="1"/>
      <c r="P107" s="1"/>
      <c r="S107" s="125">
        <f t="shared" si="20"/>
        <v>0.47</v>
      </c>
    </row>
    <row r="108" spans="1:19" ht="12.75" outlineLevel="2">
      <c r="A108" s="88" t="s">
        <v>76</v>
      </c>
      <c r="B108" s="88" t="s">
        <v>10</v>
      </c>
      <c r="D108" s="88" t="s">
        <v>68</v>
      </c>
      <c r="E108" s="88" t="s">
        <v>42</v>
      </c>
      <c r="F108" s="88" t="s">
        <v>77</v>
      </c>
      <c r="G108" s="88" t="s">
        <v>8</v>
      </c>
      <c r="H108" s="88" t="s">
        <v>19</v>
      </c>
      <c r="I108" s="2">
        <v>54</v>
      </c>
      <c r="J108" s="125">
        <v>121.19</v>
      </c>
      <c r="K108" s="1">
        <v>0.06</v>
      </c>
      <c r="L108" s="125">
        <v>3.24</v>
      </c>
      <c r="M108" s="1"/>
      <c r="N108" s="1"/>
      <c r="O108" s="1"/>
      <c r="P108" s="1"/>
      <c r="S108" s="125">
        <f t="shared" si="20"/>
        <v>124.42999999999999</v>
      </c>
    </row>
    <row r="109" spans="1:19" ht="12.75" outlineLevel="2">
      <c r="A109" s="88" t="s">
        <v>76</v>
      </c>
      <c r="B109" s="88" t="s">
        <v>10</v>
      </c>
      <c r="D109" s="88" t="s">
        <v>68</v>
      </c>
      <c r="E109" s="88" t="s">
        <v>42</v>
      </c>
      <c r="F109" s="88" t="s">
        <v>77</v>
      </c>
      <c r="G109" s="88" t="s">
        <v>8</v>
      </c>
      <c r="H109" s="88" t="s">
        <v>78</v>
      </c>
      <c r="I109" s="2">
        <v>2</v>
      </c>
      <c r="J109" s="125">
        <v>1.8</v>
      </c>
      <c r="K109" s="1">
        <v>0.06</v>
      </c>
      <c r="L109" s="125">
        <v>0.12</v>
      </c>
      <c r="M109" s="1"/>
      <c r="N109" s="1"/>
      <c r="O109" s="1"/>
      <c r="P109" s="1"/>
      <c r="S109" s="125">
        <f t="shared" si="20"/>
        <v>1.92</v>
      </c>
    </row>
    <row r="110" spans="1:19" ht="12.75" outlineLevel="2">
      <c r="A110" s="88" t="s">
        <v>76</v>
      </c>
      <c r="B110" s="88" t="s">
        <v>10</v>
      </c>
      <c r="D110" s="88" t="s">
        <v>68</v>
      </c>
      <c r="E110" s="88" t="s">
        <v>42</v>
      </c>
      <c r="F110" s="88" t="s">
        <v>77</v>
      </c>
      <c r="G110" s="88" t="s">
        <v>8</v>
      </c>
      <c r="H110" s="88" t="s">
        <v>71</v>
      </c>
      <c r="I110" s="2">
        <v>141</v>
      </c>
      <c r="J110" s="125">
        <v>88.74</v>
      </c>
      <c r="K110" s="1">
        <v>0.06</v>
      </c>
      <c r="L110" s="125">
        <v>8.46</v>
      </c>
      <c r="M110" s="1"/>
      <c r="N110" s="1"/>
      <c r="O110" s="1"/>
      <c r="P110" s="1"/>
      <c r="S110" s="125">
        <f t="shared" si="20"/>
        <v>97.19999999999999</v>
      </c>
    </row>
    <row r="111" spans="1:19" ht="12.75" outlineLevel="2">
      <c r="A111" s="88" t="s">
        <v>76</v>
      </c>
      <c r="B111" s="88" t="s">
        <v>10</v>
      </c>
      <c r="D111" s="88" t="s">
        <v>68</v>
      </c>
      <c r="E111" s="88" t="s">
        <v>42</v>
      </c>
      <c r="F111" s="88" t="s">
        <v>77</v>
      </c>
      <c r="G111" s="88" t="s">
        <v>8</v>
      </c>
      <c r="H111" s="88" t="s">
        <v>21</v>
      </c>
      <c r="I111" s="2">
        <v>3097</v>
      </c>
      <c r="J111" s="125">
        <v>985.3710000000001</v>
      </c>
      <c r="K111" s="1">
        <v>0.1</v>
      </c>
      <c r="L111" s="125">
        <v>309.7</v>
      </c>
      <c r="M111" s="1"/>
      <c r="N111" s="1"/>
      <c r="O111" s="1"/>
      <c r="P111" s="1"/>
      <c r="S111" s="125">
        <f t="shared" si="20"/>
        <v>1295.0710000000001</v>
      </c>
    </row>
    <row r="112" spans="1:19" ht="12.75" outlineLevel="2">
      <c r="A112" s="88" t="s">
        <v>76</v>
      </c>
      <c r="B112" s="88" t="s">
        <v>10</v>
      </c>
      <c r="D112" s="88" t="s">
        <v>68</v>
      </c>
      <c r="E112" s="88" t="s">
        <v>42</v>
      </c>
      <c r="F112" s="88" t="s">
        <v>77</v>
      </c>
      <c r="G112" s="88" t="s">
        <v>22</v>
      </c>
      <c r="H112" s="88" t="s">
        <v>23</v>
      </c>
      <c r="I112" s="90"/>
      <c r="M112" s="1"/>
      <c r="N112" s="1"/>
      <c r="O112" s="1"/>
      <c r="P112" s="1">
        <v>60</v>
      </c>
      <c r="S112" s="125">
        <f t="shared" si="20"/>
        <v>60</v>
      </c>
    </row>
    <row r="113" spans="1:19" ht="12.75" outlineLevel="1">
      <c r="A113" s="128" t="s">
        <v>1046</v>
      </c>
      <c r="I113" s="116">
        <f>SUBTOTAL(9,I106:I112)</f>
        <v>3341</v>
      </c>
      <c r="J113" s="127">
        <f>SUBTOTAL(9,J106:J112)</f>
        <v>1247.5710000000001</v>
      </c>
      <c r="K113" s="103"/>
      <c r="L113" s="127">
        <f aca="true" t="shared" si="21" ref="L113:S113">SUBTOTAL(9,L106:L112)</f>
        <v>324.34</v>
      </c>
      <c r="M113" s="103">
        <f t="shared" si="21"/>
        <v>0</v>
      </c>
      <c r="N113" s="103">
        <f t="shared" si="21"/>
        <v>0</v>
      </c>
      <c r="O113" s="103">
        <f t="shared" si="21"/>
        <v>0</v>
      </c>
      <c r="P113" s="103">
        <f t="shared" si="21"/>
        <v>60</v>
      </c>
      <c r="Q113" s="103">
        <f t="shared" si="21"/>
        <v>0</v>
      </c>
      <c r="R113" s="127">
        <f t="shared" si="21"/>
        <v>0</v>
      </c>
      <c r="S113" s="127">
        <f t="shared" si="21"/>
        <v>1631.911</v>
      </c>
    </row>
    <row r="114" spans="1:19" ht="12.75" outlineLevel="2">
      <c r="A114" s="88" t="s">
        <v>79</v>
      </c>
      <c r="B114" s="88" t="s">
        <v>10</v>
      </c>
      <c r="D114" s="88" t="s">
        <v>68</v>
      </c>
      <c r="E114" s="88" t="s">
        <v>42</v>
      </c>
      <c r="F114" s="88" t="s">
        <v>80</v>
      </c>
      <c r="G114" s="88" t="s">
        <v>8</v>
      </c>
      <c r="H114" s="88" t="s">
        <v>31</v>
      </c>
      <c r="I114" s="2">
        <v>19</v>
      </c>
      <c r="J114" s="125">
        <v>5.567</v>
      </c>
      <c r="K114" s="1">
        <v>0.1</v>
      </c>
      <c r="L114" s="125">
        <v>1.9</v>
      </c>
      <c r="M114" s="1"/>
      <c r="N114" s="1"/>
      <c r="O114" s="1"/>
      <c r="P114" s="1"/>
      <c r="S114" s="125">
        <f>+R114+P114+O114+M114+L114+J114</f>
        <v>7.4670000000000005</v>
      </c>
    </row>
    <row r="115" spans="1:19" ht="12.75" outlineLevel="2">
      <c r="A115" s="88" t="s">
        <v>79</v>
      </c>
      <c r="B115" s="88" t="s">
        <v>10</v>
      </c>
      <c r="D115" s="88" t="s">
        <v>68</v>
      </c>
      <c r="E115" s="88" t="s">
        <v>42</v>
      </c>
      <c r="F115" s="88" t="s">
        <v>80</v>
      </c>
      <c r="G115" s="88" t="s">
        <v>22</v>
      </c>
      <c r="H115" s="88" t="s">
        <v>23</v>
      </c>
      <c r="I115" s="90"/>
      <c r="M115" s="1"/>
      <c r="N115" s="1"/>
      <c r="O115" s="1"/>
      <c r="P115" s="1">
        <v>15</v>
      </c>
      <c r="S115" s="125">
        <f>+R115+P115+O115+M115+L115+J115</f>
        <v>15</v>
      </c>
    </row>
    <row r="116" spans="1:19" ht="12.75" outlineLevel="1">
      <c r="A116" s="128" t="s">
        <v>1047</v>
      </c>
      <c r="I116" s="116">
        <f>SUBTOTAL(9,I114:I115)</f>
        <v>19</v>
      </c>
      <c r="J116" s="127">
        <f>SUBTOTAL(9,J114:J115)</f>
        <v>5.567</v>
      </c>
      <c r="K116" s="103"/>
      <c r="L116" s="127">
        <f aca="true" t="shared" si="22" ref="L116:S116">SUBTOTAL(9,L114:L115)</f>
        <v>1.9</v>
      </c>
      <c r="M116" s="103">
        <f t="shared" si="22"/>
        <v>0</v>
      </c>
      <c r="N116" s="103">
        <f t="shared" si="22"/>
        <v>0</v>
      </c>
      <c r="O116" s="103">
        <f t="shared" si="22"/>
        <v>0</v>
      </c>
      <c r="P116" s="103">
        <f t="shared" si="22"/>
        <v>15</v>
      </c>
      <c r="Q116" s="103">
        <f t="shared" si="22"/>
        <v>0</v>
      </c>
      <c r="R116" s="127">
        <f t="shared" si="22"/>
        <v>0</v>
      </c>
      <c r="S116" s="127">
        <f t="shared" si="22"/>
        <v>22.467</v>
      </c>
    </row>
    <row r="117" spans="1:20" ht="12.75" outlineLevel="2">
      <c r="A117" s="88" t="s">
        <v>85</v>
      </c>
      <c r="B117" s="88" t="s">
        <v>10</v>
      </c>
      <c r="D117" s="88" t="s">
        <v>12</v>
      </c>
      <c r="E117" s="88" t="s">
        <v>82</v>
      </c>
      <c r="F117" s="88" t="s">
        <v>83</v>
      </c>
      <c r="G117" s="88" t="s">
        <v>22</v>
      </c>
      <c r="H117" s="88" t="s">
        <v>24</v>
      </c>
      <c r="I117" s="2"/>
      <c r="J117" s="125"/>
      <c r="K117" s="1"/>
      <c r="M117" s="1"/>
      <c r="N117" s="1"/>
      <c r="O117" s="1"/>
      <c r="P117" s="1"/>
      <c r="Q117" s="1">
        <v>1.26</v>
      </c>
      <c r="R117" s="125">
        <f>+$R$1*Q117</f>
        <v>3950.1</v>
      </c>
      <c r="S117" s="125">
        <f>+R117+P117+O117+M117+L117+J117</f>
        <v>3950.1</v>
      </c>
      <c r="T117" s="88" t="s">
        <v>50</v>
      </c>
    </row>
    <row r="118" spans="1:19" ht="12.75" outlineLevel="1">
      <c r="A118" s="128" t="s">
        <v>1048</v>
      </c>
      <c r="I118" s="116">
        <f>SUBTOTAL(9,I117:I117)</f>
        <v>0</v>
      </c>
      <c r="J118" s="127">
        <f>SUBTOTAL(9,J117:J117)</f>
        <v>0</v>
      </c>
      <c r="K118" s="103"/>
      <c r="L118" s="127">
        <f aca="true" t="shared" si="23" ref="L118:S118">SUBTOTAL(9,L117:L117)</f>
        <v>0</v>
      </c>
      <c r="M118" s="103">
        <f t="shared" si="23"/>
        <v>0</v>
      </c>
      <c r="N118" s="103">
        <f t="shared" si="23"/>
        <v>0</v>
      </c>
      <c r="O118" s="103">
        <f t="shared" si="23"/>
        <v>0</v>
      </c>
      <c r="P118" s="103">
        <f t="shared" si="23"/>
        <v>0</v>
      </c>
      <c r="Q118" s="103">
        <f t="shared" si="23"/>
        <v>1.26</v>
      </c>
      <c r="R118" s="127">
        <f t="shared" si="23"/>
        <v>3950.1</v>
      </c>
      <c r="S118" s="127">
        <f t="shared" si="23"/>
        <v>3950.1</v>
      </c>
    </row>
    <row r="119" spans="1:19" ht="12.75" outlineLevel="2">
      <c r="A119" s="88" t="s">
        <v>55</v>
      </c>
      <c r="B119" s="88" t="s">
        <v>10</v>
      </c>
      <c r="D119" s="88" t="s">
        <v>56</v>
      </c>
      <c r="E119" s="88" t="s">
        <v>42</v>
      </c>
      <c r="F119" s="88" t="s">
        <v>57</v>
      </c>
      <c r="G119" s="88" t="s">
        <v>8</v>
      </c>
      <c r="H119" s="88" t="s">
        <v>28</v>
      </c>
      <c r="I119" s="2">
        <v>74</v>
      </c>
      <c r="J119" s="125">
        <v>72.03</v>
      </c>
      <c r="K119" s="1">
        <v>0.06</v>
      </c>
      <c r="L119" s="125">
        <v>4.44</v>
      </c>
      <c r="M119" s="1"/>
      <c r="N119" s="1"/>
      <c r="O119" s="1"/>
      <c r="P119" s="1"/>
      <c r="Q119" s="1"/>
      <c r="R119" s="125"/>
      <c r="S119" s="125">
        <f aca="true" t="shared" si="24" ref="S119:S132">+R119+P119+O119+M119+L119+J119</f>
        <v>76.47</v>
      </c>
    </row>
    <row r="120" spans="1:19" ht="12.75" outlineLevel="2">
      <c r="A120" s="88" t="s">
        <v>55</v>
      </c>
      <c r="B120" s="88" t="s">
        <v>10</v>
      </c>
      <c r="D120" s="88" t="s">
        <v>56</v>
      </c>
      <c r="E120" s="88" t="s">
        <v>42</v>
      </c>
      <c r="F120" s="88" t="s">
        <v>57</v>
      </c>
      <c r="G120" s="88" t="s">
        <v>8</v>
      </c>
      <c r="H120" s="88" t="s">
        <v>16</v>
      </c>
      <c r="I120" s="2">
        <v>1689</v>
      </c>
      <c r="J120" s="125">
        <v>813.8360000000001</v>
      </c>
      <c r="K120" s="1">
        <v>0.06</v>
      </c>
      <c r="L120" s="125">
        <v>101.34</v>
      </c>
      <c r="M120" s="1"/>
      <c r="N120" s="1"/>
      <c r="O120" s="1"/>
      <c r="P120" s="1"/>
      <c r="Q120" s="1"/>
      <c r="R120" s="125"/>
      <c r="S120" s="125">
        <f t="shared" si="24"/>
        <v>915.1760000000002</v>
      </c>
    </row>
    <row r="121" spans="1:19" ht="12.75" outlineLevel="2">
      <c r="A121" s="88" t="s">
        <v>55</v>
      </c>
      <c r="B121" s="88" t="s">
        <v>10</v>
      </c>
      <c r="D121" s="88" t="s">
        <v>56</v>
      </c>
      <c r="E121" s="88" t="s">
        <v>42</v>
      </c>
      <c r="F121" s="88" t="s">
        <v>57</v>
      </c>
      <c r="G121" s="88" t="s">
        <v>8</v>
      </c>
      <c r="H121" s="88" t="s">
        <v>18</v>
      </c>
      <c r="I121" s="2">
        <v>1913</v>
      </c>
      <c r="J121" s="125">
        <v>900.8490000000002</v>
      </c>
      <c r="K121" s="1">
        <v>0.06</v>
      </c>
      <c r="L121" s="125">
        <v>114.78</v>
      </c>
      <c r="M121" s="1"/>
      <c r="N121" s="1"/>
      <c r="O121" s="1"/>
      <c r="P121" s="1"/>
      <c r="Q121" s="1"/>
      <c r="R121" s="125"/>
      <c r="S121" s="125">
        <f t="shared" si="24"/>
        <v>1015.6290000000001</v>
      </c>
    </row>
    <row r="122" spans="1:19" ht="12.75" outlineLevel="2">
      <c r="A122" s="88" t="s">
        <v>55</v>
      </c>
      <c r="B122" s="88" t="s">
        <v>10</v>
      </c>
      <c r="D122" s="88" t="s">
        <v>56</v>
      </c>
      <c r="E122" s="88" t="s">
        <v>42</v>
      </c>
      <c r="F122" s="88" t="s">
        <v>57</v>
      </c>
      <c r="G122" s="88" t="s">
        <v>8</v>
      </c>
      <c r="H122" s="88" t="s">
        <v>19</v>
      </c>
      <c r="I122" s="2">
        <v>12920</v>
      </c>
      <c r="J122" s="125">
        <v>6138.21</v>
      </c>
      <c r="K122" s="1">
        <v>0.06</v>
      </c>
      <c r="L122" s="125">
        <v>775.2</v>
      </c>
      <c r="M122" s="1"/>
      <c r="N122" s="1"/>
      <c r="O122" s="1"/>
      <c r="P122" s="1"/>
      <c r="Q122" s="1"/>
      <c r="R122" s="125"/>
      <c r="S122" s="125">
        <f t="shared" si="24"/>
        <v>6913.41</v>
      </c>
    </row>
    <row r="123" spans="1:19" ht="12.75" outlineLevel="2">
      <c r="A123" s="88" t="s">
        <v>55</v>
      </c>
      <c r="B123" s="88" t="s">
        <v>10</v>
      </c>
      <c r="D123" s="88" t="s">
        <v>56</v>
      </c>
      <c r="E123" s="88" t="s">
        <v>42</v>
      </c>
      <c r="F123" s="88" t="s">
        <v>57</v>
      </c>
      <c r="G123" s="88" t="s">
        <v>8</v>
      </c>
      <c r="H123" s="88" t="s">
        <v>31</v>
      </c>
      <c r="I123" s="2">
        <v>675</v>
      </c>
      <c r="J123" s="125">
        <v>263.902</v>
      </c>
      <c r="K123" s="1">
        <v>0.1</v>
      </c>
      <c r="L123" s="125">
        <v>67.5</v>
      </c>
      <c r="M123" s="1"/>
      <c r="N123" s="1"/>
      <c r="O123" s="1"/>
      <c r="P123" s="1"/>
      <c r="Q123" s="1"/>
      <c r="R123" s="125"/>
      <c r="S123" s="125">
        <f t="shared" si="24"/>
        <v>331.402</v>
      </c>
    </row>
    <row r="124" spans="1:19" ht="12.75" outlineLevel="2">
      <c r="A124" s="88" t="s">
        <v>55</v>
      </c>
      <c r="B124" s="88" t="s">
        <v>10</v>
      </c>
      <c r="D124" s="88" t="s">
        <v>56</v>
      </c>
      <c r="E124" s="88" t="s">
        <v>42</v>
      </c>
      <c r="F124" s="88" t="s">
        <v>57</v>
      </c>
      <c r="G124" s="88" t="s">
        <v>8</v>
      </c>
      <c r="H124" s="88" t="s">
        <v>59</v>
      </c>
      <c r="I124" s="2">
        <v>27</v>
      </c>
      <c r="J124" s="125">
        <v>10.77</v>
      </c>
      <c r="K124" s="1">
        <v>0.06</v>
      </c>
      <c r="L124" s="125">
        <v>1.62</v>
      </c>
      <c r="M124" s="1"/>
      <c r="N124" s="1"/>
      <c r="O124" s="1"/>
      <c r="P124" s="1"/>
      <c r="Q124" s="1"/>
      <c r="R124" s="125"/>
      <c r="S124" s="125">
        <f t="shared" si="24"/>
        <v>12.39</v>
      </c>
    </row>
    <row r="125" spans="1:19" ht="12.75" outlineLevel="2">
      <c r="A125" s="88" t="s">
        <v>55</v>
      </c>
      <c r="B125" s="88" t="s">
        <v>10</v>
      </c>
      <c r="D125" s="88" t="s">
        <v>56</v>
      </c>
      <c r="E125" s="88" t="s">
        <v>42</v>
      </c>
      <c r="F125" s="88" t="s">
        <v>57</v>
      </c>
      <c r="G125" s="88" t="s">
        <v>8</v>
      </c>
      <c r="H125" s="88" t="s">
        <v>53</v>
      </c>
      <c r="I125" s="2">
        <v>21</v>
      </c>
      <c r="J125" s="125">
        <v>5.04</v>
      </c>
      <c r="K125" s="1">
        <v>0.06</v>
      </c>
      <c r="L125" s="125">
        <v>1.26</v>
      </c>
      <c r="M125" s="1"/>
      <c r="N125" s="1"/>
      <c r="O125" s="1"/>
      <c r="P125" s="1"/>
      <c r="Q125" s="1"/>
      <c r="R125" s="125"/>
      <c r="S125" s="125">
        <f t="shared" si="24"/>
        <v>6.3</v>
      </c>
    </row>
    <row r="126" spans="1:19" ht="12.75" outlineLevel="2">
      <c r="A126" s="88" t="s">
        <v>55</v>
      </c>
      <c r="B126" s="88" t="s">
        <v>10</v>
      </c>
      <c r="D126" s="88" t="s">
        <v>56</v>
      </c>
      <c r="E126" s="88" t="s">
        <v>42</v>
      </c>
      <c r="F126" s="88" t="s">
        <v>57</v>
      </c>
      <c r="G126" s="88" t="s">
        <v>8</v>
      </c>
      <c r="H126" s="88" t="s">
        <v>54</v>
      </c>
      <c r="I126" s="2">
        <v>75</v>
      </c>
      <c r="J126" s="125">
        <v>18.64</v>
      </c>
      <c r="K126" s="1">
        <v>0.06</v>
      </c>
      <c r="L126" s="125">
        <v>4.5</v>
      </c>
      <c r="M126" s="1"/>
      <c r="N126" s="1"/>
      <c r="O126" s="1"/>
      <c r="P126" s="1"/>
      <c r="Q126" s="1"/>
      <c r="R126" s="125"/>
      <c r="S126" s="125">
        <f t="shared" si="24"/>
        <v>23.14</v>
      </c>
    </row>
    <row r="127" spans="1:19" ht="12.75" outlineLevel="2">
      <c r="A127" s="88" t="s">
        <v>55</v>
      </c>
      <c r="B127" s="88" t="s">
        <v>10</v>
      </c>
      <c r="D127" s="88" t="s">
        <v>56</v>
      </c>
      <c r="E127" s="88" t="s">
        <v>42</v>
      </c>
      <c r="F127" s="88" t="s">
        <v>57</v>
      </c>
      <c r="G127" s="88" t="s">
        <v>8</v>
      </c>
      <c r="H127" s="88" t="s">
        <v>21</v>
      </c>
      <c r="I127" s="2">
        <v>4412</v>
      </c>
      <c r="J127" s="125">
        <v>1352.2369999999999</v>
      </c>
      <c r="K127" s="1">
        <v>0.1</v>
      </c>
      <c r="L127" s="125">
        <v>441.2</v>
      </c>
      <c r="M127" s="1"/>
      <c r="N127" s="1"/>
      <c r="O127" s="1"/>
      <c r="P127" s="1"/>
      <c r="Q127" s="1"/>
      <c r="R127" s="125"/>
      <c r="S127" s="125">
        <f t="shared" si="24"/>
        <v>1793.437</v>
      </c>
    </row>
    <row r="128" spans="1:19" ht="12.75" outlineLevel="2">
      <c r="A128" s="88" t="s">
        <v>55</v>
      </c>
      <c r="B128" s="88" t="s">
        <v>10</v>
      </c>
      <c r="D128" s="88" t="s">
        <v>56</v>
      </c>
      <c r="E128" s="88" t="s">
        <v>42</v>
      </c>
      <c r="F128" s="88" t="s">
        <v>57</v>
      </c>
      <c r="G128" s="88" t="s">
        <v>8</v>
      </c>
      <c r="H128" s="88" t="s">
        <v>60</v>
      </c>
      <c r="I128" s="2">
        <v>55643</v>
      </c>
      <c r="J128" s="125">
        <v>12572.8</v>
      </c>
      <c r="K128" s="1">
        <v>0.01</v>
      </c>
      <c r="L128" s="125">
        <v>463.82</v>
      </c>
      <c r="M128" s="1"/>
      <c r="N128" s="1"/>
      <c r="O128" s="1"/>
      <c r="P128" s="1"/>
      <c r="Q128" s="1"/>
      <c r="R128" s="125"/>
      <c r="S128" s="125">
        <f t="shared" si="24"/>
        <v>13036.619999999999</v>
      </c>
    </row>
    <row r="129" spans="1:19" ht="12.75" outlineLevel="2">
      <c r="A129" s="88" t="s">
        <v>55</v>
      </c>
      <c r="B129" s="88" t="s">
        <v>10</v>
      </c>
      <c r="D129" s="88" t="s">
        <v>56</v>
      </c>
      <c r="E129" s="88" t="s">
        <v>42</v>
      </c>
      <c r="F129" s="88" t="s">
        <v>57</v>
      </c>
      <c r="G129" s="88" t="s">
        <v>8</v>
      </c>
      <c r="H129" s="88" t="s">
        <v>61</v>
      </c>
      <c r="I129" s="2">
        <v>1</v>
      </c>
      <c r="J129" s="125">
        <v>7.19</v>
      </c>
      <c r="K129" s="1">
        <v>0.06</v>
      </c>
      <c r="L129" s="125">
        <v>0.06</v>
      </c>
      <c r="M129" s="1"/>
      <c r="N129" s="1"/>
      <c r="O129" s="1"/>
      <c r="P129" s="1"/>
      <c r="Q129" s="1"/>
      <c r="R129" s="125"/>
      <c r="S129" s="125">
        <f t="shared" si="24"/>
        <v>7.25</v>
      </c>
    </row>
    <row r="130" spans="1:19" ht="12.75" outlineLevel="2">
      <c r="A130" s="88" t="s">
        <v>55</v>
      </c>
      <c r="B130" s="88" t="s">
        <v>10</v>
      </c>
      <c r="D130" s="88" t="s">
        <v>56</v>
      </c>
      <c r="E130" s="88" t="s">
        <v>42</v>
      </c>
      <c r="F130" s="88" t="s">
        <v>57</v>
      </c>
      <c r="G130" s="88" t="s">
        <v>22</v>
      </c>
      <c r="H130" s="88" t="s">
        <v>23</v>
      </c>
      <c r="I130" s="90"/>
      <c r="M130" s="1"/>
      <c r="N130" s="1"/>
      <c r="O130" s="1"/>
      <c r="P130" s="1">
        <v>180</v>
      </c>
      <c r="Q130" s="1"/>
      <c r="R130" s="125"/>
      <c r="S130" s="125">
        <f t="shared" si="24"/>
        <v>180</v>
      </c>
    </row>
    <row r="131" spans="1:19" ht="12.75" outlineLevel="2">
      <c r="A131" s="88" t="s">
        <v>55</v>
      </c>
      <c r="B131" s="88" t="s">
        <v>10</v>
      </c>
      <c r="D131" s="88" t="s">
        <v>56</v>
      </c>
      <c r="E131" s="88" t="s">
        <v>42</v>
      </c>
      <c r="F131" s="88" t="s">
        <v>57</v>
      </c>
      <c r="G131" s="88" t="s">
        <v>22</v>
      </c>
      <c r="H131" s="88" t="s">
        <v>62</v>
      </c>
      <c r="I131" s="2"/>
      <c r="J131" s="125"/>
      <c r="K131" s="1"/>
      <c r="M131" s="1"/>
      <c r="N131" s="1">
        <v>1</v>
      </c>
      <c r="O131" s="1">
        <f>+$O$1*N131</f>
        <v>72</v>
      </c>
      <c r="P131" s="1"/>
      <c r="Q131" s="1"/>
      <c r="R131" s="125"/>
      <c r="S131" s="125">
        <f t="shared" si="24"/>
        <v>72</v>
      </c>
    </row>
    <row r="132" spans="1:20" ht="12.75" outlineLevel="2">
      <c r="A132" s="88" t="s">
        <v>55</v>
      </c>
      <c r="B132" s="88" t="s">
        <v>10</v>
      </c>
      <c r="D132" s="88" t="s">
        <v>56</v>
      </c>
      <c r="E132" s="88" t="s">
        <v>42</v>
      </c>
      <c r="F132" s="88" t="s">
        <v>57</v>
      </c>
      <c r="G132" s="88" t="s">
        <v>22</v>
      </c>
      <c r="H132" s="88" t="s">
        <v>24</v>
      </c>
      <c r="I132" s="2"/>
      <c r="J132" s="125"/>
      <c r="K132" s="1"/>
      <c r="M132" s="1"/>
      <c r="N132" s="1"/>
      <c r="O132" s="1"/>
      <c r="P132" s="1"/>
      <c r="Q132" s="1">
        <v>1</v>
      </c>
      <c r="R132" s="125">
        <f>+$R$1*Q132</f>
        <v>3135</v>
      </c>
      <c r="S132" s="125">
        <f t="shared" si="24"/>
        <v>3135</v>
      </c>
      <c r="T132" s="88" t="s">
        <v>58</v>
      </c>
    </row>
    <row r="133" spans="1:19" ht="12.75" outlineLevel="1">
      <c r="A133" s="128" t="s">
        <v>1049</v>
      </c>
      <c r="I133" s="116">
        <f>SUBTOTAL(9,I119:I132)</f>
        <v>77450</v>
      </c>
      <c r="J133" s="127">
        <f>SUBTOTAL(9,J119:J132)</f>
        <v>22155.503999999997</v>
      </c>
      <c r="K133" s="103"/>
      <c r="L133" s="127">
        <f aca="true" t="shared" si="25" ref="L133:S133">SUBTOTAL(9,L119:L132)</f>
        <v>1975.7199999999998</v>
      </c>
      <c r="M133" s="103">
        <f t="shared" si="25"/>
        <v>0</v>
      </c>
      <c r="N133" s="103">
        <f t="shared" si="25"/>
        <v>1</v>
      </c>
      <c r="O133" s="103">
        <f t="shared" si="25"/>
        <v>72</v>
      </c>
      <c r="P133" s="103">
        <f t="shared" si="25"/>
        <v>180</v>
      </c>
      <c r="Q133" s="103">
        <f t="shared" si="25"/>
        <v>1</v>
      </c>
      <c r="R133" s="127">
        <f t="shared" si="25"/>
        <v>3135</v>
      </c>
      <c r="S133" s="127">
        <f t="shared" si="25"/>
        <v>27518.223999999995</v>
      </c>
    </row>
    <row r="134" spans="1:19" ht="12.75">
      <c r="A134" s="128" t="s">
        <v>1014</v>
      </c>
      <c r="I134" s="116">
        <f>SUBTOTAL(9,I3:I132)</f>
        <v>158533</v>
      </c>
      <c r="J134" s="127">
        <f>SUBTOTAL(9,J3:J132)</f>
        <v>44165.451</v>
      </c>
      <c r="K134" s="103"/>
      <c r="L134" s="127">
        <f aca="true" t="shared" si="26" ref="L134:S134">SUBTOTAL(9,L3:L132)</f>
        <v>5405.21</v>
      </c>
      <c r="M134" s="103">
        <f t="shared" si="26"/>
        <v>0</v>
      </c>
      <c r="N134" s="103">
        <f t="shared" si="26"/>
        <v>2.0832258064516127</v>
      </c>
      <c r="O134" s="103">
        <f t="shared" si="26"/>
        <v>149.99225806451614</v>
      </c>
      <c r="P134" s="103">
        <f t="shared" si="26"/>
        <v>1860</v>
      </c>
      <c r="Q134" s="103">
        <f t="shared" si="26"/>
        <v>8</v>
      </c>
      <c r="R134" s="127">
        <f t="shared" si="26"/>
        <v>25080</v>
      </c>
      <c r="S134" s="127">
        <f t="shared" si="26"/>
        <v>76660.65325806453</v>
      </c>
    </row>
    <row r="137" spans="9:17" ht="12.75" customHeight="1">
      <c r="I137" s="90"/>
      <c r="Q137" s="120"/>
    </row>
  </sheetData>
  <printOptions/>
  <pageMargins left="0" right="0" top="0" bottom="0" header="0" footer="0"/>
  <pageSetup fitToHeight="6" fitToWidth="3" horizontalDpi="600" verticalDpi="600" orientation="landscape" pageOrder="overThenDown" paperSize="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254"/>
  <sheetViews>
    <sheetView tabSelected="1" workbookViewId="0" topLeftCell="G1">
      <selection activeCell="N9" sqref="N9"/>
    </sheetView>
  </sheetViews>
  <sheetFormatPr defaultColWidth="9.140625" defaultRowHeight="12.75"/>
  <cols>
    <col min="1" max="1" width="15.7109375" style="3" customWidth="1"/>
    <col min="2" max="2" width="7.8515625" style="3" bestFit="1" customWidth="1"/>
    <col min="3" max="4" width="16.00390625" style="3" bestFit="1" customWidth="1"/>
    <col min="5" max="5" width="14.8515625" style="3" bestFit="1" customWidth="1"/>
    <col min="6" max="7" width="13.7109375" style="3" bestFit="1" customWidth="1"/>
    <col min="8" max="8" width="15.57421875" style="3" customWidth="1"/>
    <col min="9" max="9" width="17.28125" style="3" customWidth="1"/>
    <col min="10" max="10" width="13.7109375" style="3" customWidth="1"/>
    <col min="11" max="11" width="18.28125" style="3" customWidth="1"/>
    <col min="12" max="12" width="15.57421875" style="3" customWidth="1"/>
    <col min="13" max="13" width="14.8515625" style="3" customWidth="1"/>
    <col min="14" max="14" width="16.00390625" style="3" customWidth="1"/>
    <col min="15" max="15" width="14.00390625" style="3" customWidth="1"/>
    <col min="16" max="16" width="18.421875" style="3" customWidth="1"/>
    <col min="17" max="16384" width="10.28125" style="3" customWidth="1"/>
  </cols>
  <sheetData>
    <row r="1" spans="1:9" ht="12.75">
      <c r="A1" s="135" t="s">
        <v>1013</v>
      </c>
      <c r="B1" s="135"/>
      <c r="C1" s="135"/>
      <c r="D1" s="135"/>
      <c r="I1" s="91" t="s">
        <v>1017</v>
      </c>
    </row>
    <row r="2" spans="1:12" ht="12.75">
      <c r="A2" s="135" t="s">
        <v>943</v>
      </c>
      <c r="B2" s="135"/>
      <c r="C2" s="135"/>
      <c r="D2" s="135"/>
      <c r="F2" s="91" t="s">
        <v>989</v>
      </c>
      <c r="G2" s="91" t="s">
        <v>932</v>
      </c>
      <c r="H2" s="91" t="s">
        <v>1016</v>
      </c>
      <c r="I2" s="91" t="s">
        <v>1018</v>
      </c>
      <c r="K2" s="5"/>
      <c r="L2" s="6"/>
    </row>
    <row r="3" spans="1:16" ht="13.5" thickBot="1">
      <c r="A3" s="7"/>
      <c r="F3" s="8">
        <v>3000</v>
      </c>
      <c r="G3" s="8">
        <v>3135</v>
      </c>
      <c r="H3" s="8">
        <v>3135</v>
      </c>
      <c r="I3" s="8">
        <f>G3-H3</f>
        <v>0</v>
      </c>
      <c r="J3" s="9">
        <v>0.0229</v>
      </c>
      <c r="K3" s="10"/>
      <c r="L3" s="11"/>
      <c r="O3" s="12"/>
      <c r="P3" s="12"/>
    </row>
    <row r="4" spans="1:16" ht="12.75">
      <c r="A4" s="13"/>
      <c r="B4" s="14"/>
      <c r="C4" s="15" t="s">
        <v>944</v>
      </c>
      <c r="D4" s="15" t="s">
        <v>8</v>
      </c>
      <c r="E4" s="15" t="s">
        <v>923</v>
      </c>
      <c r="F4" s="15" t="s">
        <v>22</v>
      </c>
      <c r="G4" s="15" t="s">
        <v>945</v>
      </c>
      <c r="H4" s="15" t="s">
        <v>946</v>
      </c>
      <c r="I4" s="15" t="s">
        <v>947</v>
      </c>
      <c r="J4" s="16" t="s">
        <v>948</v>
      </c>
      <c r="K4" s="16" t="s">
        <v>947</v>
      </c>
      <c r="L4" s="16" t="s">
        <v>949</v>
      </c>
      <c r="M4" s="16" t="s">
        <v>950</v>
      </c>
      <c r="N4" s="16" t="s">
        <v>951</v>
      </c>
      <c r="O4" s="17"/>
      <c r="P4" s="18"/>
    </row>
    <row r="5" spans="1:16" ht="13.5" thickBot="1">
      <c r="A5" s="19" t="s">
        <v>952</v>
      </c>
      <c r="B5" s="19"/>
      <c r="C5" s="20" t="s">
        <v>953</v>
      </c>
      <c r="D5" s="20" t="s">
        <v>954</v>
      </c>
      <c r="E5" s="20" t="s">
        <v>954</v>
      </c>
      <c r="F5" s="20" t="s">
        <v>954</v>
      </c>
      <c r="G5" s="20" t="s">
        <v>955</v>
      </c>
      <c r="H5" s="20" t="s">
        <v>955</v>
      </c>
      <c r="I5" s="21" t="s">
        <v>954</v>
      </c>
      <c r="J5" s="22" t="s">
        <v>956</v>
      </c>
      <c r="K5" s="22" t="s">
        <v>957</v>
      </c>
      <c r="L5" s="22" t="s">
        <v>958</v>
      </c>
      <c r="M5" s="22" t="s">
        <v>959</v>
      </c>
      <c r="N5" s="22" t="s">
        <v>928</v>
      </c>
      <c r="O5" s="23"/>
      <c r="P5" s="24"/>
    </row>
    <row r="6" spans="1:16" ht="12.75">
      <c r="A6" s="4" t="s">
        <v>861</v>
      </c>
      <c r="B6" s="5" t="s">
        <v>1012</v>
      </c>
      <c r="C6" s="25">
        <v>9996</v>
      </c>
      <c r="D6" s="87">
        <v>5577.445</v>
      </c>
      <c r="E6" s="6">
        <v>835.36</v>
      </c>
      <c r="F6" s="87">
        <v>351.8709677419355</v>
      </c>
      <c r="G6" s="6">
        <v>1830</v>
      </c>
      <c r="H6" s="27">
        <v>8843.835000000001</v>
      </c>
      <c r="I6" s="28">
        <v>17438.51096774194</v>
      </c>
      <c r="J6" s="29"/>
      <c r="K6" s="28">
        <v>17438.51096774194</v>
      </c>
      <c r="L6" s="27"/>
      <c r="M6" s="30">
        <v>17438.51096774194</v>
      </c>
      <c r="N6" s="31">
        <v>2.821</v>
      </c>
      <c r="O6" s="32"/>
      <c r="P6" s="12"/>
    </row>
    <row r="7" spans="1:16" ht="12.75">
      <c r="A7" s="4" t="s">
        <v>86</v>
      </c>
      <c r="B7" s="5" t="s">
        <v>1012</v>
      </c>
      <c r="C7" s="25">
        <v>143434</v>
      </c>
      <c r="D7" s="87">
        <v>64684.513000000006</v>
      </c>
      <c r="E7" s="6">
        <v>12394.04</v>
      </c>
      <c r="F7" s="87">
        <v>3998.438709677419</v>
      </c>
      <c r="G7" s="6">
        <v>585</v>
      </c>
      <c r="H7" s="27">
        <v>59251.5</v>
      </c>
      <c r="I7" s="28">
        <v>140913.49170967744</v>
      </c>
      <c r="J7" s="29"/>
      <c r="K7" s="28">
        <v>140913.49170967744</v>
      </c>
      <c r="L7" s="27"/>
      <c r="M7" s="30">
        <v>140913.49170967744</v>
      </c>
      <c r="N7" s="31">
        <v>18.9</v>
      </c>
      <c r="O7" s="33"/>
      <c r="P7" s="34"/>
    </row>
    <row r="8" spans="1:16" ht="12.75">
      <c r="A8" s="4" t="s">
        <v>129</v>
      </c>
      <c r="B8" s="5" t="s">
        <v>1012</v>
      </c>
      <c r="C8" s="25">
        <f>153671+664</f>
        <v>154335</v>
      </c>
      <c r="D8" s="87">
        <f>85581.929+3282.09</f>
        <v>88864.019</v>
      </c>
      <c r="E8" s="6">
        <f>12420.92+519.58</f>
        <v>12940.5</v>
      </c>
      <c r="F8" s="87">
        <f>2887.57161290323+207</f>
        <v>3094.57161290323</v>
      </c>
      <c r="G8" s="6">
        <f>3585+360</f>
        <v>3945</v>
      </c>
      <c r="H8" s="27">
        <f>30729.27+2664.75</f>
        <v>33394.020000000004</v>
      </c>
      <c r="I8" s="28">
        <f>SUM(D8:H8)</f>
        <v>142238.11061290326</v>
      </c>
      <c r="J8" s="29"/>
      <c r="K8" s="28">
        <f>I8+J8</f>
        <v>142238.11061290326</v>
      </c>
      <c r="L8" s="27"/>
      <c r="M8" s="30">
        <f>K8+L8</f>
        <v>142238.11061290326</v>
      </c>
      <c r="N8" s="31">
        <f>9.802+0.85</f>
        <v>10.652</v>
      </c>
      <c r="O8" s="33"/>
      <c r="P8" s="34"/>
    </row>
    <row r="9" spans="1:16" ht="12.75">
      <c r="A9" s="4" t="s">
        <v>473</v>
      </c>
      <c r="B9" s="5" t="s">
        <v>1012</v>
      </c>
      <c r="C9" s="36">
        <v>212454</v>
      </c>
      <c r="D9" s="32">
        <v>87742.079</v>
      </c>
      <c r="E9" s="27">
        <v>15706.42</v>
      </c>
      <c r="F9" s="32">
        <v>6223.44806451613</v>
      </c>
      <c r="G9" s="27">
        <v>12210</v>
      </c>
      <c r="H9" s="27">
        <v>232794.64</v>
      </c>
      <c r="I9" s="50">
        <f>SUM(D9:H9)</f>
        <v>354676.58706451615</v>
      </c>
      <c r="J9" s="29"/>
      <c r="K9" s="28">
        <f>SUM(I9:J9)</f>
        <v>354676.58706451615</v>
      </c>
      <c r="L9" s="27"/>
      <c r="M9" s="30">
        <f>SUM(K9:L9)</f>
        <v>354676.58706451615</v>
      </c>
      <c r="N9" s="117">
        <v>74.26</v>
      </c>
      <c r="O9" s="33"/>
      <c r="P9" s="35"/>
    </row>
    <row r="10" spans="1:16" ht="12.75">
      <c r="A10" s="4" t="s">
        <v>233</v>
      </c>
      <c r="B10" s="5" t="s">
        <v>1012</v>
      </c>
      <c r="C10" s="36">
        <v>124939</v>
      </c>
      <c r="D10" s="32">
        <v>46185.45</v>
      </c>
      <c r="E10" s="27">
        <v>11238.1</v>
      </c>
      <c r="F10" s="32">
        <f>9204.2+2409.89</f>
        <v>11614.09</v>
      </c>
      <c r="G10" s="27">
        <v>3435</v>
      </c>
      <c r="H10" s="27">
        <v>66317.163</v>
      </c>
      <c r="I10" s="50">
        <f>SUM(D10:H10)</f>
        <v>138789.803</v>
      </c>
      <c r="J10" s="29"/>
      <c r="K10" s="28">
        <v>139023.5234516129</v>
      </c>
      <c r="L10" s="27"/>
      <c r="M10" s="30">
        <v>139023.5234516129</v>
      </c>
      <c r="N10" s="31">
        <v>21.1538</v>
      </c>
      <c r="O10" s="32"/>
      <c r="P10" s="34"/>
    </row>
    <row r="11" spans="1:16" ht="12.75">
      <c r="A11" s="4" t="s">
        <v>802</v>
      </c>
      <c r="B11" s="5" t="s">
        <v>1012</v>
      </c>
      <c r="C11" s="25">
        <v>63245</v>
      </c>
      <c r="D11" s="87">
        <v>24803.898000000005</v>
      </c>
      <c r="E11" s="6">
        <v>5778.08</v>
      </c>
      <c r="F11" s="87">
        <v>1486.6722580645162</v>
      </c>
      <c r="G11" s="6">
        <v>1560</v>
      </c>
      <c r="H11" s="27">
        <v>47293.983</v>
      </c>
      <c r="I11" s="28">
        <v>80922.63325806451</v>
      </c>
      <c r="J11" s="29"/>
      <c r="K11" s="28">
        <v>80922.63325806451</v>
      </c>
      <c r="L11" s="27"/>
      <c r="M11" s="30">
        <v>80922.63325806451</v>
      </c>
      <c r="N11" s="31">
        <v>15.0858</v>
      </c>
      <c r="O11" s="32"/>
      <c r="P11" s="34"/>
    </row>
    <row r="12" spans="1:16" ht="12.75">
      <c r="A12" s="4" t="s">
        <v>32</v>
      </c>
      <c r="B12" s="5" t="s">
        <v>1012</v>
      </c>
      <c r="C12" s="25">
        <v>406</v>
      </c>
      <c r="D12" s="87">
        <v>632.3929999999999</v>
      </c>
      <c r="E12" s="6">
        <v>24.34</v>
      </c>
      <c r="F12" s="87">
        <v>788.2722580645161</v>
      </c>
      <c r="G12" s="6">
        <v>180</v>
      </c>
      <c r="H12" s="27">
        <v>6270</v>
      </c>
      <c r="I12" s="28">
        <v>7895.005258064516</v>
      </c>
      <c r="J12" s="29"/>
      <c r="K12" s="28">
        <v>7895.005258064516</v>
      </c>
      <c r="L12" s="27"/>
      <c r="M12" s="30">
        <v>7895.005258064516</v>
      </c>
      <c r="N12" s="31">
        <v>2</v>
      </c>
      <c r="O12" s="33"/>
      <c r="P12" s="34"/>
    </row>
    <row r="13" spans="1:16" ht="12.75">
      <c r="A13" s="4" t="s">
        <v>962</v>
      </c>
      <c r="B13" s="5" t="s">
        <v>1012</v>
      </c>
      <c r="C13" s="36">
        <v>158533</v>
      </c>
      <c r="D13" s="87">
        <v>44165.451</v>
      </c>
      <c r="E13" s="6">
        <v>5405.21</v>
      </c>
      <c r="F13" s="87">
        <v>149.99225806451614</v>
      </c>
      <c r="G13" s="6">
        <v>1860</v>
      </c>
      <c r="H13" s="27">
        <v>25080</v>
      </c>
      <c r="I13" s="28">
        <v>76660.65325806451</v>
      </c>
      <c r="J13" s="37"/>
      <c r="K13" s="28">
        <v>76660.65325806451</v>
      </c>
      <c r="L13" s="27"/>
      <c r="M13" s="30">
        <v>76660.65325806451</v>
      </c>
      <c r="N13" s="31">
        <v>8</v>
      </c>
      <c r="O13" s="32"/>
      <c r="P13" s="34"/>
    </row>
    <row r="14" spans="1:16" ht="12.75">
      <c r="A14" s="4" t="s">
        <v>333</v>
      </c>
      <c r="B14" s="5" t="s">
        <v>1012</v>
      </c>
      <c r="C14" s="36">
        <v>689479</v>
      </c>
      <c r="D14" s="87">
        <v>309201.8250000001</v>
      </c>
      <c r="E14" s="6">
        <v>28957.01</v>
      </c>
      <c r="F14" s="87">
        <v>35561.03258064516</v>
      </c>
      <c r="G14" s="6">
        <v>4230</v>
      </c>
      <c r="H14" s="27">
        <v>69024.549</v>
      </c>
      <c r="I14" s="28">
        <v>446974.4165806453</v>
      </c>
      <c r="J14" s="37"/>
      <c r="K14" s="28">
        <v>446974.4165806453</v>
      </c>
      <c r="L14" s="27"/>
      <c r="M14" s="30">
        <v>446974.4165806453</v>
      </c>
      <c r="N14" s="31">
        <v>22.0174</v>
      </c>
      <c r="O14" s="32"/>
      <c r="P14" s="34"/>
    </row>
    <row r="15" spans="1:16" ht="13.5" thickBot="1">
      <c r="A15" s="4" t="s">
        <v>860</v>
      </c>
      <c r="B15" s="5" t="s">
        <v>1012</v>
      </c>
      <c r="C15" s="38">
        <v>61269</v>
      </c>
      <c r="D15" s="6">
        <v>39778.132999999994</v>
      </c>
      <c r="E15" s="6">
        <v>4961.7</v>
      </c>
      <c r="F15" s="87">
        <v>342.2903225806452</v>
      </c>
      <c r="G15" s="39">
        <v>180</v>
      </c>
      <c r="H15" s="39">
        <v>3135</v>
      </c>
      <c r="I15" s="40">
        <v>48397.123322580635</v>
      </c>
      <c r="J15" s="29">
        <v>1108.2941240870966</v>
      </c>
      <c r="K15" s="28">
        <v>49505.41744666773</v>
      </c>
      <c r="L15" s="39"/>
      <c r="M15" s="30">
        <v>49505.41744666773</v>
      </c>
      <c r="N15" s="31">
        <v>1</v>
      </c>
      <c r="O15" s="33" t="s">
        <v>1015</v>
      </c>
      <c r="P15" s="34"/>
    </row>
    <row r="16" spans="3:16" ht="12.75">
      <c r="C16" s="41">
        <f aca="true" t="shared" si="0" ref="C16:N16">SUM(C6:C15)</f>
        <v>1618090</v>
      </c>
      <c r="D16" s="42">
        <f t="shared" si="0"/>
        <v>711635.2060000001</v>
      </c>
      <c r="E16" s="42">
        <f t="shared" si="0"/>
        <v>98240.76</v>
      </c>
      <c r="F16" s="42">
        <f t="shared" si="0"/>
        <v>63610.679032258064</v>
      </c>
      <c r="G16" s="42">
        <f t="shared" si="0"/>
        <v>30015</v>
      </c>
      <c r="H16" s="42">
        <f t="shared" si="0"/>
        <v>551404.69</v>
      </c>
      <c r="I16" s="43">
        <f t="shared" si="0"/>
        <v>1454906.3350322584</v>
      </c>
      <c r="J16" s="43">
        <f t="shared" si="0"/>
        <v>1108.2941240870966</v>
      </c>
      <c r="K16" s="43">
        <f t="shared" si="0"/>
        <v>1456248.3496079582</v>
      </c>
      <c r="L16" s="43">
        <f t="shared" si="0"/>
        <v>0</v>
      </c>
      <c r="M16" s="43">
        <f t="shared" si="0"/>
        <v>1456248.3496079582</v>
      </c>
      <c r="N16" s="44">
        <f t="shared" si="0"/>
        <v>175.89000000000001</v>
      </c>
      <c r="O16" s="45"/>
      <c r="P16" s="45"/>
    </row>
    <row r="17" spans="4:16" ht="12.75">
      <c r="D17" s="6"/>
      <c r="F17" s="6"/>
      <c r="H17" s="31">
        <f>H16/$H$3</f>
        <v>175.886663476874</v>
      </c>
      <c r="I17" s="46"/>
      <c r="J17" s="28">
        <f>+J6+J7+J8+J9+J10+J11+J12+J13+J14+J15</f>
        <v>1108.2941240870966</v>
      </c>
      <c r="M17" s="5"/>
      <c r="O17" s="12"/>
      <c r="P17" s="47"/>
    </row>
    <row r="18" spans="8:9" ht="12.75">
      <c r="H18" s="48" t="s">
        <v>964</v>
      </c>
      <c r="I18" s="6"/>
    </row>
    <row r="19" spans="1:13" ht="12.75">
      <c r="A19" s="136" t="s">
        <v>1020</v>
      </c>
      <c r="B19" s="136"/>
      <c r="C19" s="49">
        <v>160</v>
      </c>
      <c r="D19" s="87">
        <v>136.258</v>
      </c>
      <c r="E19" s="27">
        <v>12.68</v>
      </c>
      <c r="F19" s="27">
        <v>7710.665806451613</v>
      </c>
      <c r="G19" s="27">
        <v>195</v>
      </c>
      <c r="H19" s="27">
        <v>7022.4</v>
      </c>
      <c r="I19" s="50">
        <v>15077.003806451614</v>
      </c>
      <c r="J19" s="27"/>
      <c r="K19" s="27">
        <f>SUM(I19:J19)</f>
        <v>15077.003806451614</v>
      </c>
      <c r="L19" s="28"/>
      <c r="M19" s="28">
        <f>SUM(K19:L19)</f>
        <v>15077.003806451614</v>
      </c>
    </row>
    <row r="20" spans="1:13" ht="12.75">
      <c r="A20" s="134" t="s">
        <v>1019</v>
      </c>
      <c r="B20" s="134"/>
      <c r="C20" s="49">
        <v>1624265</v>
      </c>
      <c r="D20" s="50">
        <v>711927.9280000002</v>
      </c>
      <c r="E20" s="50">
        <v>98255.7</v>
      </c>
      <c r="F20" s="50">
        <v>71321.34129032258</v>
      </c>
      <c r="G20" s="50">
        <v>30285</v>
      </c>
      <c r="H20" s="50">
        <v>559116.7949004</v>
      </c>
      <c r="I20" s="50">
        <v>1470906.7641907227</v>
      </c>
      <c r="J20" s="27">
        <v>1453.5575112548386</v>
      </c>
      <c r="K20" s="27">
        <v>1472360.3217019776</v>
      </c>
      <c r="L20" s="28"/>
      <c r="M20" s="28">
        <f>SUM(M16:M19)</f>
        <v>1471325.3534144098</v>
      </c>
    </row>
    <row r="21" spans="8:9" ht="12.75">
      <c r="H21" s="31">
        <f>H20/$H$3</f>
        <v>178.34666504</v>
      </c>
      <c r="I21" s="51" t="s">
        <v>967</v>
      </c>
    </row>
    <row r="22" spans="8:9" ht="12.75">
      <c r="H22" s="52"/>
      <c r="I22" s="6"/>
    </row>
    <row r="23" ht="13.5" thickBot="1">
      <c r="H23"/>
    </row>
    <row r="24" spans="1:13" ht="12.75">
      <c r="A24" s="13"/>
      <c r="B24" s="14"/>
      <c r="C24" s="15" t="s">
        <v>944</v>
      </c>
      <c r="D24" s="15" t="s">
        <v>8</v>
      </c>
      <c r="E24" s="15" t="s">
        <v>923</v>
      </c>
      <c r="F24" s="15" t="s">
        <v>22</v>
      </c>
      <c r="G24" s="15" t="s">
        <v>945</v>
      </c>
      <c r="H24" s="15" t="s">
        <v>946</v>
      </c>
      <c r="I24" s="15" t="s">
        <v>947</v>
      </c>
      <c r="J24" s="16" t="s">
        <v>948</v>
      </c>
      <c r="K24" s="16" t="s">
        <v>947</v>
      </c>
      <c r="L24" s="15" t="s">
        <v>969</v>
      </c>
      <c r="M24" s="15" t="s">
        <v>970</v>
      </c>
    </row>
    <row r="25" spans="1:13" ht="13.5" thickBot="1">
      <c r="A25" s="19" t="s">
        <v>952</v>
      </c>
      <c r="B25" s="19"/>
      <c r="C25" s="20" t="s">
        <v>953</v>
      </c>
      <c r="D25" s="20" t="s">
        <v>954</v>
      </c>
      <c r="E25" s="20" t="s">
        <v>954</v>
      </c>
      <c r="F25" s="20" t="s">
        <v>954</v>
      </c>
      <c r="G25" s="20" t="s">
        <v>955</v>
      </c>
      <c r="H25" s="20" t="s">
        <v>955</v>
      </c>
      <c r="I25" s="21" t="s">
        <v>954</v>
      </c>
      <c r="J25" s="22" t="s">
        <v>956</v>
      </c>
      <c r="K25" s="22" t="s">
        <v>957</v>
      </c>
      <c r="L25" s="21" t="s">
        <v>971</v>
      </c>
      <c r="M25" s="21" t="s">
        <v>972</v>
      </c>
    </row>
    <row r="26" spans="1:13" ht="12.75">
      <c r="A26" s="54" t="s">
        <v>973</v>
      </c>
      <c r="B26" s="53" t="s">
        <v>974</v>
      </c>
      <c r="C26" s="55">
        <v>156081.6</v>
      </c>
      <c r="D26" s="56">
        <v>78654.653376</v>
      </c>
      <c r="E26" s="56">
        <v>9543.36</v>
      </c>
      <c r="F26" s="56">
        <v>30</v>
      </c>
      <c r="G26" s="56">
        <v>2340</v>
      </c>
      <c r="H26" s="56">
        <v>26944.980025</v>
      </c>
      <c r="I26" s="56">
        <v>117512.993401</v>
      </c>
      <c r="J26" s="56"/>
      <c r="K26" s="56"/>
      <c r="L26" s="56">
        <v>9853.006599</v>
      </c>
      <c r="M26" s="56">
        <v>127366</v>
      </c>
    </row>
    <row r="27" spans="1:13" ht="12.75">
      <c r="A27" s="54" t="s">
        <v>975</v>
      </c>
      <c r="B27" s="53" t="s">
        <v>974</v>
      </c>
      <c r="C27" s="55">
        <v>103495.2</v>
      </c>
      <c r="D27" s="56">
        <v>48975.990336</v>
      </c>
      <c r="E27" s="56">
        <v>6564.768</v>
      </c>
      <c r="F27" s="56">
        <v>0</v>
      </c>
      <c r="G27" s="56">
        <v>2845</v>
      </c>
      <c r="H27" s="56">
        <v>14264.989425000003</v>
      </c>
      <c r="I27" s="56">
        <v>72650.747761</v>
      </c>
      <c r="J27" s="56"/>
      <c r="K27" s="56"/>
      <c r="L27" s="56">
        <v>5786.252238999994</v>
      </c>
      <c r="M27" s="56">
        <v>78437</v>
      </c>
    </row>
    <row r="28" spans="1:13" ht="12.75">
      <c r="A28" s="57" t="s">
        <v>973</v>
      </c>
      <c r="B28" s="53" t="s">
        <v>976</v>
      </c>
      <c r="C28" s="55">
        <v>134883</v>
      </c>
      <c r="D28" s="56">
        <v>78533.07074025001</v>
      </c>
      <c r="E28" s="56">
        <v>9621.51</v>
      </c>
      <c r="F28" s="56">
        <v>732.42</v>
      </c>
      <c r="G28" s="56">
        <v>2520</v>
      </c>
      <c r="H28" s="56">
        <v>34680</v>
      </c>
      <c r="I28" s="56">
        <v>126087.00074025</v>
      </c>
      <c r="J28" s="56"/>
      <c r="K28" s="56"/>
      <c r="L28" s="56">
        <v>11329</v>
      </c>
      <c r="M28" s="56">
        <v>137416.00074025</v>
      </c>
    </row>
    <row r="29" spans="1:13" ht="12.75">
      <c r="A29" s="57" t="s">
        <v>975</v>
      </c>
      <c r="B29" s="53" t="s">
        <v>976</v>
      </c>
      <c r="C29" s="55">
        <v>69213</v>
      </c>
      <c r="D29" s="56">
        <v>43174.47679575</v>
      </c>
      <c r="E29" s="56">
        <v>4685.73</v>
      </c>
      <c r="F29" s="56">
        <v>1366.56</v>
      </c>
      <c r="G29" s="56">
        <v>2775</v>
      </c>
      <c r="H29" s="56">
        <v>12240</v>
      </c>
      <c r="I29" s="56">
        <v>64241.766795750016</v>
      </c>
      <c r="J29" s="56"/>
      <c r="K29" s="56"/>
      <c r="L29" s="56">
        <v>20564.93</v>
      </c>
      <c r="M29" s="56">
        <v>84806.69679575002</v>
      </c>
    </row>
    <row r="30" spans="1:13" ht="12.75">
      <c r="A30" s="4" t="s">
        <v>129</v>
      </c>
      <c r="B30" s="3" t="s">
        <v>977</v>
      </c>
      <c r="C30" s="55">
        <v>200875</v>
      </c>
      <c r="D30" s="56">
        <v>106118.856423</v>
      </c>
      <c r="E30" s="56">
        <v>13974.71</v>
      </c>
      <c r="F30" s="56">
        <v>1395.007659574468</v>
      </c>
      <c r="G30" s="56">
        <v>4575</v>
      </c>
      <c r="H30" s="56">
        <v>57120</v>
      </c>
      <c r="I30" s="56">
        <v>183183.5740825745</v>
      </c>
      <c r="J30" s="56">
        <v>4652.862781697391</v>
      </c>
      <c r="K30" s="56">
        <v>187836.43686427188</v>
      </c>
      <c r="L30" s="56">
        <v>-5023.436864271856</v>
      </c>
      <c r="M30" s="56">
        <v>182813</v>
      </c>
    </row>
    <row r="31" spans="1:13" ht="12.75">
      <c r="A31" s="4" t="s">
        <v>793</v>
      </c>
      <c r="B31" s="3" t="s">
        <v>977</v>
      </c>
      <c r="C31" s="55">
        <v>9752</v>
      </c>
      <c r="D31" s="56">
        <v>4467.20697</v>
      </c>
      <c r="E31" s="56">
        <v>727.88</v>
      </c>
      <c r="F31" s="56">
        <v>217.9521276595745</v>
      </c>
      <c r="G31" s="56">
        <v>360</v>
      </c>
      <c r="H31" s="56">
        <v>2040</v>
      </c>
      <c r="I31" s="56">
        <v>7813.039097659575</v>
      </c>
      <c r="J31" s="56">
        <v>198.4511930805532</v>
      </c>
      <c r="K31" s="56">
        <v>8011.490290740128</v>
      </c>
      <c r="L31" s="56">
        <v>0.5097092598712152</v>
      </c>
      <c r="M31" s="56">
        <v>8012</v>
      </c>
    </row>
    <row r="32" spans="1:13" ht="12.75">
      <c r="A32" s="4" t="s">
        <v>129</v>
      </c>
      <c r="B32" s="5" t="s">
        <v>978</v>
      </c>
      <c r="C32" s="55">
        <v>224025</v>
      </c>
      <c r="D32" s="56">
        <v>110909.39699999997</v>
      </c>
      <c r="E32" s="56">
        <v>13249.81</v>
      </c>
      <c r="F32" s="56">
        <v>5533</v>
      </c>
      <c r="G32" s="56">
        <v>4500</v>
      </c>
      <c r="H32" s="56">
        <v>43052.8</v>
      </c>
      <c r="I32" s="56">
        <v>177245.00699999998</v>
      </c>
      <c r="J32" s="56">
        <v>6696.31636446</v>
      </c>
      <c r="K32" s="56">
        <v>183941.32336446</v>
      </c>
      <c r="L32" s="56">
        <v>-26260.323364459997</v>
      </c>
      <c r="M32" s="56">
        <v>157681</v>
      </c>
    </row>
    <row r="33" spans="1:13" ht="12.75">
      <c r="A33" s="4" t="s">
        <v>793</v>
      </c>
      <c r="B33" s="5" t="s">
        <v>978</v>
      </c>
      <c r="C33" s="55">
        <v>8084</v>
      </c>
      <c r="D33" s="56">
        <v>4745.833</v>
      </c>
      <c r="E33" s="56">
        <v>553.08</v>
      </c>
      <c r="F33" s="56">
        <v>137.5</v>
      </c>
      <c r="G33" s="56">
        <v>360</v>
      </c>
      <c r="H33" s="56">
        <v>2170</v>
      </c>
      <c r="I33" s="56">
        <v>7966.413</v>
      </c>
      <c r="J33" s="56">
        <v>300.97108314</v>
      </c>
      <c r="K33" s="56">
        <v>8267.38408314</v>
      </c>
      <c r="L33" s="56">
        <v>17.615916860000652</v>
      </c>
      <c r="M33" s="56">
        <v>8285</v>
      </c>
    </row>
    <row r="34" spans="1:13" ht="12.75">
      <c r="A34" s="4" t="s">
        <v>129</v>
      </c>
      <c r="B34" s="5" t="s">
        <v>979</v>
      </c>
      <c r="C34" s="55">
        <v>186446</v>
      </c>
      <c r="D34" s="56">
        <v>89996.65896000002</v>
      </c>
      <c r="E34" s="56">
        <v>12282.47</v>
      </c>
      <c r="F34" s="56">
        <v>4019.212</v>
      </c>
      <c r="G34" s="56">
        <v>4200</v>
      </c>
      <c r="H34" s="56">
        <v>41104</v>
      </c>
      <c r="I34" s="56">
        <v>151602.34096</v>
      </c>
      <c r="J34" s="56">
        <v>7317.8449981392005</v>
      </c>
      <c r="K34" s="56">
        <v>158920.1859581392</v>
      </c>
      <c r="L34" s="56">
        <v>1218</v>
      </c>
      <c r="M34" s="56">
        <v>160138.1859581392</v>
      </c>
    </row>
    <row r="35" spans="1:13" ht="12.75">
      <c r="A35" s="4" t="s">
        <v>793</v>
      </c>
      <c r="B35" s="5" t="s">
        <v>979</v>
      </c>
      <c r="C35" s="55">
        <v>8154</v>
      </c>
      <c r="D35" s="56">
        <v>4698.6128800000015</v>
      </c>
      <c r="E35" s="56">
        <v>658.64</v>
      </c>
      <c r="F35" s="56">
        <v>31</v>
      </c>
      <c r="G35" s="56">
        <v>360</v>
      </c>
      <c r="H35" s="56">
        <v>2800</v>
      </c>
      <c r="I35" s="56">
        <v>8548.252880000002</v>
      </c>
      <c r="J35" s="56">
        <v>412.6241665176001</v>
      </c>
      <c r="K35" s="56">
        <v>8960.877046517602</v>
      </c>
      <c r="L35" s="56">
        <v>-1484</v>
      </c>
      <c r="M35" s="56">
        <v>7476.877046517602</v>
      </c>
    </row>
    <row r="36" spans="1:13" ht="12.75">
      <c r="A36" s="4" t="s">
        <v>129</v>
      </c>
      <c r="B36" s="5" t="s">
        <v>980</v>
      </c>
      <c r="C36" s="55">
        <v>264131</v>
      </c>
      <c r="D36" s="56">
        <v>106234.76</v>
      </c>
      <c r="E36" s="56">
        <v>14048.09</v>
      </c>
      <c r="F36" s="56">
        <v>2425.5</v>
      </c>
      <c r="G36" s="56">
        <v>3780</v>
      </c>
      <c r="H36" s="56">
        <v>28896</v>
      </c>
      <c r="I36" s="56">
        <v>155384.35</v>
      </c>
      <c r="J36" s="56">
        <v>3527.2247449999995</v>
      </c>
      <c r="K36" s="56">
        <v>158911.574745</v>
      </c>
      <c r="L36" s="56">
        <v>4826</v>
      </c>
      <c r="M36" s="56">
        <v>163737.574745</v>
      </c>
    </row>
    <row r="37" spans="1:13" ht="12.75">
      <c r="A37" s="4" t="s">
        <v>793</v>
      </c>
      <c r="B37" s="5" t="s">
        <v>980</v>
      </c>
      <c r="C37" s="55">
        <v>11533</v>
      </c>
      <c r="D37" s="56">
        <v>5611.44</v>
      </c>
      <c r="E37" s="56">
        <v>931.43</v>
      </c>
      <c r="F37" s="56">
        <v>189</v>
      </c>
      <c r="G37" s="56">
        <v>360</v>
      </c>
      <c r="H37" s="56">
        <v>2550</v>
      </c>
      <c r="I37" s="56">
        <v>9641.87</v>
      </c>
      <c r="J37" s="56">
        <v>218.87044899999998</v>
      </c>
      <c r="K37" s="56">
        <v>9860.740448999999</v>
      </c>
      <c r="L37" s="56">
        <v>221</v>
      </c>
      <c r="M37" s="56">
        <v>10081.740448999999</v>
      </c>
    </row>
    <row r="38" spans="1:13" ht="12.75">
      <c r="A38" s="4" t="s">
        <v>129</v>
      </c>
      <c r="B38" s="5" t="s">
        <v>961</v>
      </c>
      <c r="C38" s="55">
        <v>216447</v>
      </c>
      <c r="D38" s="56">
        <v>85702.66</v>
      </c>
      <c r="E38" s="56">
        <v>13724.11</v>
      </c>
      <c r="F38" s="56">
        <v>1636.9539</v>
      </c>
      <c r="G38" s="56">
        <v>3750</v>
      </c>
      <c r="H38" s="56">
        <v>30196.32</v>
      </c>
      <c r="I38" s="56">
        <v>135010.04389999996</v>
      </c>
      <c r="J38" s="56">
        <v>0</v>
      </c>
      <c r="K38" s="56">
        <v>135010.04389999996</v>
      </c>
      <c r="L38" s="56">
        <v>33963</v>
      </c>
      <c r="M38" s="56">
        <v>168973.04389999996</v>
      </c>
    </row>
    <row r="39" spans="1:13" ht="12.75">
      <c r="A39" s="4" t="s">
        <v>793</v>
      </c>
      <c r="B39" s="5" t="s">
        <v>961</v>
      </c>
      <c r="C39" s="55">
        <v>7421</v>
      </c>
      <c r="D39" s="56">
        <v>3710.33</v>
      </c>
      <c r="E39" s="56">
        <v>571.96</v>
      </c>
      <c r="F39" s="56">
        <v>141.75</v>
      </c>
      <c r="G39" s="56">
        <v>360</v>
      </c>
      <c r="H39" s="56">
        <v>2664.75</v>
      </c>
      <c r="I39" s="56">
        <v>7448.79</v>
      </c>
      <c r="J39" s="56">
        <v>0</v>
      </c>
      <c r="K39" s="56">
        <v>7448.79</v>
      </c>
      <c r="L39" s="56">
        <v>0</v>
      </c>
      <c r="M39" s="56">
        <v>7448.79</v>
      </c>
    </row>
    <row r="40" spans="1:13" ht="12.75">
      <c r="A40" s="4" t="s">
        <v>129</v>
      </c>
      <c r="B40" s="5" t="s">
        <v>1012</v>
      </c>
      <c r="C40" s="55">
        <f aca="true" t="shared" si="1" ref="C40:M40">+C8</f>
        <v>154335</v>
      </c>
      <c r="D40" s="56">
        <f t="shared" si="1"/>
        <v>88864.019</v>
      </c>
      <c r="E40" s="56">
        <f t="shared" si="1"/>
        <v>12940.5</v>
      </c>
      <c r="F40" s="56">
        <f t="shared" si="1"/>
        <v>3094.57161290323</v>
      </c>
      <c r="G40" s="56">
        <f t="shared" si="1"/>
        <v>3945</v>
      </c>
      <c r="H40" s="56">
        <f t="shared" si="1"/>
        <v>33394.020000000004</v>
      </c>
      <c r="I40" s="56">
        <f t="shared" si="1"/>
        <v>142238.11061290326</v>
      </c>
      <c r="J40" s="56">
        <f t="shared" si="1"/>
        <v>0</v>
      </c>
      <c r="K40" s="56">
        <f t="shared" si="1"/>
        <v>142238.11061290326</v>
      </c>
      <c r="L40" s="56">
        <f t="shared" si="1"/>
        <v>0</v>
      </c>
      <c r="M40" s="56">
        <f t="shared" si="1"/>
        <v>142238.11061290326</v>
      </c>
    </row>
    <row r="41" spans="1:13" ht="12.75">
      <c r="A41" s="4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2.75">
      <c r="A42" s="54" t="s">
        <v>86</v>
      </c>
      <c r="B42" s="53" t="s">
        <v>974</v>
      </c>
      <c r="C42" s="55">
        <v>156732</v>
      </c>
      <c r="D42" s="56">
        <v>53509.024575999996</v>
      </c>
      <c r="E42" s="56">
        <v>11443.871999999998</v>
      </c>
      <c r="F42" s="56">
        <v>144</v>
      </c>
      <c r="G42" s="56">
        <v>765</v>
      </c>
      <c r="H42" s="56">
        <v>30225.934642750006</v>
      </c>
      <c r="I42" s="56">
        <v>96087.83121874998</v>
      </c>
      <c r="J42" s="56"/>
      <c r="K42" s="56"/>
      <c r="L42" s="56">
        <v>0</v>
      </c>
      <c r="M42" s="56">
        <v>96087.93</v>
      </c>
    </row>
    <row r="43" spans="1:13" ht="12.75">
      <c r="A43" s="57" t="s">
        <v>86</v>
      </c>
      <c r="B43" s="53" t="s">
        <v>976</v>
      </c>
      <c r="C43" s="55">
        <v>139585</v>
      </c>
      <c r="D43" s="56">
        <v>61099.89397385001</v>
      </c>
      <c r="E43" s="56">
        <v>11379.45</v>
      </c>
      <c r="F43" s="56">
        <v>662.97</v>
      </c>
      <c r="G43" s="56">
        <v>735</v>
      </c>
      <c r="H43" s="56">
        <v>41012.16</v>
      </c>
      <c r="I43" s="56">
        <v>114889.47397385</v>
      </c>
      <c r="J43" s="56"/>
      <c r="K43" s="56"/>
      <c r="L43" s="56">
        <v>5300</v>
      </c>
      <c r="M43" s="56">
        <v>120189.47397385</v>
      </c>
    </row>
    <row r="44" spans="1:13" ht="12.75">
      <c r="A44" s="4" t="s">
        <v>86</v>
      </c>
      <c r="B44" s="3" t="s">
        <v>977</v>
      </c>
      <c r="C44" s="55">
        <v>160978</v>
      </c>
      <c r="D44" s="56">
        <v>61386.48262699999</v>
      </c>
      <c r="E44" s="56">
        <v>12827.82</v>
      </c>
      <c r="F44" s="56">
        <v>495.29255319148933</v>
      </c>
      <c r="G44" s="56">
        <v>720</v>
      </c>
      <c r="H44" s="56">
        <v>41055</v>
      </c>
      <c r="I44" s="56">
        <v>116484.59518019148</v>
      </c>
      <c r="J44" s="56">
        <v>2958.708717576864</v>
      </c>
      <c r="K44" s="56">
        <v>119443.30389776835</v>
      </c>
      <c r="L44" s="56">
        <v>1847.6961022316666</v>
      </c>
      <c r="M44" s="56">
        <v>121291</v>
      </c>
    </row>
    <row r="45" spans="1:13" ht="12.75">
      <c r="A45" s="4" t="s">
        <v>86</v>
      </c>
      <c r="B45" s="5" t="s">
        <v>978</v>
      </c>
      <c r="C45" s="55">
        <v>143305</v>
      </c>
      <c r="D45" s="56">
        <v>59944.008000000016</v>
      </c>
      <c r="E45" s="56">
        <v>10437.57</v>
      </c>
      <c r="F45" s="56">
        <v>632.5</v>
      </c>
      <c r="G45" s="56">
        <v>735</v>
      </c>
      <c r="H45" s="56">
        <v>47523</v>
      </c>
      <c r="I45" s="56">
        <v>119272.07800000002</v>
      </c>
      <c r="J45" s="56">
        <v>4506.099106840001</v>
      </c>
      <c r="K45" s="56">
        <v>123778.17710684003</v>
      </c>
      <c r="L45" s="56">
        <v>-2253.1771068399976</v>
      </c>
      <c r="M45" s="56">
        <v>121525</v>
      </c>
    </row>
    <row r="46" spans="1:13" ht="12.75">
      <c r="A46" s="4" t="s">
        <v>86</v>
      </c>
      <c r="B46" s="5" t="s">
        <v>979</v>
      </c>
      <c r="C46" s="55">
        <v>137395</v>
      </c>
      <c r="D46" s="56">
        <v>63356.679360000024</v>
      </c>
      <c r="E46" s="56">
        <v>9978.65</v>
      </c>
      <c r="F46" s="56">
        <v>1298.8887272727275</v>
      </c>
      <c r="G46" s="56">
        <v>780</v>
      </c>
      <c r="H46" s="56">
        <v>52920</v>
      </c>
      <c r="I46" s="56">
        <v>128334.21808727276</v>
      </c>
      <c r="J46" s="56">
        <v>6194.692707072656</v>
      </c>
      <c r="K46" s="56">
        <v>134528.91079434543</v>
      </c>
      <c r="L46" s="56">
        <v>1298</v>
      </c>
      <c r="M46" s="56">
        <v>135826.91079434543</v>
      </c>
    </row>
    <row r="47" spans="1:13" ht="12.75">
      <c r="A47" s="4" t="s">
        <v>86</v>
      </c>
      <c r="B47" s="5" t="s">
        <v>980</v>
      </c>
      <c r="C47" s="55">
        <v>135896</v>
      </c>
      <c r="D47" s="56">
        <v>60943.12</v>
      </c>
      <c r="E47" s="56">
        <v>10641.54</v>
      </c>
      <c r="F47" s="56">
        <v>2346.75</v>
      </c>
      <c r="G47" s="56">
        <v>690</v>
      </c>
      <c r="H47" s="56">
        <v>56700</v>
      </c>
      <c r="I47" s="56">
        <v>131321.41</v>
      </c>
      <c r="J47" s="56">
        <v>2980.996007</v>
      </c>
      <c r="K47" s="56">
        <v>134302.406007</v>
      </c>
      <c r="L47" s="56">
        <v>1734</v>
      </c>
      <c r="M47" s="56">
        <v>136036.406007</v>
      </c>
    </row>
    <row r="48" spans="1:13" ht="12.75">
      <c r="A48" s="4" t="s">
        <v>86</v>
      </c>
      <c r="B48" s="5" t="s">
        <v>961</v>
      </c>
      <c r="C48" s="55">
        <v>134393</v>
      </c>
      <c r="D48" s="56">
        <v>57974.57</v>
      </c>
      <c r="E48" s="56">
        <v>11393.14</v>
      </c>
      <c r="F48" s="56">
        <v>2205</v>
      </c>
      <c r="G48" s="56">
        <v>570</v>
      </c>
      <c r="H48" s="56">
        <v>59251.5</v>
      </c>
      <c r="I48" s="56">
        <v>131394.21</v>
      </c>
      <c r="J48" s="56">
        <v>0</v>
      </c>
      <c r="K48" s="56">
        <v>131394.21</v>
      </c>
      <c r="L48" s="56">
        <v>62189</v>
      </c>
      <c r="M48" s="56">
        <v>193583.21</v>
      </c>
    </row>
    <row r="49" spans="1:13" ht="12.75">
      <c r="A49" s="4" t="s">
        <v>86</v>
      </c>
      <c r="B49" s="5" t="s">
        <v>1012</v>
      </c>
      <c r="C49" s="55">
        <f aca="true" t="shared" si="2" ref="C49:M49">+C7</f>
        <v>143434</v>
      </c>
      <c r="D49" s="56">
        <f t="shared" si="2"/>
        <v>64684.513000000006</v>
      </c>
      <c r="E49" s="56">
        <f t="shared" si="2"/>
        <v>12394.04</v>
      </c>
      <c r="F49" s="56">
        <f t="shared" si="2"/>
        <v>3998.438709677419</v>
      </c>
      <c r="G49" s="56">
        <f t="shared" si="2"/>
        <v>585</v>
      </c>
      <c r="H49" s="56">
        <f t="shared" si="2"/>
        <v>59251.5</v>
      </c>
      <c r="I49" s="56">
        <f t="shared" si="2"/>
        <v>140913.49170967744</v>
      </c>
      <c r="J49" s="56">
        <f t="shared" si="2"/>
        <v>0</v>
      </c>
      <c r="K49" s="56">
        <f t="shared" si="2"/>
        <v>140913.49170967744</v>
      </c>
      <c r="L49" s="56">
        <f t="shared" si="2"/>
        <v>0</v>
      </c>
      <c r="M49" s="56">
        <f t="shared" si="2"/>
        <v>140913.49170967744</v>
      </c>
    </row>
    <row r="50" spans="1:13" ht="12.75">
      <c r="A50" s="4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12.75">
      <c r="A51" s="54" t="s">
        <v>233</v>
      </c>
      <c r="B51" s="53" t="s">
        <v>974</v>
      </c>
      <c r="C51" s="55">
        <v>118538.4</v>
      </c>
      <c r="D51" s="56">
        <v>44863.40351999999</v>
      </c>
      <c r="E51" s="56">
        <v>7859.52</v>
      </c>
      <c r="F51" s="56">
        <v>2387</v>
      </c>
      <c r="G51" s="56">
        <v>2940</v>
      </c>
      <c r="H51" s="56">
        <v>60864</v>
      </c>
      <c r="I51" s="56">
        <v>118913.92351999998</v>
      </c>
      <c r="J51" s="56"/>
      <c r="K51" s="56"/>
      <c r="L51" s="56">
        <v>9999.986480000007</v>
      </c>
      <c r="M51" s="56">
        <v>128913.91</v>
      </c>
    </row>
    <row r="52" spans="1:13" ht="12.75">
      <c r="A52" s="57" t="s">
        <v>233</v>
      </c>
      <c r="B52" s="53" t="s">
        <v>976</v>
      </c>
      <c r="C52" s="55">
        <v>120399</v>
      </c>
      <c r="D52" s="56">
        <v>49113.51626144999</v>
      </c>
      <c r="E52" s="56">
        <v>7461.55</v>
      </c>
      <c r="F52" s="56">
        <v>5175.0149999999985</v>
      </c>
      <c r="G52" s="56">
        <v>3000</v>
      </c>
      <c r="H52" s="56">
        <v>57821.76</v>
      </c>
      <c r="I52" s="56">
        <v>122571.84126145001</v>
      </c>
      <c r="J52" s="56"/>
      <c r="K52" s="56"/>
      <c r="L52" s="56">
        <v>-3346.89</v>
      </c>
      <c r="M52" s="56">
        <v>119224.95126145001</v>
      </c>
    </row>
    <row r="53" spans="1:13" ht="12.75">
      <c r="A53" s="4" t="s">
        <v>233</v>
      </c>
      <c r="B53" s="3" t="s">
        <v>977</v>
      </c>
      <c r="C53" s="55">
        <v>146327</v>
      </c>
      <c r="D53" s="56">
        <v>50483.49083</v>
      </c>
      <c r="E53" s="56">
        <v>9414.39</v>
      </c>
      <c r="F53" s="56">
        <v>7377.440638297873</v>
      </c>
      <c r="G53" s="56">
        <v>3195</v>
      </c>
      <c r="H53" s="56">
        <v>57821.76</v>
      </c>
      <c r="I53" s="56">
        <v>128292.08146829785</v>
      </c>
      <c r="J53" s="56">
        <v>3258.6188692947662</v>
      </c>
      <c r="K53" s="56">
        <v>131550.70033759263</v>
      </c>
      <c r="L53" s="56">
        <v>-5491.700337592635</v>
      </c>
      <c r="M53" s="56">
        <v>126059</v>
      </c>
    </row>
    <row r="54" spans="1:13" ht="12.75">
      <c r="A54" s="4" t="s">
        <v>233</v>
      </c>
      <c r="B54" s="5" t="s">
        <v>978</v>
      </c>
      <c r="C54" s="55">
        <v>136849</v>
      </c>
      <c r="D54" s="56">
        <v>47466.33</v>
      </c>
      <c r="E54" s="56">
        <v>9496.93</v>
      </c>
      <c r="F54" s="56">
        <v>6179.94</v>
      </c>
      <c r="G54" s="56">
        <v>3495</v>
      </c>
      <c r="H54" s="56">
        <v>56602.28</v>
      </c>
      <c r="I54" s="56">
        <v>123240.48</v>
      </c>
      <c r="J54" s="56">
        <v>4656.025334399999</v>
      </c>
      <c r="K54" s="56">
        <v>127896.50533439998</v>
      </c>
      <c r="L54" s="56">
        <v>587.4946655999956</v>
      </c>
      <c r="M54" s="56">
        <v>128484</v>
      </c>
    </row>
    <row r="55" spans="1:13" ht="12.75">
      <c r="A55" s="4" t="s">
        <v>233</v>
      </c>
      <c r="B55" s="5" t="s">
        <v>979</v>
      </c>
      <c r="C55" s="55">
        <v>129129</v>
      </c>
      <c r="D55" s="56">
        <v>47407.73023999999</v>
      </c>
      <c r="E55" s="56">
        <v>11366.66</v>
      </c>
      <c r="F55" s="56">
        <v>9296.978909090909</v>
      </c>
      <c r="G55" s="56">
        <v>3855</v>
      </c>
      <c r="H55" s="56">
        <v>62960.8</v>
      </c>
      <c r="I55" s="56">
        <v>134887.16914909089</v>
      </c>
      <c r="J55" s="56">
        <v>6511.003654826617</v>
      </c>
      <c r="K55" s="56">
        <v>141398.1728039175</v>
      </c>
      <c r="L55" s="56">
        <v>-14205</v>
      </c>
      <c r="M55" s="56">
        <v>127193.17280391749</v>
      </c>
    </row>
    <row r="56" spans="1:13" ht="12.75">
      <c r="A56" s="4" t="s">
        <v>233</v>
      </c>
      <c r="B56" s="5" t="s">
        <v>980</v>
      </c>
      <c r="C56" s="55">
        <v>120469</v>
      </c>
      <c r="D56" s="56">
        <v>46454.56</v>
      </c>
      <c r="E56" s="56">
        <v>10509.91</v>
      </c>
      <c r="F56" s="56">
        <v>6619.39</v>
      </c>
      <c r="G56" s="56">
        <v>3810</v>
      </c>
      <c r="H56" s="56">
        <v>66462</v>
      </c>
      <c r="I56" s="56">
        <v>133855.86</v>
      </c>
      <c r="J56" s="56">
        <v>3038.528022</v>
      </c>
      <c r="K56" s="56">
        <v>136894.388022</v>
      </c>
      <c r="L56" s="56">
        <v>-3998</v>
      </c>
      <c r="M56" s="56">
        <v>132896.388022</v>
      </c>
    </row>
    <row r="57" spans="1:13" ht="12.75">
      <c r="A57" s="4" t="s">
        <v>233</v>
      </c>
      <c r="B57" s="5" t="s">
        <v>961</v>
      </c>
      <c r="C57" s="55">
        <v>116637</v>
      </c>
      <c r="D57" s="56">
        <v>44736.44</v>
      </c>
      <c r="E57" s="56">
        <v>9955.6</v>
      </c>
      <c r="F57" s="56">
        <v>5131.24</v>
      </c>
      <c r="G57" s="56">
        <v>3585</v>
      </c>
      <c r="H57" s="56">
        <v>66317.163</v>
      </c>
      <c r="I57" s="56">
        <v>129725.44299999997</v>
      </c>
      <c r="J57" s="56">
        <v>0</v>
      </c>
      <c r="K57" s="56">
        <v>129725.44299999997</v>
      </c>
      <c r="L57" s="56">
        <v>7822</v>
      </c>
      <c r="M57" s="56">
        <v>137547.44299999997</v>
      </c>
    </row>
    <row r="58" spans="1:13" ht="12.75">
      <c r="A58" s="4" t="s">
        <v>233</v>
      </c>
      <c r="B58" s="5" t="s">
        <v>1012</v>
      </c>
      <c r="C58" s="55">
        <f aca="true" t="shared" si="3" ref="C58:M58">+C10</f>
        <v>124939</v>
      </c>
      <c r="D58" s="56">
        <f t="shared" si="3"/>
        <v>46185.45</v>
      </c>
      <c r="E58" s="56">
        <f t="shared" si="3"/>
        <v>11238.1</v>
      </c>
      <c r="F58" s="56">
        <f t="shared" si="3"/>
        <v>11614.09</v>
      </c>
      <c r="G58" s="56">
        <f t="shared" si="3"/>
        <v>3435</v>
      </c>
      <c r="H58" s="56">
        <f t="shared" si="3"/>
        <v>66317.163</v>
      </c>
      <c r="I58" s="56">
        <f t="shared" si="3"/>
        <v>138789.803</v>
      </c>
      <c r="J58" s="56">
        <f t="shared" si="3"/>
        <v>0</v>
      </c>
      <c r="K58" s="56">
        <f t="shared" si="3"/>
        <v>139023.5234516129</v>
      </c>
      <c r="L58" s="56">
        <f t="shared" si="3"/>
        <v>0</v>
      </c>
      <c r="M58" s="56">
        <f t="shared" si="3"/>
        <v>139023.5234516129</v>
      </c>
    </row>
    <row r="59" spans="1:13" ht="12.75">
      <c r="A59" s="4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2.75">
      <c r="A60" s="54" t="s">
        <v>473</v>
      </c>
      <c r="B60" s="53" t="s">
        <v>974</v>
      </c>
      <c r="C60" s="55">
        <v>222693.6</v>
      </c>
      <c r="D60" s="56">
        <v>92324.79148800002</v>
      </c>
      <c r="E60" s="56">
        <v>11829.311999999993</v>
      </c>
      <c r="F60" s="56">
        <v>1370</v>
      </c>
      <c r="G60" s="56">
        <v>13355</v>
      </c>
      <c r="H60" s="56">
        <v>206662.37086400008</v>
      </c>
      <c r="I60" s="56">
        <v>325541.4743519999</v>
      </c>
      <c r="J60" s="56"/>
      <c r="K60" s="56"/>
      <c r="L60" s="56">
        <v>-1660.4743519998738</v>
      </c>
      <c r="M60" s="56">
        <v>323881</v>
      </c>
    </row>
    <row r="61" spans="1:13" ht="12.75">
      <c r="A61" s="57" t="s">
        <v>473</v>
      </c>
      <c r="B61" s="53" t="s">
        <v>976</v>
      </c>
      <c r="C61" s="55">
        <v>223490</v>
      </c>
      <c r="D61" s="56">
        <v>98872.68889910003</v>
      </c>
      <c r="E61" s="56">
        <v>13113.75</v>
      </c>
      <c r="F61" s="56">
        <v>2414.88</v>
      </c>
      <c r="G61" s="56">
        <v>13830</v>
      </c>
      <c r="H61" s="56">
        <v>249757.2</v>
      </c>
      <c r="I61" s="56">
        <v>377988.7088991001</v>
      </c>
      <c r="J61" s="56"/>
      <c r="K61" s="56"/>
      <c r="L61" s="56">
        <v>-7314.53</v>
      </c>
      <c r="M61" s="56">
        <v>370674.17889910005</v>
      </c>
    </row>
    <row r="62" spans="1:13" ht="12.75">
      <c r="A62" s="4" t="s">
        <v>473</v>
      </c>
      <c r="B62" s="3" t="s">
        <v>977</v>
      </c>
      <c r="C62" s="55">
        <v>256102</v>
      </c>
      <c r="D62" s="56">
        <v>108637.02628899999</v>
      </c>
      <c r="E62" s="56">
        <v>16926.42</v>
      </c>
      <c r="F62" s="56">
        <v>3112.6117021276596</v>
      </c>
      <c r="G62" s="56">
        <v>14955</v>
      </c>
      <c r="H62" s="56">
        <v>260399.88</v>
      </c>
      <c r="I62" s="56">
        <v>404030.9379911277</v>
      </c>
      <c r="J62" s="56">
        <v>10262.385824974643</v>
      </c>
      <c r="K62" s="56">
        <v>414293.32381610235</v>
      </c>
      <c r="L62" s="56">
        <v>-2691.3238161022928</v>
      </c>
      <c r="M62" s="56">
        <v>411602</v>
      </c>
    </row>
    <row r="63" spans="1:13" ht="12.75">
      <c r="A63" s="4" t="s">
        <v>473</v>
      </c>
      <c r="B63" s="5" t="s">
        <v>978</v>
      </c>
      <c r="C63" s="55">
        <v>257374</v>
      </c>
      <c r="D63" s="56">
        <v>106670.20100000006</v>
      </c>
      <c r="E63" s="56">
        <v>16334.26</v>
      </c>
      <c r="F63" s="56">
        <v>1990.93</v>
      </c>
      <c r="G63" s="56">
        <v>14820</v>
      </c>
      <c r="H63" s="56">
        <v>241434.2</v>
      </c>
      <c r="I63" s="56">
        <v>381249.591</v>
      </c>
      <c r="J63" s="56">
        <v>14403.60954798</v>
      </c>
      <c r="K63" s="56">
        <v>395653.20054798</v>
      </c>
      <c r="L63" s="56">
        <v>-36792.20054798026</v>
      </c>
      <c r="M63" s="56">
        <v>358861</v>
      </c>
    </row>
    <row r="64" spans="1:13" ht="12.75">
      <c r="A64" s="4" t="s">
        <v>473</v>
      </c>
      <c r="B64" s="5" t="s">
        <v>979</v>
      </c>
      <c r="C64" s="55">
        <v>191584</v>
      </c>
      <c r="D64" s="56">
        <v>91089.95479999996</v>
      </c>
      <c r="E64" s="56">
        <v>14949.92</v>
      </c>
      <c r="F64" s="56">
        <v>8349.15218181818</v>
      </c>
      <c r="G64" s="56">
        <v>14460</v>
      </c>
      <c r="H64" s="56">
        <v>224184.8</v>
      </c>
      <c r="I64" s="56">
        <v>353033.8269818181</v>
      </c>
      <c r="J64" s="56">
        <v>17040.94282841236</v>
      </c>
      <c r="K64" s="56">
        <v>370074.7698102305</v>
      </c>
      <c r="L64" s="56">
        <v>-20908</v>
      </c>
      <c r="M64" s="56">
        <v>349166.7698102305</v>
      </c>
    </row>
    <row r="65" spans="1:13" ht="12.75">
      <c r="A65" s="4" t="s">
        <v>473</v>
      </c>
      <c r="B65" s="5" t="s">
        <v>980</v>
      </c>
      <c r="C65" s="55">
        <v>208647</v>
      </c>
      <c r="D65" s="56">
        <v>95752.98999999986</v>
      </c>
      <c r="E65" s="56">
        <v>15593.47</v>
      </c>
      <c r="F65" s="56">
        <v>5212.05</v>
      </c>
      <c r="G65" s="56">
        <v>13530</v>
      </c>
      <c r="H65" s="56">
        <v>230806.6</v>
      </c>
      <c r="I65" s="56">
        <v>360895.11</v>
      </c>
      <c r="J65" s="56">
        <v>8192.318996999997</v>
      </c>
      <c r="K65" s="56">
        <v>369087.42899699986</v>
      </c>
      <c r="L65" s="56">
        <v>-11582</v>
      </c>
      <c r="M65" s="56">
        <v>357505.42899699986</v>
      </c>
    </row>
    <row r="66" spans="1:13" ht="12.75">
      <c r="A66" s="4" t="s">
        <v>473</v>
      </c>
      <c r="B66" s="5" t="s">
        <v>961</v>
      </c>
      <c r="C66" s="55">
        <v>199202</v>
      </c>
      <c r="D66" s="56">
        <v>92537.72000000006</v>
      </c>
      <c r="E66" s="56">
        <v>15172.57</v>
      </c>
      <c r="F66" s="56">
        <v>4661.695161290323</v>
      </c>
      <c r="G66" s="56">
        <v>12630</v>
      </c>
      <c r="H66" s="56">
        <v>238661.34896999993</v>
      </c>
      <c r="I66" s="56">
        <v>363663.3341312903</v>
      </c>
      <c r="J66" s="56">
        <v>0</v>
      </c>
      <c r="K66" s="56">
        <v>363663.3341312903</v>
      </c>
      <c r="L66" s="56">
        <v>-54021</v>
      </c>
      <c r="M66" s="56">
        <v>309642.3341312903</v>
      </c>
    </row>
    <row r="67" spans="1:13" ht="12.75">
      <c r="A67" s="4" t="s">
        <v>473</v>
      </c>
      <c r="B67" s="5" t="s">
        <v>1012</v>
      </c>
      <c r="C67" s="55">
        <f aca="true" t="shared" si="4" ref="C67:M67">+C9</f>
        <v>212454</v>
      </c>
      <c r="D67" s="56">
        <f t="shared" si="4"/>
        <v>87742.079</v>
      </c>
      <c r="E67" s="56">
        <f t="shared" si="4"/>
        <v>15706.42</v>
      </c>
      <c r="F67" s="56">
        <f t="shared" si="4"/>
        <v>6223.44806451613</v>
      </c>
      <c r="G67" s="56">
        <f t="shared" si="4"/>
        <v>12210</v>
      </c>
      <c r="H67" s="56">
        <f t="shared" si="4"/>
        <v>232794.64</v>
      </c>
      <c r="I67" s="56">
        <f t="shared" si="4"/>
        <v>354676.58706451615</v>
      </c>
      <c r="J67" s="56">
        <f t="shared" si="4"/>
        <v>0</v>
      </c>
      <c r="K67" s="56">
        <f t="shared" si="4"/>
        <v>354676.58706451615</v>
      </c>
      <c r="L67" s="56">
        <f t="shared" si="4"/>
        <v>0</v>
      </c>
      <c r="M67" s="56">
        <f t="shared" si="4"/>
        <v>354676.58706451615</v>
      </c>
    </row>
    <row r="68" spans="1:13" ht="12.75">
      <c r="A68" s="4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2.75">
      <c r="A69" s="54" t="s">
        <v>981</v>
      </c>
      <c r="B69" s="53" t="s">
        <v>974</v>
      </c>
      <c r="C69" s="55">
        <v>708674.4</v>
      </c>
      <c r="D69" s="56">
        <v>222399.146112</v>
      </c>
      <c r="E69" s="56">
        <v>18489.519216</v>
      </c>
      <c r="F69" s="56">
        <v>28915.272</v>
      </c>
      <c r="G69" s="56">
        <v>4395</v>
      </c>
      <c r="H69" s="56">
        <v>39625</v>
      </c>
      <c r="I69" s="56">
        <v>313823.937328</v>
      </c>
      <c r="J69" s="56"/>
      <c r="K69" s="56"/>
      <c r="L69" s="56">
        <v>46575.74267200002</v>
      </c>
      <c r="M69" s="56">
        <v>360399.68</v>
      </c>
    </row>
    <row r="70" spans="1:13" ht="12.75">
      <c r="A70" s="54" t="s">
        <v>982</v>
      </c>
      <c r="B70" s="53" t="s">
        <v>974</v>
      </c>
      <c r="C70" s="55">
        <v>144199.2</v>
      </c>
      <c r="D70" s="56">
        <v>37092.86918400001</v>
      </c>
      <c r="E70" s="56">
        <v>3199.9919999999997</v>
      </c>
      <c r="F70" s="56">
        <v>9828</v>
      </c>
      <c r="G70" s="56">
        <v>1710</v>
      </c>
      <c r="H70" s="56">
        <v>39625</v>
      </c>
      <c r="I70" s="56">
        <v>91455.86118400001</v>
      </c>
      <c r="J70" s="56"/>
      <c r="K70" s="56"/>
      <c r="L70" s="56">
        <v>6664.1388159999915</v>
      </c>
      <c r="M70" s="56">
        <v>98120</v>
      </c>
    </row>
    <row r="71" spans="1:13" ht="12.75">
      <c r="A71" s="57" t="s">
        <v>981</v>
      </c>
      <c r="B71" s="53" t="s">
        <v>976</v>
      </c>
      <c r="C71" s="55">
        <v>660500</v>
      </c>
      <c r="D71" s="56">
        <v>268001.92484989995</v>
      </c>
      <c r="E71" s="56">
        <v>22169.24</v>
      </c>
      <c r="F71" s="56">
        <v>33371.41</v>
      </c>
      <c r="G71" s="56">
        <v>4140</v>
      </c>
      <c r="H71" s="56">
        <v>51261.12</v>
      </c>
      <c r="I71" s="56">
        <v>378943.93484989996</v>
      </c>
      <c r="J71" s="56"/>
      <c r="K71" s="56"/>
      <c r="L71" s="56">
        <v>28290</v>
      </c>
      <c r="M71" s="56">
        <v>407233.93484989996</v>
      </c>
    </row>
    <row r="72" spans="1:13" ht="12.75">
      <c r="A72" s="57" t="s">
        <v>983</v>
      </c>
      <c r="B72" s="53" t="s">
        <v>976</v>
      </c>
      <c r="C72" s="55">
        <v>205086</v>
      </c>
      <c r="D72" s="56">
        <v>51154.46567055001</v>
      </c>
      <c r="E72" s="56">
        <v>5472.42</v>
      </c>
      <c r="F72" s="56">
        <v>4935.5</v>
      </c>
      <c r="G72" s="56">
        <v>1830</v>
      </c>
      <c r="H72" s="56">
        <v>32933.76</v>
      </c>
      <c r="I72" s="56">
        <v>96326.19567054999</v>
      </c>
      <c r="J72" s="56"/>
      <c r="K72" s="56"/>
      <c r="L72" s="56">
        <v>4547</v>
      </c>
      <c r="M72" s="56">
        <v>100873.19567054999</v>
      </c>
    </row>
    <row r="73" spans="1:13" ht="12.75">
      <c r="A73" s="4" t="s">
        <v>984</v>
      </c>
      <c r="B73" s="3" t="s">
        <v>977</v>
      </c>
      <c r="C73" s="55">
        <v>871914</v>
      </c>
      <c r="D73" s="56">
        <v>326994.9166200001</v>
      </c>
      <c r="E73" s="56">
        <v>28419.3</v>
      </c>
      <c r="F73" s="56">
        <v>43566.45042553191</v>
      </c>
      <c r="G73" s="56">
        <v>5715</v>
      </c>
      <c r="H73" s="56">
        <v>86642.88</v>
      </c>
      <c r="I73" s="56">
        <v>491338.54704553174</v>
      </c>
      <c r="J73" s="56">
        <v>12479.99909495651</v>
      </c>
      <c r="K73" s="56">
        <v>503818.54614048824</v>
      </c>
      <c r="L73" s="56">
        <v>4357.453859511607</v>
      </c>
      <c r="M73" s="56">
        <v>508176</v>
      </c>
    </row>
    <row r="74" spans="1:13" ht="12.75">
      <c r="A74" s="4" t="s">
        <v>984</v>
      </c>
      <c r="B74" s="5" t="s">
        <v>978</v>
      </c>
      <c r="C74" s="55">
        <v>2064707</v>
      </c>
      <c r="D74" s="56">
        <v>561505.45</v>
      </c>
      <c r="E74" s="56">
        <v>41163.91</v>
      </c>
      <c r="F74" s="56">
        <v>60838.48</v>
      </c>
      <c r="G74" s="56">
        <v>6075</v>
      </c>
      <c r="H74" s="56">
        <v>75325.04</v>
      </c>
      <c r="I74" s="56">
        <v>744907.88</v>
      </c>
      <c r="J74" s="56">
        <v>28142.619706399993</v>
      </c>
      <c r="K74" s="56">
        <v>773050.4997063997</v>
      </c>
      <c r="L74" s="56">
        <v>170575.50029360014</v>
      </c>
      <c r="M74" s="56">
        <v>943626</v>
      </c>
    </row>
    <row r="75" spans="1:13" ht="12.75">
      <c r="A75" s="4" t="s">
        <v>984</v>
      </c>
      <c r="B75" s="5" t="s">
        <v>979</v>
      </c>
      <c r="C75" s="55">
        <v>2040835</v>
      </c>
      <c r="D75" s="56">
        <v>515411.67912</v>
      </c>
      <c r="E75" s="56">
        <v>45665.5</v>
      </c>
      <c r="F75" s="56">
        <v>57541.367999999995</v>
      </c>
      <c r="G75" s="56">
        <v>5685</v>
      </c>
      <c r="H75" s="56">
        <v>82924.8</v>
      </c>
      <c r="I75" s="56">
        <v>707228.34712</v>
      </c>
      <c r="J75" s="56">
        <v>34137.912315482405</v>
      </c>
      <c r="K75" s="56">
        <v>741366.2594354824</v>
      </c>
      <c r="L75" s="56">
        <v>20891</v>
      </c>
      <c r="M75" s="56">
        <v>762257.2594354824</v>
      </c>
    </row>
    <row r="76" spans="1:13" ht="12.75">
      <c r="A76" s="4"/>
      <c r="B76" s="5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ht="12.75">
      <c r="A77" s="4" t="s">
        <v>962</v>
      </c>
      <c r="B77" s="5" t="s">
        <v>980</v>
      </c>
      <c r="C77" s="55">
        <v>129023</v>
      </c>
      <c r="D77" s="56">
        <v>50306.95</v>
      </c>
      <c r="E77" s="56">
        <v>6839.58</v>
      </c>
      <c r="F77" s="56">
        <v>787.7</v>
      </c>
      <c r="G77" s="56">
        <v>1950</v>
      </c>
      <c r="H77" s="56">
        <v>21000</v>
      </c>
      <c r="I77" s="56">
        <v>80884.23</v>
      </c>
      <c r="J77" s="56">
        <v>1836.072021</v>
      </c>
      <c r="K77" s="56">
        <v>82720.302021</v>
      </c>
      <c r="L77" s="56">
        <v>-399</v>
      </c>
      <c r="M77" s="56">
        <v>82321.302021</v>
      </c>
    </row>
    <row r="78" spans="1:13" ht="12.75">
      <c r="A78" s="4" t="s">
        <v>962</v>
      </c>
      <c r="B78" s="5" t="s">
        <v>961</v>
      </c>
      <c r="C78" s="55">
        <v>125478</v>
      </c>
      <c r="D78" s="56">
        <v>44456.48</v>
      </c>
      <c r="E78" s="56">
        <v>5399.97</v>
      </c>
      <c r="F78" s="56">
        <v>693</v>
      </c>
      <c r="G78" s="56">
        <v>1755</v>
      </c>
      <c r="H78" s="56">
        <v>25080</v>
      </c>
      <c r="I78" s="56">
        <v>77384.45</v>
      </c>
      <c r="J78" s="56">
        <v>0</v>
      </c>
      <c r="K78" s="56">
        <v>77384.45</v>
      </c>
      <c r="L78" s="56">
        <v>81</v>
      </c>
      <c r="M78" s="56">
        <v>77465.45</v>
      </c>
    </row>
    <row r="79" spans="1:13" ht="12.75">
      <c r="A79" s="4" t="s">
        <v>962</v>
      </c>
      <c r="B79" s="5" t="s">
        <v>1012</v>
      </c>
      <c r="C79" s="55">
        <f aca="true" t="shared" si="5" ref="C79:M79">+C13</f>
        <v>158533</v>
      </c>
      <c r="D79" s="56">
        <f t="shared" si="5"/>
        <v>44165.451</v>
      </c>
      <c r="E79" s="56">
        <f t="shared" si="5"/>
        <v>5405.21</v>
      </c>
      <c r="F79" s="56">
        <f t="shared" si="5"/>
        <v>149.99225806451614</v>
      </c>
      <c r="G79" s="56">
        <f t="shared" si="5"/>
        <v>1860</v>
      </c>
      <c r="H79" s="56">
        <f t="shared" si="5"/>
        <v>25080</v>
      </c>
      <c r="I79" s="56">
        <f t="shared" si="5"/>
        <v>76660.65325806451</v>
      </c>
      <c r="J79" s="56">
        <f t="shared" si="5"/>
        <v>0</v>
      </c>
      <c r="K79" s="56">
        <f t="shared" si="5"/>
        <v>76660.65325806451</v>
      </c>
      <c r="L79" s="56">
        <f t="shared" si="5"/>
        <v>0</v>
      </c>
      <c r="M79" s="56">
        <f t="shared" si="5"/>
        <v>76660.65325806451</v>
      </c>
    </row>
    <row r="80" spans="1:13" ht="12.75">
      <c r="A80" s="4"/>
      <c r="B80" s="5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3" ht="12.75">
      <c r="A81" s="4" t="s">
        <v>333</v>
      </c>
      <c r="B81" s="5" t="s">
        <v>980</v>
      </c>
      <c r="C81" s="55">
        <v>635725</v>
      </c>
      <c r="D81" s="56">
        <v>280206.22</v>
      </c>
      <c r="E81" s="56">
        <v>25642.09</v>
      </c>
      <c r="F81" s="56">
        <v>29198.63</v>
      </c>
      <c r="G81" s="56">
        <v>4245</v>
      </c>
      <c r="H81" s="56">
        <v>66048</v>
      </c>
      <c r="I81" s="56">
        <v>405339.94</v>
      </c>
      <c r="J81" s="56">
        <v>9201.216638</v>
      </c>
      <c r="K81" s="56">
        <v>414541.156638</v>
      </c>
      <c r="L81" s="56">
        <v>22776</v>
      </c>
      <c r="M81" s="56">
        <v>437317.156638</v>
      </c>
    </row>
    <row r="82" spans="1:13" ht="12.75">
      <c r="A82" s="4" t="s">
        <v>333</v>
      </c>
      <c r="B82" s="5" t="s">
        <v>961</v>
      </c>
      <c r="C82" s="55">
        <v>647202</v>
      </c>
      <c r="D82" s="56">
        <v>267133.57</v>
      </c>
      <c r="E82" s="56">
        <v>24169.42</v>
      </c>
      <c r="F82" s="56">
        <v>31350.2057</v>
      </c>
      <c r="G82" s="56">
        <v>3855</v>
      </c>
      <c r="H82" s="56">
        <v>69024.549</v>
      </c>
      <c r="I82" s="56">
        <v>395532.7447</v>
      </c>
      <c r="J82" s="56">
        <v>0</v>
      </c>
      <c r="K82" s="56">
        <v>395532.7447</v>
      </c>
      <c r="L82" s="56">
        <v>3406</v>
      </c>
      <c r="M82" s="56">
        <v>398938.7447</v>
      </c>
    </row>
    <row r="83" spans="1:13" ht="12.75">
      <c r="A83" s="4" t="s">
        <v>333</v>
      </c>
      <c r="B83" s="5" t="s">
        <v>1012</v>
      </c>
      <c r="C83" s="55">
        <f aca="true" t="shared" si="6" ref="C83:M83">+C14</f>
        <v>689479</v>
      </c>
      <c r="D83" s="56">
        <f t="shared" si="6"/>
        <v>309201.8250000001</v>
      </c>
      <c r="E83" s="56">
        <f t="shared" si="6"/>
        <v>28957.01</v>
      </c>
      <c r="F83" s="56">
        <f t="shared" si="6"/>
        <v>35561.03258064516</v>
      </c>
      <c r="G83" s="56">
        <f t="shared" si="6"/>
        <v>4230</v>
      </c>
      <c r="H83" s="56">
        <f t="shared" si="6"/>
        <v>69024.549</v>
      </c>
      <c r="I83" s="56">
        <f t="shared" si="6"/>
        <v>446974.4165806453</v>
      </c>
      <c r="J83" s="56">
        <f t="shared" si="6"/>
        <v>0</v>
      </c>
      <c r="K83" s="56">
        <f t="shared" si="6"/>
        <v>446974.4165806453</v>
      </c>
      <c r="L83" s="56">
        <f t="shared" si="6"/>
        <v>0</v>
      </c>
      <c r="M83" s="56">
        <f t="shared" si="6"/>
        <v>446974.4165806453</v>
      </c>
    </row>
    <row r="84" spans="1:13" ht="12.75">
      <c r="A84" s="4"/>
      <c r="C84" s="55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12.75">
      <c r="A85" s="54" t="s">
        <v>32</v>
      </c>
      <c r="B85" s="53" t="s">
        <v>974</v>
      </c>
      <c r="C85" s="55">
        <v>0</v>
      </c>
      <c r="D85" s="56">
        <v>0</v>
      </c>
      <c r="E85" s="56">
        <v>0</v>
      </c>
      <c r="F85" s="56">
        <v>0</v>
      </c>
      <c r="G85" s="56">
        <v>0</v>
      </c>
      <c r="H85" s="56">
        <v>3170</v>
      </c>
      <c r="I85" s="56">
        <v>3170</v>
      </c>
      <c r="J85" s="56"/>
      <c r="K85" s="56"/>
      <c r="L85" s="56">
        <v>0</v>
      </c>
      <c r="M85" s="56">
        <v>3170</v>
      </c>
    </row>
    <row r="86" spans="1:13" ht="12.75">
      <c r="A86" s="57" t="s">
        <v>32</v>
      </c>
      <c r="B86" s="53" t="s">
        <v>976</v>
      </c>
      <c r="C86" s="55">
        <v>5</v>
      </c>
      <c r="D86" s="56">
        <v>11.04</v>
      </c>
      <c r="E86" s="56">
        <v>0.25</v>
      </c>
      <c r="F86" s="56">
        <v>219.96</v>
      </c>
      <c r="G86" s="56">
        <v>45</v>
      </c>
      <c r="H86" s="56">
        <v>4080</v>
      </c>
      <c r="I86" s="56">
        <v>4356.25</v>
      </c>
      <c r="J86" s="56"/>
      <c r="K86" s="56"/>
      <c r="L86" s="56"/>
      <c r="M86" s="56">
        <v>4356.25</v>
      </c>
    </row>
    <row r="87" spans="1:13" ht="12.75">
      <c r="A87" s="4" t="s">
        <v>32</v>
      </c>
      <c r="B87" s="3" t="s">
        <v>977</v>
      </c>
      <c r="C87" s="55">
        <v>333</v>
      </c>
      <c r="D87" s="56">
        <v>669.57135</v>
      </c>
      <c r="E87" s="56">
        <v>17.85</v>
      </c>
      <c r="F87" s="56">
        <v>16.090425531914892</v>
      </c>
      <c r="G87" s="56">
        <v>90</v>
      </c>
      <c r="H87" s="56">
        <v>4080</v>
      </c>
      <c r="I87" s="56">
        <v>4873.511775531915</v>
      </c>
      <c r="J87" s="56">
        <v>123.78719909851064</v>
      </c>
      <c r="K87" s="56">
        <v>4997.298974630426</v>
      </c>
      <c r="L87" s="56">
        <v>-0.29897463042561867</v>
      </c>
      <c r="M87" s="56">
        <v>4997</v>
      </c>
    </row>
    <row r="88" spans="1:13" ht="12.75">
      <c r="A88" s="4" t="s">
        <v>32</v>
      </c>
      <c r="B88" s="5" t="s">
        <v>978</v>
      </c>
      <c r="C88" s="55">
        <v>58</v>
      </c>
      <c r="D88" s="56">
        <v>26.575</v>
      </c>
      <c r="E88" s="56">
        <v>5.18</v>
      </c>
      <c r="F88" s="56">
        <v>110</v>
      </c>
      <c r="G88" s="56">
        <v>30</v>
      </c>
      <c r="H88" s="56">
        <v>4340</v>
      </c>
      <c r="I88" s="56">
        <v>4511.755</v>
      </c>
      <c r="J88" s="56">
        <v>170.4541039</v>
      </c>
      <c r="K88" s="56">
        <v>4682.2091039</v>
      </c>
      <c r="L88" s="56">
        <v>-0.20910389999971812</v>
      </c>
      <c r="M88" s="56">
        <v>4682</v>
      </c>
    </row>
    <row r="89" spans="1:13" ht="12.75">
      <c r="A89" s="4" t="s">
        <v>32</v>
      </c>
      <c r="B89" s="5" t="s">
        <v>979</v>
      </c>
      <c r="C89" s="55">
        <v>3</v>
      </c>
      <c r="D89" s="56">
        <v>1.6328</v>
      </c>
      <c r="E89" s="56">
        <v>0.18</v>
      </c>
      <c r="F89" s="56">
        <v>162.76690909090908</v>
      </c>
      <c r="G89" s="56">
        <v>30</v>
      </c>
      <c r="H89" s="56">
        <v>5600</v>
      </c>
      <c r="I89" s="56">
        <v>5794.579709090909</v>
      </c>
      <c r="J89" s="56">
        <v>279.7043625578182</v>
      </c>
      <c r="K89" s="56">
        <v>6074.284071648727</v>
      </c>
      <c r="L89" s="56">
        <v>0</v>
      </c>
      <c r="M89" s="56">
        <v>6074.284071648727</v>
      </c>
    </row>
    <row r="90" spans="1:13" ht="12.75">
      <c r="A90" s="4" t="s">
        <v>32</v>
      </c>
      <c r="B90" s="5" t="s">
        <v>980</v>
      </c>
      <c r="C90" s="55">
        <v>607</v>
      </c>
      <c r="D90" s="56">
        <v>900</v>
      </c>
      <c r="E90" s="56">
        <v>37.3</v>
      </c>
      <c r="F90" s="56">
        <v>409.5</v>
      </c>
      <c r="G90" s="56">
        <v>180</v>
      </c>
      <c r="H90" s="56">
        <v>6000</v>
      </c>
      <c r="I90" s="56">
        <v>7526.8</v>
      </c>
      <c r="J90" s="56">
        <v>170.85836</v>
      </c>
      <c r="K90" s="56">
        <v>7697.65836</v>
      </c>
      <c r="L90" s="56">
        <v>93</v>
      </c>
      <c r="M90" s="56">
        <v>7790.65836</v>
      </c>
    </row>
    <row r="91" spans="1:13" ht="12.75">
      <c r="A91" s="4" t="s">
        <v>32</v>
      </c>
      <c r="B91" s="5" t="s">
        <v>961</v>
      </c>
      <c r="C91" s="55">
        <v>1817</v>
      </c>
      <c r="D91" s="56">
        <v>1004.11</v>
      </c>
      <c r="E91" s="56">
        <v>126.12</v>
      </c>
      <c r="F91" s="56">
        <v>472.5</v>
      </c>
      <c r="G91" s="56">
        <v>180</v>
      </c>
      <c r="H91" s="56">
        <v>6270</v>
      </c>
      <c r="I91" s="56">
        <v>8052.73</v>
      </c>
      <c r="J91" s="56">
        <v>0</v>
      </c>
      <c r="K91" s="56">
        <v>8052.73</v>
      </c>
      <c r="L91" s="56">
        <v>0</v>
      </c>
      <c r="M91" s="56">
        <v>8052.73</v>
      </c>
    </row>
    <row r="92" spans="1:13" ht="12.75">
      <c r="A92" s="4" t="s">
        <v>32</v>
      </c>
      <c r="B92" s="5" t="s">
        <v>1012</v>
      </c>
      <c r="C92" s="55">
        <f aca="true" t="shared" si="7" ref="C92:M92">+C12</f>
        <v>406</v>
      </c>
      <c r="D92" s="56">
        <f t="shared" si="7"/>
        <v>632.3929999999999</v>
      </c>
      <c r="E92" s="56">
        <f t="shared" si="7"/>
        <v>24.34</v>
      </c>
      <c r="F92" s="56">
        <f t="shared" si="7"/>
        <v>788.2722580645161</v>
      </c>
      <c r="G92" s="56">
        <f t="shared" si="7"/>
        <v>180</v>
      </c>
      <c r="H92" s="56">
        <f t="shared" si="7"/>
        <v>6270</v>
      </c>
      <c r="I92" s="56">
        <f t="shared" si="7"/>
        <v>7895.005258064516</v>
      </c>
      <c r="J92" s="56">
        <f t="shared" si="7"/>
        <v>0</v>
      </c>
      <c r="K92" s="56">
        <f t="shared" si="7"/>
        <v>7895.005258064516</v>
      </c>
      <c r="L92" s="56">
        <f t="shared" si="7"/>
        <v>0</v>
      </c>
      <c r="M92" s="56">
        <f t="shared" si="7"/>
        <v>7895.005258064516</v>
      </c>
    </row>
    <row r="93" spans="1:13" ht="12.75">
      <c r="A93" s="4"/>
      <c r="C93" s="55"/>
      <c r="D93" s="56"/>
      <c r="E93" s="56"/>
      <c r="F93" s="56"/>
      <c r="G93" s="56"/>
      <c r="H93" s="56"/>
      <c r="I93" s="56"/>
      <c r="J93" s="56"/>
      <c r="K93" s="56"/>
      <c r="L93" s="56"/>
      <c r="M93" s="56"/>
    </row>
    <row r="94" spans="1:13" ht="12.75">
      <c r="A94" s="4" t="s">
        <v>802</v>
      </c>
      <c r="B94" s="53" t="s">
        <v>974</v>
      </c>
      <c r="C94" s="55">
        <v>198117.6</v>
      </c>
      <c r="D94" s="56">
        <v>59265.36959999999</v>
      </c>
      <c r="E94" s="56">
        <v>11571.431999999999</v>
      </c>
      <c r="F94" s="56">
        <v>6195</v>
      </c>
      <c r="G94" s="56">
        <v>630</v>
      </c>
      <c r="H94" s="56">
        <v>46916</v>
      </c>
      <c r="I94" s="56">
        <v>124577.80159999999</v>
      </c>
      <c r="J94" s="56"/>
      <c r="K94" s="56"/>
      <c r="L94" s="56">
        <v>2363.1984000000084</v>
      </c>
      <c r="M94" s="56">
        <v>126941</v>
      </c>
    </row>
    <row r="95" spans="1:13" ht="12.75">
      <c r="A95" s="59" t="s">
        <v>802</v>
      </c>
      <c r="B95" s="58" t="s">
        <v>976</v>
      </c>
      <c r="C95" s="55">
        <v>126462</v>
      </c>
      <c r="D95" s="56">
        <v>46374.1465285</v>
      </c>
      <c r="E95" s="56">
        <v>8682.5</v>
      </c>
      <c r="F95" s="56">
        <v>1388.23</v>
      </c>
      <c r="G95" s="56">
        <v>585</v>
      </c>
      <c r="H95" s="56">
        <v>32525.76</v>
      </c>
      <c r="I95" s="56">
        <v>89555.63652850002</v>
      </c>
      <c r="J95" s="56"/>
      <c r="K95" s="56"/>
      <c r="L95" s="56">
        <v>-30112</v>
      </c>
      <c r="M95" s="56">
        <v>59443.63652850002</v>
      </c>
    </row>
    <row r="96" spans="1:13" ht="12.75">
      <c r="A96" s="59" t="s">
        <v>802</v>
      </c>
      <c r="B96" s="12" t="s">
        <v>977</v>
      </c>
      <c r="C96" s="55">
        <v>89304</v>
      </c>
      <c r="D96" s="56">
        <v>31826.220828</v>
      </c>
      <c r="E96" s="56">
        <v>7242.76</v>
      </c>
      <c r="F96" s="56">
        <v>1087.073829787234</v>
      </c>
      <c r="G96" s="56">
        <v>795</v>
      </c>
      <c r="H96" s="56">
        <v>40685.76</v>
      </c>
      <c r="I96" s="56">
        <v>81636.81465778724</v>
      </c>
      <c r="J96" s="56">
        <v>2073.5750923077953</v>
      </c>
      <c r="K96" s="56">
        <v>83710.38975009504</v>
      </c>
      <c r="L96" s="56">
        <v>-518.3897500950242</v>
      </c>
      <c r="M96" s="56">
        <v>83192</v>
      </c>
    </row>
    <row r="97" spans="1:13" ht="12.75">
      <c r="A97" s="59" t="s">
        <v>802</v>
      </c>
      <c r="B97" s="5" t="s">
        <v>978</v>
      </c>
      <c r="C97" s="55">
        <v>79819</v>
      </c>
      <c r="D97" s="56">
        <v>29136.927999999996</v>
      </c>
      <c r="E97" s="56">
        <v>6460.99</v>
      </c>
      <c r="F97" s="56">
        <v>1072.5</v>
      </c>
      <c r="G97" s="56">
        <v>1050</v>
      </c>
      <c r="H97" s="56">
        <v>41108.48</v>
      </c>
      <c r="I97" s="56">
        <v>78828.89799999999</v>
      </c>
      <c r="J97" s="56">
        <v>2978.1557664399998</v>
      </c>
      <c r="K97" s="56">
        <v>81807.05376643999</v>
      </c>
      <c r="L97" s="56">
        <v>-0.05376644000352826</v>
      </c>
      <c r="M97" s="56">
        <v>81807</v>
      </c>
    </row>
    <row r="98" spans="1:13" ht="12.75">
      <c r="A98" s="59" t="s">
        <v>802</v>
      </c>
      <c r="B98" s="5" t="s">
        <v>979</v>
      </c>
      <c r="C98" s="55">
        <v>68269</v>
      </c>
      <c r="D98" s="56">
        <v>27761.98048</v>
      </c>
      <c r="E98" s="56">
        <v>6108.94</v>
      </c>
      <c r="F98" s="56">
        <v>1684.0552727272727</v>
      </c>
      <c r="G98" s="56">
        <v>1545</v>
      </c>
      <c r="H98" s="56">
        <v>42240.8</v>
      </c>
      <c r="I98" s="56">
        <v>79340.77575272728</v>
      </c>
      <c r="J98" s="56">
        <v>3829.779245584146</v>
      </c>
      <c r="K98" s="56">
        <v>83170.55499831142</v>
      </c>
      <c r="L98" s="56">
        <v>-5870</v>
      </c>
      <c r="M98" s="56">
        <v>77300.55499831142</v>
      </c>
    </row>
    <row r="99" spans="1:13" ht="12.75">
      <c r="A99" s="59" t="s">
        <v>802</v>
      </c>
      <c r="B99" s="5" t="s">
        <v>980</v>
      </c>
      <c r="C99" s="55">
        <v>68866</v>
      </c>
      <c r="D99" s="56">
        <v>28948.43</v>
      </c>
      <c r="E99" s="56">
        <v>5710.39</v>
      </c>
      <c r="F99" s="56">
        <v>1653.75</v>
      </c>
      <c r="G99" s="56">
        <v>1725</v>
      </c>
      <c r="H99" s="56">
        <v>48258</v>
      </c>
      <c r="I99" s="56">
        <v>86295.57</v>
      </c>
      <c r="J99" s="56">
        <v>1958.9094390000002</v>
      </c>
      <c r="K99" s="56">
        <v>88254.479439</v>
      </c>
      <c r="L99" s="56">
        <v>-17527</v>
      </c>
      <c r="M99" s="56">
        <v>70727.479439</v>
      </c>
    </row>
    <row r="100" spans="1:13" ht="12.75">
      <c r="A100" s="59" t="s">
        <v>802</v>
      </c>
      <c r="B100" s="5" t="s">
        <v>961</v>
      </c>
      <c r="C100" s="55">
        <v>82695</v>
      </c>
      <c r="D100" s="56">
        <v>33780.34</v>
      </c>
      <c r="E100" s="56">
        <v>6964.78</v>
      </c>
      <c r="F100" s="56">
        <v>929.4735483870968</v>
      </c>
      <c r="G100" s="56">
        <v>1425</v>
      </c>
      <c r="H100" s="56">
        <v>47293.983</v>
      </c>
      <c r="I100" s="56">
        <v>90393.5765483871</v>
      </c>
      <c r="J100" s="56">
        <v>0</v>
      </c>
      <c r="K100" s="56">
        <v>90393.5765483871</v>
      </c>
      <c r="L100" s="56">
        <v>29733</v>
      </c>
      <c r="M100" s="56">
        <v>120126.5765483871</v>
      </c>
    </row>
    <row r="101" spans="1:13" ht="12.75">
      <c r="A101" s="59" t="s">
        <v>802</v>
      </c>
      <c r="B101" s="5" t="s">
        <v>1012</v>
      </c>
      <c r="C101" s="55">
        <f aca="true" t="shared" si="8" ref="C101:M101">+C11</f>
        <v>63245</v>
      </c>
      <c r="D101" s="56">
        <f t="shared" si="8"/>
        <v>24803.898000000005</v>
      </c>
      <c r="E101" s="56">
        <f t="shared" si="8"/>
        <v>5778.08</v>
      </c>
      <c r="F101" s="56">
        <f t="shared" si="8"/>
        <v>1486.6722580645162</v>
      </c>
      <c r="G101" s="56">
        <f t="shared" si="8"/>
        <v>1560</v>
      </c>
      <c r="H101" s="56">
        <f t="shared" si="8"/>
        <v>47293.983</v>
      </c>
      <c r="I101" s="56">
        <f t="shared" si="8"/>
        <v>80922.63325806451</v>
      </c>
      <c r="J101" s="56">
        <f t="shared" si="8"/>
        <v>0</v>
      </c>
      <c r="K101" s="56">
        <f t="shared" si="8"/>
        <v>80922.63325806451</v>
      </c>
      <c r="L101" s="56">
        <f t="shared" si="8"/>
        <v>0</v>
      </c>
      <c r="M101" s="56">
        <f t="shared" si="8"/>
        <v>80922.63325806451</v>
      </c>
    </row>
    <row r="102" spans="1:13" ht="12.75">
      <c r="A102" s="4"/>
      <c r="C102" s="55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1:13" ht="12.75">
      <c r="A103" s="54" t="s">
        <v>985</v>
      </c>
      <c r="B103" s="53" t="s">
        <v>974</v>
      </c>
      <c r="C103" s="55">
        <v>31118.4</v>
      </c>
      <c r="D103" s="56">
        <v>16058.585088000002</v>
      </c>
      <c r="E103" s="56">
        <v>1969.6320000000003</v>
      </c>
      <c r="F103" s="56">
        <v>96</v>
      </c>
      <c r="G103" s="56">
        <v>2070</v>
      </c>
      <c r="H103" s="56">
        <v>13028.690341500003</v>
      </c>
      <c r="I103" s="56">
        <v>33222.9074295</v>
      </c>
      <c r="J103" s="56"/>
      <c r="K103" s="56"/>
      <c r="L103" s="56">
        <v>7795.5825705000025</v>
      </c>
      <c r="M103" s="56">
        <v>41018.49</v>
      </c>
    </row>
    <row r="104" spans="1:13" ht="12.75">
      <c r="A104" s="54" t="s">
        <v>985</v>
      </c>
      <c r="B104" s="53" t="s">
        <v>976</v>
      </c>
      <c r="C104" s="55">
        <v>38154</v>
      </c>
      <c r="D104" s="56">
        <v>18093.523717050004</v>
      </c>
      <c r="E104" s="56">
        <v>2004.1</v>
      </c>
      <c r="F104" s="56">
        <v>195.39</v>
      </c>
      <c r="G104" s="56">
        <v>2550</v>
      </c>
      <c r="H104" s="56">
        <v>17123.76</v>
      </c>
      <c r="I104" s="56">
        <v>39966.77371705</v>
      </c>
      <c r="J104" s="56"/>
      <c r="K104" s="56"/>
      <c r="L104" s="56">
        <v>2449.97</v>
      </c>
      <c r="M104" s="56">
        <v>42416.74371705</v>
      </c>
    </row>
    <row r="105" spans="1:13" ht="12.75">
      <c r="A105" s="54" t="s">
        <v>985</v>
      </c>
      <c r="B105" s="3" t="s">
        <v>977</v>
      </c>
      <c r="C105" s="55">
        <v>25112</v>
      </c>
      <c r="D105" s="56">
        <v>9463.973955</v>
      </c>
      <c r="E105" s="56">
        <v>1406.92</v>
      </c>
      <c r="F105" s="56">
        <v>1058.990425531915</v>
      </c>
      <c r="G105" s="56">
        <v>1950</v>
      </c>
      <c r="H105" s="56">
        <v>15126.6</v>
      </c>
      <c r="I105" s="56">
        <v>29006.484380531918</v>
      </c>
      <c r="J105" s="56">
        <v>736.7647032655107</v>
      </c>
      <c r="K105" s="56">
        <v>29743.24908379743</v>
      </c>
      <c r="L105" s="56">
        <v>1668.750916202575</v>
      </c>
      <c r="M105" s="56">
        <v>31412</v>
      </c>
    </row>
    <row r="106" spans="1:13" ht="12.75">
      <c r="A106" s="54" t="s">
        <v>985</v>
      </c>
      <c r="B106" s="5" t="s">
        <v>978</v>
      </c>
      <c r="C106" s="55">
        <v>19116</v>
      </c>
      <c r="D106" s="56">
        <v>9076.304999999997</v>
      </c>
      <c r="E106" s="56">
        <v>1353.88</v>
      </c>
      <c r="F106" s="56">
        <v>330</v>
      </c>
      <c r="G106" s="56">
        <v>1905</v>
      </c>
      <c r="H106" s="56">
        <v>9548</v>
      </c>
      <c r="I106" s="56">
        <v>22213.184999999998</v>
      </c>
      <c r="J106" s="56">
        <v>839.2141293</v>
      </c>
      <c r="K106" s="56">
        <v>23052.399129299996</v>
      </c>
      <c r="L106" s="56">
        <v>-1605.3991292999963</v>
      </c>
      <c r="M106" s="56">
        <v>21447</v>
      </c>
    </row>
    <row r="107" spans="1:13" ht="12.75">
      <c r="A107" s="54" t="s">
        <v>985</v>
      </c>
      <c r="B107" s="5" t="s">
        <v>979</v>
      </c>
      <c r="C107" s="55">
        <v>18473</v>
      </c>
      <c r="D107" s="56">
        <v>8874.040240000002</v>
      </c>
      <c r="E107" s="56">
        <v>1131.59</v>
      </c>
      <c r="F107" s="56">
        <v>663.5712727272728</v>
      </c>
      <c r="G107" s="56">
        <v>2070</v>
      </c>
      <c r="H107" s="56">
        <v>11183.2</v>
      </c>
      <c r="I107" s="56">
        <v>23922.401512727276</v>
      </c>
      <c r="J107" s="56">
        <v>1154.7343210193455</v>
      </c>
      <c r="K107" s="56">
        <v>25077.135833746623</v>
      </c>
      <c r="L107" s="56">
        <v>-104</v>
      </c>
      <c r="M107" s="56">
        <v>24973.135833746623</v>
      </c>
    </row>
    <row r="108" spans="1:13" ht="12.75">
      <c r="A108" s="54" t="s">
        <v>985</v>
      </c>
      <c r="B108" s="5" t="s">
        <v>980</v>
      </c>
      <c r="C108" s="55">
        <v>14068</v>
      </c>
      <c r="D108" s="56">
        <v>8757.69</v>
      </c>
      <c r="E108" s="56">
        <v>1086.41</v>
      </c>
      <c r="F108" s="56">
        <v>456.75</v>
      </c>
      <c r="G108" s="56">
        <v>1755</v>
      </c>
      <c r="H108" s="56">
        <v>8472</v>
      </c>
      <c r="I108" s="56">
        <v>20527.85</v>
      </c>
      <c r="J108" s="56">
        <v>465.982195</v>
      </c>
      <c r="K108" s="56">
        <v>20993.832195</v>
      </c>
      <c r="L108" s="56">
        <v>3324</v>
      </c>
      <c r="M108" s="56">
        <v>24317.832195</v>
      </c>
    </row>
    <row r="109" spans="1:13" ht="12.75">
      <c r="A109" s="54" t="s">
        <v>985</v>
      </c>
      <c r="B109" s="5" t="s">
        <v>961</v>
      </c>
      <c r="C109" s="55">
        <v>11004</v>
      </c>
      <c r="D109" s="56">
        <v>6680.37</v>
      </c>
      <c r="E109" s="56">
        <v>887.34</v>
      </c>
      <c r="F109" s="56">
        <v>189</v>
      </c>
      <c r="G109" s="56">
        <v>1680</v>
      </c>
      <c r="H109" s="56">
        <v>8843.835</v>
      </c>
      <c r="I109" s="56">
        <v>18280.545000000002</v>
      </c>
      <c r="J109" s="56">
        <v>0</v>
      </c>
      <c r="K109" s="56">
        <v>18280.545000000002</v>
      </c>
      <c r="L109" s="56">
        <v>3500</v>
      </c>
      <c r="M109" s="56">
        <v>21780.545000000002</v>
      </c>
    </row>
    <row r="110" spans="1:13" ht="12.75">
      <c r="A110" s="54" t="s">
        <v>985</v>
      </c>
      <c r="B110" s="5" t="s">
        <v>1012</v>
      </c>
      <c r="C110" s="55">
        <f aca="true" t="shared" si="9" ref="C110:M110">+C6</f>
        <v>9996</v>
      </c>
      <c r="D110" s="56">
        <f t="shared" si="9"/>
        <v>5577.445</v>
      </c>
      <c r="E110" s="56">
        <f t="shared" si="9"/>
        <v>835.36</v>
      </c>
      <c r="F110" s="56">
        <f t="shared" si="9"/>
        <v>351.8709677419355</v>
      </c>
      <c r="G110" s="56">
        <f t="shared" si="9"/>
        <v>1830</v>
      </c>
      <c r="H110" s="56">
        <f t="shared" si="9"/>
        <v>8843.835000000001</v>
      </c>
      <c r="I110" s="56">
        <f t="shared" si="9"/>
        <v>17438.51096774194</v>
      </c>
      <c r="J110" s="56">
        <f t="shared" si="9"/>
        <v>0</v>
      </c>
      <c r="K110" s="56">
        <f t="shared" si="9"/>
        <v>17438.51096774194</v>
      </c>
      <c r="L110" s="56">
        <f t="shared" si="9"/>
        <v>0</v>
      </c>
      <c r="M110" s="56">
        <f t="shared" si="9"/>
        <v>17438.51096774194</v>
      </c>
    </row>
    <row r="111" spans="1:13" ht="12.75">
      <c r="A111" s="54"/>
      <c r="C111" s="55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1:13" ht="12.75">
      <c r="A112" s="60" t="s">
        <v>986</v>
      </c>
      <c r="B112" s="53" t="s">
        <v>974</v>
      </c>
      <c r="C112" s="55">
        <v>29152.8</v>
      </c>
      <c r="D112" s="56">
        <v>25847.425344000003</v>
      </c>
      <c r="E112" s="56">
        <v>1642.944</v>
      </c>
      <c r="F112" s="56">
        <v>60</v>
      </c>
      <c r="G112" s="56">
        <v>180</v>
      </c>
      <c r="H112" s="56">
        <v>2440.9</v>
      </c>
      <c r="I112" s="56">
        <v>30171.269344000004</v>
      </c>
      <c r="J112" s="56"/>
      <c r="K112" s="56"/>
      <c r="L112" s="56">
        <v>0</v>
      </c>
      <c r="M112" s="56">
        <v>30171</v>
      </c>
    </row>
    <row r="113" spans="1:13" ht="12.75">
      <c r="A113" s="61" t="s">
        <v>986</v>
      </c>
      <c r="B113" s="53" t="s">
        <v>976</v>
      </c>
      <c r="C113" s="55">
        <v>47071</v>
      </c>
      <c r="D113" s="56">
        <v>43818.175540150005</v>
      </c>
      <c r="E113" s="56">
        <v>3343.43</v>
      </c>
      <c r="F113" s="56">
        <v>70.2</v>
      </c>
      <c r="G113" s="56">
        <v>180</v>
      </c>
      <c r="H113" s="56">
        <v>3349.68</v>
      </c>
      <c r="I113" s="56">
        <v>50761.48554015</v>
      </c>
      <c r="J113" s="56"/>
      <c r="K113" s="56"/>
      <c r="L113" s="56"/>
      <c r="M113" s="56">
        <v>50761.48554015</v>
      </c>
    </row>
    <row r="114" spans="1:13" ht="12.75">
      <c r="A114" s="60" t="s">
        <v>986</v>
      </c>
      <c r="B114" s="3" t="s">
        <v>977</v>
      </c>
      <c r="C114" s="55">
        <v>74641</v>
      </c>
      <c r="D114" s="56">
        <v>51836.47245999999</v>
      </c>
      <c r="E114" s="56">
        <v>5297.57</v>
      </c>
      <c r="F114" s="56">
        <v>323.27127659574467</v>
      </c>
      <c r="G114" s="56">
        <v>180</v>
      </c>
      <c r="H114" s="56">
        <v>3264</v>
      </c>
      <c r="I114" s="56">
        <v>60901.313736595745</v>
      </c>
      <c r="J114" s="56">
        <v>1546.8933689095318</v>
      </c>
      <c r="K114" s="56">
        <v>62448.20710550527</v>
      </c>
      <c r="L114" s="56">
        <v>0</v>
      </c>
      <c r="M114" s="56">
        <v>62448.20710550527</v>
      </c>
    </row>
    <row r="115" spans="1:13" ht="12.75">
      <c r="A115" s="60" t="s">
        <v>986</v>
      </c>
      <c r="B115" s="5" t="s">
        <v>978</v>
      </c>
      <c r="C115" s="55">
        <v>69774</v>
      </c>
      <c r="D115" s="56">
        <v>39711.556000000004</v>
      </c>
      <c r="E115" s="56">
        <v>5413.62</v>
      </c>
      <c r="F115" s="56">
        <v>55</v>
      </c>
      <c r="G115" s="56">
        <v>180</v>
      </c>
      <c r="H115" s="56">
        <v>2170</v>
      </c>
      <c r="I115" s="56">
        <v>47530.17600000001</v>
      </c>
      <c r="J115" s="56">
        <v>1795.6900492800003</v>
      </c>
      <c r="K115" s="56">
        <v>49325.866049280005</v>
      </c>
      <c r="L115" s="56">
        <v>0</v>
      </c>
      <c r="M115" s="56">
        <v>49325.866049280005</v>
      </c>
    </row>
    <row r="116" spans="1:13" ht="12.75">
      <c r="A116" s="60" t="s">
        <v>986</v>
      </c>
      <c r="B116" s="5" t="s">
        <v>979</v>
      </c>
      <c r="C116" s="55">
        <v>45489</v>
      </c>
      <c r="D116" s="56">
        <v>29386.28368</v>
      </c>
      <c r="E116" s="56">
        <v>3890.3</v>
      </c>
      <c r="F116" s="56">
        <v>15.5</v>
      </c>
      <c r="G116" s="56">
        <v>180</v>
      </c>
      <c r="H116" s="56">
        <v>2800</v>
      </c>
      <c r="I116" s="56">
        <v>36272.08368</v>
      </c>
      <c r="J116" s="56">
        <v>1750.8534792336002</v>
      </c>
      <c r="K116" s="56">
        <v>38022.9371592336</v>
      </c>
      <c r="L116" s="56">
        <v>0</v>
      </c>
      <c r="M116" s="56">
        <v>38022.9371592336</v>
      </c>
    </row>
    <row r="117" spans="1:13" ht="12.75">
      <c r="A117" s="60" t="s">
        <v>986</v>
      </c>
      <c r="B117" s="5" t="s">
        <v>980</v>
      </c>
      <c r="C117" s="55">
        <v>65880</v>
      </c>
      <c r="D117" s="56">
        <v>31694.81</v>
      </c>
      <c r="E117" s="56">
        <v>5420.71</v>
      </c>
      <c r="F117" s="56">
        <v>0</v>
      </c>
      <c r="G117" s="56">
        <v>180</v>
      </c>
      <c r="H117" s="56">
        <v>3000</v>
      </c>
      <c r="I117" s="56">
        <v>40295.52</v>
      </c>
      <c r="J117" s="56">
        <v>914.7083040000001</v>
      </c>
      <c r="K117" s="56">
        <v>41210.228304000004</v>
      </c>
      <c r="L117" s="56">
        <v>0</v>
      </c>
      <c r="M117" s="56">
        <v>41210.228304000004</v>
      </c>
    </row>
    <row r="118" spans="1:13" ht="12.75">
      <c r="A118" s="60" t="s">
        <v>986</v>
      </c>
      <c r="B118" s="5" t="s">
        <v>961</v>
      </c>
      <c r="C118" s="55">
        <v>58489</v>
      </c>
      <c r="D118" s="56">
        <v>30726.28</v>
      </c>
      <c r="E118" s="56">
        <v>4425.7</v>
      </c>
      <c r="F118" s="56">
        <v>126</v>
      </c>
      <c r="G118" s="56">
        <v>180</v>
      </c>
      <c r="H118" s="56">
        <v>3135</v>
      </c>
      <c r="I118" s="56">
        <v>38592.98</v>
      </c>
      <c r="J118" s="56">
        <v>0</v>
      </c>
      <c r="K118" s="56">
        <v>38592.98</v>
      </c>
      <c r="L118" s="56">
        <v>0</v>
      </c>
      <c r="M118" s="56">
        <v>38592.98</v>
      </c>
    </row>
    <row r="119" spans="1:13" ht="12.75">
      <c r="A119" s="60" t="s">
        <v>986</v>
      </c>
      <c r="B119" s="5" t="s">
        <v>1012</v>
      </c>
      <c r="C119" s="55">
        <f aca="true" t="shared" si="10" ref="C119:M119">+C15</f>
        <v>61269</v>
      </c>
      <c r="D119" s="56">
        <f t="shared" si="10"/>
        <v>39778.132999999994</v>
      </c>
      <c r="E119" s="56">
        <f t="shared" si="10"/>
        <v>4961.7</v>
      </c>
      <c r="F119" s="56">
        <f t="shared" si="10"/>
        <v>342.2903225806452</v>
      </c>
      <c r="G119" s="56">
        <f t="shared" si="10"/>
        <v>180</v>
      </c>
      <c r="H119" s="56">
        <f t="shared" si="10"/>
        <v>3135</v>
      </c>
      <c r="I119" s="56">
        <f t="shared" si="10"/>
        <v>48397.123322580635</v>
      </c>
      <c r="J119" s="56">
        <f t="shared" si="10"/>
        <v>1108.2941240870966</v>
      </c>
      <c r="K119" s="56">
        <f t="shared" si="10"/>
        <v>49505.41744666773</v>
      </c>
      <c r="L119" s="56">
        <f t="shared" si="10"/>
        <v>0</v>
      </c>
      <c r="M119" s="56">
        <f t="shared" si="10"/>
        <v>49505.41744666773</v>
      </c>
    </row>
    <row r="120" spans="3:13" ht="12.75">
      <c r="C120" s="55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1:13" ht="12.75">
      <c r="A121" s="60" t="s">
        <v>987</v>
      </c>
      <c r="B121" s="63" t="s">
        <v>974</v>
      </c>
      <c r="C121" s="64">
        <v>1868803.2</v>
      </c>
      <c r="D121" s="65">
        <v>678991.2586239999</v>
      </c>
      <c r="E121" s="65">
        <v>84114.351216</v>
      </c>
      <c r="F121" s="65">
        <v>49025.272</v>
      </c>
      <c r="G121" s="65">
        <v>31230</v>
      </c>
      <c r="H121" s="65">
        <v>483767.8652982501</v>
      </c>
      <c r="I121" s="65">
        <v>1327128.7471382497</v>
      </c>
      <c r="J121" s="65">
        <v>0</v>
      </c>
      <c r="K121" s="65">
        <v>0</v>
      </c>
      <c r="L121" s="65">
        <v>87377.43342450015</v>
      </c>
      <c r="M121" s="65">
        <v>1414506.01</v>
      </c>
    </row>
    <row r="122" spans="1:13" ht="12.75">
      <c r="A122" s="60" t="s">
        <v>987</v>
      </c>
      <c r="B122" s="63" t="s">
        <v>976</v>
      </c>
      <c r="C122" s="64">
        <v>1764848</v>
      </c>
      <c r="D122" s="65">
        <v>758246.9229765501</v>
      </c>
      <c r="E122" s="65">
        <v>87933.93</v>
      </c>
      <c r="F122" s="65">
        <v>50532.535</v>
      </c>
      <c r="G122" s="65">
        <v>32190</v>
      </c>
      <c r="H122" s="65">
        <v>536785.2</v>
      </c>
      <c r="I122" s="65">
        <v>1465689.0679765502</v>
      </c>
      <c r="J122" s="65">
        <v>0</v>
      </c>
      <c r="K122" s="65">
        <v>0</v>
      </c>
      <c r="L122" s="65">
        <v>31707.48</v>
      </c>
      <c r="M122" s="65">
        <v>1497396.5479765502</v>
      </c>
    </row>
    <row r="123" spans="1:14" ht="12.75">
      <c r="A123" s="60" t="s">
        <v>987</v>
      </c>
      <c r="B123" s="62" t="s">
        <v>977</v>
      </c>
      <c r="C123" s="64">
        <v>1835338</v>
      </c>
      <c r="D123" s="65">
        <v>751884.218352</v>
      </c>
      <c r="E123" s="65">
        <v>96255.61999999995</v>
      </c>
      <c r="F123" s="65">
        <v>58650.18106382978</v>
      </c>
      <c r="G123" s="65">
        <v>32535</v>
      </c>
      <c r="H123" s="65">
        <v>568235.88</v>
      </c>
      <c r="I123" s="65">
        <v>1507560.8994158295</v>
      </c>
      <c r="J123" s="65">
        <v>38292.04684516207</v>
      </c>
      <c r="K123" s="65">
        <v>1545852.9462609915</v>
      </c>
      <c r="L123" s="65">
        <v>-5850.7391554865135</v>
      </c>
      <c r="M123" s="65">
        <v>1540002.2071055053</v>
      </c>
      <c r="N123" s="26">
        <v>278.547</v>
      </c>
    </row>
    <row r="124" spans="1:14" ht="12.75">
      <c r="A124" s="60" t="s">
        <v>987</v>
      </c>
      <c r="B124" s="62" t="s">
        <v>978</v>
      </c>
      <c r="C124" s="64">
        <v>3003111</v>
      </c>
      <c r="D124" s="65">
        <v>969192.5829999998</v>
      </c>
      <c r="E124" s="65">
        <v>104469.23</v>
      </c>
      <c r="F124" s="65">
        <v>76879.85</v>
      </c>
      <c r="G124" s="65">
        <v>33150</v>
      </c>
      <c r="H124" s="65">
        <v>523273.8</v>
      </c>
      <c r="I124" s="65">
        <v>1706965.4629999998</v>
      </c>
      <c r="J124" s="65">
        <v>64489.15519214</v>
      </c>
      <c r="K124" s="65">
        <v>1771454.6181921395</v>
      </c>
      <c r="L124" s="65">
        <v>105090.24785713988</v>
      </c>
      <c r="M124" s="65">
        <v>1876544.8660492795</v>
      </c>
      <c r="N124" s="26">
        <v>241.14</v>
      </c>
    </row>
    <row r="125" spans="1:14" ht="12.75">
      <c r="A125" s="60" t="s">
        <v>987</v>
      </c>
      <c r="B125" s="4" t="s">
        <v>979</v>
      </c>
      <c r="C125" s="64">
        <f aca="true" t="shared" si="11" ref="C125:M125">+C34+C35+C46+C55+C64+C75+C89+C98+C107+C116</f>
        <v>2825777</v>
      </c>
      <c r="D125" s="65">
        <f t="shared" si="11"/>
        <v>877985.2525599999</v>
      </c>
      <c r="E125" s="65">
        <f t="shared" si="11"/>
        <v>106032.84999999999</v>
      </c>
      <c r="F125" s="65">
        <f t="shared" si="11"/>
        <v>83062.49327272727</v>
      </c>
      <c r="G125" s="65">
        <f t="shared" si="11"/>
        <v>33165</v>
      </c>
      <c r="H125" s="65">
        <f t="shared" si="11"/>
        <v>528718.3999999999</v>
      </c>
      <c r="I125" s="65">
        <f t="shared" si="11"/>
        <v>1628963.9958327273</v>
      </c>
      <c r="J125" s="65">
        <f t="shared" si="11"/>
        <v>78630.09207884576</v>
      </c>
      <c r="K125" s="65">
        <f t="shared" si="11"/>
        <v>1707594.0879115728</v>
      </c>
      <c r="L125" s="65">
        <f t="shared" si="11"/>
        <v>-19164</v>
      </c>
      <c r="M125" s="65">
        <f t="shared" si="11"/>
        <v>1688430.0879115728</v>
      </c>
      <c r="N125" s="26">
        <f>+H125/2800</f>
        <v>188.82799999999997</v>
      </c>
    </row>
    <row r="126" spans="1:14" ht="12.75">
      <c r="A126" s="60" t="s">
        <v>987</v>
      </c>
      <c r="B126" s="4" t="s">
        <v>980</v>
      </c>
      <c r="C126" s="64">
        <f aca="true" t="shared" si="12" ref="C126:M126">+C36+C37+C47+C56+C65+C77+C81+C90+C99+C108+C117</f>
        <v>1654845</v>
      </c>
      <c r="D126" s="65">
        <f t="shared" si="12"/>
        <v>715810.9699999999</v>
      </c>
      <c r="E126" s="65">
        <f t="shared" si="12"/>
        <v>96460.92000000001</v>
      </c>
      <c r="F126" s="65">
        <f t="shared" si="12"/>
        <v>49299.020000000004</v>
      </c>
      <c r="G126" s="65">
        <f t="shared" si="12"/>
        <v>32205</v>
      </c>
      <c r="H126" s="65">
        <f t="shared" si="12"/>
        <v>538192.6</v>
      </c>
      <c r="I126" s="65">
        <f t="shared" si="12"/>
        <v>1431968.5100000002</v>
      </c>
      <c r="J126" s="65">
        <f t="shared" si="12"/>
        <v>32505.685176999992</v>
      </c>
      <c r="K126" s="65">
        <f t="shared" si="12"/>
        <v>1464474.1951769998</v>
      </c>
      <c r="L126" s="65">
        <f t="shared" si="12"/>
        <v>-532</v>
      </c>
      <c r="M126" s="65">
        <f t="shared" si="12"/>
        <v>1463942.1951769998</v>
      </c>
      <c r="N126" s="26">
        <f>+H126/3000</f>
        <v>179.3975333333333</v>
      </c>
    </row>
    <row r="127" spans="1:14" ht="12.75">
      <c r="A127" s="60" t="s">
        <v>987</v>
      </c>
      <c r="B127" s="4" t="s">
        <v>961</v>
      </c>
      <c r="C127" s="64">
        <v>1600785</v>
      </c>
      <c r="D127" s="65">
        <v>668442.87</v>
      </c>
      <c r="E127" s="65">
        <v>92790.71</v>
      </c>
      <c r="F127" s="65">
        <v>47536.81830967742</v>
      </c>
      <c r="G127" s="65">
        <v>29970</v>
      </c>
      <c r="H127" s="65">
        <v>556738.4489699999</v>
      </c>
      <c r="I127" s="65">
        <v>1395478.8472796772</v>
      </c>
      <c r="J127" s="65">
        <v>0</v>
      </c>
      <c r="K127" s="65">
        <v>1395478.8472796772</v>
      </c>
      <c r="L127" s="65">
        <v>86673</v>
      </c>
      <c r="M127" s="65">
        <v>1482151.8472796772</v>
      </c>
      <c r="N127" s="26">
        <v>177.58802199999997</v>
      </c>
    </row>
    <row r="128" spans="1:14" ht="12.75">
      <c r="A128" s="60" t="s">
        <v>987</v>
      </c>
      <c r="B128" s="4" t="s">
        <v>1012</v>
      </c>
      <c r="C128" s="64" t="e">
        <f>+C40+#REF!+C49+C58+C67+C79+C83+C92+C101+C110+C119</f>
        <v>#REF!</v>
      </c>
      <c r="D128" s="65" t="e">
        <f>+D40+#REF!+D49+D58+D67+D79+D83+D92+D101+D110+D119</f>
        <v>#REF!</v>
      </c>
      <c r="E128" s="65" t="e">
        <f>+E40+#REF!+E49+E58+E67+E79+E83+E92+E101+E110+E119</f>
        <v>#REF!</v>
      </c>
      <c r="F128" s="65" t="e">
        <f>+F40+#REF!+F49+F58+F67+F79+F83+F92+F101+F110+F119</f>
        <v>#REF!</v>
      </c>
      <c r="G128" s="65" t="e">
        <f>+G40+#REF!+G49+G58+G67+G79+G83+G92+G101+G110+G119</f>
        <v>#REF!</v>
      </c>
      <c r="H128" s="65" t="e">
        <f>+H40+#REF!+H49+H58+H67+H79+H83+H92+H101+H110+H119</f>
        <v>#REF!</v>
      </c>
      <c r="I128" s="65" t="e">
        <f>+I40+#REF!+I49+I58+I67+I79+I83+I92+I101+I110+I119</f>
        <v>#REF!</v>
      </c>
      <c r="J128" s="65" t="e">
        <f>+J40+#REF!+J49+J58+J67+J79+J83+J92+J101+J110+J119</f>
        <v>#REF!</v>
      </c>
      <c r="K128" s="65" t="e">
        <f>+K40+#REF!+K49+K58+K67+K79+K83+K92+K101+K110+K119</f>
        <v>#REF!</v>
      </c>
      <c r="L128" s="65" t="e">
        <f>+L40+#REF!+L49+L58+L67+L79+L83+L92+L101+L110+L119</f>
        <v>#REF!</v>
      </c>
      <c r="M128" s="65" t="e">
        <f>+M40+#REF!+M49+M58+M67+M79+M83+M92+M101+M110+M119</f>
        <v>#REF!</v>
      </c>
      <c r="N128" s="26" t="e">
        <f>+H128/3135</f>
        <v>#REF!</v>
      </c>
    </row>
    <row r="129" ht="12.75">
      <c r="H129" s="66"/>
    </row>
    <row r="130" ht="12.75">
      <c r="A130" s="4" t="s">
        <v>942</v>
      </c>
    </row>
    <row r="131" spans="1:12" ht="12.75">
      <c r="A131" s="4" t="s">
        <v>943</v>
      </c>
      <c r="H131" s="5" t="s">
        <v>932</v>
      </c>
      <c r="K131" s="5"/>
      <c r="L131" s="6"/>
    </row>
    <row r="132" spans="1:16" ht="13.5" thickBot="1">
      <c r="A132" s="7"/>
      <c r="H132" s="8">
        <v>3135</v>
      </c>
      <c r="J132" s="9">
        <v>0</v>
      </c>
      <c r="K132" s="10"/>
      <c r="L132" s="11"/>
      <c r="O132" s="12"/>
      <c r="P132" s="12"/>
    </row>
    <row r="133" spans="1:16" ht="12.75">
      <c r="A133" s="13"/>
      <c r="B133" s="14"/>
      <c r="C133" s="15" t="s">
        <v>944</v>
      </c>
      <c r="D133" s="15" t="s">
        <v>8</v>
      </c>
      <c r="E133" s="15" t="s">
        <v>923</v>
      </c>
      <c r="F133" s="15" t="s">
        <v>22</v>
      </c>
      <c r="G133" s="15" t="s">
        <v>945</v>
      </c>
      <c r="H133" s="15" t="s">
        <v>946</v>
      </c>
      <c r="I133" s="15" t="s">
        <v>947</v>
      </c>
      <c r="J133" s="16" t="s">
        <v>948</v>
      </c>
      <c r="K133" s="16" t="s">
        <v>947</v>
      </c>
      <c r="L133" s="16" t="s">
        <v>949</v>
      </c>
      <c r="M133" s="16" t="s">
        <v>950</v>
      </c>
      <c r="N133" s="16" t="s">
        <v>951</v>
      </c>
      <c r="O133" s="17"/>
      <c r="P133" s="18"/>
    </row>
    <row r="134" spans="1:16" ht="13.5" thickBot="1">
      <c r="A134" s="19" t="s">
        <v>952</v>
      </c>
      <c r="B134" s="19"/>
      <c r="C134" s="20" t="s">
        <v>953</v>
      </c>
      <c r="D134" s="20" t="s">
        <v>954</v>
      </c>
      <c r="E134" s="20" t="s">
        <v>954</v>
      </c>
      <c r="F134" s="20" t="s">
        <v>954</v>
      </c>
      <c r="G134" s="20" t="s">
        <v>955</v>
      </c>
      <c r="H134" s="20" t="s">
        <v>955</v>
      </c>
      <c r="I134" s="21" t="s">
        <v>954</v>
      </c>
      <c r="J134" s="22" t="s">
        <v>956</v>
      </c>
      <c r="K134" s="22" t="s">
        <v>957</v>
      </c>
      <c r="L134" s="22" t="s">
        <v>958</v>
      </c>
      <c r="M134" s="22" t="s">
        <v>959</v>
      </c>
      <c r="N134" s="22" t="s">
        <v>928</v>
      </c>
      <c r="O134" s="23"/>
      <c r="P134" s="24"/>
    </row>
    <row r="135" spans="1:16" ht="12.75">
      <c r="A135" s="4" t="s">
        <v>960</v>
      </c>
      <c r="B135" s="5" t="s">
        <v>961</v>
      </c>
      <c r="C135" s="25">
        <v>11004</v>
      </c>
      <c r="D135" s="6">
        <v>6680.37</v>
      </c>
      <c r="E135" s="6">
        <v>887.34</v>
      </c>
      <c r="F135" s="26">
        <v>189</v>
      </c>
      <c r="G135" s="6">
        <v>1680</v>
      </c>
      <c r="H135" s="27">
        <v>8843.835</v>
      </c>
      <c r="I135" s="28">
        <v>18280.545000000002</v>
      </c>
      <c r="J135" s="29">
        <v>0</v>
      </c>
      <c r="K135" s="28">
        <v>18280.545000000002</v>
      </c>
      <c r="L135" s="27">
        <v>3500</v>
      </c>
      <c r="M135" s="30">
        <v>21780.545000000002</v>
      </c>
      <c r="N135" s="31">
        <v>2.8209999999999997</v>
      </c>
      <c r="O135" s="32"/>
      <c r="P135" s="12"/>
    </row>
    <row r="136" spans="1:16" ht="12.75">
      <c r="A136" s="4" t="s">
        <v>86</v>
      </c>
      <c r="B136" s="5" t="s">
        <v>961</v>
      </c>
      <c r="C136" s="25">
        <v>134393</v>
      </c>
      <c r="D136" s="6">
        <v>57974.57</v>
      </c>
      <c r="E136" s="6">
        <v>11393.14</v>
      </c>
      <c r="F136" s="26">
        <v>2205</v>
      </c>
      <c r="G136" s="6">
        <v>570</v>
      </c>
      <c r="H136" s="27">
        <v>59251.5</v>
      </c>
      <c r="I136" s="28">
        <v>131394.21</v>
      </c>
      <c r="J136" s="29">
        <v>0</v>
      </c>
      <c r="K136" s="28">
        <v>131394.21</v>
      </c>
      <c r="L136" s="27">
        <v>62189</v>
      </c>
      <c r="M136" s="30">
        <v>193583.21</v>
      </c>
      <c r="N136" s="31">
        <v>18.9</v>
      </c>
      <c r="O136" s="33"/>
      <c r="P136" s="34"/>
    </row>
    <row r="137" spans="1:16" ht="12.75">
      <c r="A137" s="4" t="s">
        <v>129</v>
      </c>
      <c r="B137" s="5" t="s">
        <v>961</v>
      </c>
      <c r="C137" s="25">
        <v>216447</v>
      </c>
      <c r="D137" s="6">
        <v>85702.66</v>
      </c>
      <c r="E137" s="6">
        <v>13724.11</v>
      </c>
      <c r="F137" s="26">
        <v>1636.9539</v>
      </c>
      <c r="G137" s="6">
        <v>3750</v>
      </c>
      <c r="H137" s="27">
        <v>30196.32</v>
      </c>
      <c r="I137" s="28">
        <v>135010.04389999996</v>
      </c>
      <c r="J137" s="29">
        <v>0</v>
      </c>
      <c r="K137" s="28">
        <v>135010.04389999996</v>
      </c>
      <c r="L137" s="27">
        <v>33963</v>
      </c>
      <c r="M137" s="30">
        <v>168973.04389999996</v>
      </c>
      <c r="N137" s="31">
        <v>9.632</v>
      </c>
      <c r="O137" s="33"/>
      <c r="P137" s="34"/>
    </row>
    <row r="138" spans="1:16" ht="12.75">
      <c r="A138" s="4" t="s">
        <v>793</v>
      </c>
      <c r="B138" s="5" t="s">
        <v>961</v>
      </c>
      <c r="C138" s="25">
        <v>7421</v>
      </c>
      <c r="D138" s="6">
        <v>3710.33</v>
      </c>
      <c r="E138" s="6">
        <v>571.96</v>
      </c>
      <c r="F138" s="26">
        <v>141.75</v>
      </c>
      <c r="G138" s="6">
        <v>360</v>
      </c>
      <c r="H138" s="27">
        <v>2664.75</v>
      </c>
      <c r="I138" s="28">
        <v>7448.79</v>
      </c>
      <c r="J138" s="29">
        <v>0</v>
      </c>
      <c r="K138" s="28">
        <v>7448.79</v>
      </c>
      <c r="L138" s="27">
        <v>0</v>
      </c>
      <c r="M138" s="30">
        <v>7448.79</v>
      </c>
      <c r="N138" s="31">
        <v>0.85</v>
      </c>
      <c r="O138" s="33"/>
      <c r="P138" s="34"/>
    </row>
    <row r="139" spans="1:16" ht="12.75">
      <c r="A139" s="4" t="s">
        <v>473</v>
      </c>
      <c r="B139" s="5" t="s">
        <v>961</v>
      </c>
      <c r="C139" s="25">
        <v>199202</v>
      </c>
      <c r="D139" s="6">
        <v>92537.72000000006</v>
      </c>
      <c r="E139" s="6">
        <v>15172.57</v>
      </c>
      <c r="F139" s="26">
        <v>4661.695161290323</v>
      </c>
      <c r="G139" s="6">
        <v>12630</v>
      </c>
      <c r="H139" s="27">
        <v>238661.34896999993</v>
      </c>
      <c r="I139" s="28">
        <v>363663.3341312903</v>
      </c>
      <c r="J139" s="29">
        <v>0</v>
      </c>
      <c r="K139" s="28">
        <v>363663.3341312903</v>
      </c>
      <c r="L139" s="27">
        <v>-54021</v>
      </c>
      <c r="M139" s="30">
        <v>309642.3341312903</v>
      </c>
      <c r="N139" s="31">
        <v>76.12802199999997</v>
      </c>
      <c r="O139" s="33"/>
      <c r="P139" s="35"/>
    </row>
    <row r="140" spans="1:16" ht="12.75">
      <c r="A140" s="4" t="s">
        <v>233</v>
      </c>
      <c r="B140" s="5" t="s">
        <v>961</v>
      </c>
      <c r="C140" s="25">
        <v>116637</v>
      </c>
      <c r="D140" s="6">
        <v>44736.44</v>
      </c>
      <c r="E140" s="6">
        <v>9955.6</v>
      </c>
      <c r="F140" s="26">
        <v>5131.24</v>
      </c>
      <c r="G140" s="6">
        <v>3585</v>
      </c>
      <c r="H140" s="27">
        <v>66317.163</v>
      </c>
      <c r="I140" s="28">
        <v>129725.44299999997</v>
      </c>
      <c r="J140" s="29">
        <v>0</v>
      </c>
      <c r="K140" s="28">
        <v>129725.44299999997</v>
      </c>
      <c r="L140" s="27">
        <v>7822</v>
      </c>
      <c r="M140" s="30">
        <v>137547.44299999997</v>
      </c>
      <c r="N140" s="31">
        <v>21.1538</v>
      </c>
      <c r="O140" s="32"/>
      <c r="P140" s="34"/>
    </row>
    <row r="141" spans="1:16" ht="12.75">
      <c r="A141" s="4" t="s">
        <v>802</v>
      </c>
      <c r="B141" s="5" t="s">
        <v>961</v>
      </c>
      <c r="C141" s="25">
        <v>82695</v>
      </c>
      <c r="D141" s="6">
        <v>33780.34</v>
      </c>
      <c r="E141" s="6">
        <v>6964.78</v>
      </c>
      <c r="F141" s="26">
        <v>929.4735483870968</v>
      </c>
      <c r="G141" s="6">
        <v>1425</v>
      </c>
      <c r="H141" s="27">
        <v>47293.983</v>
      </c>
      <c r="I141" s="28">
        <v>90393.5765483871</v>
      </c>
      <c r="J141" s="29">
        <v>0</v>
      </c>
      <c r="K141" s="28">
        <v>90393.5765483871</v>
      </c>
      <c r="L141" s="27">
        <v>29733</v>
      </c>
      <c r="M141" s="30">
        <v>120126.5765483871</v>
      </c>
      <c r="N141" s="31">
        <v>15.0858</v>
      </c>
      <c r="O141" s="32"/>
      <c r="P141" s="34"/>
    </row>
    <row r="142" spans="1:16" ht="12.75">
      <c r="A142" s="4" t="s">
        <v>32</v>
      </c>
      <c r="B142" s="5" t="s">
        <v>961</v>
      </c>
      <c r="C142" s="25">
        <v>1817</v>
      </c>
      <c r="D142" s="6">
        <v>1004.11</v>
      </c>
      <c r="E142" s="6">
        <v>126.12</v>
      </c>
      <c r="F142" s="26">
        <v>472.5</v>
      </c>
      <c r="G142" s="6">
        <v>180</v>
      </c>
      <c r="H142" s="27">
        <v>6270</v>
      </c>
      <c r="I142" s="28">
        <v>8052.73</v>
      </c>
      <c r="J142" s="29">
        <v>0</v>
      </c>
      <c r="K142" s="28">
        <v>8052.73</v>
      </c>
      <c r="L142" s="27">
        <v>0</v>
      </c>
      <c r="M142" s="30">
        <v>8052.73</v>
      </c>
      <c r="N142" s="31">
        <v>2</v>
      </c>
      <c r="O142" s="33"/>
      <c r="P142" s="34"/>
    </row>
    <row r="143" spans="1:16" ht="12.75">
      <c r="A143" s="4" t="s">
        <v>962</v>
      </c>
      <c r="B143" s="5" t="s">
        <v>961</v>
      </c>
      <c r="C143" s="36">
        <v>125478</v>
      </c>
      <c r="D143" s="6">
        <v>44456.48</v>
      </c>
      <c r="E143" s="6">
        <v>5399.97</v>
      </c>
      <c r="F143" s="26">
        <v>693</v>
      </c>
      <c r="G143" s="6">
        <v>1755</v>
      </c>
      <c r="H143" s="27">
        <v>25080</v>
      </c>
      <c r="I143" s="28">
        <v>77384.45</v>
      </c>
      <c r="J143" s="37">
        <v>0</v>
      </c>
      <c r="K143" s="28">
        <v>77384.45</v>
      </c>
      <c r="L143" s="27">
        <v>81</v>
      </c>
      <c r="M143" s="30">
        <v>77465.45</v>
      </c>
      <c r="N143" s="31">
        <v>8</v>
      </c>
      <c r="O143" s="32"/>
      <c r="P143" s="34"/>
    </row>
    <row r="144" spans="1:16" ht="12.75">
      <c r="A144" s="4" t="s">
        <v>333</v>
      </c>
      <c r="B144" s="5" t="s">
        <v>961</v>
      </c>
      <c r="C144" s="36">
        <v>647202</v>
      </c>
      <c r="D144" s="6">
        <v>267133.57</v>
      </c>
      <c r="E144" s="6">
        <v>24169.42</v>
      </c>
      <c r="F144" s="26">
        <v>31350.2057</v>
      </c>
      <c r="G144" s="6">
        <v>3855</v>
      </c>
      <c r="H144" s="27">
        <v>69024.549</v>
      </c>
      <c r="I144" s="28">
        <v>395532.7447</v>
      </c>
      <c r="J144" s="37">
        <v>0</v>
      </c>
      <c r="K144" s="28">
        <v>395532.7447</v>
      </c>
      <c r="L144" s="27">
        <v>3406</v>
      </c>
      <c r="M144" s="30">
        <v>398938.7447</v>
      </c>
      <c r="N144" s="31">
        <v>22.0174</v>
      </c>
      <c r="O144" s="32"/>
      <c r="P144" s="34"/>
    </row>
    <row r="145" spans="1:16" ht="13.5" thickBot="1">
      <c r="A145" s="4" t="s">
        <v>963</v>
      </c>
      <c r="B145" s="5" t="s">
        <v>961</v>
      </c>
      <c r="C145" s="38">
        <v>58489</v>
      </c>
      <c r="D145" s="6">
        <v>30726.28</v>
      </c>
      <c r="E145" s="6">
        <v>4425.7</v>
      </c>
      <c r="F145" s="26">
        <v>126</v>
      </c>
      <c r="G145" s="39">
        <v>180</v>
      </c>
      <c r="H145" s="39">
        <v>3135</v>
      </c>
      <c r="I145" s="40">
        <v>38592.98</v>
      </c>
      <c r="J145" s="29">
        <v>0</v>
      </c>
      <c r="K145" s="28">
        <v>38592.98</v>
      </c>
      <c r="L145" s="39">
        <v>0</v>
      </c>
      <c r="M145" s="30">
        <v>38592.98</v>
      </c>
      <c r="N145" s="31">
        <v>1</v>
      </c>
      <c r="O145" s="32"/>
      <c r="P145" s="34"/>
    </row>
    <row r="146" spans="3:16" ht="12.75">
      <c r="C146" s="41">
        <v>1600785</v>
      </c>
      <c r="D146" s="42">
        <v>668442.87</v>
      </c>
      <c r="E146" s="42">
        <v>92790.71</v>
      </c>
      <c r="F146" s="42">
        <v>47536.818309677416</v>
      </c>
      <c r="G146" s="42">
        <v>29970</v>
      </c>
      <c r="H146" s="42">
        <v>556738.44897</v>
      </c>
      <c r="I146" s="43">
        <v>1395478.8472796772</v>
      </c>
      <c r="J146" s="43">
        <v>0</v>
      </c>
      <c r="K146" s="43">
        <v>1395478.8472796772</v>
      </c>
      <c r="L146" s="43">
        <v>86673</v>
      </c>
      <c r="M146" s="43">
        <v>1482151.8472796772</v>
      </c>
      <c r="N146" s="44">
        <v>177.58802199999997</v>
      </c>
      <c r="O146" s="45"/>
      <c r="P146" s="45"/>
    </row>
    <row r="147" spans="4:16" ht="12.75">
      <c r="D147" s="6"/>
      <c r="F147" s="6"/>
      <c r="H147" s="31">
        <v>177.588022</v>
      </c>
      <c r="I147" s="46"/>
      <c r="J147" s="28">
        <v>0</v>
      </c>
      <c r="M147" s="5"/>
      <c r="O147" s="12"/>
      <c r="P147" s="47"/>
    </row>
    <row r="148" spans="8:9" ht="12.75">
      <c r="H148" s="48" t="s">
        <v>964</v>
      </c>
      <c r="I148" s="6"/>
    </row>
    <row r="149" spans="1:13" ht="12.75">
      <c r="A149" s="5" t="s">
        <v>965</v>
      </c>
      <c r="C149" s="49">
        <v>117</v>
      </c>
      <c r="D149" s="27">
        <v>87.1</v>
      </c>
      <c r="E149" s="27">
        <v>7.34</v>
      </c>
      <c r="F149" s="27">
        <v>6851.25</v>
      </c>
      <c r="G149" s="27">
        <v>150</v>
      </c>
      <c r="H149" s="27">
        <v>7022.4</v>
      </c>
      <c r="I149" s="50">
        <v>14118.09</v>
      </c>
      <c r="J149" s="27">
        <v>0</v>
      </c>
      <c r="K149" s="27">
        <v>14118.09</v>
      </c>
      <c r="L149" s="28"/>
      <c r="M149" s="28">
        <v>14118.09</v>
      </c>
    </row>
    <row r="150" spans="1:13" ht="12.75">
      <c r="A150" s="51" t="s">
        <v>966</v>
      </c>
      <c r="C150" s="49">
        <v>1600902</v>
      </c>
      <c r="D150" s="27">
        <v>668529.97</v>
      </c>
      <c r="E150" s="27">
        <v>92798.05</v>
      </c>
      <c r="F150" s="27">
        <v>54388.068309677416</v>
      </c>
      <c r="G150" s="27">
        <v>30120</v>
      </c>
      <c r="H150" s="27">
        <v>563760.84897</v>
      </c>
      <c r="I150" s="50">
        <v>1409596.9372796773</v>
      </c>
      <c r="J150" s="27">
        <v>0</v>
      </c>
      <c r="K150" s="27">
        <v>1409596.9372796773</v>
      </c>
      <c r="L150" s="28"/>
      <c r="M150" s="28">
        <v>1409596.9372796773</v>
      </c>
    </row>
    <row r="151" spans="8:9" ht="12.75">
      <c r="H151" s="31">
        <v>179.828022</v>
      </c>
      <c r="I151" s="51" t="s">
        <v>967</v>
      </c>
    </row>
    <row r="152" ht="12.75">
      <c r="A152" s="4" t="s">
        <v>988</v>
      </c>
    </row>
    <row r="153" spans="1:12" ht="12.75">
      <c r="A153" s="4" t="s">
        <v>943</v>
      </c>
      <c r="H153" s="5" t="s">
        <v>989</v>
      </c>
      <c r="K153" s="5"/>
      <c r="L153" s="6"/>
    </row>
    <row r="154" spans="1:16" ht="13.5" thickBot="1">
      <c r="A154" s="7"/>
      <c r="H154" s="8">
        <v>3000</v>
      </c>
      <c r="J154" s="9">
        <v>0.0227</v>
      </c>
      <c r="K154" s="10"/>
      <c r="L154" s="11"/>
      <c r="O154" s="12"/>
      <c r="P154" s="12"/>
    </row>
    <row r="155" spans="1:16" ht="12.75">
      <c r="A155" s="13"/>
      <c r="B155" s="14"/>
      <c r="C155" s="15" t="s">
        <v>944</v>
      </c>
      <c r="D155" s="15" t="s">
        <v>8</v>
      </c>
      <c r="E155" s="15" t="s">
        <v>923</v>
      </c>
      <c r="F155" s="15" t="s">
        <v>22</v>
      </c>
      <c r="G155" s="15" t="s">
        <v>945</v>
      </c>
      <c r="H155" s="15" t="s">
        <v>946</v>
      </c>
      <c r="I155" s="15" t="s">
        <v>947</v>
      </c>
      <c r="J155" s="16" t="s">
        <v>948</v>
      </c>
      <c r="K155" s="16" t="s">
        <v>947</v>
      </c>
      <c r="L155" s="16" t="s">
        <v>949</v>
      </c>
      <c r="M155" s="16" t="s">
        <v>950</v>
      </c>
      <c r="N155" s="16" t="s">
        <v>951</v>
      </c>
      <c r="O155" s="17"/>
      <c r="P155" s="18"/>
    </row>
    <row r="156" spans="1:16" ht="13.5" thickBot="1">
      <c r="A156" s="19" t="s">
        <v>952</v>
      </c>
      <c r="B156" s="19"/>
      <c r="C156" s="20" t="s">
        <v>953</v>
      </c>
      <c r="D156" s="20" t="s">
        <v>954</v>
      </c>
      <c r="E156" s="20" t="s">
        <v>954</v>
      </c>
      <c r="F156" s="20" t="s">
        <v>954</v>
      </c>
      <c r="G156" s="20" t="s">
        <v>955</v>
      </c>
      <c r="H156" s="20" t="s">
        <v>955</v>
      </c>
      <c r="I156" s="21" t="s">
        <v>954</v>
      </c>
      <c r="J156" s="22" t="s">
        <v>956</v>
      </c>
      <c r="K156" s="22" t="s">
        <v>957</v>
      </c>
      <c r="L156" s="22" t="s">
        <v>958</v>
      </c>
      <c r="M156" s="22" t="s">
        <v>959</v>
      </c>
      <c r="N156" s="22" t="s">
        <v>928</v>
      </c>
      <c r="O156" s="23"/>
      <c r="P156" s="24"/>
    </row>
    <row r="157" spans="1:16" ht="12.75">
      <c r="A157" s="4" t="s">
        <v>960</v>
      </c>
      <c r="B157" s="5" t="s">
        <v>980</v>
      </c>
      <c r="C157" s="25">
        <v>14068</v>
      </c>
      <c r="D157" s="67">
        <v>8757.69</v>
      </c>
      <c r="E157" s="6">
        <v>1086.41</v>
      </c>
      <c r="F157" s="6">
        <v>456.75</v>
      </c>
      <c r="G157" s="6">
        <v>1755</v>
      </c>
      <c r="H157" s="27">
        <v>8472</v>
      </c>
      <c r="I157" s="28">
        <v>20527.85</v>
      </c>
      <c r="J157" s="29">
        <v>465.982195</v>
      </c>
      <c r="K157" s="28">
        <v>20993.832195</v>
      </c>
      <c r="L157" s="28">
        <v>3324</v>
      </c>
      <c r="M157" s="30">
        <v>24317.832195</v>
      </c>
      <c r="N157" s="31">
        <v>2.824</v>
      </c>
      <c r="O157" s="32"/>
      <c r="P157" s="12"/>
    </row>
    <row r="158" spans="1:16" ht="12.75">
      <c r="A158" s="4" t="s">
        <v>86</v>
      </c>
      <c r="B158" s="5" t="s">
        <v>980</v>
      </c>
      <c r="C158" s="25">
        <v>135896</v>
      </c>
      <c r="D158" s="67">
        <v>60943.12</v>
      </c>
      <c r="E158" s="6">
        <v>10641.54</v>
      </c>
      <c r="F158" s="6">
        <v>2346.75</v>
      </c>
      <c r="G158" s="6">
        <v>690</v>
      </c>
      <c r="H158" s="27">
        <v>56700</v>
      </c>
      <c r="I158" s="28">
        <v>131321.41</v>
      </c>
      <c r="J158" s="29">
        <v>2980.996007</v>
      </c>
      <c r="K158" s="28">
        <v>134302.406007</v>
      </c>
      <c r="L158" s="28">
        <v>1734</v>
      </c>
      <c r="M158" s="30">
        <v>136036.406007</v>
      </c>
      <c r="N158" s="31">
        <v>18.9</v>
      </c>
      <c r="O158" s="33"/>
      <c r="P158" s="34"/>
    </row>
    <row r="159" spans="1:16" ht="12.75">
      <c r="A159" s="4" t="s">
        <v>990</v>
      </c>
      <c r="B159" s="5" t="s">
        <v>980</v>
      </c>
      <c r="C159" s="25">
        <v>264131</v>
      </c>
      <c r="D159" s="67">
        <v>106234.76</v>
      </c>
      <c r="E159" s="6">
        <v>14048.09</v>
      </c>
      <c r="F159" s="6">
        <v>2425.5</v>
      </c>
      <c r="G159" s="6">
        <v>3780</v>
      </c>
      <c r="H159" s="27">
        <v>28896</v>
      </c>
      <c r="I159" s="28">
        <v>155384.35</v>
      </c>
      <c r="J159" s="29">
        <v>3527.2247449999995</v>
      </c>
      <c r="K159" s="28">
        <v>158911.574745</v>
      </c>
      <c r="L159" s="28">
        <v>4826</v>
      </c>
      <c r="M159" s="30">
        <v>163737.574745</v>
      </c>
      <c r="N159" s="31">
        <v>9.632</v>
      </c>
      <c r="O159" s="33"/>
      <c r="P159" s="34"/>
    </row>
    <row r="160" spans="1:16" ht="12.75">
      <c r="A160" s="4" t="s">
        <v>991</v>
      </c>
      <c r="B160" s="5" t="s">
        <v>980</v>
      </c>
      <c r="C160" s="25">
        <v>11533</v>
      </c>
      <c r="D160" s="67">
        <v>5611.44</v>
      </c>
      <c r="E160" s="6">
        <v>931.43</v>
      </c>
      <c r="F160" s="6">
        <v>189</v>
      </c>
      <c r="G160" s="6">
        <v>360</v>
      </c>
      <c r="H160" s="27">
        <v>2550</v>
      </c>
      <c r="I160" s="28">
        <v>9641.87</v>
      </c>
      <c r="J160" s="29">
        <v>218.87044899999998</v>
      </c>
      <c r="K160" s="28">
        <v>9860.740448999999</v>
      </c>
      <c r="L160" s="28">
        <v>221</v>
      </c>
      <c r="M160" s="30">
        <v>10081.740448999999</v>
      </c>
      <c r="N160" s="31">
        <v>0.85</v>
      </c>
      <c r="O160" s="33"/>
      <c r="P160" s="34"/>
    </row>
    <row r="161" spans="1:16" ht="12.75">
      <c r="A161" s="4" t="s">
        <v>473</v>
      </c>
      <c r="B161" s="5" t="s">
        <v>980</v>
      </c>
      <c r="C161" s="25">
        <v>208647</v>
      </c>
      <c r="D161" s="67">
        <v>95752.98999999986</v>
      </c>
      <c r="E161" s="6">
        <v>15593.47</v>
      </c>
      <c r="F161" s="6">
        <v>5212.05</v>
      </c>
      <c r="G161" s="6">
        <v>13530</v>
      </c>
      <c r="H161" s="27">
        <v>230806.6</v>
      </c>
      <c r="I161" s="28">
        <v>360895.11</v>
      </c>
      <c r="J161" s="29">
        <v>8192.318996999997</v>
      </c>
      <c r="K161" s="28">
        <v>369087.42899699986</v>
      </c>
      <c r="L161" s="28">
        <v>-11582</v>
      </c>
      <c r="M161" s="30">
        <v>357505.42899699986</v>
      </c>
      <c r="N161" s="31">
        <v>76.93553333333334</v>
      </c>
      <c r="O161" s="33"/>
      <c r="P161" s="35"/>
    </row>
    <row r="162" spans="1:16" ht="12.75">
      <c r="A162" s="4" t="s">
        <v>233</v>
      </c>
      <c r="B162" s="5" t="s">
        <v>980</v>
      </c>
      <c r="C162" s="25">
        <v>120469</v>
      </c>
      <c r="D162" s="67">
        <v>46454.56</v>
      </c>
      <c r="E162" s="6">
        <v>10509.91</v>
      </c>
      <c r="F162" s="6">
        <v>6619.39</v>
      </c>
      <c r="G162" s="6">
        <v>3810</v>
      </c>
      <c r="H162" s="27">
        <v>66462</v>
      </c>
      <c r="I162" s="28">
        <v>133855.86</v>
      </c>
      <c r="J162" s="29">
        <v>3038.528022</v>
      </c>
      <c r="K162" s="28">
        <v>136894.388022</v>
      </c>
      <c r="L162" s="28">
        <v>-3998</v>
      </c>
      <c r="M162" s="30">
        <v>132896.388022</v>
      </c>
      <c r="N162" s="31">
        <v>22.154</v>
      </c>
      <c r="O162" s="32"/>
      <c r="P162" s="34"/>
    </row>
    <row r="163" spans="1:16" ht="12.75">
      <c r="A163" s="4" t="s">
        <v>802</v>
      </c>
      <c r="B163" s="5" t="s">
        <v>980</v>
      </c>
      <c r="C163" s="25">
        <v>68866</v>
      </c>
      <c r="D163" s="67">
        <v>28948.43</v>
      </c>
      <c r="E163" s="6">
        <v>5710.39</v>
      </c>
      <c r="F163" s="6">
        <v>1653.75</v>
      </c>
      <c r="G163" s="6">
        <v>1725</v>
      </c>
      <c r="H163" s="27">
        <v>48258</v>
      </c>
      <c r="I163" s="28">
        <v>86295.57</v>
      </c>
      <c r="J163" s="29">
        <v>1958.9094390000002</v>
      </c>
      <c r="K163" s="28">
        <v>88254.479439</v>
      </c>
      <c r="L163" s="28">
        <v>-17527</v>
      </c>
      <c r="M163" s="30">
        <v>70727.479439</v>
      </c>
      <c r="N163" s="31">
        <v>16.086</v>
      </c>
      <c r="O163" s="32"/>
      <c r="P163" s="34"/>
    </row>
    <row r="164" spans="1:16" ht="12.75">
      <c r="A164" s="4" t="s">
        <v>32</v>
      </c>
      <c r="B164" s="5" t="s">
        <v>980</v>
      </c>
      <c r="C164" s="25">
        <v>607</v>
      </c>
      <c r="D164" s="67">
        <v>900</v>
      </c>
      <c r="E164" s="6">
        <v>37.3</v>
      </c>
      <c r="F164" s="6">
        <v>409.5</v>
      </c>
      <c r="G164" s="6">
        <v>180</v>
      </c>
      <c r="H164" s="27">
        <v>6000</v>
      </c>
      <c r="I164" s="28">
        <v>7526.8</v>
      </c>
      <c r="J164" s="29">
        <v>170.85836</v>
      </c>
      <c r="K164" s="28">
        <v>7697.65836</v>
      </c>
      <c r="L164" s="28">
        <v>93</v>
      </c>
      <c r="M164" s="30">
        <v>7790.65836</v>
      </c>
      <c r="N164" s="31">
        <v>2</v>
      </c>
      <c r="O164" s="33"/>
      <c r="P164" s="34"/>
    </row>
    <row r="165" spans="1:16" ht="12.75">
      <c r="A165" s="4" t="s">
        <v>962</v>
      </c>
      <c r="B165" s="5" t="s">
        <v>980</v>
      </c>
      <c r="C165" s="36">
        <v>129023</v>
      </c>
      <c r="D165" s="68">
        <v>50306.95</v>
      </c>
      <c r="E165" s="6">
        <v>6839.58</v>
      </c>
      <c r="F165" s="6">
        <v>787.7</v>
      </c>
      <c r="G165" s="6">
        <v>1950</v>
      </c>
      <c r="H165" s="27">
        <v>21000</v>
      </c>
      <c r="I165" s="28">
        <v>80884.23</v>
      </c>
      <c r="J165" s="37">
        <v>1836.072021</v>
      </c>
      <c r="K165" s="28">
        <v>82720.302021</v>
      </c>
      <c r="L165" s="28">
        <v>-399</v>
      </c>
      <c r="M165" s="30">
        <v>82321.302021</v>
      </c>
      <c r="N165" s="31">
        <v>7</v>
      </c>
      <c r="O165" s="32"/>
      <c r="P165" s="34"/>
    </row>
    <row r="166" spans="1:16" ht="12.75">
      <c r="A166" s="4" t="s">
        <v>333</v>
      </c>
      <c r="B166" s="5" t="s">
        <v>980</v>
      </c>
      <c r="C166" s="36">
        <v>635725</v>
      </c>
      <c r="D166" s="68">
        <v>280206.22</v>
      </c>
      <c r="E166" s="6">
        <v>25642.09</v>
      </c>
      <c r="F166" s="6">
        <v>29198.63</v>
      </c>
      <c r="G166" s="6">
        <v>4245</v>
      </c>
      <c r="H166" s="27">
        <v>66048</v>
      </c>
      <c r="I166" s="28">
        <v>405339.94</v>
      </c>
      <c r="J166" s="37">
        <v>9201.216638</v>
      </c>
      <c r="K166" s="28">
        <v>414541.156638</v>
      </c>
      <c r="L166" s="28">
        <v>22776</v>
      </c>
      <c r="M166" s="30">
        <v>437317.156638</v>
      </c>
      <c r="N166" s="31">
        <v>22.016</v>
      </c>
      <c r="O166" s="32"/>
      <c r="P166" s="34"/>
    </row>
    <row r="167" spans="1:16" ht="13.5" thickBot="1">
      <c r="A167" s="4" t="s">
        <v>963</v>
      </c>
      <c r="B167" s="5" t="s">
        <v>980</v>
      </c>
      <c r="C167" s="38">
        <v>65880</v>
      </c>
      <c r="D167" s="69">
        <v>31694.81</v>
      </c>
      <c r="E167" s="39">
        <v>5420.71</v>
      </c>
      <c r="F167" s="39">
        <v>0</v>
      </c>
      <c r="G167" s="39">
        <v>180</v>
      </c>
      <c r="H167" s="39">
        <v>3000</v>
      </c>
      <c r="I167" s="40">
        <v>40295.52</v>
      </c>
      <c r="J167" s="29">
        <v>914.7083040000001</v>
      </c>
      <c r="K167" s="28">
        <v>41210.228304000004</v>
      </c>
      <c r="L167" s="40"/>
      <c r="M167" s="30">
        <v>41210.228304000004</v>
      </c>
      <c r="N167" s="31">
        <v>1</v>
      </c>
      <c r="O167" s="32"/>
      <c r="P167" s="34"/>
    </row>
    <row r="168" spans="3:16" ht="12.75">
      <c r="C168" s="41">
        <v>1654845</v>
      </c>
      <c r="D168" s="42">
        <v>715810.97</v>
      </c>
      <c r="E168" s="42">
        <v>96460.92</v>
      </c>
      <c r="F168" s="42">
        <v>49299.02</v>
      </c>
      <c r="G168" s="42">
        <v>32205</v>
      </c>
      <c r="H168" s="42">
        <v>538192.6</v>
      </c>
      <c r="I168" s="43">
        <v>1431968.51</v>
      </c>
      <c r="J168" s="43">
        <v>32505.685176999992</v>
      </c>
      <c r="K168" s="43">
        <v>1464474.1951769998</v>
      </c>
      <c r="L168" s="43">
        <v>-532</v>
      </c>
      <c r="M168" s="43">
        <v>1463942.1951769998</v>
      </c>
      <c r="N168" s="44">
        <v>179.3975333333333</v>
      </c>
      <c r="O168" s="45"/>
      <c r="P168" s="45"/>
    </row>
    <row r="169" spans="4:16" ht="12.75">
      <c r="D169" s="6"/>
      <c r="F169" s="6"/>
      <c r="H169" s="31">
        <v>179.3975333333333</v>
      </c>
      <c r="I169" s="46"/>
      <c r="J169" s="28"/>
      <c r="M169" s="5"/>
      <c r="O169" s="12"/>
      <c r="P169" s="47"/>
    </row>
    <row r="170" spans="8:9" ht="12.75">
      <c r="H170" s="48" t="s">
        <v>964</v>
      </c>
      <c r="I170" s="6"/>
    </row>
    <row r="171" ht="12.75">
      <c r="A171" s="4" t="s">
        <v>992</v>
      </c>
    </row>
    <row r="172" spans="1:12" ht="12.75">
      <c r="A172" s="4" t="s">
        <v>943</v>
      </c>
      <c r="H172" s="5" t="s">
        <v>993</v>
      </c>
      <c r="K172" s="5"/>
      <c r="L172" s="6"/>
    </row>
    <row r="173" spans="1:16" ht="13.5" thickBot="1">
      <c r="A173" s="7"/>
      <c r="H173" s="8">
        <v>2800</v>
      </c>
      <c r="J173" s="9">
        <v>0.04827</v>
      </c>
      <c r="K173" s="10"/>
      <c r="L173" s="11"/>
      <c r="O173" s="12"/>
      <c r="P173" s="12"/>
    </row>
    <row r="174" spans="1:16" ht="12.75">
      <c r="A174" s="13"/>
      <c r="B174" s="14"/>
      <c r="C174" s="15" t="s">
        <v>944</v>
      </c>
      <c r="D174" s="15" t="s">
        <v>8</v>
      </c>
      <c r="E174" s="15" t="s">
        <v>923</v>
      </c>
      <c r="F174" s="15" t="s">
        <v>22</v>
      </c>
      <c r="G174" s="15" t="s">
        <v>945</v>
      </c>
      <c r="H174" s="15" t="s">
        <v>946</v>
      </c>
      <c r="I174" s="15" t="s">
        <v>947</v>
      </c>
      <c r="J174" s="16" t="s">
        <v>948</v>
      </c>
      <c r="K174" s="16" t="s">
        <v>947</v>
      </c>
      <c r="L174" s="16" t="s">
        <v>949</v>
      </c>
      <c r="M174" s="16" t="s">
        <v>950</v>
      </c>
      <c r="N174" s="16" t="s">
        <v>951</v>
      </c>
      <c r="O174" s="17"/>
      <c r="P174" s="18"/>
    </row>
    <row r="175" spans="1:16" ht="13.5" thickBot="1">
      <c r="A175" s="19" t="s">
        <v>952</v>
      </c>
      <c r="B175" s="19"/>
      <c r="C175" s="20" t="s">
        <v>953</v>
      </c>
      <c r="D175" s="20" t="s">
        <v>954</v>
      </c>
      <c r="E175" s="20" t="s">
        <v>954</v>
      </c>
      <c r="F175" s="20" t="s">
        <v>954</v>
      </c>
      <c r="G175" s="20" t="s">
        <v>955</v>
      </c>
      <c r="H175" s="20" t="s">
        <v>955</v>
      </c>
      <c r="I175" s="21" t="s">
        <v>954</v>
      </c>
      <c r="J175" s="22" t="s">
        <v>956</v>
      </c>
      <c r="K175" s="22" t="s">
        <v>957</v>
      </c>
      <c r="L175" s="22" t="s">
        <v>958</v>
      </c>
      <c r="M175" s="22" t="s">
        <v>959</v>
      </c>
      <c r="N175" s="22" t="s">
        <v>928</v>
      </c>
      <c r="O175" s="23"/>
      <c r="P175" s="24"/>
    </row>
    <row r="176" spans="1:16" ht="12.75">
      <c r="A176" s="4" t="s">
        <v>960</v>
      </c>
      <c r="B176" s="5" t="s">
        <v>979</v>
      </c>
      <c r="C176" s="25">
        <v>18473</v>
      </c>
      <c r="D176" s="6">
        <v>8874.040240000002</v>
      </c>
      <c r="E176" s="6">
        <v>1131.59</v>
      </c>
      <c r="F176" s="6">
        <v>663.5712727272728</v>
      </c>
      <c r="G176" s="6">
        <v>2070</v>
      </c>
      <c r="H176" s="27">
        <v>11183.2</v>
      </c>
      <c r="I176" s="28">
        <v>23922.401512727276</v>
      </c>
      <c r="J176" s="29">
        <v>1154.7343210193455</v>
      </c>
      <c r="K176" s="28">
        <v>25077.135833746623</v>
      </c>
      <c r="L176" s="28">
        <v>-104</v>
      </c>
      <c r="M176" s="30">
        <v>24973.135833746623</v>
      </c>
      <c r="N176" s="31">
        <v>3.994</v>
      </c>
      <c r="O176" s="32"/>
      <c r="P176" s="12"/>
    </row>
    <row r="177" spans="1:16" ht="12.75">
      <c r="A177" s="4" t="s">
        <v>86</v>
      </c>
      <c r="B177" s="5" t="s">
        <v>979</v>
      </c>
      <c r="C177" s="25">
        <v>137395</v>
      </c>
      <c r="D177" s="6">
        <v>63356.679360000024</v>
      </c>
      <c r="E177" s="6">
        <v>9978.65</v>
      </c>
      <c r="F177" s="6">
        <v>1298.8887272727275</v>
      </c>
      <c r="G177" s="6">
        <v>780</v>
      </c>
      <c r="H177" s="27">
        <v>52920</v>
      </c>
      <c r="I177" s="28">
        <v>128334.21808727276</v>
      </c>
      <c r="J177" s="29">
        <v>6194.692707072656</v>
      </c>
      <c r="K177" s="28">
        <v>134528.91079434543</v>
      </c>
      <c r="L177" s="28">
        <v>1298</v>
      </c>
      <c r="M177" s="30">
        <v>135826.91079434543</v>
      </c>
      <c r="N177" s="31">
        <v>18.9</v>
      </c>
      <c r="O177" s="33"/>
      <c r="P177" s="34"/>
    </row>
    <row r="178" spans="1:16" ht="12.75">
      <c r="A178" s="4" t="s">
        <v>990</v>
      </c>
      <c r="B178" s="5" t="s">
        <v>979</v>
      </c>
      <c r="C178" s="25">
        <v>186446</v>
      </c>
      <c r="D178" s="6">
        <v>89996.65896000002</v>
      </c>
      <c r="E178" s="6">
        <v>12282.47</v>
      </c>
      <c r="F178" s="6">
        <v>4019.212</v>
      </c>
      <c r="G178" s="6">
        <v>4200</v>
      </c>
      <c r="H178" s="27">
        <v>41104</v>
      </c>
      <c r="I178" s="28">
        <v>151602.34096</v>
      </c>
      <c r="J178" s="29">
        <v>7317.8449981392005</v>
      </c>
      <c r="K178" s="28">
        <v>158920.1859581392</v>
      </c>
      <c r="L178" s="28">
        <v>1218</v>
      </c>
      <c r="M178" s="30">
        <v>160138.1859581392</v>
      </c>
      <c r="N178" s="31">
        <v>14.68</v>
      </c>
      <c r="O178" s="33"/>
      <c r="P178" s="34"/>
    </row>
    <row r="179" spans="1:16" ht="12.75">
      <c r="A179" s="4" t="s">
        <v>991</v>
      </c>
      <c r="B179" s="5" t="s">
        <v>979</v>
      </c>
      <c r="C179" s="25">
        <v>8154</v>
      </c>
      <c r="D179" s="6">
        <v>4698.6128800000015</v>
      </c>
      <c r="E179" s="6">
        <v>658.64</v>
      </c>
      <c r="F179" s="6">
        <v>31</v>
      </c>
      <c r="G179" s="6">
        <v>360</v>
      </c>
      <c r="H179" s="27">
        <v>2800</v>
      </c>
      <c r="I179" s="28">
        <v>8548.252880000002</v>
      </c>
      <c r="J179" s="29">
        <v>412.6241665176001</v>
      </c>
      <c r="K179" s="28">
        <v>8960.877046517602</v>
      </c>
      <c r="L179" s="28">
        <v>-1484</v>
      </c>
      <c r="M179" s="30">
        <v>7476.877046517602</v>
      </c>
      <c r="N179" s="31">
        <v>1</v>
      </c>
      <c r="O179" s="33"/>
      <c r="P179" s="34"/>
    </row>
    <row r="180" spans="1:16" ht="12.75">
      <c r="A180" s="4" t="s">
        <v>473</v>
      </c>
      <c r="B180" s="5" t="s">
        <v>979</v>
      </c>
      <c r="C180" s="25">
        <v>191584</v>
      </c>
      <c r="D180" s="6">
        <v>91089.95479999996</v>
      </c>
      <c r="E180" s="6">
        <v>14949.92</v>
      </c>
      <c r="F180" s="6">
        <v>8349.15218181818</v>
      </c>
      <c r="G180" s="6">
        <v>14460</v>
      </c>
      <c r="H180" s="27">
        <v>224184.8</v>
      </c>
      <c r="I180" s="28">
        <v>353033.8269818181</v>
      </c>
      <c r="J180" s="29">
        <v>17040.94282841236</v>
      </c>
      <c r="K180" s="28">
        <v>370074.7698102305</v>
      </c>
      <c r="L180" s="28">
        <v>-20908</v>
      </c>
      <c r="M180" s="28">
        <v>349166.7698102305</v>
      </c>
      <c r="N180" s="31">
        <v>80.06599999999999</v>
      </c>
      <c r="O180" s="33"/>
      <c r="P180" s="35"/>
    </row>
    <row r="181" spans="1:16" ht="12.75">
      <c r="A181" s="4" t="s">
        <v>233</v>
      </c>
      <c r="B181" s="5" t="s">
        <v>979</v>
      </c>
      <c r="C181" s="25">
        <v>129129</v>
      </c>
      <c r="D181" s="6">
        <v>47407.73023999999</v>
      </c>
      <c r="E181" s="6">
        <v>11366.66</v>
      </c>
      <c r="F181" s="6">
        <v>9296.978909090909</v>
      </c>
      <c r="G181" s="6">
        <v>3855</v>
      </c>
      <c r="H181" s="27">
        <v>62960.8</v>
      </c>
      <c r="I181" s="28">
        <v>134887.16914909089</v>
      </c>
      <c r="J181" s="29">
        <v>6511.003654826617</v>
      </c>
      <c r="K181" s="28">
        <v>141398.1728039175</v>
      </c>
      <c r="L181" s="28">
        <v>-14205</v>
      </c>
      <c r="M181" s="30">
        <v>127193.17280391749</v>
      </c>
      <c r="N181" s="31">
        <v>22.486</v>
      </c>
      <c r="O181" s="32"/>
      <c r="P181" s="34"/>
    </row>
    <row r="182" spans="1:16" ht="12.75">
      <c r="A182" s="4" t="s">
        <v>802</v>
      </c>
      <c r="B182" s="5" t="s">
        <v>979</v>
      </c>
      <c r="C182" s="25">
        <v>68269</v>
      </c>
      <c r="D182" s="6">
        <v>27761.98048</v>
      </c>
      <c r="E182" s="6">
        <v>6108.94</v>
      </c>
      <c r="F182" s="6">
        <v>1684.0552727272727</v>
      </c>
      <c r="G182" s="6">
        <v>1545</v>
      </c>
      <c r="H182" s="27">
        <v>42240.8</v>
      </c>
      <c r="I182" s="28">
        <v>79340.77575272728</v>
      </c>
      <c r="J182" s="29">
        <v>3829.779245584146</v>
      </c>
      <c r="K182" s="28">
        <v>83170.55499831142</v>
      </c>
      <c r="L182" s="28">
        <v>-5870</v>
      </c>
      <c r="M182" s="30">
        <v>77300.55499831142</v>
      </c>
      <c r="N182" s="31">
        <v>15.086</v>
      </c>
      <c r="O182" s="32"/>
      <c r="P182" s="34"/>
    </row>
    <row r="183" spans="1:16" ht="12.75">
      <c r="A183" s="4" t="s">
        <v>32</v>
      </c>
      <c r="B183" s="5" t="s">
        <v>979</v>
      </c>
      <c r="C183" s="25">
        <v>3</v>
      </c>
      <c r="D183" s="6">
        <v>1.6328</v>
      </c>
      <c r="E183" s="6">
        <v>0.18</v>
      </c>
      <c r="F183" s="6">
        <v>162.76690909090908</v>
      </c>
      <c r="G183" s="6">
        <v>30</v>
      </c>
      <c r="H183" s="27">
        <v>5600</v>
      </c>
      <c r="I183" s="28">
        <v>5794.579709090909</v>
      </c>
      <c r="J183" s="29">
        <v>279.7043625578182</v>
      </c>
      <c r="K183" s="28">
        <v>6074.284071648727</v>
      </c>
      <c r="L183" s="28">
        <v>0</v>
      </c>
      <c r="M183" s="30">
        <v>6074.284071648727</v>
      </c>
      <c r="N183" s="31">
        <v>2</v>
      </c>
      <c r="O183" s="33"/>
      <c r="P183" s="34"/>
    </row>
    <row r="184" spans="1:16" ht="12.75">
      <c r="A184" s="4" t="s">
        <v>984</v>
      </c>
      <c r="B184" s="5" t="s">
        <v>979</v>
      </c>
      <c r="C184" s="36">
        <v>2040835</v>
      </c>
      <c r="D184" s="6">
        <v>515411.67912</v>
      </c>
      <c r="E184" s="6">
        <v>45665.5</v>
      </c>
      <c r="F184" s="6">
        <v>57541.367999999995</v>
      </c>
      <c r="G184" s="6">
        <v>5685</v>
      </c>
      <c r="H184" s="27">
        <v>82924.8</v>
      </c>
      <c r="I184" s="28">
        <v>707228.34712</v>
      </c>
      <c r="J184" s="37">
        <v>34137.912315482405</v>
      </c>
      <c r="K184" s="28">
        <v>741366.2594354824</v>
      </c>
      <c r="L184" s="28">
        <v>20891</v>
      </c>
      <c r="M184" s="30">
        <v>762257.2594354824</v>
      </c>
      <c r="N184" s="31">
        <v>29.616</v>
      </c>
      <c r="O184" s="32"/>
      <c r="P184" s="34"/>
    </row>
    <row r="185" spans="1:16" ht="13.5" thickBot="1">
      <c r="A185" s="4" t="s">
        <v>963</v>
      </c>
      <c r="B185" s="5" t="s">
        <v>979</v>
      </c>
      <c r="C185" s="38">
        <v>45489</v>
      </c>
      <c r="D185" s="6">
        <v>29386.28368</v>
      </c>
      <c r="E185" s="39">
        <v>3890.3</v>
      </c>
      <c r="F185" s="39">
        <v>15.5</v>
      </c>
      <c r="G185" s="39">
        <v>180</v>
      </c>
      <c r="H185" s="39">
        <v>2800</v>
      </c>
      <c r="I185" s="40">
        <v>36272.08368</v>
      </c>
      <c r="J185" s="29">
        <v>1750.8534792336002</v>
      </c>
      <c r="K185" s="28">
        <v>38022.9371592336</v>
      </c>
      <c r="L185" s="40"/>
      <c r="M185" s="30">
        <v>38022.9371592336</v>
      </c>
      <c r="N185" s="31">
        <v>1</v>
      </c>
      <c r="O185" s="32"/>
      <c r="P185" s="34"/>
    </row>
    <row r="186" spans="3:16" ht="12.75">
      <c r="C186" s="41">
        <v>2825777</v>
      </c>
      <c r="D186" s="42">
        <v>877985.25256</v>
      </c>
      <c r="E186" s="42">
        <v>106032.85</v>
      </c>
      <c r="F186" s="42">
        <v>83062.49327272727</v>
      </c>
      <c r="G186" s="42">
        <v>33165</v>
      </c>
      <c r="H186" s="42">
        <v>528718.4</v>
      </c>
      <c r="I186" s="43">
        <v>1628963.995832727</v>
      </c>
      <c r="J186" s="43">
        <v>78630.09207884574</v>
      </c>
      <c r="K186" s="43">
        <v>1707594.087911573</v>
      </c>
      <c r="L186" s="43">
        <v>-19164</v>
      </c>
      <c r="M186" s="43">
        <v>1688430.087911573</v>
      </c>
      <c r="N186" s="44">
        <v>188.82799999999997</v>
      </c>
      <c r="O186" s="45"/>
      <c r="P186" s="45"/>
    </row>
    <row r="187" spans="4:16" ht="12">
      <c r="D187" s="6"/>
      <c r="F187" s="6"/>
      <c r="H187" s="31">
        <v>188.82799999999997</v>
      </c>
      <c r="I187" s="46"/>
      <c r="J187" s="28">
        <v>78630.09207884574</v>
      </c>
      <c r="M187" s="5"/>
      <c r="O187" s="12"/>
      <c r="P187" s="47"/>
    </row>
    <row r="188" spans="8:9" ht="12">
      <c r="H188" s="48" t="s">
        <v>964</v>
      </c>
      <c r="I188" s="6"/>
    </row>
    <row r="189" ht="12">
      <c r="A189" s="4" t="s">
        <v>994</v>
      </c>
    </row>
    <row r="190" spans="1:12" ht="12">
      <c r="A190" s="4" t="s">
        <v>943</v>
      </c>
      <c r="L190" s="6"/>
    </row>
    <row r="191" spans="1:12" ht="13.5" thickBot="1">
      <c r="A191" s="7"/>
      <c r="H191" t="s">
        <v>968</v>
      </c>
      <c r="K191" s="9">
        <v>0.03778</v>
      </c>
      <c r="L191" s="11"/>
    </row>
    <row r="192" spans="1:16" ht="12.75">
      <c r="A192" s="13"/>
      <c r="B192" s="14"/>
      <c r="C192" s="15" t="s">
        <v>944</v>
      </c>
      <c r="D192" s="15" t="s">
        <v>8</v>
      </c>
      <c r="E192" s="15" t="s">
        <v>923</v>
      </c>
      <c r="F192" s="15" t="s">
        <v>22</v>
      </c>
      <c r="G192" s="15" t="s">
        <v>945</v>
      </c>
      <c r="H192" s="15" t="s">
        <v>946</v>
      </c>
      <c r="I192" s="15" t="s">
        <v>947</v>
      </c>
      <c r="J192" s="16" t="s">
        <v>948</v>
      </c>
      <c r="K192" s="16" t="s">
        <v>947</v>
      </c>
      <c r="L192" s="16" t="s">
        <v>949</v>
      </c>
      <c r="M192" s="16" t="s">
        <v>950</v>
      </c>
      <c r="N192" s="16" t="s">
        <v>951</v>
      </c>
      <c r="O192" s="17"/>
      <c r="P192" s="18"/>
    </row>
    <row r="193" spans="1:16" ht="12.75" thickBot="1">
      <c r="A193" s="19" t="s">
        <v>952</v>
      </c>
      <c r="B193" s="19"/>
      <c r="C193" s="20" t="s">
        <v>953</v>
      </c>
      <c r="D193" s="20" t="s">
        <v>954</v>
      </c>
      <c r="E193" s="20" t="s">
        <v>954</v>
      </c>
      <c r="F193" s="20" t="s">
        <v>954</v>
      </c>
      <c r="G193" s="20" t="s">
        <v>955</v>
      </c>
      <c r="H193" s="20" t="s">
        <v>955</v>
      </c>
      <c r="I193" s="21" t="s">
        <v>954</v>
      </c>
      <c r="J193" s="22" t="s">
        <v>956</v>
      </c>
      <c r="K193" s="22" t="s">
        <v>957</v>
      </c>
      <c r="L193" s="22" t="s">
        <v>958</v>
      </c>
      <c r="M193" s="22" t="s">
        <v>959</v>
      </c>
      <c r="N193" s="22" t="s">
        <v>928</v>
      </c>
      <c r="O193" s="23"/>
      <c r="P193" s="24"/>
    </row>
    <row r="194" spans="1:16" ht="12">
      <c r="A194" s="4" t="s">
        <v>960</v>
      </c>
      <c r="B194" s="5" t="s">
        <v>978</v>
      </c>
      <c r="C194" s="26">
        <v>19116</v>
      </c>
      <c r="D194" s="26">
        <v>9076.304999999997</v>
      </c>
      <c r="E194" s="26">
        <v>1353.88</v>
      </c>
      <c r="F194" s="6">
        <v>330</v>
      </c>
      <c r="G194" s="6">
        <v>1905</v>
      </c>
      <c r="H194" s="27">
        <v>9548</v>
      </c>
      <c r="I194" s="6">
        <v>22213.184999999998</v>
      </c>
      <c r="J194" s="29">
        <v>839.2141293</v>
      </c>
      <c r="K194" s="28">
        <v>23052.399129299996</v>
      </c>
      <c r="L194" s="28">
        <v>-1605.3991292999963</v>
      </c>
      <c r="M194" s="28">
        <v>21447</v>
      </c>
      <c r="N194" s="31">
        <v>4.4</v>
      </c>
      <c r="O194" s="32"/>
      <c r="P194" s="12"/>
    </row>
    <row r="195" spans="1:16" ht="12">
      <c r="A195" s="4" t="s">
        <v>86</v>
      </c>
      <c r="B195" s="5" t="s">
        <v>978</v>
      </c>
      <c r="C195" s="26">
        <v>143305</v>
      </c>
      <c r="D195" s="26">
        <v>59944.008000000016</v>
      </c>
      <c r="E195" s="6">
        <v>10437.57</v>
      </c>
      <c r="F195" s="6">
        <v>632.5</v>
      </c>
      <c r="G195" s="6">
        <v>735</v>
      </c>
      <c r="H195" s="27">
        <v>47523</v>
      </c>
      <c r="I195" s="6">
        <v>119272.07800000002</v>
      </c>
      <c r="J195" s="29">
        <v>4506.099106840001</v>
      </c>
      <c r="K195" s="28">
        <v>123778.17710684003</v>
      </c>
      <c r="L195" s="28">
        <v>-2253.1771068399976</v>
      </c>
      <c r="M195" s="28">
        <v>121525</v>
      </c>
      <c r="N195" s="31">
        <v>21.9</v>
      </c>
      <c r="O195" s="33" t="s">
        <v>995</v>
      </c>
      <c r="P195" s="34"/>
    </row>
    <row r="196" spans="1:16" ht="12">
      <c r="A196" s="4" t="s">
        <v>990</v>
      </c>
      <c r="B196" s="5" t="s">
        <v>978</v>
      </c>
      <c r="C196" s="26">
        <v>224025</v>
      </c>
      <c r="D196" s="26">
        <v>110909.39699999997</v>
      </c>
      <c r="E196" s="26">
        <v>13249.81</v>
      </c>
      <c r="F196" s="6">
        <v>5533</v>
      </c>
      <c r="G196" s="6">
        <v>4500</v>
      </c>
      <c r="H196" s="27">
        <v>43052.8</v>
      </c>
      <c r="I196" s="6">
        <v>177245.00699999998</v>
      </c>
      <c r="J196" s="29">
        <v>6696.31636446</v>
      </c>
      <c r="K196" s="28">
        <v>183941.32336446</v>
      </c>
      <c r="L196" s="28">
        <v>-25439.323364459997</v>
      </c>
      <c r="M196" s="28">
        <v>158502</v>
      </c>
      <c r="N196" s="31">
        <v>19.84</v>
      </c>
      <c r="O196" s="33" t="s">
        <v>996</v>
      </c>
      <c r="P196" s="34"/>
    </row>
    <row r="197" spans="1:16" ht="12">
      <c r="A197" s="4" t="s">
        <v>991</v>
      </c>
      <c r="B197" s="5" t="s">
        <v>978</v>
      </c>
      <c r="C197" s="26">
        <v>8084</v>
      </c>
      <c r="D197" s="26">
        <v>4745.833</v>
      </c>
      <c r="E197" s="26">
        <v>553.08</v>
      </c>
      <c r="F197" s="6">
        <v>137.5</v>
      </c>
      <c r="G197" s="6">
        <v>360</v>
      </c>
      <c r="H197" s="27">
        <v>2170</v>
      </c>
      <c r="I197" s="6">
        <v>7966.413</v>
      </c>
      <c r="J197" s="29">
        <v>300.97108314</v>
      </c>
      <c r="K197" s="28">
        <v>8267.38408314</v>
      </c>
      <c r="L197" s="28">
        <v>17.615916860000652</v>
      </c>
      <c r="M197" s="28">
        <v>8285</v>
      </c>
      <c r="N197" s="31">
        <v>1</v>
      </c>
      <c r="O197" s="33" t="s">
        <v>995</v>
      </c>
      <c r="P197" s="34"/>
    </row>
    <row r="198" spans="1:16" ht="12">
      <c r="A198" s="4" t="s">
        <v>473</v>
      </c>
      <c r="B198" s="5" t="s">
        <v>978</v>
      </c>
      <c r="C198" s="26">
        <v>257374</v>
      </c>
      <c r="D198" s="26">
        <v>106670.20100000006</v>
      </c>
      <c r="E198" s="26">
        <v>16334.26</v>
      </c>
      <c r="F198" s="6">
        <v>1990.93</v>
      </c>
      <c r="G198" s="6">
        <v>14820</v>
      </c>
      <c r="H198" s="27">
        <v>241434.2</v>
      </c>
      <c r="I198" s="6">
        <v>381249.591</v>
      </c>
      <c r="J198" s="29">
        <v>14403.60954798</v>
      </c>
      <c r="K198" s="28">
        <v>395653.20054798</v>
      </c>
      <c r="L198" s="28">
        <v>-36792.20054798026</v>
      </c>
      <c r="M198" s="28">
        <v>358861</v>
      </c>
      <c r="N198" s="31">
        <v>111.26</v>
      </c>
      <c r="O198" s="33" t="s">
        <v>997</v>
      </c>
      <c r="P198" s="35"/>
    </row>
    <row r="199" spans="1:16" ht="12">
      <c r="A199" s="4" t="s">
        <v>233</v>
      </c>
      <c r="B199" s="5" t="s">
        <v>978</v>
      </c>
      <c r="C199" s="26">
        <v>136849</v>
      </c>
      <c r="D199" s="26">
        <v>47466.33</v>
      </c>
      <c r="E199" s="26">
        <v>9496.93</v>
      </c>
      <c r="F199" s="6">
        <v>6179.94</v>
      </c>
      <c r="G199" s="6">
        <v>3495</v>
      </c>
      <c r="H199" s="27">
        <v>56602.28</v>
      </c>
      <c r="I199" s="6">
        <v>123240.48</v>
      </c>
      <c r="J199" s="29">
        <v>4656.025334399999</v>
      </c>
      <c r="K199" s="28">
        <v>127896.50533439998</v>
      </c>
      <c r="L199" s="28">
        <v>587.4946655999956</v>
      </c>
      <c r="M199" s="28">
        <v>128484</v>
      </c>
      <c r="N199" s="31">
        <v>26.083999999999993</v>
      </c>
      <c r="O199" s="32"/>
      <c r="P199" s="34"/>
    </row>
    <row r="200" spans="1:16" ht="12">
      <c r="A200" s="4" t="s">
        <v>802</v>
      </c>
      <c r="B200" s="5" t="s">
        <v>978</v>
      </c>
      <c r="C200" s="26">
        <v>79819</v>
      </c>
      <c r="D200" s="26">
        <v>29136.927999999996</v>
      </c>
      <c r="E200" s="26">
        <v>6460.99</v>
      </c>
      <c r="F200" s="6">
        <v>1072.5</v>
      </c>
      <c r="G200" s="6">
        <v>1050</v>
      </c>
      <c r="H200" s="27">
        <v>41108.48</v>
      </c>
      <c r="I200" s="6">
        <v>78828.89799999999</v>
      </c>
      <c r="J200" s="29">
        <v>2978.1557664399998</v>
      </c>
      <c r="K200" s="28">
        <v>81807.05376643999</v>
      </c>
      <c r="L200" s="28">
        <v>-0.05376644000352826</v>
      </c>
      <c r="M200" s="28">
        <v>81807</v>
      </c>
      <c r="N200" s="31">
        <v>18.944000000000003</v>
      </c>
      <c r="O200" s="32"/>
      <c r="P200" s="34"/>
    </row>
    <row r="201" spans="1:16" ht="12">
      <c r="A201" s="4" t="s">
        <v>32</v>
      </c>
      <c r="B201" s="5" t="s">
        <v>978</v>
      </c>
      <c r="C201" s="26">
        <v>58</v>
      </c>
      <c r="D201" s="6">
        <v>26.575</v>
      </c>
      <c r="E201" s="6">
        <v>5.18</v>
      </c>
      <c r="F201" s="6">
        <v>110</v>
      </c>
      <c r="G201" s="6">
        <v>30</v>
      </c>
      <c r="H201" s="27">
        <v>4340</v>
      </c>
      <c r="I201" s="6">
        <v>4511.755</v>
      </c>
      <c r="J201" s="29">
        <v>170.4541039</v>
      </c>
      <c r="K201" s="28">
        <v>4682.2091039</v>
      </c>
      <c r="L201" s="28">
        <v>-0.20910389999971812</v>
      </c>
      <c r="M201" s="28">
        <v>4682</v>
      </c>
      <c r="N201" s="31">
        <v>2</v>
      </c>
      <c r="O201" s="33" t="s">
        <v>995</v>
      </c>
      <c r="P201" s="34"/>
    </row>
    <row r="202" spans="1:16" ht="12">
      <c r="A202" s="4" t="s">
        <v>984</v>
      </c>
      <c r="B202" s="5" t="s">
        <v>978</v>
      </c>
      <c r="C202" s="70">
        <v>2064707</v>
      </c>
      <c r="D202" s="6">
        <v>561505.45</v>
      </c>
      <c r="E202" s="6">
        <v>41163.91</v>
      </c>
      <c r="F202" s="6">
        <v>60838.48</v>
      </c>
      <c r="G202" s="6">
        <v>6075</v>
      </c>
      <c r="H202" s="27">
        <v>75325.04</v>
      </c>
      <c r="I202" s="6">
        <v>744907.88</v>
      </c>
      <c r="J202" s="29">
        <v>28142.619706399993</v>
      </c>
      <c r="K202" s="28">
        <v>773050.4997063997</v>
      </c>
      <c r="L202" s="28">
        <v>170575.50029360014</v>
      </c>
      <c r="M202" s="28">
        <v>943626</v>
      </c>
      <c r="N202" s="31">
        <v>34.712</v>
      </c>
      <c r="O202" s="32"/>
      <c r="P202" s="34"/>
    </row>
    <row r="203" spans="1:16" ht="12.75" thickBot="1">
      <c r="A203" s="4" t="s">
        <v>963</v>
      </c>
      <c r="B203" s="5" t="s">
        <v>978</v>
      </c>
      <c r="C203" s="71">
        <v>69774</v>
      </c>
      <c r="D203" s="39">
        <v>39711.556000000004</v>
      </c>
      <c r="E203" s="39">
        <v>5413.62</v>
      </c>
      <c r="F203" s="39">
        <v>55</v>
      </c>
      <c r="G203" s="39">
        <v>180</v>
      </c>
      <c r="H203" s="39">
        <v>2170</v>
      </c>
      <c r="I203" s="39">
        <v>47530.17600000001</v>
      </c>
      <c r="J203" s="29">
        <v>1795.6900492800003</v>
      </c>
      <c r="K203" s="28">
        <v>49325.866049280005</v>
      </c>
      <c r="L203" s="40"/>
      <c r="M203" s="28">
        <v>49325.866049280005</v>
      </c>
      <c r="N203" s="45">
        <v>1</v>
      </c>
      <c r="O203" s="32"/>
      <c r="P203" s="34"/>
    </row>
    <row r="204" spans="3:16" ht="12">
      <c r="C204" s="44">
        <v>3003111</v>
      </c>
      <c r="D204" s="42">
        <v>969192.5829999998</v>
      </c>
      <c r="E204" s="42">
        <v>104469.23</v>
      </c>
      <c r="F204" s="42">
        <v>76879.85</v>
      </c>
      <c r="G204" s="42">
        <v>33150</v>
      </c>
      <c r="H204" s="42">
        <v>523273.8</v>
      </c>
      <c r="I204" s="42">
        <v>1706965.4629999998</v>
      </c>
      <c r="J204" s="43">
        <v>64489.15519214</v>
      </c>
      <c r="K204" s="43">
        <v>1771454.6181921395</v>
      </c>
      <c r="L204" s="43">
        <v>-49443.79954072026</v>
      </c>
      <c r="M204" s="43">
        <v>1722010.8186514196</v>
      </c>
      <c r="N204" s="44">
        <v>241.14</v>
      </c>
      <c r="O204" s="45"/>
      <c r="P204" s="45"/>
    </row>
    <row r="205" spans="4:16" ht="12">
      <c r="D205" s="6"/>
      <c r="F205" s="6"/>
      <c r="H205" s="31">
        <f>H204/2170</f>
        <v>241.14</v>
      </c>
      <c r="I205" s="46"/>
      <c r="M205" s="5" t="s">
        <v>998</v>
      </c>
      <c r="O205" s="12"/>
      <c r="P205" s="47"/>
    </row>
    <row r="206" spans="8:13" ht="12.75" thickBot="1">
      <c r="H206" s="48" t="s">
        <v>964</v>
      </c>
      <c r="I206" s="6"/>
      <c r="M206" s="3" t="s">
        <v>999</v>
      </c>
    </row>
    <row r="207" spans="3:16" ht="12.75" thickBot="1">
      <c r="C207" s="44"/>
      <c r="D207" s="42"/>
      <c r="E207" s="42"/>
      <c r="F207" s="42"/>
      <c r="G207" s="42"/>
      <c r="H207" s="42"/>
      <c r="I207" s="42"/>
      <c r="J207" s="43"/>
      <c r="K207" s="43"/>
      <c r="L207" s="43"/>
      <c r="M207" s="43"/>
      <c r="N207" s="44"/>
      <c r="O207" s="45"/>
      <c r="P207" s="45"/>
    </row>
    <row r="208" spans="1:16" ht="12.75">
      <c r="A208" s="13"/>
      <c r="B208" s="14"/>
      <c r="C208" s="15" t="s">
        <v>944</v>
      </c>
      <c r="D208" s="15" t="s">
        <v>8</v>
      </c>
      <c r="E208" s="15" t="s">
        <v>923</v>
      </c>
      <c r="F208" s="15" t="s">
        <v>22</v>
      </c>
      <c r="G208" s="15" t="s">
        <v>945</v>
      </c>
      <c r="H208" s="15" t="s">
        <v>946</v>
      </c>
      <c r="I208" s="15" t="s">
        <v>947</v>
      </c>
      <c r="J208" s="16" t="s">
        <v>948</v>
      </c>
      <c r="K208" s="16" t="s">
        <v>947</v>
      </c>
      <c r="L208" s="16" t="s">
        <v>949</v>
      </c>
      <c r="M208" s="16" t="s">
        <v>950</v>
      </c>
      <c r="N208" s="16" t="s">
        <v>951</v>
      </c>
      <c r="O208" s="16" t="s">
        <v>1000</v>
      </c>
      <c r="P208" s="18" t="s">
        <v>1001</v>
      </c>
    </row>
    <row r="209" spans="1:16" ht="12.75" thickBot="1">
      <c r="A209" s="19" t="s">
        <v>952</v>
      </c>
      <c r="B209" s="19"/>
      <c r="C209" s="20" t="s">
        <v>953</v>
      </c>
      <c r="D209" s="20" t="s">
        <v>954</v>
      </c>
      <c r="E209" s="20" t="s">
        <v>954</v>
      </c>
      <c r="F209" s="20" t="s">
        <v>954</v>
      </c>
      <c r="G209" s="20" t="s">
        <v>955</v>
      </c>
      <c r="H209" s="20" t="s">
        <v>955</v>
      </c>
      <c r="I209" s="21" t="s">
        <v>954</v>
      </c>
      <c r="J209" s="22" t="s">
        <v>956</v>
      </c>
      <c r="K209" s="22" t="s">
        <v>957</v>
      </c>
      <c r="L209" s="22" t="s">
        <v>958</v>
      </c>
      <c r="M209" s="22" t="s">
        <v>959</v>
      </c>
      <c r="N209" s="22" t="s">
        <v>928</v>
      </c>
      <c r="O209" s="22" t="s">
        <v>928</v>
      </c>
      <c r="P209" s="24" t="s">
        <v>1002</v>
      </c>
    </row>
    <row r="210" spans="1:16" ht="12">
      <c r="A210" s="4" t="s">
        <v>960</v>
      </c>
      <c r="B210" s="3" t="s">
        <v>977</v>
      </c>
      <c r="C210" s="3">
        <v>25112</v>
      </c>
      <c r="D210" s="6">
        <v>9463.973955</v>
      </c>
      <c r="E210" s="6">
        <v>1406.92</v>
      </c>
      <c r="F210" s="6">
        <v>1058.990425531915</v>
      </c>
      <c r="G210" s="6">
        <v>1950</v>
      </c>
      <c r="H210" s="6">
        <v>15126.6</v>
      </c>
      <c r="I210" s="6">
        <v>29006.484380531918</v>
      </c>
      <c r="J210" s="6">
        <v>736.7647032655107</v>
      </c>
      <c r="K210" s="6">
        <v>29743.249083797426</v>
      </c>
      <c r="L210" s="6">
        <v>1668.750916202575</v>
      </c>
      <c r="M210" s="28">
        <v>31412</v>
      </c>
      <c r="N210" s="31">
        <v>7.415</v>
      </c>
      <c r="O210" s="3">
        <v>4.415</v>
      </c>
      <c r="P210" s="3">
        <v>-3</v>
      </c>
    </row>
    <row r="211" spans="1:16" ht="12">
      <c r="A211" s="4" t="s">
        <v>86</v>
      </c>
      <c r="B211" s="3" t="s">
        <v>977</v>
      </c>
      <c r="C211" s="3">
        <v>160978</v>
      </c>
      <c r="D211" s="6">
        <v>61386.48262699999</v>
      </c>
      <c r="E211" s="6">
        <v>12827.82</v>
      </c>
      <c r="F211" s="6">
        <v>495.29255319148933</v>
      </c>
      <c r="G211" s="6">
        <v>720</v>
      </c>
      <c r="H211" s="6">
        <v>41055</v>
      </c>
      <c r="I211" s="6">
        <v>116484.59518019148</v>
      </c>
      <c r="J211" s="6">
        <v>2958.708717576864</v>
      </c>
      <c r="K211" s="6">
        <v>119443.30389776833</v>
      </c>
      <c r="L211" s="6">
        <v>1847.6961022316666</v>
      </c>
      <c r="M211" s="28">
        <v>121291</v>
      </c>
      <c r="N211" s="31">
        <v>20.125</v>
      </c>
      <c r="O211" s="72">
        <v>20.312</v>
      </c>
      <c r="P211" s="72">
        <v>0.18699999999999997</v>
      </c>
    </row>
    <row r="212" spans="1:16" ht="12">
      <c r="A212" s="4" t="s">
        <v>990</v>
      </c>
      <c r="B212" s="3" t="s">
        <v>977</v>
      </c>
      <c r="C212" s="3">
        <v>200875</v>
      </c>
      <c r="D212" s="6">
        <v>106118.856423</v>
      </c>
      <c r="E212" s="6">
        <v>13974.71</v>
      </c>
      <c r="F212" s="6">
        <v>1395.007659574468</v>
      </c>
      <c r="G212" s="6">
        <v>4575</v>
      </c>
      <c r="H212" s="6">
        <v>57120</v>
      </c>
      <c r="I212" s="6">
        <v>183183.5740825745</v>
      </c>
      <c r="J212" s="6">
        <v>4652.862781697391</v>
      </c>
      <c r="K212" s="6">
        <v>187836.43686427185</v>
      </c>
      <c r="L212" s="6">
        <v>-5023.436864271856</v>
      </c>
      <c r="M212" s="28">
        <v>182813</v>
      </c>
      <c r="N212" s="31">
        <v>28</v>
      </c>
      <c r="O212" s="72">
        <v>19</v>
      </c>
      <c r="P212" s="72">
        <v>-9</v>
      </c>
    </row>
    <row r="213" spans="1:16" ht="12">
      <c r="A213" s="4" t="s">
        <v>991</v>
      </c>
      <c r="B213" s="3" t="s">
        <v>977</v>
      </c>
      <c r="C213" s="3">
        <v>9752</v>
      </c>
      <c r="D213" s="6">
        <v>4467.20697</v>
      </c>
      <c r="E213" s="6">
        <v>727.88</v>
      </c>
      <c r="F213" s="6">
        <v>217.9521276595745</v>
      </c>
      <c r="G213" s="6">
        <v>360</v>
      </c>
      <c r="H213" s="6">
        <v>2040</v>
      </c>
      <c r="I213" s="6">
        <v>7813.039097659575</v>
      </c>
      <c r="J213" s="6">
        <v>198.4511930805532</v>
      </c>
      <c r="K213" s="6">
        <v>8011.490290740128</v>
      </c>
      <c r="L213" s="6">
        <v>0.5097092598712152</v>
      </c>
      <c r="M213" s="28">
        <v>8012</v>
      </c>
      <c r="N213" s="31">
        <v>1</v>
      </c>
      <c r="O213" s="72">
        <v>1</v>
      </c>
      <c r="P213" s="72">
        <v>0</v>
      </c>
    </row>
    <row r="214" spans="1:16" ht="12">
      <c r="A214" s="4" t="s">
        <v>473</v>
      </c>
      <c r="B214" s="3" t="s">
        <v>977</v>
      </c>
      <c r="C214" s="3">
        <v>256102</v>
      </c>
      <c r="D214" s="6">
        <v>108637.02628899999</v>
      </c>
      <c r="E214" s="6">
        <v>16926.42</v>
      </c>
      <c r="F214" s="6">
        <v>3112.6117021276596</v>
      </c>
      <c r="G214" s="6">
        <v>14955</v>
      </c>
      <c r="H214" s="6">
        <v>260399.88</v>
      </c>
      <c r="I214" s="6">
        <v>404030.9379911277</v>
      </c>
      <c r="J214" s="6">
        <v>10262.385824974643</v>
      </c>
      <c r="K214" s="6">
        <v>414293.3238161024</v>
      </c>
      <c r="L214" s="6">
        <v>-2691.3238161022928</v>
      </c>
      <c r="M214" s="28">
        <v>411602</v>
      </c>
      <c r="N214" s="31">
        <v>127.64700000000002</v>
      </c>
      <c r="O214" s="73">
        <v>112.36</v>
      </c>
      <c r="P214" s="73">
        <v>-15.286999999999997</v>
      </c>
    </row>
    <row r="215" spans="1:16" ht="12">
      <c r="A215" s="4" t="s">
        <v>233</v>
      </c>
      <c r="B215" s="3" t="s">
        <v>977</v>
      </c>
      <c r="C215" s="3">
        <v>146327</v>
      </c>
      <c r="D215" s="6">
        <v>50483.49083</v>
      </c>
      <c r="E215" s="6">
        <v>9414.39</v>
      </c>
      <c r="F215" s="6">
        <v>7377.440638297873</v>
      </c>
      <c r="G215" s="6">
        <v>3195</v>
      </c>
      <c r="H215" s="6">
        <v>57821.76</v>
      </c>
      <c r="I215" s="6">
        <v>128292.08146829785</v>
      </c>
      <c r="J215" s="6">
        <v>3258.6188692947662</v>
      </c>
      <c r="K215" s="6">
        <v>131550.70033759263</v>
      </c>
      <c r="L215" s="6">
        <v>-5491.700337592635</v>
      </c>
      <c r="M215" s="28">
        <v>126059</v>
      </c>
      <c r="N215" s="31">
        <v>28.344</v>
      </c>
      <c r="O215" s="72">
        <v>26.344</v>
      </c>
      <c r="P215" s="72">
        <v>-2</v>
      </c>
    </row>
    <row r="216" spans="1:16" ht="12">
      <c r="A216" s="4" t="s">
        <v>802</v>
      </c>
      <c r="B216" s="3" t="s">
        <v>977</v>
      </c>
      <c r="C216" s="3">
        <v>89304</v>
      </c>
      <c r="D216" s="6">
        <v>31826.220828</v>
      </c>
      <c r="E216" s="6">
        <v>7242.76</v>
      </c>
      <c r="F216" s="6">
        <v>1087.073829787234</v>
      </c>
      <c r="G216" s="6">
        <v>795</v>
      </c>
      <c r="H216" s="6">
        <v>40685.76</v>
      </c>
      <c r="I216" s="6">
        <v>81636.81465778724</v>
      </c>
      <c r="J216" s="6">
        <v>2073.5750923077953</v>
      </c>
      <c r="K216" s="6">
        <v>83710.38975009501</v>
      </c>
      <c r="L216" s="6">
        <v>-518.3897500950242</v>
      </c>
      <c r="M216" s="28">
        <v>83192</v>
      </c>
      <c r="N216" s="31">
        <v>19.944000000000003</v>
      </c>
      <c r="O216" s="72">
        <v>18.944000000000003</v>
      </c>
      <c r="P216" s="72">
        <v>-0.9999999999999964</v>
      </c>
    </row>
    <row r="217" spans="1:16" ht="12">
      <c r="A217" s="4" t="s">
        <v>32</v>
      </c>
      <c r="B217" s="3" t="s">
        <v>977</v>
      </c>
      <c r="C217" s="3">
        <v>333</v>
      </c>
      <c r="D217" s="6">
        <v>669.57135</v>
      </c>
      <c r="E217" s="6">
        <v>17.85</v>
      </c>
      <c r="F217" s="6">
        <v>16.090425531914892</v>
      </c>
      <c r="G217" s="6">
        <v>90</v>
      </c>
      <c r="H217" s="6">
        <v>4080</v>
      </c>
      <c r="I217" s="6">
        <v>4873.511775531915</v>
      </c>
      <c r="J217" s="6">
        <v>123.78719909851064</v>
      </c>
      <c r="K217" s="6">
        <v>4997.298974630426</v>
      </c>
      <c r="L217" s="6">
        <v>-0.29897463042561867</v>
      </c>
      <c r="M217" s="28">
        <v>4997</v>
      </c>
      <c r="N217" s="31">
        <v>2</v>
      </c>
      <c r="O217" s="72">
        <v>2</v>
      </c>
      <c r="P217" s="72">
        <v>0</v>
      </c>
    </row>
    <row r="218" spans="1:16" ht="12">
      <c r="A218" s="4" t="s">
        <v>984</v>
      </c>
      <c r="B218" s="3" t="s">
        <v>977</v>
      </c>
      <c r="C218" s="3">
        <v>871914</v>
      </c>
      <c r="D218" s="6">
        <v>326994.9166200001</v>
      </c>
      <c r="E218" s="6">
        <v>28419.3</v>
      </c>
      <c r="F218" s="6">
        <v>43566.45042553191</v>
      </c>
      <c r="G218" s="6">
        <v>5715</v>
      </c>
      <c r="H218" s="6">
        <v>86642.88</v>
      </c>
      <c r="I218" s="6">
        <v>491338.54704553174</v>
      </c>
      <c r="J218" s="6">
        <v>12479.99909495651</v>
      </c>
      <c r="K218" s="6">
        <v>503818.5461404884</v>
      </c>
      <c r="L218" s="6">
        <v>4357.453859511607</v>
      </c>
      <c r="M218" s="28">
        <v>508176</v>
      </c>
      <c r="N218" s="31">
        <v>42.472</v>
      </c>
      <c r="O218" s="72">
        <v>45.272</v>
      </c>
      <c r="P218" s="72">
        <v>2.8</v>
      </c>
    </row>
    <row r="219" spans="1:16" ht="12">
      <c r="A219" s="4" t="s">
        <v>963</v>
      </c>
      <c r="B219" s="3" t="s">
        <v>977</v>
      </c>
      <c r="C219" s="74">
        <v>74641</v>
      </c>
      <c r="D219" s="39">
        <v>51836.47245999999</v>
      </c>
      <c r="E219" s="39">
        <v>5297.57</v>
      </c>
      <c r="F219" s="39">
        <v>323.27127659574467</v>
      </c>
      <c r="G219" s="39">
        <v>180</v>
      </c>
      <c r="H219" s="39">
        <v>3264</v>
      </c>
      <c r="I219" s="39">
        <v>60901.313736595745</v>
      </c>
      <c r="J219" s="39">
        <v>1546.8933689095318</v>
      </c>
      <c r="K219" s="39">
        <v>62448.20710550527</v>
      </c>
      <c r="L219" s="39">
        <v>0</v>
      </c>
      <c r="M219" s="40">
        <v>62448.20710550527</v>
      </c>
      <c r="N219" s="75">
        <v>1.6</v>
      </c>
      <c r="O219" s="76">
        <v>1.413</v>
      </c>
      <c r="P219" s="76">
        <v>-0.18700000000000006</v>
      </c>
    </row>
    <row r="220" spans="3:16" ht="12.75">
      <c r="C220" s="77">
        <v>1835338</v>
      </c>
      <c r="D220" s="6">
        <v>751884.2183520001</v>
      </c>
      <c r="E220" s="6">
        <v>96255.62</v>
      </c>
      <c r="F220" s="6">
        <v>58650.18106382978</v>
      </c>
      <c r="G220" s="6">
        <v>32535</v>
      </c>
      <c r="H220" s="6">
        <v>568235.88</v>
      </c>
      <c r="I220" s="6">
        <v>1507560.8994158295</v>
      </c>
      <c r="J220" s="6">
        <v>38292.04684516207</v>
      </c>
      <c r="K220" s="6">
        <v>1545852.946260992</v>
      </c>
      <c r="L220" s="6">
        <v>-5850.739155486513</v>
      </c>
      <c r="M220" s="28">
        <v>1540002.2071055053</v>
      </c>
      <c r="N220" s="31">
        <v>278.5470000000001</v>
      </c>
      <c r="O220" s="31">
        <v>251.06</v>
      </c>
      <c r="P220" s="31">
        <v>-27.486999999999995</v>
      </c>
    </row>
    <row r="221" spans="4:16" ht="12">
      <c r="D221" s="6">
        <v>0.40967070825755264</v>
      </c>
      <c r="H221" s="31">
        <v>278.5470000000001</v>
      </c>
      <c r="P221" s="66">
        <v>-56073.48</v>
      </c>
    </row>
    <row r="222" ht="12">
      <c r="H222" s="48" t="s">
        <v>964</v>
      </c>
    </row>
    <row r="223" ht="12.75" thickBot="1"/>
    <row r="224" spans="1:11" ht="12.75">
      <c r="A224" s="13"/>
      <c r="B224" s="14"/>
      <c r="C224" s="15" t="s">
        <v>944</v>
      </c>
      <c r="D224" s="15" t="s">
        <v>8</v>
      </c>
      <c r="E224" s="15" t="s">
        <v>923</v>
      </c>
      <c r="F224" s="15" t="s">
        <v>22</v>
      </c>
      <c r="G224" s="15" t="s">
        <v>945</v>
      </c>
      <c r="H224" s="15" t="s">
        <v>946</v>
      </c>
      <c r="I224" s="15" t="s">
        <v>947</v>
      </c>
      <c r="J224" s="15" t="s">
        <v>969</v>
      </c>
      <c r="K224" s="15" t="s">
        <v>970</v>
      </c>
    </row>
    <row r="225" spans="1:11" ht="12.75" thickBot="1">
      <c r="A225" s="19" t="s">
        <v>952</v>
      </c>
      <c r="B225" s="19"/>
      <c r="C225" s="20" t="s">
        <v>953</v>
      </c>
      <c r="D225" s="20" t="s">
        <v>954</v>
      </c>
      <c r="E225" s="20" t="s">
        <v>954</v>
      </c>
      <c r="F225" s="20" t="s">
        <v>954</v>
      </c>
      <c r="G225" s="20" t="s">
        <v>955</v>
      </c>
      <c r="H225" s="20" t="s">
        <v>955</v>
      </c>
      <c r="I225" s="21" t="s">
        <v>954</v>
      </c>
      <c r="J225" s="21" t="s">
        <v>971</v>
      </c>
      <c r="K225" s="21" t="s">
        <v>972</v>
      </c>
    </row>
    <row r="226" spans="1:13" ht="12.75">
      <c r="A226" s="54" t="s">
        <v>985</v>
      </c>
      <c r="B226" s="53" t="s">
        <v>976</v>
      </c>
      <c r="C226" s="55">
        <v>38154</v>
      </c>
      <c r="D226" s="55">
        <v>18093.523717050004</v>
      </c>
      <c r="E226" s="55">
        <v>2004.1</v>
      </c>
      <c r="F226" s="55">
        <v>195.39</v>
      </c>
      <c r="G226" s="55">
        <v>2550</v>
      </c>
      <c r="H226" s="55">
        <v>17123.76</v>
      </c>
      <c r="I226" s="55">
        <v>39966.77371705</v>
      </c>
      <c r="J226" s="3">
        <v>2449.97</v>
      </c>
      <c r="K226" s="49">
        <v>42416.74371705</v>
      </c>
      <c r="M226" s="78" t="s">
        <v>1003</v>
      </c>
    </row>
    <row r="227" spans="1:13" ht="12.75">
      <c r="A227" s="57" t="s">
        <v>86</v>
      </c>
      <c r="B227" s="53" t="s">
        <v>976</v>
      </c>
      <c r="C227" s="55">
        <v>139585</v>
      </c>
      <c r="D227" s="55">
        <v>61099.89397385001</v>
      </c>
      <c r="E227" s="55">
        <v>11379.45</v>
      </c>
      <c r="F227" s="55">
        <v>662.97</v>
      </c>
      <c r="G227" s="55">
        <v>735</v>
      </c>
      <c r="H227" s="55">
        <v>41012.16</v>
      </c>
      <c r="I227" s="55">
        <v>114889.47397385</v>
      </c>
      <c r="J227" s="3">
        <v>5300</v>
      </c>
      <c r="K227" s="49">
        <v>120189.47397385</v>
      </c>
      <c r="M227" s="78" t="s">
        <v>1004</v>
      </c>
    </row>
    <row r="228" spans="1:13" ht="12.75">
      <c r="A228" s="57" t="s">
        <v>975</v>
      </c>
      <c r="B228" s="53" t="s">
        <v>976</v>
      </c>
      <c r="C228" s="55">
        <v>69213</v>
      </c>
      <c r="D228" s="55">
        <v>43174.47679575</v>
      </c>
      <c r="E228" s="55">
        <v>4685.73</v>
      </c>
      <c r="F228" s="55">
        <v>1366.56</v>
      </c>
      <c r="G228" s="55">
        <v>2775</v>
      </c>
      <c r="H228" s="55">
        <v>12240</v>
      </c>
      <c r="I228" s="55">
        <v>64241.766795750016</v>
      </c>
      <c r="J228" s="3">
        <v>20564.93</v>
      </c>
      <c r="K228" s="49">
        <v>84806.69679575002</v>
      </c>
      <c r="M228" s="78" t="s">
        <v>1005</v>
      </c>
    </row>
    <row r="229" spans="1:13" ht="12.75">
      <c r="A229" s="57" t="s">
        <v>973</v>
      </c>
      <c r="B229" s="53" t="s">
        <v>976</v>
      </c>
      <c r="C229" s="55">
        <v>134883</v>
      </c>
      <c r="D229" s="55">
        <v>78533.07074025001</v>
      </c>
      <c r="E229" s="55">
        <v>9621.51</v>
      </c>
      <c r="F229" s="55">
        <v>732.42</v>
      </c>
      <c r="G229" s="55">
        <v>2520</v>
      </c>
      <c r="H229" s="55">
        <v>34680</v>
      </c>
      <c r="I229" s="55">
        <v>126087.00074025</v>
      </c>
      <c r="J229" s="3">
        <v>11329</v>
      </c>
      <c r="K229" s="49">
        <v>137416.00074025</v>
      </c>
      <c r="M229" s="78" t="s">
        <v>1006</v>
      </c>
    </row>
    <row r="230" spans="1:13" ht="12.75">
      <c r="A230" s="57" t="s">
        <v>473</v>
      </c>
      <c r="B230" s="53" t="s">
        <v>976</v>
      </c>
      <c r="C230" s="55">
        <v>223490</v>
      </c>
      <c r="D230" s="55">
        <v>98872.68889910003</v>
      </c>
      <c r="E230" s="55">
        <v>13113.75</v>
      </c>
      <c r="F230" s="55">
        <v>2414.88</v>
      </c>
      <c r="G230" s="55">
        <v>13830</v>
      </c>
      <c r="H230" s="55">
        <v>249757.2</v>
      </c>
      <c r="I230" s="55">
        <v>377988.7088991001</v>
      </c>
      <c r="J230" s="3">
        <v>-7314.53</v>
      </c>
      <c r="K230" s="49">
        <v>370674.17889910005</v>
      </c>
      <c r="M230" s="79" t="s">
        <v>1007</v>
      </c>
    </row>
    <row r="231" spans="1:11" ht="12.75">
      <c r="A231" s="57" t="s">
        <v>233</v>
      </c>
      <c r="B231" s="53" t="s">
        <v>976</v>
      </c>
      <c r="C231" s="55">
        <v>120399</v>
      </c>
      <c r="D231" s="55">
        <v>49113.51626144999</v>
      </c>
      <c r="E231" s="55">
        <v>7461.55</v>
      </c>
      <c r="F231" s="55">
        <v>5175.0149999999985</v>
      </c>
      <c r="G231" s="55">
        <v>3000</v>
      </c>
      <c r="H231" s="55">
        <v>57821.76</v>
      </c>
      <c r="I231" s="55">
        <v>122571.84126145001</v>
      </c>
      <c r="J231" s="3">
        <v>-3346.89</v>
      </c>
      <c r="K231" s="49">
        <v>119224.95126145001</v>
      </c>
    </row>
    <row r="232" spans="1:11" ht="12.75">
      <c r="A232" s="57" t="s">
        <v>1008</v>
      </c>
      <c r="B232" s="53" t="s">
        <v>976</v>
      </c>
      <c r="C232" s="55">
        <v>126462</v>
      </c>
      <c r="D232" s="55">
        <v>46374.1465285</v>
      </c>
      <c r="E232" s="55">
        <v>8682.5</v>
      </c>
      <c r="F232" s="55">
        <v>1388.23</v>
      </c>
      <c r="G232" s="55">
        <v>585</v>
      </c>
      <c r="H232" s="55">
        <v>32525.76</v>
      </c>
      <c r="I232" s="55">
        <v>89555.63652850002</v>
      </c>
      <c r="J232" s="3">
        <v>-30112</v>
      </c>
      <c r="K232" s="49">
        <v>59443.63652850002</v>
      </c>
    </row>
    <row r="233" spans="1:11" ht="12.75">
      <c r="A233" s="57" t="s">
        <v>32</v>
      </c>
      <c r="B233" s="53" t="s">
        <v>976</v>
      </c>
      <c r="C233" s="55">
        <v>5</v>
      </c>
      <c r="D233" s="55">
        <v>11.04</v>
      </c>
      <c r="E233" s="55">
        <v>0.25</v>
      </c>
      <c r="F233" s="55">
        <v>219.96</v>
      </c>
      <c r="G233" s="55">
        <v>45</v>
      </c>
      <c r="H233" s="55">
        <v>4080</v>
      </c>
      <c r="I233" s="55">
        <v>4356.25</v>
      </c>
      <c r="K233" s="49">
        <v>4356.25</v>
      </c>
    </row>
    <row r="234" spans="1:11" ht="12.75">
      <c r="A234" s="57" t="s">
        <v>981</v>
      </c>
      <c r="B234" s="53" t="s">
        <v>976</v>
      </c>
      <c r="C234" s="55">
        <v>660500</v>
      </c>
      <c r="D234" s="55">
        <v>268001.92484989995</v>
      </c>
      <c r="E234" s="55">
        <v>22169.24</v>
      </c>
      <c r="F234" s="55">
        <v>33371.41</v>
      </c>
      <c r="G234" s="55">
        <v>4140</v>
      </c>
      <c r="H234" s="55">
        <v>51261.12</v>
      </c>
      <c r="I234" s="55">
        <v>378943.93484989996</v>
      </c>
      <c r="J234" s="3">
        <v>28290</v>
      </c>
      <c r="K234" s="49">
        <v>407233.93484989996</v>
      </c>
    </row>
    <row r="235" spans="1:11" ht="12.75">
      <c r="A235" s="57" t="s">
        <v>983</v>
      </c>
      <c r="B235" s="53" t="s">
        <v>976</v>
      </c>
      <c r="C235" s="55">
        <v>205086</v>
      </c>
      <c r="D235" s="55">
        <v>51154.46567055001</v>
      </c>
      <c r="E235" s="55">
        <v>5472.42</v>
      </c>
      <c r="F235" s="55">
        <v>4935.5</v>
      </c>
      <c r="G235" s="55">
        <v>1830</v>
      </c>
      <c r="H235" s="55">
        <v>32933.76</v>
      </c>
      <c r="I235" s="55">
        <v>96326.19567054999</v>
      </c>
      <c r="J235" s="3">
        <v>4547</v>
      </c>
      <c r="K235" s="49">
        <v>100873.19567054999</v>
      </c>
    </row>
    <row r="236" spans="1:11" ht="12.75">
      <c r="A236" s="61" t="s">
        <v>986</v>
      </c>
      <c r="B236" s="53" t="s">
        <v>976</v>
      </c>
      <c r="C236" s="55">
        <v>47071</v>
      </c>
      <c r="D236" s="55">
        <v>43818.175540150005</v>
      </c>
      <c r="E236" s="55">
        <v>3343.43</v>
      </c>
      <c r="F236" s="55">
        <v>70.2</v>
      </c>
      <c r="G236" s="55">
        <v>180</v>
      </c>
      <c r="H236" s="55">
        <v>3349.68</v>
      </c>
      <c r="I236" s="55">
        <v>50761.48554015</v>
      </c>
      <c r="K236" s="49">
        <v>50761.48554015</v>
      </c>
    </row>
    <row r="237" spans="1:11" ht="12.75">
      <c r="A237" s="7"/>
      <c r="C237" s="77">
        <v>1764848</v>
      </c>
      <c r="D237" s="77">
        <v>758246.9229765501</v>
      </c>
      <c r="E237" s="77">
        <v>87933.93</v>
      </c>
      <c r="F237" s="77">
        <v>50532.53499999999</v>
      </c>
      <c r="G237" s="77">
        <v>32190</v>
      </c>
      <c r="H237" s="77">
        <v>536785.2</v>
      </c>
      <c r="I237" s="80">
        <v>1465689.06797655</v>
      </c>
      <c r="J237" s="80">
        <v>31707.48</v>
      </c>
      <c r="K237" s="80">
        <v>1497396.5479765502</v>
      </c>
    </row>
    <row r="238" spans="1:9" ht="12.75">
      <c r="A238" s="7"/>
      <c r="D238" s="81">
        <v>0.42963865612027213</v>
      </c>
      <c r="H238" s="48" t="s">
        <v>1009</v>
      </c>
      <c r="I238" s="82">
        <v>1465688.5879765502</v>
      </c>
    </row>
    <row r="239" spans="1:10" ht="12.75" thickBot="1">
      <c r="A239" s="7"/>
      <c r="J239" s="49"/>
    </row>
    <row r="240" spans="1:11" s="4" customFormat="1" ht="12">
      <c r="A240" s="83"/>
      <c r="B240" s="14"/>
      <c r="C240" s="15" t="s">
        <v>944</v>
      </c>
      <c r="D240" s="15" t="s">
        <v>8</v>
      </c>
      <c r="E240" s="15" t="s">
        <v>923</v>
      </c>
      <c r="F240" s="15" t="s">
        <v>22</v>
      </c>
      <c r="G240" s="15" t="s">
        <v>945</v>
      </c>
      <c r="H240" s="15" t="s">
        <v>946</v>
      </c>
      <c r="I240" s="15" t="s">
        <v>947</v>
      </c>
      <c r="J240" s="14"/>
      <c r="K240" s="14" t="s">
        <v>1010</v>
      </c>
    </row>
    <row r="241" spans="1:11" s="4" customFormat="1" ht="12.75" thickBot="1">
      <c r="A241" s="19" t="s">
        <v>952</v>
      </c>
      <c r="B241" s="19"/>
      <c r="C241" s="20" t="s">
        <v>953</v>
      </c>
      <c r="D241" s="20" t="s">
        <v>954</v>
      </c>
      <c r="E241" s="20" t="s">
        <v>954</v>
      </c>
      <c r="F241" s="20" t="s">
        <v>954</v>
      </c>
      <c r="G241" s="20" t="s">
        <v>955</v>
      </c>
      <c r="H241" s="20" t="s">
        <v>955</v>
      </c>
      <c r="I241" s="21" t="s">
        <v>954</v>
      </c>
      <c r="J241" s="21" t="s">
        <v>970</v>
      </c>
      <c r="K241" s="21" t="s">
        <v>1011</v>
      </c>
    </row>
    <row r="242" spans="1:11" ht="12.75">
      <c r="A242" s="54" t="s">
        <v>985</v>
      </c>
      <c r="B242" s="53" t="s">
        <v>974</v>
      </c>
      <c r="C242" s="55">
        <v>31118.4</v>
      </c>
      <c r="D242" s="55">
        <v>16058.585088000002</v>
      </c>
      <c r="E242" s="55">
        <v>1969.6320000000003</v>
      </c>
      <c r="F242" s="55">
        <v>96</v>
      </c>
      <c r="G242" s="55">
        <v>2070</v>
      </c>
      <c r="H242" s="55">
        <v>13028.690341500003</v>
      </c>
      <c r="I242" s="55">
        <v>33222.9074295</v>
      </c>
      <c r="J242" s="55">
        <v>7795.5825705000025</v>
      </c>
      <c r="K242" s="55">
        <v>41018.49</v>
      </c>
    </row>
    <row r="243" spans="1:11" ht="12.75">
      <c r="A243" s="54" t="s">
        <v>86</v>
      </c>
      <c r="B243" s="53" t="s">
        <v>974</v>
      </c>
      <c r="C243" s="55">
        <v>156732</v>
      </c>
      <c r="D243" s="55">
        <v>53509.024575999996</v>
      </c>
      <c r="E243" s="55">
        <v>11443.871999999998</v>
      </c>
      <c r="F243" s="55">
        <v>144</v>
      </c>
      <c r="G243" s="55">
        <v>765</v>
      </c>
      <c r="H243" s="55">
        <v>30225.934642750006</v>
      </c>
      <c r="I243" s="55">
        <v>96087.83121874998</v>
      </c>
      <c r="J243" s="55">
        <v>0</v>
      </c>
      <c r="K243" s="55">
        <v>96087.93</v>
      </c>
    </row>
    <row r="244" spans="1:11" ht="12.75">
      <c r="A244" s="54" t="s">
        <v>975</v>
      </c>
      <c r="B244" s="53" t="s">
        <v>974</v>
      </c>
      <c r="C244" s="55">
        <v>103495.2</v>
      </c>
      <c r="D244" s="55">
        <v>48975.990336</v>
      </c>
      <c r="E244" s="55">
        <v>6564.768</v>
      </c>
      <c r="F244" s="55">
        <v>0</v>
      </c>
      <c r="G244" s="55">
        <v>2845</v>
      </c>
      <c r="H244" s="55">
        <v>14264.989425000003</v>
      </c>
      <c r="I244" s="55">
        <v>72650.747761</v>
      </c>
      <c r="J244" s="55">
        <v>5786.252238999994</v>
      </c>
      <c r="K244" s="55">
        <v>78437</v>
      </c>
    </row>
    <row r="245" spans="1:11" ht="12.75">
      <c r="A245" s="54" t="s">
        <v>973</v>
      </c>
      <c r="B245" s="53" t="s">
        <v>974</v>
      </c>
      <c r="C245" s="55">
        <v>156081.6</v>
      </c>
      <c r="D245" s="55">
        <v>78654.653376</v>
      </c>
      <c r="E245" s="55">
        <v>9543.36</v>
      </c>
      <c r="F245" s="55">
        <v>30</v>
      </c>
      <c r="G245" s="55">
        <v>2340</v>
      </c>
      <c r="H245" s="55">
        <v>26944.980025</v>
      </c>
      <c r="I245" s="55">
        <v>117512.993401</v>
      </c>
      <c r="J245" s="55">
        <v>9853.006599</v>
      </c>
      <c r="K245" s="55">
        <v>127366</v>
      </c>
    </row>
    <row r="246" spans="1:11" ht="12.75">
      <c r="A246" s="54" t="s">
        <v>473</v>
      </c>
      <c r="B246" s="53" t="s">
        <v>974</v>
      </c>
      <c r="C246" s="55">
        <v>222693.6</v>
      </c>
      <c r="D246" s="55">
        <v>92324.79148800002</v>
      </c>
      <c r="E246" s="55">
        <v>11829.311999999993</v>
      </c>
      <c r="F246" s="55">
        <v>1370</v>
      </c>
      <c r="G246" s="55">
        <v>13355</v>
      </c>
      <c r="H246" s="55">
        <v>206662.37086400008</v>
      </c>
      <c r="I246" s="55">
        <v>325541.4743519999</v>
      </c>
      <c r="J246" s="55">
        <v>-1660.4743519998738</v>
      </c>
      <c r="K246" s="55">
        <v>323881</v>
      </c>
    </row>
    <row r="247" spans="1:11" ht="12.75">
      <c r="A247" s="54" t="s">
        <v>233</v>
      </c>
      <c r="B247" s="53" t="s">
        <v>974</v>
      </c>
      <c r="C247" s="55">
        <v>118538.4</v>
      </c>
      <c r="D247" s="55">
        <v>44863.40351999999</v>
      </c>
      <c r="E247" s="55">
        <v>7859.52</v>
      </c>
      <c r="F247" s="55">
        <v>2387</v>
      </c>
      <c r="G247" s="55">
        <v>2940</v>
      </c>
      <c r="H247" s="55">
        <v>60864</v>
      </c>
      <c r="I247" s="55">
        <v>118913.92351999998</v>
      </c>
      <c r="J247" s="55">
        <v>9999.986480000007</v>
      </c>
      <c r="K247" s="55">
        <v>128913.91</v>
      </c>
    </row>
    <row r="248" spans="1:11" ht="12.75">
      <c r="A248" s="54" t="s">
        <v>1008</v>
      </c>
      <c r="B248" s="53" t="s">
        <v>974</v>
      </c>
      <c r="C248" s="55">
        <v>198117.6</v>
      </c>
      <c r="D248" s="55">
        <v>59265.36959999999</v>
      </c>
      <c r="E248" s="55">
        <v>11571.431999999999</v>
      </c>
      <c r="F248" s="55">
        <v>6195</v>
      </c>
      <c r="G248" s="55">
        <v>630</v>
      </c>
      <c r="H248" s="55">
        <v>46916</v>
      </c>
      <c r="I248" s="55">
        <v>124577.80159999999</v>
      </c>
      <c r="J248" s="55">
        <v>2363.1984000000084</v>
      </c>
      <c r="K248" s="55">
        <v>126941</v>
      </c>
    </row>
    <row r="249" spans="1:11" ht="12.75">
      <c r="A249" s="54" t="s">
        <v>981</v>
      </c>
      <c r="B249" s="53" t="s">
        <v>974</v>
      </c>
      <c r="C249" s="55">
        <v>708674.4</v>
      </c>
      <c r="D249" s="55">
        <v>222399.146112</v>
      </c>
      <c r="E249" s="55">
        <v>18489.519216</v>
      </c>
      <c r="F249" s="55">
        <v>28915.272</v>
      </c>
      <c r="G249" s="55">
        <v>4395</v>
      </c>
      <c r="H249" s="55">
        <v>39625</v>
      </c>
      <c r="I249" s="55">
        <v>313823.937328</v>
      </c>
      <c r="J249" s="55">
        <v>46575.74267200002</v>
      </c>
      <c r="K249" s="55">
        <v>360399.68</v>
      </c>
    </row>
    <row r="250" spans="1:11" ht="12.75">
      <c r="A250" s="54" t="s">
        <v>32</v>
      </c>
      <c r="B250" s="53" t="s">
        <v>974</v>
      </c>
      <c r="C250" s="55">
        <v>0</v>
      </c>
      <c r="D250" s="55">
        <v>0</v>
      </c>
      <c r="E250" s="55">
        <v>0</v>
      </c>
      <c r="F250" s="55">
        <v>0</v>
      </c>
      <c r="G250" s="55">
        <v>0</v>
      </c>
      <c r="H250" s="55">
        <v>3170</v>
      </c>
      <c r="I250" s="55">
        <v>3170</v>
      </c>
      <c r="J250" s="55">
        <v>0</v>
      </c>
      <c r="K250" s="55">
        <v>3170</v>
      </c>
    </row>
    <row r="251" spans="1:11" ht="12.75">
      <c r="A251" s="54" t="s">
        <v>982</v>
      </c>
      <c r="B251" s="53" t="s">
        <v>974</v>
      </c>
      <c r="C251" s="55">
        <v>144199.2</v>
      </c>
      <c r="D251" s="55">
        <v>37092.86918400001</v>
      </c>
      <c r="E251" s="55">
        <v>3199.9919999999997</v>
      </c>
      <c r="F251" s="55">
        <v>9828</v>
      </c>
      <c r="G251" s="55">
        <v>1710</v>
      </c>
      <c r="H251" s="55">
        <v>39625</v>
      </c>
      <c r="I251" s="55">
        <v>91455.86118400001</v>
      </c>
      <c r="J251" s="55">
        <v>6664.1388159999915</v>
      </c>
      <c r="K251" s="55">
        <v>98120</v>
      </c>
    </row>
    <row r="252" spans="1:11" ht="12.75">
      <c r="A252" s="60" t="s">
        <v>986</v>
      </c>
      <c r="B252" s="53" t="s">
        <v>974</v>
      </c>
      <c r="C252" s="55">
        <v>29152.8</v>
      </c>
      <c r="D252" s="55">
        <v>25847.425344000003</v>
      </c>
      <c r="E252" s="55">
        <v>1642.944</v>
      </c>
      <c r="F252" s="55">
        <v>60</v>
      </c>
      <c r="G252" s="55">
        <v>180</v>
      </c>
      <c r="H252" s="55">
        <v>2440.9</v>
      </c>
      <c r="I252" s="55">
        <v>30171.269344000004</v>
      </c>
      <c r="J252" s="55">
        <v>0</v>
      </c>
      <c r="K252" s="55">
        <v>30171</v>
      </c>
    </row>
    <row r="253" spans="1:11" ht="12.75">
      <c r="A253" s="7"/>
      <c r="C253" s="77">
        <v>1868803.2</v>
      </c>
      <c r="D253" s="77">
        <v>678991.2586239999</v>
      </c>
      <c r="E253" s="77">
        <v>84114.351216</v>
      </c>
      <c r="F253" s="77">
        <v>49025.272</v>
      </c>
      <c r="G253" s="77">
        <v>31230</v>
      </c>
      <c r="H253" s="77">
        <v>483767.8652982501</v>
      </c>
      <c r="I253" s="77">
        <v>1327128.7471382497</v>
      </c>
      <c r="J253" s="77">
        <v>87377.26286175032</v>
      </c>
      <c r="K253" s="77">
        <v>1414506.01</v>
      </c>
    </row>
    <row r="254" spans="1:10" ht="12.75">
      <c r="A254" s="7"/>
      <c r="D254" s="81">
        <v>0.3633294606002387</v>
      </c>
      <c r="H254" s="48" t="s">
        <v>1009</v>
      </c>
      <c r="I254" s="84">
        <v>1327128.7471382502</v>
      </c>
      <c r="J254" s="85">
        <v>87377.43342450015</v>
      </c>
    </row>
  </sheetData>
  <mergeCells count="4">
    <mergeCell ref="A20:B20"/>
    <mergeCell ref="A1:D1"/>
    <mergeCell ref="A2:D2"/>
    <mergeCell ref="A19:B19"/>
  </mergeCells>
  <printOptions/>
  <pageMargins left="0" right="0" top="0.5" bottom="0.25" header="0.5" footer="0.5"/>
  <pageSetup fitToHeight="1" fitToWidth="1" horizontalDpi="600" verticalDpi="600" orientation="landscape" paperSize="5" scale="79" r:id="rId3"/>
  <rowBreaks count="3" manualBreakCount="3">
    <brk id="23" max="255" man="1"/>
    <brk id="50" max="13" man="1"/>
    <brk id="102" max="1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3" sqref="A13"/>
    </sheetView>
  </sheetViews>
  <sheetFormatPr defaultColWidth="9.140625" defaultRowHeight="12.75"/>
  <cols>
    <col min="1" max="1" width="16.7109375" style="0" bestFit="1" customWidth="1"/>
    <col min="4" max="4" width="17.421875" style="0" bestFit="1" customWidth="1"/>
  </cols>
  <sheetData>
    <row r="1" ht="12.75">
      <c r="A1" s="86" t="s">
        <v>1021</v>
      </c>
    </row>
    <row r="2" spans="1:3" ht="12.75">
      <c r="A2" s="86" t="s">
        <v>1022</v>
      </c>
      <c r="B2" s="86" t="s">
        <v>961</v>
      </c>
      <c r="C2" s="86" t="s">
        <v>1012</v>
      </c>
    </row>
    <row r="3" spans="1:4" ht="12.75">
      <c r="A3" t="s">
        <v>1023</v>
      </c>
      <c r="B3" s="95">
        <v>0.1</v>
      </c>
      <c r="C3" s="95">
        <v>0.1</v>
      </c>
      <c r="D3" t="s">
        <v>1024</v>
      </c>
    </row>
    <row r="4" spans="1:4" ht="12.75">
      <c r="A4" t="s">
        <v>1025</v>
      </c>
      <c r="B4" s="95">
        <v>0.06</v>
      </c>
      <c r="C4" s="95">
        <v>0.06</v>
      </c>
      <c r="D4" t="s">
        <v>1024</v>
      </c>
    </row>
    <row r="5" spans="1:4" ht="12.75">
      <c r="A5" t="s">
        <v>1026</v>
      </c>
      <c r="B5" s="95">
        <v>0.01</v>
      </c>
      <c r="C5" s="95">
        <v>0.01</v>
      </c>
      <c r="D5" t="s">
        <v>1024</v>
      </c>
    </row>
    <row r="6" spans="1:4" ht="12.75">
      <c r="A6" t="s">
        <v>1027</v>
      </c>
      <c r="B6" s="96">
        <v>63</v>
      </c>
      <c r="C6" s="96">
        <v>72</v>
      </c>
      <c r="D6" t="s">
        <v>1028</v>
      </c>
    </row>
    <row r="7" spans="1:4" ht="12.75">
      <c r="A7" t="s">
        <v>1029</v>
      </c>
      <c r="B7" s="96">
        <v>15</v>
      </c>
      <c r="C7" s="96">
        <v>15</v>
      </c>
      <c r="D7" t="s">
        <v>1030</v>
      </c>
    </row>
    <row r="8" spans="1:3" ht="12.75">
      <c r="A8" t="s">
        <v>1031</v>
      </c>
      <c r="B8" s="92"/>
      <c r="C8" s="92"/>
    </row>
    <row r="9" spans="1:4" ht="12.75">
      <c r="A9" t="s">
        <v>1032</v>
      </c>
      <c r="B9" s="96">
        <v>3135</v>
      </c>
      <c r="C9" s="96">
        <v>3135</v>
      </c>
      <c r="D9" t="s">
        <v>1033</v>
      </c>
    </row>
    <row r="10" spans="1:3" ht="12.75">
      <c r="A10" t="s">
        <v>1034</v>
      </c>
      <c r="B10" s="93">
        <v>0</v>
      </c>
      <c r="C10" s="9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1" sqref="A1:IV16384"/>
    </sheetView>
  </sheetViews>
  <sheetFormatPr defaultColWidth="10.00390625" defaultRowHeight="12.75" customHeight="1" outlineLevelRow="2"/>
  <cols>
    <col min="1" max="1" width="11.7109375" style="88" bestFit="1" customWidth="1"/>
    <col min="2" max="2" width="5.8515625" style="88" customWidth="1"/>
    <col min="3" max="3" width="35.57421875" style="88" customWidth="1"/>
    <col min="4" max="4" width="35.421875" style="88" customWidth="1"/>
    <col min="5" max="5" width="10.00390625" style="88" customWidth="1"/>
    <col min="6" max="6" width="10.140625" style="88" customWidth="1"/>
    <col min="7" max="7" width="10.00390625" style="88" customWidth="1"/>
    <col min="8" max="8" width="18.8515625" style="88" customWidth="1"/>
    <col min="9" max="9" width="7.8515625" style="88" bestFit="1" customWidth="1"/>
    <col min="10" max="10" width="10.140625" style="88" bestFit="1" customWidth="1"/>
    <col min="11" max="12" width="10.28125" style="88" bestFit="1" customWidth="1"/>
    <col min="13" max="13" width="9.00390625" style="88" bestFit="1" customWidth="1"/>
    <col min="14" max="14" width="9.8515625" style="88" bestFit="1" customWidth="1"/>
    <col min="15" max="15" width="10.421875" style="88" bestFit="1" customWidth="1"/>
    <col min="16" max="17" width="9.8515625" style="88" bestFit="1" customWidth="1"/>
    <col min="18" max="18" width="10.140625" style="88" bestFit="1" customWidth="1"/>
    <col min="19" max="20" width="11.140625" style="88" bestFit="1" customWidth="1"/>
    <col min="21" max="21" width="5.8515625" style="88" bestFit="1" customWidth="1"/>
    <col min="22" max="16384" width="10.00390625" style="88" customWidth="1"/>
  </cols>
  <sheetData>
    <row r="1" spans="1:18" ht="12.75" customHeight="1">
      <c r="A1" s="131" t="s">
        <v>1274</v>
      </c>
      <c r="B1" s="132"/>
      <c r="C1" s="132"/>
      <c r="D1" s="133"/>
      <c r="N1" s="88" t="s">
        <v>1016</v>
      </c>
      <c r="O1" s="105">
        <v>72</v>
      </c>
      <c r="Q1" s="88" t="s">
        <v>1016</v>
      </c>
      <c r="R1" s="105">
        <v>3135</v>
      </c>
    </row>
    <row r="2" spans="1:21" ht="31.5" customHeight="1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6" t="s">
        <v>6</v>
      </c>
      <c r="H2" s="106" t="s">
        <v>7</v>
      </c>
      <c r="I2" s="107" t="s">
        <v>921</v>
      </c>
      <c r="J2" s="108" t="s">
        <v>8</v>
      </c>
      <c r="K2" s="109" t="s">
        <v>922</v>
      </c>
      <c r="L2" s="108" t="s">
        <v>923</v>
      </c>
      <c r="M2" s="108" t="s">
        <v>924</v>
      </c>
      <c r="N2" s="109" t="s">
        <v>925</v>
      </c>
      <c r="O2" s="108" t="s">
        <v>926</v>
      </c>
      <c r="P2" s="108" t="s">
        <v>927</v>
      </c>
      <c r="Q2" s="109" t="s">
        <v>928</v>
      </c>
      <c r="R2" s="108" t="s">
        <v>24</v>
      </c>
      <c r="S2" s="108" t="s">
        <v>929</v>
      </c>
      <c r="T2" s="109" t="s">
        <v>930</v>
      </c>
      <c r="U2" s="107" t="s">
        <v>931</v>
      </c>
    </row>
    <row r="3" spans="1:21" ht="12.75" outlineLevel="2">
      <c r="A3" s="110" t="s">
        <v>104</v>
      </c>
      <c r="B3" s="110" t="s">
        <v>86</v>
      </c>
      <c r="C3" s="110" t="s">
        <v>105</v>
      </c>
      <c r="D3" s="110" t="s">
        <v>106</v>
      </c>
      <c r="E3" s="110" t="s">
        <v>42</v>
      </c>
      <c r="F3" s="110" t="s">
        <v>107</v>
      </c>
      <c r="G3" s="110" t="s">
        <v>8</v>
      </c>
      <c r="H3" s="110" t="s">
        <v>19</v>
      </c>
      <c r="I3" s="111">
        <v>3</v>
      </c>
      <c r="J3" s="112">
        <v>5.6</v>
      </c>
      <c r="K3" s="113">
        <v>0.06</v>
      </c>
      <c r="L3" s="112">
        <v>0.18</v>
      </c>
      <c r="M3" s="112"/>
      <c r="N3" s="113"/>
      <c r="O3" s="112"/>
      <c r="P3" s="112"/>
      <c r="Q3" s="113"/>
      <c r="R3" s="112"/>
      <c r="S3" s="112">
        <f>+R3+P3+O3+M3+L3+J3</f>
        <v>5.779999999999999</v>
      </c>
      <c r="T3" s="110"/>
      <c r="U3" s="110"/>
    </row>
    <row r="4" spans="1:19" ht="12.75" outlineLevel="2">
      <c r="A4" s="88" t="s">
        <v>104</v>
      </c>
      <c r="B4" s="88" t="s">
        <v>86</v>
      </c>
      <c r="C4" s="88" t="s">
        <v>105</v>
      </c>
      <c r="D4" s="88" t="s">
        <v>106</v>
      </c>
      <c r="E4" s="88" t="s">
        <v>42</v>
      </c>
      <c r="F4" s="88" t="s">
        <v>107</v>
      </c>
      <c r="G4" s="88" t="s">
        <v>22</v>
      </c>
      <c r="H4" s="88" t="s">
        <v>23</v>
      </c>
      <c r="I4" s="90"/>
      <c r="J4" s="89"/>
      <c r="L4" s="89"/>
      <c r="M4" s="89"/>
      <c r="N4" s="1"/>
      <c r="O4" s="89"/>
      <c r="P4" s="89">
        <v>15</v>
      </c>
      <c r="Q4" s="1"/>
      <c r="R4" s="89"/>
      <c r="S4" s="89">
        <f>+R4+P4+O4+M4+L4+J4</f>
        <v>15</v>
      </c>
    </row>
    <row r="5" spans="1:19" ht="12.75" outlineLevel="2">
      <c r="A5" s="88" t="s">
        <v>104</v>
      </c>
      <c r="B5" s="88" t="s">
        <v>86</v>
      </c>
      <c r="C5" s="88" t="s">
        <v>105</v>
      </c>
      <c r="D5" s="88" t="s">
        <v>106</v>
      </c>
      <c r="E5" s="88" t="s">
        <v>42</v>
      </c>
      <c r="F5" s="88" t="s">
        <v>107</v>
      </c>
      <c r="G5" s="88" t="s">
        <v>22</v>
      </c>
      <c r="H5" s="88" t="s">
        <v>62</v>
      </c>
      <c r="I5" s="2"/>
      <c r="J5" s="89"/>
      <c r="K5" s="1"/>
      <c r="L5" s="89"/>
      <c r="M5" s="89"/>
      <c r="N5" s="1">
        <v>0.25</v>
      </c>
      <c r="O5" s="89">
        <f>+$O$1*N5</f>
        <v>18</v>
      </c>
      <c r="P5" s="89"/>
      <c r="Q5" s="1"/>
      <c r="R5" s="89"/>
      <c r="S5" s="89">
        <f>+R5+P5+O5+M5+L5+J5</f>
        <v>18</v>
      </c>
    </row>
    <row r="6" spans="1:20" ht="12.75" outlineLevel="2">
      <c r="A6" s="88" t="s">
        <v>104</v>
      </c>
      <c r="B6" s="88" t="s">
        <v>86</v>
      </c>
      <c r="C6" s="88" t="s">
        <v>105</v>
      </c>
      <c r="D6" s="88" t="s">
        <v>106</v>
      </c>
      <c r="E6" s="88" t="s">
        <v>42</v>
      </c>
      <c r="F6" s="88" t="s">
        <v>107</v>
      </c>
      <c r="G6" s="88" t="s">
        <v>22</v>
      </c>
      <c r="H6" s="88" t="s">
        <v>24</v>
      </c>
      <c r="I6" s="2"/>
      <c r="J6" s="89"/>
      <c r="K6" s="1"/>
      <c r="L6" s="89"/>
      <c r="M6" s="89"/>
      <c r="N6" s="1"/>
      <c r="O6" s="89"/>
      <c r="P6" s="89"/>
      <c r="Q6" s="1">
        <v>1</v>
      </c>
      <c r="R6" s="89">
        <f>+$R$1*Q6</f>
        <v>3135</v>
      </c>
      <c r="S6" s="89">
        <f>+R6+P6+O6+M6+L6+J6</f>
        <v>3135</v>
      </c>
      <c r="T6" s="88" t="s">
        <v>108</v>
      </c>
    </row>
    <row r="7" spans="1:19" ht="12.75" outlineLevel="1">
      <c r="A7" s="128" t="s">
        <v>1236</v>
      </c>
      <c r="I7" s="116">
        <f>SUBTOTAL(9,I3:I6)</f>
        <v>3</v>
      </c>
      <c r="J7" s="104">
        <f>SUBTOTAL(9,J3:J6)</f>
        <v>5.6</v>
      </c>
      <c r="K7" s="103"/>
      <c r="L7" s="104">
        <f aca="true" t="shared" si="0" ref="L7:S7">SUBTOTAL(9,L3:L6)</f>
        <v>0.18</v>
      </c>
      <c r="M7" s="104">
        <f t="shared" si="0"/>
        <v>0</v>
      </c>
      <c r="N7" s="103">
        <f t="shared" si="0"/>
        <v>0.25</v>
      </c>
      <c r="O7" s="104">
        <f t="shared" si="0"/>
        <v>18</v>
      </c>
      <c r="P7" s="104">
        <f t="shared" si="0"/>
        <v>15</v>
      </c>
      <c r="Q7" s="103">
        <f t="shared" si="0"/>
        <v>1</v>
      </c>
      <c r="R7" s="104">
        <f t="shared" si="0"/>
        <v>3135</v>
      </c>
      <c r="S7" s="104">
        <f t="shared" si="0"/>
        <v>3173.78</v>
      </c>
    </row>
    <row r="8" spans="1:19" ht="12.75" outlineLevel="2">
      <c r="A8" s="88" t="s">
        <v>87</v>
      </c>
      <c r="B8" s="88" t="s">
        <v>86</v>
      </c>
      <c r="C8" s="88" t="s">
        <v>40</v>
      </c>
      <c r="D8" s="88" t="s">
        <v>88</v>
      </c>
      <c r="E8" s="88" t="s">
        <v>42</v>
      </c>
      <c r="F8" s="88" t="s">
        <v>89</v>
      </c>
      <c r="G8" s="88" t="s">
        <v>8</v>
      </c>
      <c r="H8" s="88" t="s">
        <v>28</v>
      </c>
      <c r="I8" s="2">
        <v>219</v>
      </c>
      <c r="J8" s="89">
        <v>308.79200000000003</v>
      </c>
      <c r="K8" s="1">
        <v>0.06</v>
      </c>
      <c r="L8" s="89">
        <v>13.14</v>
      </c>
      <c r="M8" s="89"/>
      <c r="N8" s="1"/>
      <c r="O8" s="89"/>
      <c r="P8" s="89"/>
      <c r="Q8" s="1"/>
      <c r="R8" s="89"/>
      <c r="S8" s="89">
        <f aca="true" t="shared" si="1" ref="S8:S21">+R8+P8+O8+M8+L8+J8</f>
        <v>321.932</v>
      </c>
    </row>
    <row r="9" spans="1:19" ht="12.75" outlineLevel="2">
      <c r="A9" s="88" t="s">
        <v>87</v>
      </c>
      <c r="B9" s="88" t="s">
        <v>86</v>
      </c>
      <c r="C9" s="88" t="s">
        <v>40</v>
      </c>
      <c r="D9" s="88" t="s">
        <v>88</v>
      </c>
      <c r="E9" s="88" t="s">
        <v>42</v>
      </c>
      <c r="F9" s="88" t="s">
        <v>89</v>
      </c>
      <c r="G9" s="88" t="s">
        <v>8</v>
      </c>
      <c r="H9" s="88" t="s">
        <v>16</v>
      </c>
      <c r="I9" s="2">
        <v>2007</v>
      </c>
      <c r="J9" s="89">
        <v>838.5360000000001</v>
      </c>
      <c r="K9" s="1">
        <v>0.06</v>
      </c>
      <c r="L9" s="89">
        <v>120.42</v>
      </c>
      <c r="M9" s="89"/>
      <c r="N9" s="1"/>
      <c r="O9" s="89"/>
      <c r="P9" s="89"/>
      <c r="Q9" s="1"/>
      <c r="R9" s="89"/>
      <c r="S9" s="89">
        <f t="shared" si="1"/>
        <v>958.956</v>
      </c>
    </row>
    <row r="10" spans="1:19" ht="12.75" outlineLevel="2">
      <c r="A10" s="88" t="s">
        <v>87</v>
      </c>
      <c r="B10" s="88" t="s">
        <v>86</v>
      </c>
      <c r="C10" s="88" t="s">
        <v>40</v>
      </c>
      <c r="D10" s="88" t="s">
        <v>88</v>
      </c>
      <c r="E10" s="88" t="s">
        <v>42</v>
      </c>
      <c r="F10" s="88" t="s">
        <v>89</v>
      </c>
      <c r="G10" s="88" t="s">
        <v>8</v>
      </c>
      <c r="H10" s="88" t="s">
        <v>18</v>
      </c>
      <c r="I10" s="2">
        <v>3097</v>
      </c>
      <c r="J10" s="89">
        <v>1573.925</v>
      </c>
      <c r="K10" s="1">
        <v>0.06</v>
      </c>
      <c r="L10" s="89">
        <v>185.82</v>
      </c>
      <c r="M10" s="89"/>
      <c r="N10" s="1"/>
      <c r="O10" s="89"/>
      <c r="P10" s="89"/>
      <c r="Q10" s="1"/>
      <c r="R10" s="89"/>
      <c r="S10" s="89">
        <f t="shared" si="1"/>
        <v>1759.745</v>
      </c>
    </row>
    <row r="11" spans="1:19" ht="12.75" outlineLevel="2">
      <c r="A11" s="88" t="s">
        <v>87</v>
      </c>
      <c r="B11" s="88" t="s">
        <v>86</v>
      </c>
      <c r="C11" s="88" t="s">
        <v>40</v>
      </c>
      <c r="D11" s="88" t="s">
        <v>88</v>
      </c>
      <c r="E11" s="88" t="s">
        <v>42</v>
      </c>
      <c r="F11" s="88" t="s">
        <v>89</v>
      </c>
      <c r="G11" s="88" t="s">
        <v>8</v>
      </c>
      <c r="H11" s="88" t="s">
        <v>19</v>
      </c>
      <c r="I11" s="2">
        <v>17162</v>
      </c>
      <c r="J11" s="89">
        <v>9011.846</v>
      </c>
      <c r="K11" s="1">
        <v>0.06</v>
      </c>
      <c r="L11" s="89">
        <v>1029.72</v>
      </c>
      <c r="M11" s="89"/>
      <c r="N11" s="1"/>
      <c r="O11" s="89"/>
      <c r="P11" s="89"/>
      <c r="Q11" s="1"/>
      <c r="R11" s="89"/>
      <c r="S11" s="89">
        <f t="shared" si="1"/>
        <v>10041.565999999999</v>
      </c>
    </row>
    <row r="12" spans="1:19" ht="12.75" outlineLevel="2">
      <c r="A12" s="88" t="s">
        <v>87</v>
      </c>
      <c r="B12" s="88" t="s">
        <v>86</v>
      </c>
      <c r="C12" s="88" t="s">
        <v>40</v>
      </c>
      <c r="D12" s="88" t="s">
        <v>88</v>
      </c>
      <c r="E12" s="88" t="s">
        <v>42</v>
      </c>
      <c r="F12" s="88" t="s">
        <v>89</v>
      </c>
      <c r="G12" s="88" t="s">
        <v>8</v>
      </c>
      <c r="H12" s="88" t="s">
        <v>29</v>
      </c>
      <c r="I12" s="2">
        <v>38</v>
      </c>
      <c r="J12" s="89">
        <v>29.67</v>
      </c>
      <c r="K12" s="1">
        <v>0.06</v>
      </c>
      <c r="L12" s="89">
        <v>2.28</v>
      </c>
      <c r="M12" s="89"/>
      <c r="N12" s="1"/>
      <c r="O12" s="89"/>
      <c r="P12" s="89"/>
      <c r="Q12" s="1"/>
      <c r="R12" s="89"/>
      <c r="S12" s="89">
        <f t="shared" si="1"/>
        <v>31.950000000000003</v>
      </c>
    </row>
    <row r="13" spans="1:19" ht="12.75" outlineLevel="2">
      <c r="A13" s="88" t="s">
        <v>87</v>
      </c>
      <c r="B13" s="88" t="s">
        <v>86</v>
      </c>
      <c r="C13" s="88" t="s">
        <v>40</v>
      </c>
      <c r="D13" s="88" t="s">
        <v>88</v>
      </c>
      <c r="E13" s="88" t="s">
        <v>42</v>
      </c>
      <c r="F13" s="88" t="s">
        <v>89</v>
      </c>
      <c r="G13" s="88" t="s">
        <v>8</v>
      </c>
      <c r="H13" s="88" t="s">
        <v>51</v>
      </c>
      <c r="I13" s="2">
        <v>0</v>
      </c>
      <c r="J13" s="89">
        <v>1150</v>
      </c>
      <c r="K13" s="1"/>
      <c r="L13" s="89">
        <v>0</v>
      </c>
      <c r="M13" s="89"/>
      <c r="N13" s="1"/>
      <c r="O13" s="89"/>
      <c r="P13" s="89"/>
      <c r="Q13" s="1"/>
      <c r="R13" s="89"/>
      <c r="S13" s="89">
        <f t="shared" si="1"/>
        <v>1150</v>
      </c>
    </row>
    <row r="14" spans="1:19" ht="12.75" outlineLevel="2">
      <c r="A14" s="88" t="s">
        <v>87</v>
      </c>
      <c r="B14" s="88" t="s">
        <v>86</v>
      </c>
      <c r="C14" s="88" t="s">
        <v>40</v>
      </c>
      <c r="D14" s="88" t="s">
        <v>88</v>
      </c>
      <c r="E14" s="88" t="s">
        <v>42</v>
      </c>
      <c r="F14" s="88" t="s">
        <v>89</v>
      </c>
      <c r="G14" s="88" t="s">
        <v>8</v>
      </c>
      <c r="H14" s="88" t="s">
        <v>31</v>
      </c>
      <c r="I14" s="2">
        <v>4600</v>
      </c>
      <c r="J14" s="89">
        <v>1386.1789999999999</v>
      </c>
      <c r="K14" s="1">
        <v>0.1</v>
      </c>
      <c r="L14" s="89">
        <v>460</v>
      </c>
      <c r="M14" s="89"/>
      <c r="N14" s="1"/>
      <c r="O14" s="89"/>
      <c r="P14" s="89"/>
      <c r="Q14" s="1"/>
      <c r="R14" s="89"/>
      <c r="S14" s="89">
        <f t="shared" si="1"/>
        <v>1846.1789999999999</v>
      </c>
    </row>
    <row r="15" spans="1:19" ht="12.75" outlineLevel="2">
      <c r="A15" s="88" t="s">
        <v>87</v>
      </c>
      <c r="B15" s="88" t="s">
        <v>86</v>
      </c>
      <c r="C15" s="88" t="s">
        <v>40</v>
      </c>
      <c r="D15" s="88" t="s">
        <v>88</v>
      </c>
      <c r="E15" s="88" t="s">
        <v>42</v>
      </c>
      <c r="F15" s="88" t="s">
        <v>89</v>
      </c>
      <c r="G15" s="88" t="s">
        <v>8</v>
      </c>
      <c r="H15" s="88" t="s">
        <v>52</v>
      </c>
      <c r="I15" s="2">
        <v>2</v>
      </c>
      <c r="J15" s="89">
        <v>1.02</v>
      </c>
      <c r="K15" s="1">
        <v>0.06</v>
      </c>
      <c r="L15" s="89">
        <v>0.12</v>
      </c>
      <c r="M15" s="89"/>
      <c r="N15" s="1"/>
      <c r="O15" s="89"/>
      <c r="P15" s="89"/>
      <c r="Q15" s="1"/>
      <c r="R15" s="89"/>
      <c r="S15" s="89">
        <f t="shared" si="1"/>
        <v>1.1400000000000001</v>
      </c>
    </row>
    <row r="16" spans="1:19" ht="12.75" outlineLevel="2">
      <c r="A16" s="88" t="s">
        <v>87</v>
      </c>
      <c r="B16" s="88" t="s">
        <v>86</v>
      </c>
      <c r="C16" s="88" t="s">
        <v>40</v>
      </c>
      <c r="D16" s="88" t="s">
        <v>88</v>
      </c>
      <c r="E16" s="88" t="s">
        <v>42</v>
      </c>
      <c r="F16" s="88" t="s">
        <v>89</v>
      </c>
      <c r="G16" s="88" t="s">
        <v>8</v>
      </c>
      <c r="H16" s="88" t="s">
        <v>71</v>
      </c>
      <c r="I16" s="2">
        <v>3</v>
      </c>
      <c r="J16" s="89">
        <v>2.64</v>
      </c>
      <c r="K16" s="1">
        <v>0.06</v>
      </c>
      <c r="L16" s="89">
        <v>0.18</v>
      </c>
      <c r="M16" s="89"/>
      <c r="N16" s="1"/>
      <c r="O16" s="89"/>
      <c r="P16" s="89"/>
      <c r="Q16" s="1"/>
      <c r="R16" s="89"/>
      <c r="S16" s="89">
        <f t="shared" si="1"/>
        <v>2.8200000000000003</v>
      </c>
    </row>
    <row r="17" spans="1:19" ht="12.75" outlineLevel="2">
      <c r="A17" s="88" t="s">
        <v>87</v>
      </c>
      <c r="B17" s="88" t="s">
        <v>86</v>
      </c>
      <c r="C17" s="88" t="s">
        <v>40</v>
      </c>
      <c r="D17" s="88" t="s">
        <v>88</v>
      </c>
      <c r="E17" s="88" t="s">
        <v>42</v>
      </c>
      <c r="F17" s="88" t="s">
        <v>89</v>
      </c>
      <c r="G17" s="88" t="s">
        <v>8</v>
      </c>
      <c r="H17" s="88" t="s">
        <v>21</v>
      </c>
      <c r="I17" s="2">
        <v>49148</v>
      </c>
      <c r="J17" s="89">
        <v>14696.895</v>
      </c>
      <c r="K17" s="1">
        <v>0.1</v>
      </c>
      <c r="L17" s="89">
        <v>4914.8</v>
      </c>
      <c r="M17" s="89"/>
      <c r="N17" s="1"/>
      <c r="O17" s="89"/>
      <c r="P17" s="89"/>
      <c r="Q17" s="1"/>
      <c r="R17" s="89"/>
      <c r="S17" s="89">
        <f t="shared" si="1"/>
        <v>19611.695</v>
      </c>
    </row>
    <row r="18" spans="1:19" ht="12.75" outlineLevel="2">
      <c r="A18" s="88" t="s">
        <v>87</v>
      </c>
      <c r="B18" s="88" t="s">
        <v>86</v>
      </c>
      <c r="C18" s="88" t="s">
        <v>40</v>
      </c>
      <c r="D18" s="88" t="s">
        <v>88</v>
      </c>
      <c r="E18" s="88" t="s">
        <v>42</v>
      </c>
      <c r="F18" s="88" t="s">
        <v>89</v>
      </c>
      <c r="G18" s="88" t="s">
        <v>8</v>
      </c>
      <c r="H18" s="88" t="s">
        <v>9</v>
      </c>
      <c r="I18" s="2">
        <v>4</v>
      </c>
      <c r="J18" s="89">
        <v>23.7</v>
      </c>
      <c r="K18" s="1"/>
      <c r="L18" s="89">
        <v>0</v>
      </c>
      <c r="M18" s="89"/>
      <c r="N18" s="1"/>
      <c r="O18" s="89"/>
      <c r="P18" s="89"/>
      <c r="Q18" s="1"/>
      <c r="R18" s="89"/>
      <c r="S18" s="89">
        <f t="shared" si="1"/>
        <v>23.7</v>
      </c>
    </row>
    <row r="19" spans="1:19" ht="12.75" outlineLevel="2">
      <c r="A19" s="88" t="s">
        <v>87</v>
      </c>
      <c r="B19" s="88" t="s">
        <v>86</v>
      </c>
      <c r="C19" s="88" t="s">
        <v>40</v>
      </c>
      <c r="D19" s="88" t="s">
        <v>88</v>
      </c>
      <c r="E19" s="88" t="s">
        <v>42</v>
      </c>
      <c r="F19" s="88" t="s">
        <v>89</v>
      </c>
      <c r="G19" s="88" t="s">
        <v>22</v>
      </c>
      <c r="H19" s="88" t="s">
        <v>23</v>
      </c>
      <c r="I19" s="90"/>
      <c r="J19" s="89"/>
      <c r="L19" s="89"/>
      <c r="M19" s="89"/>
      <c r="N19" s="1"/>
      <c r="O19" s="89"/>
      <c r="P19" s="89">
        <v>180</v>
      </c>
      <c r="Q19" s="1"/>
      <c r="R19" s="89"/>
      <c r="S19" s="89">
        <f t="shared" si="1"/>
        <v>180</v>
      </c>
    </row>
    <row r="20" spans="1:19" ht="12.75" outlineLevel="2">
      <c r="A20" s="88" t="s">
        <v>87</v>
      </c>
      <c r="B20" s="88" t="s">
        <v>86</v>
      </c>
      <c r="C20" s="88" t="s">
        <v>40</v>
      </c>
      <c r="D20" s="88" t="s">
        <v>88</v>
      </c>
      <c r="E20" s="88" t="s">
        <v>42</v>
      </c>
      <c r="F20" s="88" t="s">
        <v>89</v>
      </c>
      <c r="G20" s="88" t="s">
        <v>22</v>
      </c>
      <c r="H20" s="88" t="s">
        <v>62</v>
      </c>
      <c r="I20" s="2"/>
      <c r="J20" s="89"/>
      <c r="K20" s="1"/>
      <c r="L20" s="89"/>
      <c r="M20" s="89"/>
      <c r="N20" s="1">
        <v>49.15887096774193</v>
      </c>
      <c r="O20" s="89">
        <f>+$O$1*N20</f>
        <v>3539.438709677419</v>
      </c>
      <c r="P20" s="89"/>
      <c r="Q20" s="1"/>
      <c r="R20" s="89"/>
      <c r="S20" s="89">
        <f t="shared" si="1"/>
        <v>3539.438709677419</v>
      </c>
    </row>
    <row r="21" spans="1:20" ht="12.75" outlineLevel="2">
      <c r="A21" s="88" t="s">
        <v>87</v>
      </c>
      <c r="B21" s="88" t="s">
        <v>86</v>
      </c>
      <c r="C21" s="88" t="s">
        <v>40</v>
      </c>
      <c r="D21" s="88" t="s">
        <v>88</v>
      </c>
      <c r="E21" s="88" t="s">
        <v>42</v>
      </c>
      <c r="F21" s="88" t="s">
        <v>89</v>
      </c>
      <c r="G21" s="88" t="s">
        <v>22</v>
      </c>
      <c r="H21" s="88" t="s">
        <v>24</v>
      </c>
      <c r="I21" s="2"/>
      <c r="J21" s="89"/>
      <c r="K21" s="1"/>
      <c r="L21" s="89"/>
      <c r="M21" s="89"/>
      <c r="N21" s="1"/>
      <c r="O21" s="89"/>
      <c r="P21" s="89"/>
      <c r="Q21" s="1">
        <v>6</v>
      </c>
      <c r="R21" s="89">
        <f>+$R$1*Q21</f>
        <v>18810</v>
      </c>
      <c r="S21" s="89">
        <f t="shared" si="1"/>
        <v>18810</v>
      </c>
      <c r="T21" s="88" t="s">
        <v>90</v>
      </c>
    </row>
    <row r="22" spans="1:19" ht="12.75" outlineLevel="1">
      <c r="A22" s="128" t="s">
        <v>1232</v>
      </c>
      <c r="I22" s="116">
        <f>SUBTOTAL(9,I8:I21)</f>
        <v>76280</v>
      </c>
      <c r="J22" s="104">
        <f>SUBTOTAL(9,J8:J21)</f>
        <v>29023.202999999998</v>
      </c>
      <c r="K22" s="103"/>
      <c r="L22" s="104">
        <f aca="true" t="shared" si="2" ref="L22:S22">SUBTOTAL(9,L8:L21)</f>
        <v>6726.48</v>
      </c>
      <c r="M22" s="104">
        <f t="shared" si="2"/>
        <v>0</v>
      </c>
      <c r="N22" s="103">
        <f t="shared" si="2"/>
        <v>49.15887096774193</v>
      </c>
      <c r="O22" s="104">
        <f t="shared" si="2"/>
        <v>3539.438709677419</v>
      </c>
      <c r="P22" s="104">
        <f t="shared" si="2"/>
        <v>180</v>
      </c>
      <c r="Q22" s="103">
        <f t="shared" si="2"/>
        <v>6</v>
      </c>
      <c r="R22" s="104">
        <f t="shared" si="2"/>
        <v>18810</v>
      </c>
      <c r="S22" s="104">
        <f t="shared" si="2"/>
        <v>58279.12170967742</v>
      </c>
    </row>
    <row r="23" spans="1:20" ht="12.75" outlineLevel="2">
      <c r="A23" s="88" t="s">
        <v>91</v>
      </c>
      <c r="B23" s="88" t="s">
        <v>86</v>
      </c>
      <c r="C23" s="88" t="s">
        <v>92</v>
      </c>
      <c r="D23" s="88" t="s">
        <v>93</v>
      </c>
      <c r="E23" s="88" t="s">
        <v>42</v>
      </c>
      <c r="F23" s="88" t="s">
        <v>94</v>
      </c>
      <c r="G23" s="88" t="s">
        <v>22</v>
      </c>
      <c r="H23" s="88" t="s">
        <v>24</v>
      </c>
      <c r="I23" s="2"/>
      <c r="J23" s="89"/>
      <c r="K23" s="1"/>
      <c r="L23" s="89"/>
      <c r="M23" s="89"/>
      <c r="N23" s="1"/>
      <c r="O23" s="89"/>
      <c r="P23" s="89"/>
      <c r="Q23" s="1">
        <v>2</v>
      </c>
      <c r="R23" s="89">
        <f>+$R$1*Q23</f>
        <v>6270</v>
      </c>
      <c r="S23" s="89">
        <f>+R23+P23+O23+M23+L23+J23</f>
        <v>6270</v>
      </c>
      <c r="T23" s="88" t="s">
        <v>95</v>
      </c>
    </row>
    <row r="24" spans="1:19" ht="12.75" outlineLevel="1">
      <c r="A24" s="128" t="s">
        <v>1233</v>
      </c>
      <c r="I24" s="116">
        <f>SUBTOTAL(9,I23:I23)</f>
        <v>0</v>
      </c>
      <c r="J24" s="104">
        <f>SUBTOTAL(9,J23:J23)</f>
        <v>0</v>
      </c>
      <c r="K24" s="103"/>
      <c r="L24" s="104">
        <f aca="true" t="shared" si="3" ref="L24:S24">SUBTOTAL(9,L23:L23)</f>
        <v>0</v>
      </c>
      <c r="M24" s="104">
        <f t="shared" si="3"/>
        <v>0</v>
      </c>
      <c r="N24" s="103">
        <f t="shared" si="3"/>
        <v>0</v>
      </c>
      <c r="O24" s="104">
        <f t="shared" si="3"/>
        <v>0</v>
      </c>
      <c r="P24" s="104">
        <f t="shared" si="3"/>
        <v>0</v>
      </c>
      <c r="Q24" s="103">
        <f t="shared" si="3"/>
        <v>2</v>
      </c>
      <c r="R24" s="104">
        <f t="shared" si="3"/>
        <v>6270</v>
      </c>
      <c r="S24" s="104">
        <f t="shared" si="3"/>
        <v>6270</v>
      </c>
    </row>
    <row r="25" spans="1:19" ht="12.75" outlineLevel="2">
      <c r="A25" s="88" t="s">
        <v>121</v>
      </c>
      <c r="B25" s="88" t="s">
        <v>86</v>
      </c>
      <c r="C25" s="88" t="s">
        <v>105</v>
      </c>
      <c r="D25" s="88" t="s">
        <v>122</v>
      </c>
      <c r="E25" s="88" t="s">
        <v>123</v>
      </c>
      <c r="F25" s="88" t="s">
        <v>124</v>
      </c>
      <c r="G25" s="88" t="s">
        <v>8</v>
      </c>
      <c r="H25" s="88" t="s">
        <v>28</v>
      </c>
      <c r="I25" s="2">
        <v>1280</v>
      </c>
      <c r="J25" s="89">
        <v>2023.158</v>
      </c>
      <c r="K25" s="1">
        <v>0.06</v>
      </c>
      <c r="L25" s="89">
        <v>76.8</v>
      </c>
      <c r="M25" s="89"/>
      <c r="N25" s="1"/>
      <c r="O25" s="89"/>
      <c r="P25" s="89"/>
      <c r="Q25" s="1"/>
      <c r="R25" s="89"/>
      <c r="S25" s="89">
        <f aca="true" t="shared" si="4" ref="S25:S37">+R25+P25+O25+M25+L25+J25</f>
        <v>2099.958</v>
      </c>
    </row>
    <row r="26" spans="1:19" ht="12.75" outlineLevel="2">
      <c r="A26" s="88" t="s">
        <v>121</v>
      </c>
      <c r="B26" s="88" t="s">
        <v>86</v>
      </c>
      <c r="C26" s="88" t="s">
        <v>105</v>
      </c>
      <c r="D26" s="88" t="s">
        <v>122</v>
      </c>
      <c r="E26" s="88" t="s">
        <v>123</v>
      </c>
      <c r="F26" s="88" t="s">
        <v>124</v>
      </c>
      <c r="G26" s="88" t="s">
        <v>8</v>
      </c>
      <c r="H26" s="88" t="s">
        <v>16</v>
      </c>
      <c r="I26" s="2">
        <v>581</v>
      </c>
      <c r="J26" s="89">
        <v>403.23800000000006</v>
      </c>
      <c r="K26" s="1">
        <v>0.06</v>
      </c>
      <c r="L26" s="89">
        <v>34.86</v>
      </c>
      <c r="M26" s="89"/>
      <c r="N26" s="1"/>
      <c r="O26" s="89"/>
      <c r="P26" s="89"/>
      <c r="Q26" s="1"/>
      <c r="R26" s="89"/>
      <c r="S26" s="89">
        <f t="shared" si="4"/>
        <v>438.09800000000007</v>
      </c>
    </row>
    <row r="27" spans="1:19" ht="12.75" outlineLevel="2">
      <c r="A27" s="88" t="s">
        <v>121</v>
      </c>
      <c r="B27" s="88" t="s">
        <v>86</v>
      </c>
      <c r="C27" s="88" t="s">
        <v>105</v>
      </c>
      <c r="D27" s="88" t="s">
        <v>122</v>
      </c>
      <c r="E27" s="88" t="s">
        <v>123</v>
      </c>
      <c r="F27" s="88" t="s">
        <v>124</v>
      </c>
      <c r="G27" s="88" t="s">
        <v>8</v>
      </c>
      <c r="H27" s="88" t="s">
        <v>18</v>
      </c>
      <c r="I27" s="2">
        <v>2094</v>
      </c>
      <c r="J27" s="89">
        <v>2173.566</v>
      </c>
      <c r="K27" s="1">
        <v>0.06</v>
      </c>
      <c r="L27" s="89">
        <v>125.64</v>
      </c>
      <c r="M27" s="89"/>
      <c r="N27" s="1"/>
      <c r="O27" s="89"/>
      <c r="P27" s="89"/>
      <c r="Q27" s="1"/>
      <c r="R27" s="89"/>
      <c r="S27" s="89">
        <f t="shared" si="4"/>
        <v>2299.2059999999997</v>
      </c>
    </row>
    <row r="28" spans="1:19" ht="12.75" outlineLevel="2">
      <c r="A28" s="88" t="s">
        <v>121</v>
      </c>
      <c r="B28" s="88" t="s">
        <v>86</v>
      </c>
      <c r="C28" s="88" t="s">
        <v>105</v>
      </c>
      <c r="D28" s="88" t="s">
        <v>122</v>
      </c>
      <c r="E28" s="88" t="s">
        <v>123</v>
      </c>
      <c r="F28" s="88" t="s">
        <v>124</v>
      </c>
      <c r="G28" s="88" t="s">
        <v>8</v>
      </c>
      <c r="H28" s="88" t="s">
        <v>19</v>
      </c>
      <c r="I28" s="2">
        <v>11545</v>
      </c>
      <c r="J28" s="89">
        <v>12914.534000000001</v>
      </c>
      <c r="K28" s="1">
        <v>0.06</v>
      </c>
      <c r="L28" s="89">
        <v>692.7</v>
      </c>
      <c r="M28" s="89"/>
      <c r="N28" s="1"/>
      <c r="O28" s="89"/>
      <c r="P28" s="89"/>
      <c r="Q28" s="1"/>
      <c r="R28" s="89"/>
      <c r="S28" s="89">
        <f t="shared" si="4"/>
        <v>13607.234000000002</v>
      </c>
    </row>
    <row r="29" spans="1:19" ht="12.75" outlineLevel="2">
      <c r="A29" s="88" t="s">
        <v>121</v>
      </c>
      <c r="B29" s="88" t="s">
        <v>86</v>
      </c>
      <c r="C29" s="88" t="s">
        <v>105</v>
      </c>
      <c r="D29" s="88" t="s">
        <v>122</v>
      </c>
      <c r="E29" s="88" t="s">
        <v>123</v>
      </c>
      <c r="F29" s="88" t="s">
        <v>124</v>
      </c>
      <c r="G29" s="88" t="s">
        <v>8</v>
      </c>
      <c r="H29" s="88" t="s">
        <v>29</v>
      </c>
      <c r="I29" s="2">
        <v>91</v>
      </c>
      <c r="J29" s="89">
        <v>113.31</v>
      </c>
      <c r="K29" s="1">
        <v>0.06</v>
      </c>
      <c r="L29" s="89">
        <v>5.46</v>
      </c>
      <c r="M29" s="89"/>
      <c r="N29" s="1"/>
      <c r="O29" s="89"/>
      <c r="P29" s="89"/>
      <c r="Q29" s="1"/>
      <c r="R29" s="89"/>
      <c r="S29" s="89">
        <f t="shared" si="4"/>
        <v>118.77</v>
      </c>
    </row>
    <row r="30" spans="1:19" ht="12.75" outlineLevel="2">
      <c r="A30" s="88" t="s">
        <v>121</v>
      </c>
      <c r="B30" s="88" t="s">
        <v>86</v>
      </c>
      <c r="C30" s="88" t="s">
        <v>105</v>
      </c>
      <c r="D30" s="88" t="s">
        <v>122</v>
      </c>
      <c r="E30" s="88" t="s">
        <v>123</v>
      </c>
      <c r="F30" s="88" t="s">
        <v>124</v>
      </c>
      <c r="G30" s="88" t="s">
        <v>8</v>
      </c>
      <c r="H30" s="88" t="s">
        <v>51</v>
      </c>
      <c r="I30" s="2">
        <v>0</v>
      </c>
      <c r="J30" s="89">
        <v>375</v>
      </c>
      <c r="K30" s="1"/>
      <c r="L30" s="89">
        <v>0</v>
      </c>
      <c r="M30" s="89"/>
      <c r="N30" s="1"/>
      <c r="O30" s="89"/>
      <c r="P30" s="89"/>
      <c r="Q30" s="1"/>
      <c r="R30" s="89"/>
      <c r="S30" s="89">
        <f t="shared" si="4"/>
        <v>375</v>
      </c>
    </row>
    <row r="31" spans="1:19" ht="12.75" outlineLevel="2">
      <c r="A31" s="88" t="s">
        <v>121</v>
      </c>
      <c r="B31" s="88" t="s">
        <v>86</v>
      </c>
      <c r="C31" s="88" t="s">
        <v>105</v>
      </c>
      <c r="D31" s="88" t="s">
        <v>122</v>
      </c>
      <c r="E31" s="88" t="s">
        <v>123</v>
      </c>
      <c r="F31" s="88" t="s">
        <v>124</v>
      </c>
      <c r="G31" s="88" t="s">
        <v>8</v>
      </c>
      <c r="H31" s="88" t="s">
        <v>31</v>
      </c>
      <c r="I31" s="2">
        <v>2262</v>
      </c>
      <c r="J31" s="89">
        <v>858.9660000000001</v>
      </c>
      <c r="K31" s="1">
        <v>0.1</v>
      </c>
      <c r="L31" s="89">
        <v>226.2</v>
      </c>
      <c r="M31" s="89"/>
      <c r="N31" s="1"/>
      <c r="O31" s="89"/>
      <c r="P31" s="89"/>
      <c r="Q31" s="1"/>
      <c r="R31" s="89"/>
      <c r="S31" s="89">
        <f t="shared" si="4"/>
        <v>1085.1660000000002</v>
      </c>
    </row>
    <row r="32" spans="1:19" ht="12.75" outlineLevel="2">
      <c r="A32" s="88" t="s">
        <v>121</v>
      </c>
      <c r="B32" s="88" t="s">
        <v>86</v>
      </c>
      <c r="C32" s="88" t="s">
        <v>105</v>
      </c>
      <c r="D32" s="88" t="s">
        <v>122</v>
      </c>
      <c r="E32" s="88" t="s">
        <v>123</v>
      </c>
      <c r="F32" s="88" t="s">
        <v>124</v>
      </c>
      <c r="G32" s="88" t="s">
        <v>8</v>
      </c>
      <c r="H32" s="88" t="s">
        <v>52</v>
      </c>
      <c r="I32" s="2">
        <v>5</v>
      </c>
      <c r="J32" s="89">
        <v>3.36</v>
      </c>
      <c r="K32" s="1">
        <v>0.06</v>
      </c>
      <c r="L32" s="89">
        <v>0.3</v>
      </c>
      <c r="M32" s="89"/>
      <c r="N32" s="1"/>
      <c r="O32" s="89"/>
      <c r="P32" s="89"/>
      <c r="Q32" s="1"/>
      <c r="R32" s="89"/>
      <c r="S32" s="89">
        <f t="shared" si="4"/>
        <v>3.6599999999999997</v>
      </c>
    </row>
    <row r="33" spans="1:19" ht="12.75" outlineLevel="2">
      <c r="A33" s="88" t="s">
        <v>121</v>
      </c>
      <c r="B33" s="88" t="s">
        <v>86</v>
      </c>
      <c r="C33" s="88" t="s">
        <v>105</v>
      </c>
      <c r="D33" s="88" t="s">
        <v>122</v>
      </c>
      <c r="E33" s="88" t="s">
        <v>123</v>
      </c>
      <c r="F33" s="88" t="s">
        <v>124</v>
      </c>
      <c r="G33" s="88" t="s">
        <v>8</v>
      </c>
      <c r="H33" s="88" t="s">
        <v>71</v>
      </c>
      <c r="I33" s="2">
        <v>34</v>
      </c>
      <c r="J33" s="89">
        <v>45.99100000000001</v>
      </c>
      <c r="K33" s="1">
        <v>0.06</v>
      </c>
      <c r="L33" s="89">
        <v>2.04</v>
      </c>
      <c r="M33" s="89"/>
      <c r="N33" s="1"/>
      <c r="O33" s="89"/>
      <c r="P33" s="89"/>
      <c r="Q33" s="1"/>
      <c r="R33" s="89"/>
      <c r="S33" s="89">
        <f t="shared" si="4"/>
        <v>48.031000000000006</v>
      </c>
    </row>
    <row r="34" spans="1:19" ht="12.75" outlineLevel="2">
      <c r="A34" s="88" t="s">
        <v>121</v>
      </c>
      <c r="B34" s="88" t="s">
        <v>86</v>
      </c>
      <c r="C34" s="88" t="s">
        <v>105</v>
      </c>
      <c r="D34" s="88" t="s">
        <v>122</v>
      </c>
      <c r="E34" s="88" t="s">
        <v>123</v>
      </c>
      <c r="F34" s="88" t="s">
        <v>124</v>
      </c>
      <c r="G34" s="88" t="s">
        <v>8</v>
      </c>
      <c r="H34" s="88" t="s">
        <v>21</v>
      </c>
      <c r="I34" s="2">
        <v>16870</v>
      </c>
      <c r="J34" s="89">
        <v>5474.6050000000005</v>
      </c>
      <c r="K34" s="1">
        <v>0.1</v>
      </c>
      <c r="L34" s="89">
        <v>1687</v>
      </c>
      <c r="M34" s="89"/>
      <c r="N34" s="1"/>
      <c r="O34" s="89"/>
      <c r="P34" s="89"/>
      <c r="Q34" s="1"/>
      <c r="R34" s="89"/>
      <c r="S34" s="89">
        <f t="shared" si="4"/>
        <v>7161.6050000000005</v>
      </c>
    </row>
    <row r="35" spans="1:19" ht="12.75" outlineLevel="2">
      <c r="A35" s="88" t="s">
        <v>121</v>
      </c>
      <c r="B35" s="88" t="s">
        <v>86</v>
      </c>
      <c r="C35" s="88" t="s">
        <v>105</v>
      </c>
      <c r="D35" s="88" t="s">
        <v>122</v>
      </c>
      <c r="E35" s="88" t="s">
        <v>123</v>
      </c>
      <c r="F35" s="88" t="s">
        <v>124</v>
      </c>
      <c r="G35" s="88" t="s">
        <v>22</v>
      </c>
      <c r="H35" s="88" t="s">
        <v>23</v>
      </c>
      <c r="I35" s="90"/>
      <c r="J35" s="89"/>
      <c r="L35" s="89"/>
      <c r="M35" s="89"/>
      <c r="N35" s="1"/>
      <c r="O35" s="89"/>
      <c r="P35" s="89">
        <v>180</v>
      </c>
      <c r="Q35" s="1"/>
      <c r="R35" s="89"/>
      <c r="S35" s="89">
        <f t="shared" si="4"/>
        <v>180</v>
      </c>
    </row>
    <row r="36" spans="1:19" ht="12.75" outlineLevel="2">
      <c r="A36" s="88" t="s">
        <v>121</v>
      </c>
      <c r="B36" s="88" t="s">
        <v>86</v>
      </c>
      <c r="C36" s="88" t="s">
        <v>105</v>
      </c>
      <c r="D36" s="88" t="s">
        <v>122</v>
      </c>
      <c r="E36" s="88" t="s">
        <v>123</v>
      </c>
      <c r="F36" s="88" t="s">
        <v>124</v>
      </c>
      <c r="G36" s="88" t="s">
        <v>22</v>
      </c>
      <c r="H36" s="88" t="s">
        <v>62</v>
      </c>
      <c r="I36" s="2"/>
      <c r="J36" s="89"/>
      <c r="K36" s="1"/>
      <c r="L36" s="89"/>
      <c r="M36" s="89"/>
      <c r="N36" s="1">
        <v>5.625</v>
      </c>
      <c r="O36" s="89">
        <f>+$O$1*N36</f>
        <v>405</v>
      </c>
      <c r="P36" s="89"/>
      <c r="Q36" s="1"/>
      <c r="R36" s="89"/>
      <c r="S36" s="89">
        <f t="shared" si="4"/>
        <v>405</v>
      </c>
    </row>
    <row r="37" spans="1:20" ht="12.75" outlineLevel="2">
      <c r="A37" s="88" t="s">
        <v>121</v>
      </c>
      <c r="B37" s="88" t="s">
        <v>86</v>
      </c>
      <c r="C37" s="88" t="s">
        <v>105</v>
      </c>
      <c r="D37" s="88" t="s">
        <v>122</v>
      </c>
      <c r="E37" s="88" t="s">
        <v>123</v>
      </c>
      <c r="F37" s="88" t="s">
        <v>124</v>
      </c>
      <c r="G37" s="88" t="s">
        <v>22</v>
      </c>
      <c r="H37" s="88" t="s">
        <v>24</v>
      </c>
      <c r="I37" s="2"/>
      <c r="J37" s="89"/>
      <c r="K37" s="1"/>
      <c r="L37" s="89"/>
      <c r="M37" s="89"/>
      <c r="N37" s="1"/>
      <c r="O37" s="89"/>
      <c r="P37" s="89"/>
      <c r="Q37" s="1">
        <v>1.9</v>
      </c>
      <c r="R37" s="89">
        <f>+$R$1*Q37</f>
        <v>5956.5</v>
      </c>
      <c r="S37" s="89">
        <f t="shared" si="4"/>
        <v>5956.5</v>
      </c>
      <c r="T37" s="88" t="s">
        <v>125</v>
      </c>
    </row>
    <row r="38" spans="1:19" ht="12.75" outlineLevel="1">
      <c r="A38" s="128" t="s">
        <v>1239</v>
      </c>
      <c r="I38" s="116">
        <f>SUBTOTAL(9,I25:I37)</f>
        <v>34762</v>
      </c>
      <c r="J38" s="104">
        <f>SUBTOTAL(9,J25:J37)</f>
        <v>24385.728000000003</v>
      </c>
      <c r="K38" s="103"/>
      <c r="L38" s="104">
        <f aca="true" t="shared" si="5" ref="L38:S38">SUBTOTAL(9,L25:L37)</f>
        <v>2851</v>
      </c>
      <c r="M38" s="104">
        <f t="shared" si="5"/>
        <v>0</v>
      </c>
      <c r="N38" s="103">
        <f t="shared" si="5"/>
        <v>5.625</v>
      </c>
      <c r="O38" s="104">
        <f t="shared" si="5"/>
        <v>405</v>
      </c>
      <c r="P38" s="104">
        <f t="shared" si="5"/>
        <v>180</v>
      </c>
      <c r="Q38" s="103">
        <f t="shared" si="5"/>
        <v>1.9</v>
      </c>
      <c r="R38" s="104">
        <f t="shared" si="5"/>
        <v>5956.5</v>
      </c>
      <c r="S38" s="104">
        <f t="shared" si="5"/>
        <v>33778.228</v>
      </c>
    </row>
    <row r="39" spans="1:20" ht="12.75" outlineLevel="2">
      <c r="A39" s="88" t="s">
        <v>100</v>
      </c>
      <c r="B39" s="88" t="s">
        <v>86</v>
      </c>
      <c r="C39" s="88" t="s">
        <v>92</v>
      </c>
      <c r="D39" s="88" t="s">
        <v>101</v>
      </c>
      <c r="E39" s="88" t="s">
        <v>42</v>
      </c>
      <c r="F39" s="88" t="s">
        <v>102</v>
      </c>
      <c r="G39" s="88" t="s">
        <v>22</v>
      </c>
      <c r="H39" s="88" t="s">
        <v>24</v>
      </c>
      <c r="I39" s="2"/>
      <c r="J39" s="89"/>
      <c r="K39" s="1"/>
      <c r="L39" s="89"/>
      <c r="M39" s="89"/>
      <c r="N39" s="1"/>
      <c r="O39" s="89"/>
      <c r="P39" s="89"/>
      <c r="Q39" s="1">
        <v>2</v>
      </c>
      <c r="R39" s="89">
        <f>+$R$1*Q39</f>
        <v>6270</v>
      </c>
      <c r="S39" s="89">
        <f>+R39+P39+O39+M39+L39+J39</f>
        <v>6270</v>
      </c>
      <c r="T39" s="88" t="s">
        <v>103</v>
      </c>
    </row>
    <row r="40" spans="1:19" ht="12.75" outlineLevel="1">
      <c r="A40" s="128" t="s">
        <v>1235</v>
      </c>
      <c r="I40" s="116">
        <f>SUBTOTAL(9,I39:I39)</f>
        <v>0</v>
      </c>
      <c r="J40" s="104">
        <f>SUBTOTAL(9,J39:J39)</f>
        <v>0</v>
      </c>
      <c r="K40" s="103"/>
      <c r="L40" s="104">
        <f aca="true" t="shared" si="6" ref="L40:S40">SUBTOTAL(9,L39:L39)</f>
        <v>0</v>
      </c>
      <c r="M40" s="104">
        <f t="shared" si="6"/>
        <v>0</v>
      </c>
      <c r="N40" s="103">
        <f t="shared" si="6"/>
        <v>0</v>
      </c>
      <c r="O40" s="104">
        <f t="shared" si="6"/>
        <v>0</v>
      </c>
      <c r="P40" s="104">
        <f t="shared" si="6"/>
        <v>0</v>
      </c>
      <c r="Q40" s="103">
        <f t="shared" si="6"/>
        <v>2</v>
      </c>
      <c r="R40" s="104">
        <f t="shared" si="6"/>
        <v>6270</v>
      </c>
      <c r="S40" s="104">
        <f t="shared" si="6"/>
        <v>6270</v>
      </c>
    </row>
    <row r="41" spans="1:20" ht="12.75" outlineLevel="2">
      <c r="A41" s="88" t="s">
        <v>96</v>
      </c>
      <c r="B41" s="88" t="s">
        <v>86</v>
      </c>
      <c r="C41" s="88" t="s">
        <v>92</v>
      </c>
      <c r="D41" s="88" t="s">
        <v>97</v>
      </c>
      <c r="E41" s="88" t="s">
        <v>42</v>
      </c>
      <c r="F41" s="88" t="s">
        <v>98</v>
      </c>
      <c r="G41" s="88" t="s">
        <v>22</v>
      </c>
      <c r="H41" s="88" t="s">
        <v>24</v>
      </c>
      <c r="I41" s="2"/>
      <c r="J41" s="89"/>
      <c r="K41" s="1"/>
      <c r="L41" s="89"/>
      <c r="M41" s="89"/>
      <c r="N41" s="1"/>
      <c r="O41" s="89"/>
      <c r="P41" s="89"/>
      <c r="Q41" s="1">
        <v>2</v>
      </c>
      <c r="R41" s="89">
        <f>+$R$1*Q41</f>
        <v>6270</v>
      </c>
      <c r="S41" s="89">
        <f>+R41+P41+O41+M41+L41+J41</f>
        <v>6270</v>
      </c>
      <c r="T41" s="88" t="s">
        <v>99</v>
      </c>
    </row>
    <row r="42" spans="1:19" ht="12.75" outlineLevel="1">
      <c r="A42" s="128" t="s">
        <v>1234</v>
      </c>
      <c r="I42" s="116">
        <f>SUBTOTAL(9,I41:I41)</f>
        <v>0</v>
      </c>
      <c r="J42" s="104">
        <f>SUBTOTAL(9,J41:J41)</f>
        <v>0</v>
      </c>
      <c r="K42" s="103"/>
      <c r="L42" s="104">
        <f aca="true" t="shared" si="7" ref="L42:S42">SUBTOTAL(9,L41:L41)</f>
        <v>0</v>
      </c>
      <c r="M42" s="104">
        <f t="shared" si="7"/>
        <v>0</v>
      </c>
      <c r="N42" s="103">
        <f t="shared" si="7"/>
        <v>0</v>
      </c>
      <c r="O42" s="104">
        <f t="shared" si="7"/>
        <v>0</v>
      </c>
      <c r="P42" s="104">
        <f t="shared" si="7"/>
        <v>0</v>
      </c>
      <c r="Q42" s="103">
        <f t="shared" si="7"/>
        <v>2</v>
      </c>
      <c r="R42" s="104">
        <f t="shared" si="7"/>
        <v>6270</v>
      </c>
      <c r="S42" s="104">
        <f t="shared" si="7"/>
        <v>6270</v>
      </c>
    </row>
    <row r="43" spans="1:20" ht="12.75" outlineLevel="2">
      <c r="A43" s="88" t="s">
        <v>109</v>
      </c>
      <c r="B43" s="88" t="s">
        <v>86</v>
      </c>
      <c r="C43" s="88" t="s">
        <v>105</v>
      </c>
      <c r="D43" s="88" t="s">
        <v>110</v>
      </c>
      <c r="E43" s="88" t="s">
        <v>42</v>
      </c>
      <c r="F43" s="88" t="s">
        <v>111</v>
      </c>
      <c r="G43" s="88" t="s">
        <v>22</v>
      </c>
      <c r="H43" s="88" t="s">
        <v>24</v>
      </c>
      <c r="I43" s="2"/>
      <c r="J43" s="89"/>
      <c r="K43" s="1"/>
      <c r="L43" s="89"/>
      <c r="M43" s="89"/>
      <c r="N43" s="1"/>
      <c r="O43" s="89"/>
      <c r="P43" s="89"/>
      <c r="Q43" s="1">
        <v>1</v>
      </c>
      <c r="R43" s="89">
        <f>+$R$1*Q43</f>
        <v>3135</v>
      </c>
      <c r="S43" s="89">
        <f>+R43+P43+O43+M43+L43+J43</f>
        <v>3135</v>
      </c>
      <c r="T43" s="88" t="s">
        <v>112</v>
      </c>
    </row>
    <row r="44" spans="1:19" ht="12.75" outlineLevel="1">
      <c r="A44" s="128" t="s">
        <v>1237</v>
      </c>
      <c r="I44" s="116">
        <f>SUBTOTAL(9,I43:I43)</f>
        <v>0</v>
      </c>
      <c r="J44" s="104">
        <f>SUBTOTAL(9,J43:J43)</f>
        <v>0</v>
      </c>
      <c r="K44" s="103"/>
      <c r="L44" s="104">
        <f aca="true" t="shared" si="8" ref="L44:S44">SUBTOTAL(9,L43:L43)</f>
        <v>0</v>
      </c>
      <c r="M44" s="104">
        <f t="shared" si="8"/>
        <v>0</v>
      </c>
      <c r="N44" s="103">
        <f t="shared" si="8"/>
        <v>0</v>
      </c>
      <c r="O44" s="104">
        <f t="shared" si="8"/>
        <v>0</v>
      </c>
      <c r="P44" s="104">
        <f t="shared" si="8"/>
        <v>0</v>
      </c>
      <c r="Q44" s="103">
        <f t="shared" si="8"/>
        <v>1</v>
      </c>
      <c r="R44" s="104">
        <f t="shared" si="8"/>
        <v>3135</v>
      </c>
      <c r="S44" s="104">
        <f t="shared" si="8"/>
        <v>3135</v>
      </c>
    </row>
    <row r="45" spans="1:19" ht="12.75" outlineLevel="2">
      <c r="A45" s="88" t="s">
        <v>113</v>
      </c>
      <c r="B45" s="88" t="s">
        <v>86</v>
      </c>
      <c r="C45" s="88" t="s">
        <v>105</v>
      </c>
      <c r="D45" s="88" t="s">
        <v>114</v>
      </c>
      <c r="E45" s="88" t="s">
        <v>42</v>
      </c>
      <c r="F45" s="88" t="s">
        <v>115</v>
      </c>
      <c r="G45" s="88" t="s">
        <v>8</v>
      </c>
      <c r="H45" s="88" t="s">
        <v>28</v>
      </c>
      <c r="I45" s="2">
        <v>21</v>
      </c>
      <c r="J45" s="89">
        <v>11.41</v>
      </c>
      <c r="K45" s="1">
        <v>0.06</v>
      </c>
      <c r="L45" s="89">
        <v>1.26</v>
      </c>
      <c r="M45" s="89"/>
      <c r="N45" s="1"/>
      <c r="O45" s="89"/>
      <c r="P45" s="89"/>
      <c r="Q45" s="1"/>
      <c r="R45" s="89"/>
      <c r="S45" s="89">
        <f aca="true" t="shared" si="9" ref="S45:S54">+R45+P45+O45+M45+L45+J45</f>
        <v>12.67</v>
      </c>
    </row>
    <row r="46" spans="1:19" ht="12.75" outlineLevel="2">
      <c r="A46" s="88" t="s">
        <v>113</v>
      </c>
      <c r="B46" s="88" t="s">
        <v>86</v>
      </c>
      <c r="C46" s="88" t="s">
        <v>105</v>
      </c>
      <c r="D46" s="88" t="s">
        <v>114</v>
      </c>
      <c r="E46" s="88" t="s">
        <v>42</v>
      </c>
      <c r="F46" s="88" t="s">
        <v>115</v>
      </c>
      <c r="G46" s="88" t="s">
        <v>8</v>
      </c>
      <c r="H46" s="88" t="s">
        <v>16</v>
      </c>
      <c r="I46" s="2">
        <v>913</v>
      </c>
      <c r="J46" s="89">
        <v>592.37</v>
      </c>
      <c r="K46" s="1">
        <v>0.06</v>
      </c>
      <c r="L46" s="89">
        <v>54.78</v>
      </c>
      <c r="M46" s="89"/>
      <c r="N46" s="1"/>
      <c r="O46" s="89"/>
      <c r="P46" s="89"/>
      <c r="Q46" s="1"/>
      <c r="R46" s="89"/>
      <c r="S46" s="89">
        <f t="shared" si="9"/>
        <v>647.15</v>
      </c>
    </row>
    <row r="47" spans="1:19" ht="12.75" outlineLevel="2">
      <c r="A47" s="88" t="s">
        <v>113</v>
      </c>
      <c r="B47" s="88" t="s">
        <v>86</v>
      </c>
      <c r="C47" s="88" t="s">
        <v>105</v>
      </c>
      <c r="D47" s="88" t="s">
        <v>114</v>
      </c>
      <c r="E47" s="88" t="s">
        <v>42</v>
      </c>
      <c r="F47" s="88" t="s">
        <v>115</v>
      </c>
      <c r="G47" s="88" t="s">
        <v>8</v>
      </c>
      <c r="H47" s="88" t="s">
        <v>18</v>
      </c>
      <c r="I47" s="2">
        <v>1485</v>
      </c>
      <c r="J47" s="89">
        <v>558.558</v>
      </c>
      <c r="K47" s="1">
        <v>0.06</v>
      </c>
      <c r="L47" s="89">
        <v>89.1</v>
      </c>
      <c r="M47" s="89"/>
      <c r="N47" s="1"/>
      <c r="O47" s="89"/>
      <c r="P47" s="89"/>
      <c r="Q47" s="1"/>
      <c r="R47" s="89"/>
      <c r="S47" s="89">
        <f t="shared" si="9"/>
        <v>647.658</v>
      </c>
    </row>
    <row r="48" spans="1:19" ht="12.75" outlineLevel="2">
      <c r="A48" s="88" t="s">
        <v>113</v>
      </c>
      <c r="B48" s="88" t="s">
        <v>86</v>
      </c>
      <c r="C48" s="88" t="s">
        <v>105</v>
      </c>
      <c r="D48" s="88" t="s">
        <v>114</v>
      </c>
      <c r="E48" s="88" t="s">
        <v>42</v>
      </c>
      <c r="F48" s="88" t="s">
        <v>115</v>
      </c>
      <c r="G48" s="88" t="s">
        <v>8</v>
      </c>
      <c r="H48" s="88" t="s">
        <v>19</v>
      </c>
      <c r="I48" s="2">
        <v>8139</v>
      </c>
      <c r="J48" s="89">
        <v>3406.0489999999995</v>
      </c>
      <c r="K48" s="1">
        <v>0.06</v>
      </c>
      <c r="L48" s="89">
        <v>488.34</v>
      </c>
      <c r="M48" s="89"/>
      <c r="N48" s="1"/>
      <c r="O48" s="89"/>
      <c r="P48" s="89"/>
      <c r="Q48" s="1"/>
      <c r="R48" s="89"/>
      <c r="S48" s="89">
        <f t="shared" si="9"/>
        <v>3894.3889999999997</v>
      </c>
    </row>
    <row r="49" spans="1:19" ht="12.75" outlineLevel="2">
      <c r="A49" s="88" t="s">
        <v>113</v>
      </c>
      <c r="B49" s="88" t="s">
        <v>86</v>
      </c>
      <c r="C49" s="88" t="s">
        <v>105</v>
      </c>
      <c r="D49" s="88" t="s">
        <v>114</v>
      </c>
      <c r="E49" s="88" t="s">
        <v>42</v>
      </c>
      <c r="F49" s="88" t="s">
        <v>115</v>
      </c>
      <c r="G49" s="88" t="s">
        <v>8</v>
      </c>
      <c r="H49" s="88" t="s">
        <v>29</v>
      </c>
      <c r="I49" s="2">
        <v>1</v>
      </c>
      <c r="J49" s="89">
        <v>0.39</v>
      </c>
      <c r="K49" s="1">
        <v>0.06</v>
      </c>
      <c r="L49" s="89">
        <v>0.06</v>
      </c>
      <c r="M49" s="89"/>
      <c r="N49" s="1"/>
      <c r="O49" s="89"/>
      <c r="P49" s="89"/>
      <c r="Q49" s="1"/>
      <c r="R49" s="89"/>
      <c r="S49" s="89">
        <f t="shared" si="9"/>
        <v>0.45</v>
      </c>
    </row>
    <row r="50" spans="1:19" ht="12.75" outlineLevel="2">
      <c r="A50" s="88" t="s">
        <v>113</v>
      </c>
      <c r="B50" s="88" t="s">
        <v>86</v>
      </c>
      <c r="C50" s="88" t="s">
        <v>105</v>
      </c>
      <c r="D50" s="88" t="s">
        <v>114</v>
      </c>
      <c r="E50" s="88" t="s">
        <v>42</v>
      </c>
      <c r="F50" s="88" t="s">
        <v>115</v>
      </c>
      <c r="G50" s="88" t="s">
        <v>8</v>
      </c>
      <c r="H50" s="88" t="s">
        <v>31</v>
      </c>
      <c r="I50" s="2">
        <v>2346</v>
      </c>
      <c r="J50" s="89">
        <v>694.9680000000001</v>
      </c>
      <c r="K50" s="1">
        <v>0.1</v>
      </c>
      <c r="L50" s="89">
        <v>234.6</v>
      </c>
      <c r="M50" s="89"/>
      <c r="N50" s="1"/>
      <c r="O50" s="89"/>
      <c r="P50" s="89"/>
      <c r="Q50" s="1"/>
      <c r="R50" s="89"/>
      <c r="S50" s="89">
        <f t="shared" si="9"/>
        <v>929.5680000000001</v>
      </c>
    </row>
    <row r="51" spans="1:19" ht="12.75" outlineLevel="2">
      <c r="A51" s="88" t="s">
        <v>113</v>
      </c>
      <c r="B51" s="88" t="s">
        <v>86</v>
      </c>
      <c r="C51" s="88" t="s">
        <v>105</v>
      </c>
      <c r="D51" s="88" t="s">
        <v>114</v>
      </c>
      <c r="E51" s="88" t="s">
        <v>42</v>
      </c>
      <c r="F51" s="88" t="s">
        <v>115</v>
      </c>
      <c r="G51" s="88" t="s">
        <v>8</v>
      </c>
      <c r="H51" s="88" t="s">
        <v>21</v>
      </c>
      <c r="I51" s="2">
        <v>19480</v>
      </c>
      <c r="J51" s="89">
        <v>5797.647000000001</v>
      </c>
      <c r="K51" s="1">
        <v>0.1</v>
      </c>
      <c r="L51" s="89">
        <v>1948</v>
      </c>
      <c r="M51" s="89"/>
      <c r="N51" s="1"/>
      <c r="O51" s="89"/>
      <c r="P51" s="89"/>
      <c r="Q51" s="1"/>
      <c r="R51" s="89"/>
      <c r="S51" s="89">
        <f t="shared" si="9"/>
        <v>7745.647000000001</v>
      </c>
    </row>
    <row r="52" spans="1:19" ht="12.75" outlineLevel="2">
      <c r="A52" s="88" t="s">
        <v>113</v>
      </c>
      <c r="B52" s="88" t="s">
        <v>86</v>
      </c>
      <c r="C52" s="88" t="s">
        <v>105</v>
      </c>
      <c r="D52" s="88" t="s">
        <v>114</v>
      </c>
      <c r="E52" s="88" t="s">
        <v>42</v>
      </c>
      <c r="F52" s="88" t="s">
        <v>115</v>
      </c>
      <c r="G52" s="88" t="s">
        <v>22</v>
      </c>
      <c r="H52" s="88" t="s">
        <v>23</v>
      </c>
      <c r="I52" s="90"/>
      <c r="J52" s="89"/>
      <c r="L52" s="89"/>
      <c r="M52" s="89"/>
      <c r="N52" s="1"/>
      <c r="O52" s="89"/>
      <c r="P52" s="89">
        <v>180</v>
      </c>
      <c r="Q52" s="1"/>
      <c r="R52" s="89"/>
      <c r="S52" s="89">
        <f t="shared" si="9"/>
        <v>180</v>
      </c>
    </row>
    <row r="53" spans="1:19" ht="12.75" outlineLevel="2">
      <c r="A53" s="88" t="s">
        <v>113</v>
      </c>
      <c r="B53" s="88" t="s">
        <v>86</v>
      </c>
      <c r="C53" s="88" t="s">
        <v>105</v>
      </c>
      <c r="D53" s="88" t="s">
        <v>114</v>
      </c>
      <c r="E53" s="88" t="s">
        <v>42</v>
      </c>
      <c r="F53" s="88" t="s">
        <v>115</v>
      </c>
      <c r="G53" s="88" t="s">
        <v>22</v>
      </c>
      <c r="H53" s="88" t="s">
        <v>62</v>
      </c>
      <c r="I53" s="2"/>
      <c r="J53" s="89"/>
      <c r="K53" s="1"/>
      <c r="L53" s="89"/>
      <c r="M53" s="89"/>
      <c r="N53" s="1">
        <v>0.5</v>
      </c>
      <c r="O53" s="89">
        <f>+$O$1*N53</f>
        <v>36</v>
      </c>
      <c r="P53" s="89"/>
      <c r="Q53" s="1"/>
      <c r="R53" s="89"/>
      <c r="S53" s="89">
        <f t="shared" si="9"/>
        <v>36</v>
      </c>
    </row>
    <row r="54" spans="1:20" ht="12.75" outlineLevel="2">
      <c r="A54" s="88" t="s">
        <v>113</v>
      </c>
      <c r="B54" s="88" t="s">
        <v>86</v>
      </c>
      <c r="C54" s="88" t="s">
        <v>105</v>
      </c>
      <c r="D54" s="88" t="s">
        <v>114</v>
      </c>
      <c r="E54" s="88" t="s">
        <v>42</v>
      </c>
      <c r="F54" s="88" t="s">
        <v>115</v>
      </c>
      <c r="G54" s="88" t="s">
        <v>22</v>
      </c>
      <c r="H54" s="88" t="s">
        <v>24</v>
      </c>
      <c r="I54" s="2"/>
      <c r="J54" s="89"/>
      <c r="K54" s="1"/>
      <c r="L54" s="89"/>
      <c r="M54" s="89"/>
      <c r="N54" s="1"/>
      <c r="O54" s="89"/>
      <c r="P54" s="89"/>
      <c r="Q54" s="1">
        <v>2</v>
      </c>
      <c r="R54" s="89">
        <f>+$R$1*Q54</f>
        <v>6270</v>
      </c>
      <c r="S54" s="89">
        <f t="shared" si="9"/>
        <v>6270</v>
      </c>
      <c r="T54" s="88" t="s">
        <v>116</v>
      </c>
    </row>
    <row r="55" spans="1:19" ht="12.75" outlineLevel="1">
      <c r="A55" s="128" t="s">
        <v>1238</v>
      </c>
      <c r="I55" s="116">
        <f>SUBTOTAL(9,I45:I54)</f>
        <v>32385</v>
      </c>
      <c r="J55" s="104">
        <f>SUBTOTAL(9,J45:J54)</f>
        <v>11061.392</v>
      </c>
      <c r="K55" s="103"/>
      <c r="L55" s="104">
        <f aca="true" t="shared" si="10" ref="L55:S55">SUBTOTAL(9,L45:L54)</f>
        <v>2816.14</v>
      </c>
      <c r="M55" s="104">
        <f t="shared" si="10"/>
        <v>0</v>
      </c>
      <c r="N55" s="103">
        <f t="shared" si="10"/>
        <v>0.5</v>
      </c>
      <c r="O55" s="104">
        <f t="shared" si="10"/>
        <v>36</v>
      </c>
      <c r="P55" s="104">
        <f t="shared" si="10"/>
        <v>180</v>
      </c>
      <c r="Q55" s="103">
        <f t="shared" si="10"/>
        <v>2</v>
      </c>
      <c r="R55" s="104">
        <f t="shared" si="10"/>
        <v>6270</v>
      </c>
      <c r="S55" s="104">
        <f t="shared" si="10"/>
        <v>20363.532</v>
      </c>
    </row>
    <row r="56" spans="1:19" ht="12.75" outlineLevel="2">
      <c r="A56" s="88" t="s">
        <v>126</v>
      </c>
      <c r="B56" s="88" t="s">
        <v>86</v>
      </c>
      <c r="C56" s="88" t="s">
        <v>105</v>
      </c>
      <c r="D56" s="88" t="s">
        <v>127</v>
      </c>
      <c r="E56" s="88" t="s">
        <v>123</v>
      </c>
      <c r="F56" s="88" t="s">
        <v>124</v>
      </c>
      <c r="G56" s="88" t="s">
        <v>8</v>
      </c>
      <c r="H56" s="88" t="s">
        <v>51</v>
      </c>
      <c r="I56" s="2">
        <v>0</v>
      </c>
      <c r="J56" s="89">
        <v>150</v>
      </c>
      <c r="K56" s="1"/>
      <c r="L56" s="89">
        <v>0</v>
      </c>
      <c r="M56" s="89"/>
      <c r="N56" s="1"/>
      <c r="O56" s="89"/>
      <c r="P56" s="89"/>
      <c r="Q56" s="1"/>
      <c r="R56" s="89"/>
      <c r="S56" s="89">
        <f>+R56+P56+O56+M56+L56+J56</f>
        <v>150</v>
      </c>
    </row>
    <row r="57" spans="1:20" ht="12.75" outlineLevel="2">
      <c r="A57" s="88" t="s">
        <v>126</v>
      </c>
      <c r="B57" s="88" t="s">
        <v>86</v>
      </c>
      <c r="C57" s="88" t="s">
        <v>105</v>
      </c>
      <c r="D57" s="88" t="s">
        <v>127</v>
      </c>
      <c r="E57" s="88" t="s">
        <v>123</v>
      </c>
      <c r="F57" s="88" t="s">
        <v>124</v>
      </c>
      <c r="G57" s="88" t="s">
        <v>22</v>
      </c>
      <c r="H57" s="88" t="s">
        <v>24</v>
      </c>
      <c r="I57" s="2"/>
      <c r="J57" s="89"/>
      <c r="K57" s="1"/>
      <c r="L57" s="89"/>
      <c r="M57" s="89"/>
      <c r="N57" s="1"/>
      <c r="O57" s="89"/>
      <c r="P57" s="89"/>
      <c r="Q57" s="1">
        <v>1</v>
      </c>
      <c r="R57" s="89">
        <f>+$R$1*Q57</f>
        <v>3135</v>
      </c>
      <c r="S57" s="89">
        <f>+R57+P57+O57+M57+L57+J57</f>
        <v>3135</v>
      </c>
      <c r="T57" s="88" t="s">
        <v>128</v>
      </c>
    </row>
    <row r="58" spans="1:19" ht="12.75" outlineLevel="1">
      <c r="A58" s="128" t="s">
        <v>1240</v>
      </c>
      <c r="I58" s="116">
        <f>SUBTOTAL(9,I56:I57)</f>
        <v>0</v>
      </c>
      <c r="J58" s="104">
        <f>SUBTOTAL(9,J56:J57)</f>
        <v>150</v>
      </c>
      <c r="K58" s="103"/>
      <c r="L58" s="104">
        <f aca="true" t="shared" si="11" ref="L58:S58">SUBTOTAL(9,L56:L57)</f>
        <v>0</v>
      </c>
      <c r="M58" s="104">
        <f t="shared" si="11"/>
        <v>0</v>
      </c>
      <c r="N58" s="103">
        <f t="shared" si="11"/>
        <v>0</v>
      </c>
      <c r="O58" s="104">
        <f t="shared" si="11"/>
        <v>0</v>
      </c>
      <c r="P58" s="104">
        <f t="shared" si="11"/>
        <v>0</v>
      </c>
      <c r="Q58" s="103">
        <f t="shared" si="11"/>
        <v>1</v>
      </c>
      <c r="R58" s="104">
        <f t="shared" si="11"/>
        <v>3135</v>
      </c>
      <c r="S58" s="104">
        <f t="shared" si="11"/>
        <v>3285</v>
      </c>
    </row>
    <row r="59" spans="1:19" ht="12.75" outlineLevel="2">
      <c r="A59" s="88" t="s">
        <v>117</v>
      </c>
      <c r="B59" s="88" t="s">
        <v>86</v>
      </c>
      <c r="C59" s="88" t="s">
        <v>118</v>
      </c>
      <c r="D59" s="88" t="s">
        <v>119</v>
      </c>
      <c r="E59" s="88" t="s">
        <v>42</v>
      </c>
      <c r="F59" s="88" t="s">
        <v>120</v>
      </c>
      <c r="G59" s="88" t="s">
        <v>8</v>
      </c>
      <c r="H59" s="88" t="s">
        <v>19</v>
      </c>
      <c r="I59" s="2">
        <v>2</v>
      </c>
      <c r="J59" s="89">
        <v>48.6</v>
      </c>
      <c r="K59" s="1">
        <v>0.06</v>
      </c>
      <c r="L59" s="89">
        <v>0.12</v>
      </c>
      <c r="M59" s="89"/>
      <c r="N59" s="1"/>
      <c r="O59" s="89"/>
      <c r="P59" s="89"/>
      <c r="R59" s="89"/>
      <c r="S59" s="89">
        <f>+R59+P59+O59+M59+L59+J59</f>
        <v>48.72</v>
      </c>
    </row>
    <row r="60" spans="1:19" ht="12.75" outlineLevel="2">
      <c r="A60" s="88" t="s">
        <v>117</v>
      </c>
      <c r="B60" s="88" t="s">
        <v>86</v>
      </c>
      <c r="C60" s="88" t="s">
        <v>118</v>
      </c>
      <c r="D60" s="88" t="s">
        <v>119</v>
      </c>
      <c r="E60" s="88" t="s">
        <v>42</v>
      </c>
      <c r="F60" s="88" t="s">
        <v>120</v>
      </c>
      <c r="G60" s="88" t="s">
        <v>8</v>
      </c>
      <c r="H60" s="88" t="s">
        <v>29</v>
      </c>
      <c r="I60" s="2">
        <v>2</v>
      </c>
      <c r="J60" s="89">
        <v>9.99</v>
      </c>
      <c r="K60" s="1">
        <v>0.06</v>
      </c>
      <c r="L60" s="89">
        <v>0.12</v>
      </c>
      <c r="M60" s="89"/>
      <c r="N60" s="1"/>
      <c r="O60" s="89"/>
      <c r="P60" s="89"/>
      <c r="R60" s="89"/>
      <c r="S60" s="89">
        <f>+R60+P60+O60+M60+L60+J60</f>
        <v>10.11</v>
      </c>
    </row>
    <row r="61" spans="1:19" ht="12.75" outlineLevel="2">
      <c r="A61" s="88" t="s">
        <v>117</v>
      </c>
      <c r="B61" s="88" t="s">
        <v>86</v>
      </c>
      <c r="C61" s="88" t="s">
        <v>118</v>
      </c>
      <c r="D61" s="88" t="s">
        <v>119</v>
      </c>
      <c r="E61" s="88" t="s">
        <v>42</v>
      </c>
      <c r="F61" s="88" t="s">
        <v>120</v>
      </c>
      <c r="G61" s="88" t="s">
        <v>22</v>
      </c>
      <c r="H61" s="88" t="s">
        <v>23</v>
      </c>
      <c r="I61" s="90"/>
      <c r="J61" s="89"/>
      <c r="L61" s="89"/>
      <c r="M61" s="89"/>
      <c r="N61" s="1"/>
      <c r="O61" s="89"/>
      <c r="P61" s="89">
        <v>30</v>
      </c>
      <c r="R61" s="89"/>
      <c r="S61" s="89">
        <f>+R61+P61+O61+M61+L61+J61</f>
        <v>30</v>
      </c>
    </row>
    <row r="62" spans="1:19" ht="12.75" outlineLevel="1">
      <c r="A62" s="128" t="s">
        <v>1273</v>
      </c>
      <c r="I62" s="116">
        <f>SUBTOTAL(9,I59:I61)</f>
        <v>4</v>
      </c>
      <c r="J62" s="104">
        <f>SUBTOTAL(9,J59:J61)</f>
        <v>58.59</v>
      </c>
      <c r="K62" s="103"/>
      <c r="L62" s="104">
        <f aca="true" t="shared" si="12" ref="L62:S62">SUBTOTAL(9,L59:L61)</f>
        <v>0.24</v>
      </c>
      <c r="M62" s="104">
        <f t="shared" si="12"/>
        <v>0</v>
      </c>
      <c r="N62" s="103">
        <f t="shared" si="12"/>
        <v>0</v>
      </c>
      <c r="O62" s="104">
        <f t="shared" si="12"/>
        <v>0</v>
      </c>
      <c r="P62" s="104">
        <f t="shared" si="12"/>
        <v>30</v>
      </c>
      <c r="Q62" s="103">
        <f t="shared" si="12"/>
        <v>0</v>
      </c>
      <c r="R62" s="104">
        <f t="shared" si="12"/>
        <v>0</v>
      </c>
      <c r="S62" s="104">
        <f t="shared" si="12"/>
        <v>88.83</v>
      </c>
    </row>
    <row r="63" spans="1:19" ht="12.75">
      <c r="A63" s="128" t="s">
        <v>1014</v>
      </c>
      <c r="I63" s="116">
        <f>SUBTOTAL(9,I3:I61)</f>
        <v>143434</v>
      </c>
      <c r="J63" s="104">
        <f>SUBTOTAL(9,J3:J61)</f>
        <v>64684.513000000006</v>
      </c>
      <c r="K63" s="115"/>
      <c r="L63" s="104">
        <f aca="true" t="shared" si="13" ref="L63:S63">SUBTOTAL(9,L3:L61)</f>
        <v>12394.040000000003</v>
      </c>
      <c r="M63" s="104">
        <f t="shared" si="13"/>
        <v>0</v>
      </c>
      <c r="N63" s="103">
        <f t="shared" si="13"/>
        <v>55.53387096774193</v>
      </c>
      <c r="O63" s="104">
        <f t="shared" si="13"/>
        <v>3998.438709677419</v>
      </c>
      <c r="P63" s="104">
        <f t="shared" si="13"/>
        <v>585</v>
      </c>
      <c r="Q63" s="115">
        <f t="shared" si="13"/>
        <v>18.9</v>
      </c>
      <c r="R63" s="104">
        <f t="shared" si="13"/>
        <v>59251.5</v>
      </c>
      <c r="S63" s="104">
        <f t="shared" si="13"/>
        <v>140913.4917096774</v>
      </c>
    </row>
  </sheetData>
  <mergeCells count="1">
    <mergeCell ref="A1:D1"/>
  </mergeCells>
  <printOptions/>
  <pageMargins left="0" right="0" top="0" bottom="0" header="0" footer="0"/>
  <pageSetup fitToHeight="0" fitToWidth="0" horizontalDpi="600" verticalDpi="600" orientation="landscape" pageOrder="overThenDown" paperSize="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8"/>
  <sheetViews>
    <sheetView workbookViewId="0" topLeftCell="A250">
      <selection activeCell="A1" sqref="A1:IV16384"/>
    </sheetView>
  </sheetViews>
  <sheetFormatPr defaultColWidth="10.00390625" defaultRowHeight="12.75" customHeight="1" outlineLevelRow="2"/>
  <cols>
    <col min="1" max="3" width="10.00390625" style="88" customWidth="1"/>
    <col min="4" max="4" width="19.7109375" style="88" customWidth="1"/>
    <col min="5" max="7" width="10.00390625" style="88" customWidth="1"/>
    <col min="8" max="8" width="23.00390625" style="88" bestFit="1" customWidth="1"/>
    <col min="9" max="9" width="11.7109375" style="88" bestFit="1" customWidth="1"/>
    <col min="10" max="10" width="11.57421875" style="88" bestFit="1" customWidth="1"/>
    <col min="11" max="11" width="11.57421875" style="88" customWidth="1"/>
    <col min="12" max="12" width="10.28125" style="88" bestFit="1" customWidth="1"/>
    <col min="13" max="13" width="10.140625" style="88" bestFit="1" customWidth="1"/>
    <col min="14" max="14" width="9.140625" style="88" customWidth="1"/>
    <col min="15" max="15" width="10.7109375" style="88" customWidth="1"/>
    <col min="16" max="16" width="10.28125" style="88" customWidth="1"/>
    <col min="17" max="17" width="10.00390625" style="88" customWidth="1"/>
    <col min="18" max="18" width="11.140625" style="88" bestFit="1" customWidth="1"/>
    <col min="19" max="20" width="12.7109375" style="88" bestFit="1" customWidth="1"/>
    <col min="21" max="21" width="37.140625" style="88" bestFit="1" customWidth="1"/>
    <col min="22" max="16384" width="10.00390625" style="88" customWidth="1"/>
  </cols>
  <sheetData>
    <row r="1" spans="1:18" ht="12.75" customHeight="1">
      <c r="A1" s="131" t="s">
        <v>1274</v>
      </c>
      <c r="B1" s="132"/>
      <c r="C1" s="132"/>
      <c r="D1" s="133"/>
      <c r="N1" s="88" t="s">
        <v>1016</v>
      </c>
      <c r="O1" s="105">
        <v>72</v>
      </c>
      <c r="Q1" s="88" t="s">
        <v>1016</v>
      </c>
      <c r="R1" s="105">
        <v>3135</v>
      </c>
    </row>
    <row r="2" spans="1:21" ht="31.5" customHeight="1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6" t="s">
        <v>6</v>
      </c>
      <c r="H2" s="106" t="s">
        <v>7</v>
      </c>
      <c r="I2" s="107" t="s">
        <v>921</v>
      </c>
      <c r="J2" s="108" t="s">
        <v>8</v>
      </c>
      <c r="K2" s="109" t="s">
        <v>922</v>
      </c>
      <c r="L2" s="108" t="s">
        <v>923</v>
      </c>
      <c r="M2" s="108" t="s">
        <v>924</v>
      </c>
      <c r="N2" s="109" t="s">
        <v>925</v>
      </c>
      <c r="O2" s="108" t="s">
        <v>926</v>
      </c>
      <c r="P2" s="108" t="s">
        <v>927</v>
      </c>
      <c r="Q2" s="109" t="s">
        <v>928</v>
      </c>
      <c r="R2" s="108" t="s">
        <v>24</v>
      </c>
      <c r="S2" s="108" t="s">
        <v>929</v>
      </c>
      <c r="T2" s="109" t="s">
        <v>930</v>
      </c>
      <c r="U2" s="107" t="s">
        <v>931</v>
      </c>
    </row>
    <row r="3" spans="1:21" ht="12.75" outlineLevel="2">
      <c r="A3" s="110" t="s">
        <v>186</v>
      </c>
      <c r="B3" s="110" t="s">
        <v>129</v>
      </c>
      <c r="C3" s="110" t="s">
        <v>187</v>
      </c>
      <c r="D3" s="110" t="s">
        <v>188</v>
      </c>
      <c r="E3" s="110" t="s">
        <v>42</v>
      </c>
      <c r="F3" s="110" t="s">
        <v>189</v>
      </c>
      <c r="G3" s="110" t="s">
        <v>8</v>
      </c>
      <c r="H3" s="110" t="s">
        <v>28</v>
      </c>
      <c r="I3" s="111">
        <v>1</v>
      </c>
      <c r="J3" s="112">
        <v>1.31</v>
      </c>
      <c r="K3" s="113">
        <v>0.06</v>
      </c>
      <c r="L3" s="112">
        <v>0.06</v>
      </c>
      <c r="M3" s="112"/>
      <c r="N3" s="113"/>
      <c r="O3" s="112"/>
      <c r="P3" s="112"/>
      <c r="Q3" s="110"/>
      <c r="R3" s="112"/>
      <c r="S3" s="112">
        <f aca="true" t="shared" si="0" ref="S3:S11">+R3+P3+O3+M3+L3+J3</f>
        <v>1.37</v>
      </c>
      <c r="T3" s="110"/>
      <c r="U3" s="110"/>
    </row>
    <row r="4" spans="1:19" ht="12.75" outlineLevel="2">
      <c r="A4" s="88" t="s">
        <v>186</v>
      </c>
      <c r="B4" s="88" t="s">
        <v>129</v>
      </c>
      <c r="C4" s="88" t="s">
        <v>187</v>
      </c>
      <c r="D4" s="88" t="s">
        <v>188</v>
      </c>
      <c r="E4" s="88" t="s">
        <v>42</v>
      </c>
      <c r="F4" s="88" t="s">
        <v>189</v>
      </c>
      <c r="G4" s="88" t="s">
        <v>8</v>
      </c>
      <c r="H4" s="88" t="s">
        <v>16</v>
      </c>
      <c r="I4" s="2">
        <v>14</v>
      </c>
      <c r="J4" s="89">
        <v>5.91</v>
      </c>
      <c r="K4" s="1">
        <v>0.06</v>
      </c>
      <c r="L4" s="89">
        <v>0.84</v>
      </c>
      <c r="M4" s="89"/>
      <c r="N4" s="1"/>
      <c r="O4" s="89"/>
      <c r="P4" s="89"/>
      <c r="R4" s="89"/>
      <c r="S4" s="89">
        <f t="shared" si="0"/>
        <v>6.75</v>
      </c>
    </row>
    <row r="5" spans="1:19" ht="12.75" outlineLevel="2">
      <c r="A5" s="88" t="s">
        <v>186</v>
      </c>
      <c r="B5" s="88" t="s">
        <v>129</v>
      </c>
      <c r="C5" s="88" t="s">
        <v>187</v>
      </c>
      <c r="D5" s="88" t="s">
        <v>188</v>
      </c>
      <c r="E5" s="88" t="s">
        <v>42</v>
      </c>
      <c r="F5" s="88" t="s">
        <v>189</v>
      </c>
      <c r="G5" s="88" t="s">
        <v>8</v>
      </c>
      <c r="H5" s="88" t="s">
        <v>18</v>
      </c>
      <c r="I5" s="2">
        <v>89</v>
      </c>
      <c r="J5" s="89">
        <v>51.58</v>
      </c>
      <c r="K5" s="1">
        <v>0.06</v>
      </c>
      <c r="L5" s="89">
        <v>5.34</v>
      </c>
      <c r="M5" s="89"/>
      <c r="N5" s="1"/>
      <c r="O5" s="89"/>
      <c r="P5" s="89"/>
      <c r="R5" s="89"/>
      <c r="S5" s="89">
        <f t="shared" si="0"/>
        <v>56.92</v>
      </c>
    </row>
    <row r="6" spans="1:19" ht="12.75" outlineLevel="2">
      <c r="A6" s="88" t="s">
        <v>186</v>
      </c>
      <c r="B6" s="88" t="s">
        <v>129</v>
      </c>
      <c r="C6" s="88" t="s">
        <v>187</v>
      </c>
      <c r="D6" s="88" t="s">
        <v>188</v>
      </c>
      <c r="E6" s="88" t="s">
        <v>42</v>
      </c>
      <c r="F6" s="88" t="s">
        <v>189</v>
      </c>
      <c r="G6" s="88" t="s">
        <v>8</v>
      </c>
      <c r="H6" s="88" t="s">
        <v>19</v>
      </c>
      <c r="I6" s="2">
        <v>257</v>
      </c>
      <c r="J6" s="89">
        <v>218.11900000000003</v>
      </c>
      <c r="K6" s="1">
        <v>0.06</v>
      </c>
      <c r="L6" s="89">
        <v>15.42</v>
      </c>
      <c r="M6" s="89"/>
      <c r="N6" s="1"/>
      <c r="O6" s="89"/>
      <c r="P6" s="89"/>
      <c r="R6" s="89"/>
      <c r="S6" s="89">
        <f t="shared" si="0"/>
        <v>233.53900000000002</v>
      </c>
    </row>
    <row r="7" spans="1:19" ht="12.75" outlineLevel="2">
      <c r="A7" s="88" t="s">
        <v>186</v>
      </c>
      <c r="B7" s="88" t="s">
        <v>129</v>
      </c>
      <c r="C7" s="88" t="s">
        <v>187</v>
      </c>
      <c r="D7" s="88" t="s">
        <v>188</v>
      </c>
      <c r="E7" s="88" t="s">
        <v>42</v>
      </c>
      <c r="F7" s="88" t="s">
        <v>189</v>
      </c>
      <c r="G7" s="88" t="s">
        <v>8</v>
      </c>
      <c r="H7" s="88" t="s">
        <v>29</v>
      </c>
      <c r="I7" s="2">
        <v>1</v>
      </c>
      <c r="J7" s="89">
        <v>0.39</v>
      </c>
      <c r="K7" s="1">
        <v>0.06</v>
      </c>
      <c r="L7" s="89">
        <v>0.06</v>
      </c>
      <c r="M7" s="89"/>
      <c r="N7" s="1"/>
      <c r="O7" s="89"/>
      <c r="P7" s="89"/>
      <c r="R7" s="89"/>
      <c r="S7" s="89">
        <f t="shared" si="0"/>
        <v>0.45</v>
      </c>
    </row>
    <row r="8" spans="1:19" ht="12.75" outlineLevel="2">
      <c r="A8" s="88" t="s">
        <v>186</v>
      </c>
      <c r="B8" s="88" t="s">
        <v>129</v>
      </c>
      <c r="C8" s="88" t="s">
        <v>187</v>
      </c>
      <c r="D8" s="88" t="s">
        <v>188</v>
      </c>
      <c r="E8" s="88" t="s">
        <v>42</v>
      </c>
      <c r="F8" s="88" t="s">
        <v>189</v>
      </c>
      <c r="G8" s="88" t="s">
        <v>8</v>
      </c>
      <c r="H8" s="88" t="s">
        <v>31</v>
      </c>
      <c r="I8" s="2">
        <v>85</v>
      </c>
      <c r="J8" s="89">
        <v>31.186000000000003</v>
      </c>
      <c r="K8" s="1">
        <v>0.1</v>
      </c>
      <c r="L8" s="89">
        <v>8.5</v>
      </c>
      <c r="M8" s="89"/>
      <c r="N8" s="1"/>
      <c r="O8" s="89"/>
      <c r="P8" s="89"/>
      <c r="R8" s="89"/>
      <c r="S8" s="89">
        <f t="shared" si="0"/>
        <v>39.68600000000001</v>
      </c>
    </row>
    <row r="9" spans="1:19" ht="12.75" outlineLevel="2">
      <c r="A9" s="88" t="s">
        <v>186</v>
      </c>
      <c r="B9" s="88" t="s">
        <v>129</v>
      </c>
      <c r="C9" s="88" t="s">
        <v>187</v>
      </c>
      <c r="D9" s="88" t="s">
        <v>188</v>
      </c>
      <c r="E9" s="88" t="s">
        <v>42</v>
      </c>
      <c r="F9" s="88" t="s">
        <v>189</v>
      </c>
      <c r="G9" s="88" t="s">
        <v>8</v>
      </c>
      <c r="H9" s="88" t="s">
        <v>21</v>
      </c>
      <c r="I9" s="2">
        <v>1448</v>
      </c>
      <c r="J9" s="89">
        <v>463.2010000000001</v>
      </c>
      <c r="K9" s="1">
        <v>0.1</v>
      </c>
      <c r="L9" s="89">
        <v>144.8</v>
      </c>
      <c r="M9" s="89"/>
      <c r="N9" s="1"/>
      <c r="O9" s="89"/>
      <c r="P9" s="89"/>
      <c r="R9" s="89"/>
      <c r="S9" s="89">
        <f t="shared" si="0"/>
        <v>608.0010000000001</v>
      </c>
    </row>
    <row r="10" spans="1:19" ht="12.75" outlineLevel="2">
      <c r="A10" s="88" t="s">
        <v>186</v>
      </c>
      <c r="B10" s="88" t="s">
        <v>129</v>
      </c>
      <c r="C10" s="88" t="s">
        <v>187</v>
      </c>
      <c r="D10" s="88" t="s">
        <v>188</v>
      </c>
      <c r="E10" s="88" t="s">
        <v>42</v>
      </c>
      <c r="F10" s="88" t="s">
        <v>189</v>
      </c>
      <c r="G10" s="88" t="s">
        <v>22</v>
      </c>
      <c r="H10" s="88" t="s">
        <v>23</v>
      </c>
      <c r="I10" s="90"/>
      <c r="J10" s="89"/>
      <c r="L10" s="89"/>
      <c r="M10" s="89"/>
      <c r="N10" s="1"/>
      <c r="O10" s="89"/>
      <c r="P10" s="89">
        <v>180</v>
      </c>
      <c r="R10" s="89"/>
      <c r="S10" s="89">
        <f t="shared" si="0"/>
        <v>180</v>
      </c>
    </row>
    <row r="11" spans="1:19" ht="12.75" outlineLevel="2">
      <c r="A11" s="88" t="s">
        <v>186</v>
      </c>
      <c r="B11" s="88" t="s">
        <v>129</v>
      </c>
      <c r="C11" s="88" t="s">
        <v>187</v>
      </c>
      <c r="D11" s="88" t="s">
        <v>188</v>
      </c>
      <c r="E11" s="88" t="s">
        <v>42</v>
      </c>
      <c r="F11" s="88" t="s">
        <v>189</v>
      </c>
      <c r="G11" s="88" t="s">
        <v>22</v>
      </c>
      <c r="H11" s="88" t="s">
        <v>62</v>
      </c>
      <c r="I11" s="90"/>
      <c r="J11" s="89"/>
      <c r="L11" s="89"/>
      <c r="M11" s="89"/>
      <c r="N11" s="1">
        <v>0.25</v>
      </c>
      <c r="O11" s="89">
        <f>+$O$1*N11</f>
        <v>18</v>
      </c>
      <c r="P11" s="89"/>
      <c r="R11" s="89"/>
      <c r="S11" s="89">
        <f t="shared" si="0"/>
        <v>18</v>
      </c>
    </row>
    <row r="12" spans="1:19" ht="12.75" outlineLevel="1">
      <c r="A12" s="115" t="s">
        <v>1219</v>
      </c>
      <c r="B12" s="115"/>
      <c r="C12" s="115"/>
      <c r="D12" s="115"/>
      <c r="E12" s="115"/>
      <c r="F12" s="115"/>
      <c r="G12" s="115"/>
      <c r="H12" s="115"/>
      <c r="I12" s="116">
        <f>SUBTOTAL(9,I3:I11)</f>
        <v>1895</v>
      </c>
      <c r="J12" s="104">
        <f>SUBTOTAL(9,J3:J11)</f>
        <v>771.6960000000001</v>
      </c>
      <c r="K12" s="115"/>
      <c r="L12" s="104">
        <f aca="true" t="shared" si="1" ref="L12:S12">SUBTOTAL(9,L3:L11)</f>
        <v>175.02</v>
      </c>
      <c r="M12" s="104">
        <f t="shared" si="1"/>
        <v>0</v>
      </c>
      <c r="N12" s="103">
        <f t="shared" si="1"/>
        <v>0.25</v>
      </c>
      <c r="O12" s="104">
        <f t="shared" si="1"/>
        <v>18</v>
      </c>
      <c r="P12" s="104">
        <f t="shared" si="1"/>
        <v>180</v>
      </c>
      <c r="Q12" s="115">
        <f t="shared" si="1"/>
        <v>0</v>
      </c>
      <c r="R12" s="104">
        <f t="shared" si="1"/>
        <v>0</v>
      </c>
      <c r="S12" s="104">
        <f t="shared" si="1"/>
        <v>1144.7160000000001</v>
      </c>
    </row>
    <row r="13" spans="1:19" ht="12.75" outlineLevel="2">
      <c r="A13" s="118" t="s">
        <v>181</v>
      </c>
      <c r="B13" s="118" t="s">
        <v>129</v>
      </c>
      <c r="C13" s="118" t="s">
        <v>182</v>
      </c>
      <c r="D13" s="118" t="s">
        <v>183</v>
      </c>
      <c r="E13" s="118" t="s">
        <v>123</v>
      </c>
      <c r="F13" s="118" t="s">
        <v>184</v>
      </c>
      <c r="G13" s="118" t="s">
        <v>8</v>
      </c>
      <c r="H13" s="118" t="s">
        <v>28</v>
      </c>
      <c r="I13" s="97">
        <v>111</v>
      </c>
      <c r="J13" s="129">
        <v>321.81</v>
      </c>
      <c r="K13" s="98">
        <v>0.06</v>
      </c>
      <c r="L13" s="129">
        <v>6.66</v>
      </c>
      <c r="M13" s="129"/>
      <c r="N13" s="98"/>
      <c r="O13" s="129"/>
      <c r="P13" s="129"/>
      <c r="Q13" s="98"/>
      <c r="R13" s="129"/>
      <c r="S13" s="129">
        <f aca="true" t="shared" si="2" ref="S13:S23">+R13+P13+O13+M13+L13+J13</f>
        <v>328.47</v>
      </c>
    </row>
    <row r="14" spans="1:19" ht="12.75" outlineLevel="2">
      <c r="A14" s="118" t="s">
        <v>181</v>
      </c>
      <c r="B14" s="118" t="s">
        <v>129</v>
      </c>
      <c r="C14" s="118" t="s">
        <v>182</v>
      </c>
      <c r="D14" s="118" t="s">
        <v>183</v>
      </c>
      <c r="E14" s="118" t="s">
        <v>123</v>
      </c>
      <c r="F14" s="118" t="s">
        <v>184</v>
      </c>
      <c r="G14" s="118" t="s">
        <v>8</v>
      </c>
      <c r="H14" s="118" t="s">
        <v>16</v>
      </c>
      <c r="I14" s="97">
        <v>12</v>
      </c>
      <c r="J14" s="129">
        <v>5.09</v>
      </c>
      <c r="K14" s="98">
        <v>0.06</v>
      </c>
      <c r="L14" s="129">
        <v>0.72</v>
      </c>
      <c r="M14" s="129"/>
      <c r="N14" s="98"/>
      <c r="O14" s="129"/>
      <c r="P14" s="129"/>
      <c r="Q14" s="98"/>
      <c r="R14" s="129"/>
      <c r="S14" s="129">
        <f t="shared" si="2"/>
        <v>5.81</v>
      </c>
    </row>
    <row r="15" spans="1:19" ht="12.75" outlineLevel="2">
      <c r="A15" s="118" t="s">
        <v>181</v>
      </c>
      <c r="B15" s="118" t="s">
        <v>129</v>
      </c>
      <c r="C15" s="118" t="s">
        <v>182</v>
      </c>
      <c r="D15" s="118" t="s">
        <v>183</v>
      </c>
      <c r="E15" s="118" t="s">
        <v>123</v>
      </c>
      <c r="F15" s="118" t="s">
        <v>184</v>
      </c>
      <c r="G15" s="118" t="s">
        <v>8</v>
      </c>
      <c r="H15" s="118" t="s">
        <v>18</v>
      </c>
      <c r="I15" s="97">
        <v>24</v>
      </c>
      <c r="J15" s="129">
        <v>37.29</v>
      </c>
      <c r="K15" s="98">
        <v>0.06</v>
      </c>
      <c r="L15" s="129">
        <v>1.44</v>
      </c>
      <c r="M15" s="129"/>
      <c r="N15" s="98"/>
      <c r="O15" s="129"/>
      <c r="P15" s="129"/>
      <c r="Q15" s="98"/>
      <c r="R15" s="129"/>
      <c r="S15" s="129">
        <f t="shared" si="2"/>
        <v>38.73</v>
      </c>
    </row>
    <row r="16" spans="1:19" ht="12.75" outlineLevel="2">
      <c r="A16" s="118" t="s">
        <v>181</v>
      </c>
      <c r="B16" s="118" t="s">
        <v>129</v>
      </c>
      <c r="C16" s="118" t="s">
        <v>182</v>
      </c>
      <c r="D16" s="118" t="s">
        <v>183</v>
      </c>
      <c r="E16" s="118" t="s">
        <v>123</v>
      </c>
      <c r="F16" s="118" t="s">
        <v>184</v>
      </c>
      <c r="G16" s="118" t="s">
        <v>8</v>
      </c>
      <c r="H16" s="118" t="s">
        <v>19</v>
      </c>
      <c r="I16" s="97">
        <v>499</v>
      </c>
      <c r="J16" s="129">
        <v>938.32</v>
      </c>
      <c r="K16" s="98">
        <v>0.06</v>
      </c>
      <c r="L16" s="129">
        <v>29.94</v>
      </c>
      <c r="M16" s="129"/>
      <c r="N16" s="98"/>
      <c r="O16" s="129"/>
      <c r="P16" s="129"/>
      <c r="Q16" s="98"/>
      <c r="R16" s="129"/>
      <c r="S16" s="129">
        <f t="shared" si="2"/>
        <v>968.2600000000001</v>
      </c>
    </row>
    <row r="17" spans="1:19" ht="12.75" outlineLevel="2">
      <c r="A17" s="118" t="s">
        <v>181</v>
      </c>
      <c r="B17" s="118" t="s">
        <v>129</v>
      </c>
      <c r="C17" s="118" t="s">
        <v>182</v>
      </c>
      <c r="D17" s="118" t="s">
        <v>183</v>
      </c>
      <c r="E17" s="118" t="s">
        <v>123</v>
      </c>
      <c r="F17" s="118" t="s">
        <v>184</v>
      </c>
      <c r="G17" s="118" t="s">
        <v>8</v>
      </c>
      <c r="H17" s="118" t="s">
        <v>29</v>
      </c>
      <c r="I17" s="97">
        <v>1</v>
      </c>
      <c r="J17" s="129">
        <v>0.87</v>
      </c>
      <c r="K17" s="98">
        <v>0.06</v>
      </c>
      <c r="L17" s="129">
        <v>0.06</v>
      </c>
      <c r="M17" s="129"/>
      <c r="N17" s="98"/>
      <c r="O17" s="129"/>
      <c r="P17" s="129"/>
      <c r="Q17" s="98"/>
      <c r="R17" s="129"/>
      <c r="S17" s="129">
        <f t="shared" si="2"/>
        <v>0.9299999999999999</v>
      </c>
    </row>
    <row r="18" spans="1:19" ht="12.75" outlineLevel="2">
      <c r="A18" s="118" t="s">
        <v>181</v>
      </c>
      <c r="B18" s="118" t="s">
        <v>129</v>
      </c>
      <c r="C18" s="118" t="s">
        <v>182</v>
      </c>
      <c r="D18" s="118" t="s">
        <v>183</v>
      </c>
      <c r="E18" s="118" t="s">
        <v>123</v>
      </c>
      <c r="F18" s="118" t="s">
        <v>184</v>
      </c>
      <c r="G18" s="118" t="s">
        <v>8</v>
      </c>
      <c r="H18" s="118" t="s">
        <v>51</v>
      </c>
      <c r="I18" s="97">
        <v>0</v>
      </c>
      <c r="J18" s="129">
        <v>87.11</v>
      </c>
      <c r="K18" s="98"/>
      <c r="L18" s="129">
        <v>0</v>
      </c>
      <c r="M18" s="129"/>
      <c r="N18" s="98"/>
      <c r="O18" s="129"/>
      <c r="P18" s="129"/>
      <c r="Q18" s="98"/>
      <c r="R18" s="129"/>
      <c r="S18" s="129">
        <f t="shared" si="2"/>
        <v>87.11</v>
      </c>
    </row>
    <row r="19" spans="1:19" ht="12.75" outlineLevel="2">
      <c r="A19" s="118" t="s">
        <v>181</v>
      </c>
      <c r="B19" s="118" t="s">
        <v>129</v>
      </c>
      <c r="C19" s="118" t="s">
        <v>182</v>
      </c>
      <c r="D19" s="118" t="s">
        <v>183</v>
      </c>
      <c r="E19" s="118" t="s">
        <v>123</v>
      </c>
      <c r="F19" s="118" t="s">
        <v>184</v>
      </c>
      <c r="G19" s="118" t="s">
        <v>8</v>
      </c>
      <c r="H19" s="118" t="s">
        <v>31</v>
      </c>
      <c r="I19" s="97">
        <v>26</v>
      </c>
      <c r="J19" s="129">
        <v>11.719</v>
      </c>
      <c r="K19" s="98">
        <v>0.1</v>
      </c>
      <c r="L19" s="129">
        <v>2.6</v>
      </c>
      <c r="M19" s="129"/>
      <c r="N19" s="98"/>
      <c r="O19" s="129"/>
      <c r="P19" s="129"/>
      <c r="Q19" s="98"/>
      <c r="R19" s="129"/>
      <c r="S19" s="129">
        <f t="shared" si="2"/>
        <v>14.318999999999999</v>
      </c>
    </row>
    <row r="20" spans="1:19" ht="12.75" outlineLevel="2">
      <c r="A20" s="118" t="s">
        <v>181</v>
      </c>
      <c r="B20" s="118" t="s">
        <v>129</v>
      </c>
      <c r="C20" s="118" t="s">
        <v>182</v>
      </c>
      <c r="D20" s="118" t="s">
        <v>183</v>
      </c>
      <c r="E20" s="118" t="s">
        <v>123</v>
      </c>
      <c r="F20" s="118" t="s">
        <v>184</v>
      </c>
      <c r="G20" s="118" t="s">
        <v>8</v>
      </c>
      <c r="H20" s="118" t="s">
        <v>21</v>
      </c>
      <c r="I20" s="97">
        <v>108</v>
      </c>
      <c r="J20" s="129">
        <v>33.503</v>
      </c>
      <c r="K20" s="98">
        <v>0.1</v>
      </c>
      <c r="L20" s="129">
        <v>10.8</v>
      </c>
      <c r="M20" s="129"/>
      <c r="N20" s="98"/>
      <c r="O20" s="129"/>
      <c r="P20" s="129"/>
      <c r="Q20" s="98"/>
      <c r="R20" s="129"/>
      <c r="S20" s="129">
        <f t="shared" si="2"/>
        <v>44.303</v>
      </c>
    </row>
    <row r="21" spans="1:19" ht="12.75" outlineLevel="2">
      <c r="A21" s="118" t="s">
        <v>181</v>
      </c>
      <c r="B21" s="118" t="s">
        <v>129</v>
      </c>
      <c r="C21" s="118" t="s">
        <v>182</v>
      </c>
      <c r="D21" s="118" t="s">
        <v>183</v>
      </c>
      <c r="E21" s="118" t="s">
        <v>123</v>
      </c>
      <c r="F21" s="118" t="s">
        <v>184</v>
      </c>
      <c r="G21" s="118" t="s">
        <v>22</v>
      </c>
      <c r="H21" s="118" t="s">
        <v>23</v>
      </c>
      <c r="I21" s="97"/>
      <c r="J21" s="129"/>
      <c r="K21" s="118"/>
      <c r="L21" s="129"/>
      <c r="M21" s="129"/>
      <c r="N21" s="98"/>
      <c r="O21" s="129"/>
      <c r="P21" s="129">
        <v>180</v>
      </c>
      <c r="Q21" s="98"/>
      <c r="R21" s="129"/>
      <c r="S21" s="129">
        <f t="shared" si="2"/>
        <v>180</v>
      </c>
    </row>
    <row r="22" spans="1:19" ht="12.75" outlineLevel="2">
      <c r="A22" s="118" t="s">
        <v>181</v>
      </c>
      <c r="B22" s="118" t="s">
        <v>129</v>
      </c>
      <c r="C22" s="118" t="s">
        <v>182</v>
      </c>
      <c r="D22" s="118" t="s">
        <v>183</v>
      </c>
      <c r="E22" s="118" t="s">
        <v>123</v>
      </c>
      <c r="F22" s="118" t="s">
        <v>184</v>
      </c>
      <c r="G22" s="118" t="s">
        <v>22</v>
      </c>
      <c r="H22" s="118" t="s">
        <v>62</v>
      </c>
      <c r="I22" s="97"/>
      <c r="J22" s="129"/>
      <c r="K22" s="98"/>
      <c r="L22" s="129"/>
      <c r="M22" s="129"/>
      <c r="N22" s="98">
        <v>4.821451612903226</v>
      </c>
      <c r="O22" s="129">
        <f>+$O$1*N22</f>
        <v>347.14451612903224</v>
      </c>
      <c r="P22" s="129"/>
      <c r="Q22" s="98"/>
      <c r="R22" s="129"/>
      <c r="S22" s="129">
        <f t="shared" si="2"/>
        <v>347.14451612903224</v>
      </c>
    </row>
    <row r="23" spans="1:21" ht="12.75" outlineLevel="2">
      <c r="A23" s="118" t="s">
        <v>181</v>
      </c>
      <c r="B23" s="118" t="s">
        <v>129</v>
      </c>
      <c r="C23" s="118" t="s">
        <v>182</v>
      </c>
      <c r="D23" s="118" t="s">
        <v>183</v>
      </c>
      <c r="E23" s="118" t="s">
        <v>123</v>
      </c>
      <c r="F23" s="118" t="s">
        <v>184</v>
      </c>
      <c r="G23" s="118" t="s">
        <v>22</v>
      </c>
      <c r="H23" s="118" t="s">
        <v>24</v>
      </c>
      <c r="I23" s="97"/>
      <c r="J23" s="129"/>
      <c r="K23" s="98"/>
      <c r="L23" s="129"/>
      <c r="M23" s="129"/>
      <c r="N23" s="98"/>
      <c r="O23" s="129"/>
      <c r="P23" s="129"/>
      <c r="Q23" s="98">
        <v>0.05</v>
      </c>
      <c r="R23" s="129">
        <f>+$R$1*Q23</f>
        <v>156.75</v>
      </c>
      <c r="S23" s="129">
        <f t="shared" si="2"/>
        <v>156.75</v>
      </c>
      <c r="T23" s="88" t="s">
        <v>185</v>
      </c>
      <c r="U23" s="88" t="s">
        <v>144</v>
      </c>
    </row>
    <row r="24" spans="1:19" ht="12.75" outlineLevel="1">
      <c r="A24" s="115" t="s">
        <v>1218</v>
      </c>
      <c r="B24" s="115"/>
      <c r="C24" s="115"/>
      <c r="D24" s="115"/>
      <c r="E24" s="115"/>
      <c r="F24" s="115"/>
      <c r="G24" s="115"/>
      <c r="H24" s="115"/>
      <c r="I24" s="116">
        <f>SUBTOTAL(9,I13:I23)</f>
        <v>781</v>
      </c>
      <c r="J24" s="104">
        <f>SUBTOTAL(9,J13:J23)</f>
        <v>1435.7119999999998</v>
      </c>
      <c r="K24" s="115"/>
      <c r="L24" s="104">
        <f aca="true" t="shared" si="3" ref="L24:S24">SUBTOTAL(9,L13:L23)</f>
        <v>52.22000000000001</v>
      </c>
      <c r="M24" s="104">
        <f t="shared" si="3"/>
        <v>0</v>
      </c>
      <c r="N24" s="103">
        <f t="shared" si="3"/>
        <v>4.821451612903226</v>
      </c>
      <c r="O24" s="104">
        <f t="shared" si="3"/>
        <v>347.14451612903224</v>
      </c>
      <c r="P24" s="104">
        <f t="shared" si="3"/>
        <v>180</v>
      </c>
      <c r="Q24" s="115">
        <f t="shared" si="3"/>
        <v>0.05</v>
      </c>
      <c r="R24" s="104">
        <f t="shared" si="3"/>
        <v>156.75</v>
      </c>
      <c r="S24" s="104">
        <f t="shared" si="3"/>
        <v>2171.8265161290324</v>
      </c>
    </row>
    <row r="25" spans="1:19" ht="12.75" outlineLevel="2">
      <c r="A25" s="118" t="s">
        <v>190</v>
      </c>
      <c r="B25" s="118" t="s">
        <v>129</v>
      </c>
      <c r="C25" s="118" t="s">
        <v>134</v>
      </c>
      <c r="D25" s="118" t="s">
        <v>191</v>
      </c>
      <c r="E25" s="118" t="s">
        <v>192</v>
      </c>
      <c r="F25" s="118" t="s">
        <v>193</v>
      </c>
      <c r="G25" s="118" t="s">
        <v>22</v>
      </c>
      <c r="H25" s="118" t="s">
        <v>62</v>
      </c>
      <c r="I25" s="97"/>
      <c r="J25" s="129"/>
      <c r="K25" s="98"/>
      <c r="L25" s="129"/>
      <c r="M25" s="129"/>
      <c r="N25" s="98">
        <v>1.625</v>
      </c>
      <c r="O25" s="129">
        <f>+$O$1*N25</f>
        <v>117</v>
      </c>
      <c r="P25" s="129"/>
      <c r="Q25" s="118"/>
      <c r="R25" s="129"/>
      <c r="S25" s="129">
        <f>+R25+P25+O25+M25+L25+J25</f>
        <v>117</v>
      </c>
    </row>
    <row r="26" spans="1:19" ht="12.75" outlineLevel="1">
      <c r="A26" s="115" t="s">
        <v>1275</v>
      </c>
      <c r="B26" s="115"/>
      <c r="C26" s="115"/>
      <c r="D26" s="115"/>
      <c r="E26" s="115"/>
      <c r="F26" s="115"/>
      <c r="G26" s="115"/>
      <c r="H26" s="115"/>
      <c r="I26" s="116">
        <f>SUBTOTAL(9,I25:I25)</f>
        <v>0</v>
      </c>
      <c r="J26" s="104">
        <f>SUBTOTAL(9,J25:J25)</f>
        <v>0</v>
      </c>
      <c r="K26" s="115"/>
      <c r="L26" s="104">
        <f aca="true" t="shared" si="4" ref="L26:S26">SUBTOTAL(9,L25:L25)</f>
        <v>0</v>
      </c>
      <c r="M26" s="104">
        <f t="shared" si="4"/>
        <v>0</v>
      </c>
      <c r="N26" s="103">
        <f t="shared" si="4"/>
        <v>1.625</v>
      </c>
      <c r="O26" s="104">
        <f t="shared" si="4"/>
        <v>117</v>
      </c>
      <c r="P26" s="104">
        <f t="shared" si="4"/>
        <v>0</v>
      </c>
      <c r="Q26" s="115">
        <f t="shared" si="4"/>
        <v>0</v>
      </c>
      <c r="R26" s="104">
        <f t="shared" si="4"/>
        <v>0</v>
      </c>
      <c r="S26" s="104">
        <f t="shared" si="4"/>
        <v>117</v>
      </c>
    </row>
    <row r="27" spans="1:21" ht="12.75" outlineLevel="2">
      <c r="A27" s="118" t="s">
        <v>227</v>
      </c>
      <c r="B27" s="118" t="s">
        <v>129</v>
      </c>
      <c r="C27" s="118" t="s">
        <v>213</v>
      </c>
      <c r="D27" s="118" t="s">
        <v>228</v>
      </c>
      <c r="E27" s="118" t="s">
        <v>123</v>
      </c>
      <c r="F27" s="118" t="s">
        <v>229</v>
      </c>
      <c r="G27" s="118" t="s">
        <v>22</v>
      </c>
      <c r="H27" s="118" t="s">
        <v>24</v>
      </c>
      <c r="I27" s="97"/>
      <c r="J27" s="129"/>
      <c r="K27" s="98"/>
      <c r="L27" s="129"/>
      <c r="M27" s="129"/>
      <c r="N27" s="98"/>
      <c r="O27" s="129"/>
      <c r="P27" s="129"/>
      <c r="Q27" s="98">
        <v>0.067</v>
      </c>
      <c r="R27" s="129">
        <f>+$R$1*Q27</f>
        <v>210.04500000000002</v>
      </c>
      <c r="S27" s="129">
        <f>+R27+P27+O27+M27+L27+J27</f>
        <v>210.04500000000002</v>
      </c>
      <c r="T27" s="88" t="s">
        <v>143</v>
      </c>
      <c r="U27" s="88" t="s">
        <v>144</v>
      </c>
    </row>
    <row r="28" spans="1:19" ht="12.75" outlineLevel="1">
      <c r="A28" s="115" t="s">
        <v>1228</v>
      </c>
      <c r="B28" s="115"/>
      <c r="C28" s="115"/>
      <c r="D28" s="115"/>
      <c r="E28" s="115"/>
      <c r="F28" s="115"/>
      <c r="G28" s="115"/>
      <c r="H28" s="115"/>
      <c r="I28" s="116">
        <f>SUBTOTAL(9,I27:I27)</f>
        <v>0</v>
      </c>
      <c r="J28" s="104">
        <f>SUBTOTAL(9,J27:J27)</f>
        <v>0</v>
      </c>
      <c r="K28" s="115"/>
      <c r="L28" s="104">
        <f aca="true" t="shared" si="5" ref="L28:S28">SUBTOTAL(9,L27:L27)</f>
        <v>0</v>
      </c>
      <c r="M28" s="104">
        <f t="shared" si="5"/>
        <v>0</v>
      </c>
      <c r="N28" s="103">
        <f t="shared" si="5"/>
        <v>0</v>
      </c>
      <c r="O28" s="104">
        <f t="shared" si="5"/>
        <v>0</v>
      </c>
      <c r="P28" s="104">
        <f t="shared" si="5"/>
        <v>0</v>
      </c>
      <c r="Q28" s="115">
        <f t="shared" si="5"/>
        <v>0.067</v>
      </c>
      <c r="R28" s="104">
        <f t="shared" si="5"/>
        <v>210.04500000000002</v>
      </c>
      <c r="S28" s="104">
        <f t="shared" si="5"/>
        <v>210.04500000000002</v>
      </c>
    </row>
    <row r="29" spans="1:19" ht="12.75" outlineLevel="2">
      <c r="A29" s="118" t="s">
        <v>194</v>
      </c>
      <c r="B29" s="118" t="s">
        <v>129</v>
      </c>
      <c r="C29" s="118" t="s">
        <v>195</v>
      </c>
      <c r="D29" s="118" t="s">
        <v>196</v>
      </c>
      <c r="E29" s="118" t="s">
        <v>123</v>
      </c>
      <c r="F29" s="118" t="s">
        <v>197</v>
      </c>
      <c r="G29" s="118" t="s">
        <v>8</v>
      </c>
      <c r="H29" s="118" t="s">
        <v>28</v>
      </c>
      <c r="I29" s="97">
        <v>414</v>
      </c>
      <c r="J29" s="129">
        <v>636.02</v>
      </c>
      <c r="K29" s="98">
        <v>0.06</v>
      </c>
      <c r="L29" s="129">
        <v>24.84</v>
      </c>
      <c r="M29" s="129"/>
      <c r="N29" s="98"/>
      <c r="O29" s="129"/>
      <c r="P29" s="129"/>
      <c r="Q29" s="98"/>
      <c r="R29" s="129"/>
      <c r="S29" s="129">
        <f aca="true" t="shared" si="6" ref="S29:S40">+R29+P29+O29+M29+L29+J29</f>
        <v>660.86</v>
      </c>
    </row>
    <row r="30" spans="1:19" ht="12.75" outlineLevel="2">
      <c r="A30" s="118" t="s">
        <v>194</v>
      </c>
      <c r="B30" s="118" t="s">
        <v>129</v>
      </c>
      <c r="C30" s="118" t="s">
        <v>195</v>
      </c>
      <c r="D30" s="118" t="s">
        <v>196</v>
      </c>
      <c r="E30" s="118" t="s">
        <v>123</v>
      </c>
      <c r="F30" s="118" t="s">
        <v>197</v>
      </c>
      <c r="G30" s="118" t="s">
        <v>8</v>
      </c>
      <c r="H30" s="118" t="s">
        <v>16</v>
      </c>
      <c r="I30" s="97">
        <v>2155</v>
      </c>
      <c r="J30" s="129">
        <v>914.93</v>
      </c>
      <c r="K30" s="98">
        <v>0.06</v>
      </c>
      <c r="L30" s="129">
        <v>129.3</v>
      </c>
      <c r="M30" s="129"/>
      <c r="N30" s="98"/>
      <c r="O30" s="129"/>
      <c r="P30" s="129"/>
      <c r="Q30" s="98"/>
      <c r="R30" s="129"/>
      <c r="S30" s="129">
        <f t="shared" si="6"/>
        <v>1044.23</v>
      </c>
    </row>
    <row r="31" spans="1:19" ht="12.75" outlineLevel="2">
      <c r="A31" s="118" t="s">
        <v>194</v>
      </c>
      <c r="B31" s="118" t="s">
        <v>129</v>
      </c>
      <c r="C31" s="118" t="s">
        <v>195</v>
      </c>
      <c r="D31" s="118" t="s">
        <v>196</v>
      </c>
      <c r="E31" s="118" t="s">
        <v>123</v>
      </c>
      <c r="F31" s="118" t="s">
        <v>197</v>
      </c>
      <c r="G31" s="118" t="s">
        <v>8</v>
      </c>
      <c r="H31" s="118" t="s">
        <v>18</v>
      </c>
      <c r="I31" s="97">
        <v>886</v>
      </c>
      <c r="J31" s="129">
        <v>706.43</v>
      </c>
      <c r="K31" s="98">
        <v>0.06</v>
      </c>
      <c r="L31" s="129">
        <v>53.16</v>
      </c>
      <c r="M31" s="129"/>
      <c r="N31" s="98"/>
      <c r="O31" s="129"/>
      <c r="P31" s="129"/>
      <c r="Q31" s="98"/>
      <c r="R31" s="129"/>
      <c r="S31" s="129">
        <f t="shared" si="6"/>
        <v>759.5899999999999</v>
      </c>
    </row>
    <row r="32" spans="1:19" ht="12.75" outlineLevel="2">
      <c r="A32" s="118" t="s">
        <v>194</v>
      </c>
      <c r="B32" s="118" t="s">
        <v>129</v>
      </c>
      <c r="C32" s="118" t="s">
        <v>195</v>
      </c>
      <c r="D32" s="118" t="s">
        <v>196</v>
      </c>
      <c r="E32" s="118" t="s">
        <v>123</v>
      </c>
      <c r="F32" s="118" t="s">
        <v>197</v>
      </c>
      <c r="G32" s="118" t="s">
        <v>8</v>
      </c>
      <c r="H32" s="118" t="s">
        <v>19</v>
      </c>
      <c r="I32" s="97">
        <v>18510</v>
      </c>
      <c r="J32" s="129">
        <v>10994.21</v>
      </c>
      <c r="K32" s="98">
        <v>0.06</v>
      </c>
      <c r="L32" s="129">
        <v>1110.6</v>
      </c>
      <c r="M32" s="129"/>
      <c r="N32" s="98"/>
      <c r="O32" s="129"/>
      <c r="P32" s="129"/>
      <c r="Q32" s="98"/>
      <c r="R32" s="129"/>
      <c r="S32" s="129">
        <f t="shared" si="6"/>
        <v>12104.81</v>
      </c>
    </row>
    <row r="33" spans="1:19" ht="12.75" outlineLevel="2">
      <c r="A33" s="118" t="s">
        <v>194</v>
      </c>
      <c r="B33" s="118" t="s">
        <v>129</v>
      </c>
      <c r="C33" s="118" t="s">
        <v>195</v>
      </c>
      <c r="D33" s="118" t="s">
        <v>196</v>
      </c>
      <c r="E33" s="118" t="s">
        <v>123</v>
      </c>
      <c r="F33" s="118" t="s">
        <v>197</v>
      </c>
      <c r="G33" s="118" t="s">
        <v>8</v>
      </c>
      <c r="H33" s="118" t="s">
        <v>29</v>
      </c>
      <c r="I33" s="97">
        <v>117</v>
      </c>
      <c r="J33" s="129">
        <v>71.3</v>
      </c>
      <c r="K33" s="98">
        <v>0.06</v>
      </c>
      <c r="L33" s="129">
        <v>7.02</v>
      </c>
      <c r="M33" s="129"/>
      <c r="N33" s="98"/>
      <c r="O33" s="129"/>
      <c r="P33" s="129"/>
      <c r="Q33" s="98"/>
      <c r="R33" s="129"/>
      <c r="S33" s="129">
        <f t="shared" si="6"/>
        <v>78.32</v>
      </c>
    </row>
    <row r="34" spans="1:19" ht="12.75" outlineLevel="2">
      <c r="A34" s="118" t="s">
        <v>194</v>
      </c>
      <c r="B34" s="118" t="s">
        <v>129</v>
      </c>
      <c r="C34" s="118" t="s">
        <v>195</v>
      </c>
      <c r="D34" s="118" t="s">
        <v>196</v>
      </c>
      <c r="E34" s="118" t="s">
        <v>123</v>
      </c>
      <c r="F34" s="118" t="s">
        <v>197</v>
      </c>
      <c r="G34" s="118" t="s">
        <v>8</v>
      </c>
      <c r="H34" s="118" t="s">
        <v>31</v>
      </c>
      <c r="I34" s="97">
        <v>381</v>
      </c>
      <c r="J34" s="129">
        <v>162.001</v>
      </c>
      <c r="K34" s="98">
        <v>0.1</v>
      </c>
      <c r="L34" s="129">
        <v>38.1</v>
      </c>
      <c r="M34" s="129"/>
      <c r="N34" s="98"/>
      <c r="O34" s="129"/>
      <c r="P34" s="129"/>
      <c r="Q34" s="98"/>
      <c r="R34" s="129"/>
      <c r="S34" s="129">
        <f t="shared" si="6"/>
        <v>200.101</v>
      </c>
    </row>
    <row r="35" spans="1:19" ht="12.75" outlineLevel="2">
      <c r="A35" s="118" t="s">
        <v>194</v>
      </c>
      <c r="B35" s="118" t="s">
        <v>129</v>
      </c>
      <c r="C35" s="118" t="s">
        <v>195</v>
      </c>
      <c r="D35" s="118" t="s">
        <v>196</v>
      </c>
      <c r="E35" s="118" t="s">
        <v>123</v>
      </c>
      <c r="F35" s="118" t="s">
        <v>197</v>
      </c>
      <c r="G35" s="118" t="s">
        <v>8</v>
      </c>
      <c r="H35" s="118" t="s">
        <v>71</v>
      </c>
      <c r="I35" s="97">
        <v>1</v>
      </c>
      <c r="J35" s="129">
        <v>0.84</v>
      </c>
      <c r="K35" s="98">
        <v>0.06</v>
      </c>
      <c r="L35" s="129">
        <v>0.06</v>
      </c>
      <c r="M35" s="129"/>
      <c r="N35" s="98"/>
      <c r="O35" s="129"/>
      <c r="P35" s="129"/>
      <c r="Q35" s="98"/>
      <c r="R35" s="129"/>
      <c r="S35" s="129">
        <f t="shared" si="6"/>
        <v>0.8999999999999999</v>
      </c>
    </row>
    <row r="36" spans="1:19" ht="12.75" outlineLevel="2">
      <c r="A36" s="118" t="s">
        <v>194</v>
      </c>
      <c r="B36" s="118" t="s">
        <v>129</v>
      </c>
      <c r="C36" s="118" t="s">
        <v>195</v>
      </c>
      <c r="D36" s="118" t="s">
        <v>196</v>
      </c>
      <c r="E36" s="118" t="s">
        <v>123</v>
      </c>
      <c r="F36" s="118" t="s">
        <v>197</v>
      </c>
      <c r="G36" s="118" t="s">
        <v>8</v>
      </c>
      <c r="H36" s="118" t="s">
        <v>21</v>
      </c>
      <c r="I36" s="97">
        <v>5753</v>
      </c>
      <c r="J36" s="129">
        <v>2039.225</v>
      </c>
      <c r="K36" s="98">
        <v>0.1</v>
      </c>
      <c r="L36" s="129">
        <v>575.3</v>
      </c>
      <c r="M36" s="129"/>
      <c r="N36" s="98"/>
      <c r="O36" s="129"/>
      <c r="P36" s="129"/>
      <c r="Q36" s="98"/>
      <c r="R36" s="129"/>
      <c r="S36" s="129">
        <f t="shared" si="6"/>
        <v>2614.5249999999996</v>
      </c>
    </row>
    <row r="37" spans="1:19" ht="12.75" outlineLevel="2">
      <c r="A37" s="118" t="s">
        <v>194</v>
      </c>
      <c r="B37" s="118" t="s">
        <v>129</v>
      </c>
      <c r="C37" s="118" t="s">
        <v>195</v>
      </c>
      <c r="D37" s="118" t="s">
        <v>196</v>
      </c>
      <c r="E37" s="118" t="s">
        <v>123</v>
      </c>
      <c r="F37" s="118" t="s">
        <v>197</v>
      </c>
      <c r="G37" s="118" t="s">
        <v>8</v>
      </c>
      <c r="H37" s="118" t="s">
        <v>9</v>
      </c>
      <c r="I37" s="97">
        <v>5</v>
      </c>
      <c r="J37" s="129">
        <v>35.77</v>
      </c>
      <c r="K37" s="98"/>
      <c r="L37" s="129">
        <v>0</v>
      </c>
      <c r="M37" s="129"/>
      <c r="N37" s="98"/>
      <c r="O37" s="129"/>
      <c r="P37" s="129"/>
      <c r="Q37" s="98"/>
      <c r="R37" s="129"/>
      <c r="S37" s="129">
        <f t="shared" si="6"/>
        <v>35.77</v>
      </c>
    </row>
    <row r="38" spans="1:19" ht="12.75" outlineLevel="2">
      <c r="A38" s="118" t="s">
        <v>194</v>
      </c>
      <c r="B38" s="118" t="s">
        <v>129</v>
      </c>
      <c r="C38" s="118" t="s">
        <v>195</v>
      </c>
      <c r="D38" s="118" t="s">
        <v>196</v>
      </c>
      <c r="E38" s="118" t="s">
        <v>123</v>
      </c>
      <c r="F38" s="118" t="s">
        <v>197</v>
      </c>
      <c r="G38" s="118" t="s">
        <v>22</v>
      </c>
      <c r="H38" s="118" t="s">
        <v>23</v>
      </c>
      <c r="I38" s="97"/>
      <c r="J38" s="129"/>
      <c r="K38" s="118"/>
      <c r="L38" s="129"/>
      <c r="M38" s="129"/>
      <c r="N38" s="98"/>
      <c r="O38" s="129"/>
      <c r="P38" s="129">
        <v>180</v>
      </c>
      <c r="Q38" s="98"/>
      <c r="R38" s="129"/>
      <c r="S38" s="129">
        <f t="shared" si="6"/>
        <v>180</v>
      </c>
    </row>
    <row r="39" spans="1:19" ht="12.75" outlineLevel="2">
      <c r="A39" s="118" t="s">
        <v>194</v>
      </c>
      <c r="B39" s="118" t="s">
        <v>129</v>
      </c>
      <c r="C39" s="118" t="s">
        <v>195</v>
      </c>
      <c r="D39" s="118" t="s">
        <v>196</v>
      </c>
      <c r="E39" s="118" t="s">
        <v>123</v>
      </c>
      <c r="F39" s="118" t="s">
        <v>197</v>
      </c>
      <c r="G39" s="118" t="s">
        <v>22</v>
      </c>
      <c r="H39" s="118" t="s">
        <v>62</v>
      </c>
      <c r="I39" s="97"/>
      <c r="J39" s="129"/>
      <c r="K39" s="98"/>
      <c r="L39" s="129"/>
      <c r="M39" s="129"/>
      <c r="N39" s="98">
        <v>10.096451612903227</v>
      </c>
      <c r="O39" s="129">
        <f>+$O$1*N39</f>
        <v>726.9445161290323</v>
      </c>
      <c r="P39" s="129"/>
      <c r="Q39" s="98"/>
      <c r="R39" s="129"/>
      <c r="S39" s="129">
        <f t="shared" si="6"/>
        <v>726.9445161290323</v>
      </c>
    </row>
    <row r="40" spans="1:21" ht="12.75" outlineLevel="2">
      <c r="A40" s="118" t="s">
        <v>194</v>
      </c>
      <c r="B40" s="118" t="s">
        <v>129</v>
      </c>
      <c r="C40" s="118" t="s">
        <v>195</v>
      </c>
      <c r="D40" s="118" t="s">
        <v>196</v>
      </c>
      <c r="E40" s="118" t="s">
        <v>123</v>
      </c>
      <c r="F40" s="118" t="s">
        <v>197</v>
      </c>
      <c r="G40" s="118" t="s">
        <v>22</v>
      </c>
      <c r="H40" s="118" t="s">
        <v>24</v>
      </c>
      <c r="I40" s="97"/>
      <c r="J40" s="129"/>
      <c r="K40" s="98"/>
      <c r="L40" s="129"/>
      <c r="M40" s="129"/>
      <c r="N40" s="98"/>
      <c r="O40" s="129"/>
      <c r="P40" s="129"/>
      <c r="Q40" s="98">
        <v>0.15</v>
      </c>
      <c r="R40" s="129">
        <f>+$R$1*Q40</f>
        <v>470.25</v>
      </c>
      <c r="S40" s="129">
        <f t="shared" si="6"/>
        <v>470.25</v>
      </c>
      <c r="T40" s="88" t="s">
        <v>185</v>
      </c>
      <c r="U40" s="88" t="s">
        <v>144</v>
      </c>
    </row>
    <row r="41" spans="1:19" ht="12.75" outlineLevel="1">
      <c r="A41" s="115" t="s">
        <v>1221</v>
      </c>
      <c r="B41" s="115"/>
      <c r="C41" s="115"/>
      <c r="D41" s="115"/>
      <c r="E41" s="115"/>
      <c r="F41" s="115"/>
      <c r="G41" s="115"/>
      <c r="H41" s="115"/>
      <c r="I41" s="116">
        <f>SUBTOTAL(9,I29:I40)</f>
        <v>28222</v>
      </c>
      <c r="J41" s="104">
        <f>SUBTOTAL(9,J29:J40)</f>
        <v>15560.725999999999</v>
      </c>
      <c r="K41" s="115"/>
      <c r="L41" s="104">
        <f aca="true" t="shared" si="7" ref="L41:S41">SUBTOTAL(9,L29:L40)</f>
        <v>1938.3799999999997</v>
      </c>
      <c r="M41" s="104">
        <f t="shared" si="7"/>
        <v>0</v>
      </c>
      <c r="N41" s="103">
        <f t="shared" si="7"/>
        <v>10.096451612903227</v>
      </c>
      <c r="O41" s="104">
        <f t="shared" si="7"/>
        <v>726.9445161290323</v>
      </c>
      <c r="P41" s="104">
        <f t="shared" si="7"/>
        <v>180</v>
      </c>
      <c r="Q41" s="115">
        <f t="shared" si="7"/>
        <v>0.15</v>
      </c>
      <c r="R41" s="104">
        <f t="shared" si="7"/>
        <v>470.25</v>
      </c>
      <c r="S41" s="104">
        <f t="shared" si="7"/>
        <v>18876.30051612903</v>
      </c>
    </row>
    <row r="42" spans="1:19" ht="12.75" outlineLevel="2">
      <c r="A42" s="118" t="s">
        <v>230</v>
      </c>
      <c r="B42" s="118" t="s">
        <v>129</v>
      </c>
      <c r="C42" s="118" t="s">
        <v>213</v>
      </c>
      <c r="D42" s="118" t="s">
        <v>231</v>
      </c>
      <c r="E42" s="118" t="s">
        <v>123</v>
      </c>
      <c r="F42" s="118" t="s">
        <v>232</v>
      </c>
      <c r="G42" s="118" t="s">
        <v>8</v>
      </c>
      <c r="H42" s="118" t="s">
        <v>19</v>
      </c>
      <c r="I42" s="97">
        <v>3</v>
      </c>
      <c r="J42" s="129">
        <v>1.17</v>
      </c>
      <c r="K42" s="98">
        <v>0.06</v>
      </c>
      <c r="L42" s="129">
        <v>0.18</v>
      </c>
      <c r="M42" s="129"/>
      <c r="N42" s="98"/>
      <c r="O42" s="129"/>
      <c r="P42" s="129"/>
      <c r="Q42" s="118"/>
      <c r="R42" s="129"/>
      <c r="S42" s="129">
        <f>+R42+P42+O42+M42+L42+J42</f>
        <v>1.3499999999999999</v>
      </c>
    </row>
    <row r="43" spans="1:19" ht="12.75" outlineLevel="2">
      <c r="A43" s="118" t="s">
        <v>230</v>
      </c>
      <c r="B43" s="118" t="s">
        <v>129</v>
      </c>
      <c r="C43" s="118" t="s">
        <v>213</v>
      </c>
      <c r="D43" s="118" t="s">
        <v>231</v>
      </c>
      <c r="E43" s="118" t="s">
        <v>123</v>
      </c>
      <c r="F43" s="118" t="s">
        <v>232</v>
      </c>
      <c r="G43" s="118" t="s">
        <v>8</v>
      </c>
      <c r="H43" s="118" t="s">
        <v>21</v>
      </c>
      <c r="I43" s="97">
        <v>176</v>
      </c>
      <c r="J43" s="129">
        <v>51.568000000000005</v>
      </c>
      <c r="K43" s="98">
        <v>0.1</v>
      </c>
      <c r="L43" s="129">
        <v>17.6</v>
      </c>
      <c r="M43" s="129"/>
      <c r="N43" s="98"/>
      <c r="O43" s="129"/>
      <c r="P43" s="129"/>
      <c r="Q43" s="118"/>
      <c r="R43" s="129"/>
      <c r="S43" s="129">
        <f>+R43+P43+O43+M43+L43+J43</f>
        <v>69.168</v>
      </c>
    </row>
    <row r="44" spans="1:19" ht="12.75" outlineLevel="2">
      <c r="A44" s="118" t="s">
        <v>230</v>
      </c>
      <c r="B44" s="118" t="s">
        <v>129</v>
      </c>
      <c r="C44" s="118" t="s">
        <v>213</v>
      </c>
      <c r="D44" s="118" t="s">
        <v>231</v>
      </c>
      <c r="E44" s="118" t="s">
        <v>123</v>
      </c>
      <c r="F44" s="118" t="s">
        <v>232</v>
      </c>
      <c r="G44" s="118" t="s">
        <v>22</v>
      </c>
      <c r="H44" s="118" t="s">
        <v>23</v>
      </c>
      <c r="I44" s="97"/>
      <c r="J44" s="129"/>
      <c r="K44" s="118"/>
      <c r="L44" s="129"/>
      <c r="M44" s="129"/>
      <c r="N44" s="98"/>
      <c r="O44" s="129"/>
      <c r="P44" s="129">
        <v>30</v>
      </c>
      <c r="Q44" s="118"/>
      <c r="R44" s="129"/>
      <c r="S44" s="129">
        <f>+R44+P44+O44+M44+L44+J44</f>
        <v>30</v>
      </c>
    </row>
    <row r="45" spans="1:19" ht="12.75" outlineLevel="1">
      <c r="A45" s="115" t="s">
        <v>1229</v>
      </c>
      <c r="B45" s="115"/>
      <c r="C45" s="115"/>
      <c r="D45" s="115"/>
      <c r="E45" s="115"/>
      <c r="F45" s="115"/>
      <c r="G45" s="115"/>
      <c r="H45" s="115"/>
      <c r="I45" s="116">
        <f>SUBTOTAL(9,I42:I44)</f>
        <v>179</v>
      </c>
      <c r="J45" s="104">
        <f>SUBTOTAL(9,J42:J44)</f>
        <v>52.73800000000001</v>
      </c>
      <c r="K45" s="115"/>
      <c r="L45" s="104">
        <f aca="true" t="shared" si="8" ref="L45:S45">SUBTOTAL(9,L42:L44)</f>
        <v>17.78</v>
      </c>
      <c r="M45" s="104">
        <f t="shared" si="8"/>
        <v>0</v>
      </c>
      <c r="N45" s="103">
        <f t="shared" si="8"/>
        <v>0</v>
      </c>
      <c r="O45" s="104">
        <f t="shared" si="8"/>
        <v>0</v>
      </c>
      <c r="P45" s="104">
        <f t="shared" si="8"/>
        <v>30</v>
      </c>
      <c r="Q45" s="115">
        <f t="shared" si="8"/>
        <v>0</v>
      </c>
      <c r="R45" s="104">
        <f t="shared" si="8"/>
        <v>0</v>
      </c>
      <c r="S45" s="104">
        <f t="shared" si="8"/>
        <v>100.518</v>
      </c>
    </row>
    <row r="46" spans="1:19" ht="12.75" outlineLevel="2">
      <c r="A46" s="118" t="s">
        <v>224</v>
      </c>
      <c r="B46" s="118" t="s">
        <v>129</v>
      </c>
      <c r="C46" s="118" t="s">
        <v>213</v>
      </c>
      <c r="D46" s="118" t="s">
        <v>225</v>
      </c>
      <c r="E46" s="118" t="s">
        <v>42</v>
      </c>
      <c r="F46" s="118" t="s">
        <v>226</v>
      </c>
      <c r="G46" s="118" t="s">
        <v>8</v>
      </c>
      <c r="H46" s="118" t="s">
        <v>28</v>
      </c>
      <c r="I46" s="97">
        <v>127</v>
      </c>
      <c r="J46" s="129">
        <v>182.87</v>
      </c>
      <c r="K46" s="98">
        <v>0.06</v>
      </c>
      <c r="L46" s="129">
        <v>7.62</v>
      </c>
      <c r="M46" s="129"/>
      <c r="N46" s="98"/>
      <c r="O46" s="129"/>
      <c r="P46" s="129"/>
      <c r="Q46" s="98"/>
      <c r="R46" s="129"/>
      <c r="S46" s="129">
        <f aca="true" t="shared" si="9" ref="S46:S54">+R46+P46+O46+M46+L46+J46</f>
        <v>190.49</v>
      </c>
    </row>
    <row r="47" spans="1:19" ht="12.75" outlineLevel="2">
      <c r="A47" s="118" t="s">
        <v>224</v>
      </c>
      <c r="B47" s="118" t="s">
        <v>129</v>
      </c>
      <c r="C47" s="118" t="s">
        <v>213</v>
      </c>
      <c r="D47" s="118" t="s">
        <v>225</v>
      </c>
      <c r="E47" s="118" t="s">
        <v>42</v>
      </c>
      <c r="F47" s="118" t="s">
        <v>226</v>
      </c>
      <c r="G47" s="118" t="s">
        <v>8</v>
      </c>
      <c r="H47" s="118" t="s">
        <v>16</v>
      </c>
      <c r="I47" s="97">
        <v>169</v>
      </c>
      <c r="J47" s="129">
        <v>70.87</v>
      </c>
      <c r="K47" s="98">
        <v>0.06</v>
      </c>
      <c r="L47" s="129">
        <v>10.14</v>
      </c>
      <c r="M47" s="129"/>
      <c r="N47" s="98"/>
      <c r="O47" s="129"/>
      <c r="P47" s="129"/>
      <c r="Q47" s="98"/>
      <c r="R47" s="129"/>
      <c r="S47" s="129">
        <f t="shared" si="9"/>
        <v>81.01</v>
      </c>
    </row>
    <row r="48" spans="1:19" ht="12.75" outlineLevel="2">
      <c r="A48" s="118" t="s">
        <v>224</v>
      </c>
      <c r="B48" s="118" t="s">
        <v>129</v>
      </c>
      <c r="C48" s="118" t="s">
        <v>213</v>
      </c>
      <c r="D48" s="118" t="s">
        <v>225</v>
      </c>
      <c r="E48" s="118" t="s">
        <v>42</v>
      </c>
      <c r="F48" s="118" t="s">
        <v>226</v>
      </c>
      <c r="G48" s="118" t="s">
        <v>8</v>
      </c>
      <c r="H48" s="118" t="s">
        <v>18</v>
      </c>
      <c r="I48" s="97">
        <v>163</v>
      </c>
      <c r="J48" s="129">
        <v>189.99</v>
      </c>
      <c r="K48" s="98">
        <v>0.06</v>
      </c>
      <c r="L48" s="129">
        <v>9.78</v>
      </c>
      <c r="M48" s="129"/>
      <c r="N48" s="98"/>
      <c r="O48" s="129"/>
      <c r="P48" s="129"/>
      <c r="Q48" s="98"/>
      <c r="R48" s="129"/>
      <c r="S48" s="129">
        <f t="shared" si="9"/>
        <v>199.77</v>
      </c>
    </row>
    <row r="49" spans="1:19" ht="12.75" outlineLevel="2">
      <c r="A49" s="118" t="s">
        <v>224</v>
      </c>
      <c r="B49" s="118" t="s">
        <v>129</v>
      </c>
      <c r="C49" s="118" t="s">
        <v>213</v>
      </c>
      <c r="D49" s="118" t="s">
        <v>225</v>
      </c>
      <c r="E49" s="118" t="s">
        <v>42</v>
      </c>
      <c r="F49" s="118" t="s">
        <v>226</v>
      </c>
      <c r="G49" s="118" t="s">
        <v>8</v>
      </c>
      <c r="H49" s="118" t="s">
        <v>19</v>
      </c>
      <c r="I49" s="97">
        <v>1670</v>
      </c>
      <c r="J49" s="129">
        <v>1782.1779999999999</v>
      </c>
      <c r="K49" s="98">
        <v>0.06</v>
      </c>
      <c r="L49" s="129">
        <v>100.2</v>
      </c>
      <c r="M49" s="129"/>
      <c r="N49" s="98"/>
      <c r="O49" s="129"/>
      <c r="P49" s="129"/>
      <c r="Q49" s="98"/>
      <c r="R49" s="129"/>
      <c r="S49" s="129">
        <f t="shared" si="9"/>
        <v>1882.378</v>
      </c>
    </row>
    <row r="50" spans="1:19" ht="12.75" outlineLevel="2">
      <c r="A50" s="118" t="s">
        <v>224</v>
      </c>
      <c r="B50" s="118" t="s">
        <v>129</v>
      </c>
      <c r="C50" s="118" t="s">
        <v>213</v>
      </c>
      <c r="D50" s="118" t="s">
        <v>225</v>
      </c>
      <c r="E50" s="118" t="s">
        <v>42</v>
      </c>
      <c r="F50" s="118" t="s">
        <v>226</v>
      </c>
      <c r="G50" s="118" t="s">
        <v>8</v>
      </c>
      <c r="H50" s="118" t="s">
        <v>31</v>
      </c>
      <c r="I50" s="97">
        <v>82</v>
      </c>
      <c r="J50" s="129">
        <v>26.007000000000005</v>
      </c>
      <c r="K50" s="98">
        <v>0.1</v>
      </c>
      <c r="L50" s="129">
        <v>8.2</v>
      </c>
      <c r="M50" s="129"/>
      <c r="N50" s="98"/>
      <c r="O50" s="129"/>
      <c r="P50" s="129"/>
      <c r="Q50" s="98"/>
      <c r="R50" s="129"/>
      <c r="S50" s="129">
        <f t="shared" si="9"/>
        <v>34.20700000000001</v>
      </c>
    </row>
    <row r="51" spans="1:19" ht="12.75" outlineLevel="2">
      <c r="A51" s="118" t="s">
        <v>224</v>
      </c>
      <c r="B51" s="118" t="s">
        <v>129</v>
      </c>
      <c r="C51" s="118" t="s">
        <v>213</v>
      </c>
      <c r="D51" s="118" t="s">
        <v>225</v>
      </c>
      <c r="E51" s="118" t="s">
        <v>42</v>
      </c>
      <c r="F51" s="118" t="s">
        <v>226</v>
      </c>
      <c r="G51" s="118" t="s">
        <v>8</v>
      </c>
      <c r="H51" s="118" t="s">
        <v>21</v>
      </c>
      <c r="I51" s="97">
        <v>1562</v>
      </c>
      <c r="J51" s="129">
        <v>461.149</v>
      </c>
      <c r="K51" s="98">
        <v>0.1</v>
      </c>
      <c r="L51" s="129">
        <v>156.2</v>
      </c>
      <c r="M51" s="129"/>
      <c r="N51" s="98"/>
      <c r="O51" s="129"/>
      <c r="P51" s="129"/>
      <c r="Q51" s="98"/>
      <c r="R51" s="129"/>
      <c r="S51" s="129">
        <f t="shared" si="9"/>
        <v>617.3489999999999</v>
      </c>
    </row>
    <row r="52" spans="1:19" ht="12.75" outlineLevel="2">
      <c r="A52" s="118" t="s">
        <v>224</v>
      </c>
      <c r="B52" s="118" t="s">
        <v>129</v>
      </c>
      <c r="C52" s="118" t="s">
        <v>213</v>
      </c>
      <c r="D52" s="118" t="s">
        <v>225</v>
      </c>
      <c r="E52" s="118" t="s">
        <v>42</v>
      </c>
      <c r="F52" s="118" t="s">
        <v>226</v>
      </c>
      <c r="G52" s="118" t="s">
        <v>22</v>
      </c>
      <c r="H52" s="118" t="s">
        <v>23</v>
      </c>
      <c r="I52" s="97"/>
      <c r="J52" s="129"/>
      <c r="K52" s="118"/>
      <c r="L52" s="129"/>
      <c r="M52" s="129"/>
      <c r="N52" s="98"/>
      <c r="O52" s="129"/>
      <c r="P52" s="129">
        <v>180</v>
      </c>
      <c r="Q52" s="98"/>
      <c r="R52" s="129"/>
      <c r="S52" s="129">
        <f t="shared" si="9"/>
        <v>180</v>
      </c>
    </row>
    <row r="53" spans="1:19" ht="12.75" outlineLevel="2">
      <c r="A53" s="118" t="s">
        <v>224</v>
      </c>
      <c r="B53" s="118" t="s">
        <v>129</v>
      </c>
      <c r="C53" s="118" t="s">
        <v>213</v>
      </c>
      <c r="D53" s="118" t="s">
        <v>225</v>
      </c>
      <c r="E53" s="118" t="s">
        <v>42</v>
      </c>
      <c r="F53" s="118" t="s">
        <v>226</v>
      </c>
      <c r="G53" s="118" t="s">
        <v>22</v>
      </c>
      <c r="H53" s="118" t="s">
        <v>62</v>
      </c>
      <c r="I53" s="97"/>
      <c r="J53" s="129"/>
      <c r="K53" s="98"/>
      <c r="L53" s="129"/>
      <c r="M53" s="129"/>
      <c r="N53" s="98">
        <v>0.8</v>
      </c>
      <c r="O53" s="129">
        <f>+$O$1*N53</f>
        <v>57.6</v>
      </c>
      <c r="P53" s="129"/>
      <c r="Q53" s="98"/>
      <c r="R53" s="129"/>
      <c r="S53" s="129">
        <f t="shared" si="9"/>
        <v>57.6</v>
      </c>
    </row>
    <row r="54" spans="1:20" ht="12.75" outlineLevel="2">
      <c r="A54" s="118" t="s">
        <v>224</v>
      </c>
      <c r="B54" s="118" t="s">
        <v>129</v>
      </c>
      <c r="C54" s="118" t="s">
        <v>213</v>
      </c>
      <c r="D54" s="118" t="s">
        <v>225</v>
      </c>
      <c r="E54" s="118" t="s">
        <v>42</v>
      </c>
      <c r="F54" s="118" t="s">
        <v>226</v>
      </c>
      <c r="G54" s="118" t="s">
        <v>22</v>
      </c>
      <c r="H54" s="118" t="s">
        <v>24</v>
      </c>
      <c r="I54" s="97"/>
      <c r="J54" s="129"/>
      <c r="K54" s="98"/>
      <c r="L54" s="129"/>
      <c r="M54" s="129"/>
      <c r="N54" s="98"/>
      <c r="O54" s="129"/>
      <c r="P54" s="129"/>
      <c r="Q54" s="98">
        <v>0.4</v>
      </c>
      <c r="R54" s="129">
        <f>+$R$1*Q54</f>
        <v>1254</v>
      </c>
      <c r="S54" s="129">
        <f t="shared" si="9"/>
        <v>1254</v>
      </c>
      <c r="T54" s="88" t="s">
        <v>139</v>
      </c>
    </row>
    <row r="55" spans="1:19" ht="12.75" outlineLevel="1">
      <c r="A55" s="115" t="s">
        <v>1227</v>
      </c>
      <c r="B55" s="115"/>
      <c r="C55" s="115"/>
      <c r="D55" s="115"/>
      <c r="E55" s="115"/>
      <c r="F55" s="115"/>
      <c r="G55" s="115"/>
      <c r="H55" s="115"/>
      <c r="I55" s="116">
        <f>SUBTOTAL(9,I46:I54)</f>
        <v>3773</v>
      </c>
      <c r="J55" s="104">
        <f>SUBTOTAL(9,J46:J54)</f>
        <v>2713.064</v>
      </c>
      <c r="K55" s="115"/>
      <c r="L55" s="104">
        <f aca="true" t="shared" si="10" ref="L55:S55">SUBTOTAL(9,L46:L54)</f>
        <v>292.14</v>
      </c>
      <c r="M55" s="104">
        <f t="shared" si="10"/>
        <v>0</v>
      </c>
      <c r="N55" s="103">
        <f t="shared" si="10"/>
        <v>0.8</v>
      </c>
      <c r="O55" s="104">
        <f t="shared" si="10"/>
        <v>57.6</v>
      </c>
      <c r="P55" s="104">
        <f t="shared" si="10"/>
        <v>180</v>
      </c>
      <c r="Q55" s="115">
        <f t="shared" si="10"/>
        <v>0.4</v>
      </c>
      <c r="R55" s="104">
        <f t="shared" si="10"/>
        <v>1254</v>
      </c>
      <c r="S55" s="104">
        <f t="shared" si="10"/>
        <v>4496.804</v>
      </c>
    </row>
    <row r="56" spans="1:19" ht="12.75" outlineLevel="2">
      <c r="A56" s="118" t="s">
        <v>219</v>
      </c>
      <c r="B56" s="118" t="s">
        <v>129</v>
      </c>
      <c r="C56" s="118" t="s">
        <v>213</v>
      </c>
      <c r="D56" s="118" t="s">
        <v>220</v>
      </c>
      <c r="E56" s="118" t="s">
        <v>42</v>
      </c>
      <c r="F56" s="118" t="s">
        <v>221</v>
      </c>
      <c r="G56" s="118" t="s">
        <v>8</v>
      </c>
      <c r="H56" s="118" t="s">
        <v>16</v>
      </c>
      <c r="I56" s="97">
        <v>3</v>
      </c>
      <c r="J56" s="129">
        <v>1.23</v>
      </c>
      <c r="K56" s="98">
        <v>0.06</v>
      </c>
      <c r="L56" s="129">
        <v>0.18</v>
      </c>
      <c r="M56" s="129"/>
      <c r="N56" s="98"/>
      <c r="O56" s="129"/>
      <c r="P56" s="129"/>
      <c r="Q56" s="118"/>
      <c r="R56" s="129"/>
      <c r="S56" s="129">
        <f>+R56+P56+O56+M56+L56+J56</f>
        <v>1.41</v>
      </c>
    </row>
    <row r="57" spans="1:19" ht="12.75" outlineLevel="2">
      <c r="A57" s="118" t="s">
        <v>219</v>
      </c>
      <c r="B57" s="118" t="s">
        <v>129</v>
      </c>
      <c r="C57" s="118" t="s">
        <v>213</v>
      </c>
      <c r="D57" s="118" t="s">
        <v>220</v>
      </c>
      <c r="E57" s="118" t="s">
        <v>42</v>
      </c>
      <c r="F57" s="118" t="s">
        <v>221</v>
      </c>
      <c r="G57" s="118" t="s">
        <v>8</v>
      </c>
      <c r="H57" s="118" t="s">
        <v>19</v>
      </c>
      <c r="I57" s="97">
        <v>7</v>
      </c>
      <c r="J57" s="129">
        <v>6.54</v>
      </c>
      <c r="K57" s="98">
        <v>0.06</v>
      </c>
      <c r="L57" s="129">
        <v>0.42</v>
      </c>
      <c r="M57" s="129"/>
      <c r="N57" s="98"/>
      <c r="O57" s="129"/>
      <c r="P57" s="129"/>
      <c r="Q57" s="118"/>
      <c r="R57" s="129"/>
      <c r="S57" s="129">
        <f>+R57+P57+O57+M57+L57+J57</f>
        <v>6.96</v>
      </c>
    </row>
    <row r="58" spans="1:19" ht="12.75" outlineLevel="2">
      <c r="A58" s="118" t="s">
        <v>219</v>
      </c>
      <c r="B58" s="118" t="s">
        <v>129</v>
      </c>
      <c r="C58" s="118" t="s">
        <v>213</v>
      </c>
      <c r="D58" s="118" t="s">
        <v>220</v>
      </c>
      <c r="E58" s="118" t="s">
        <v>42</v>
      </c>
      <c r="F58" s="118" t="s">
        <v>221</v>
      </c>
      <c r="G58" s="118" t="s">
        <v>8</v>
      </c>
      <c r="H58" s="118" t="s">
        <v>21</v>
      </c>
      <c r="I58" s="97">
        <v>865</v>
      </c>
      <c r="J58" s="129">
        <v>253.68200000000002</v>
      </c>
      <c r="K58" s="98">
        <v>0.1</v>
      </c>
      <c r="L58" s="129">
        <v>86.5</v>
      </c>
      <c r="M58" s="129"/>
      <c r="N58" s="98"/>
      <c r="O58" s="129"/>
      <c r="P58" s="129"/>
      <c r="Q58" s="118"/>
      <c r="R58" s="129"/>
      <c r="S58" s="129">
        <f>+R58+P58+O58+M58+L58+J58</f>
        <v>340.182</v>
      </c>
    </row>
    <row r="59" spans="1:19" ht="12.75" outlineLevel="2">
      <c r="A59" s="118" t="s">
        <v>219</v>
      </c>
      <c r="B59" s="118" t="s">
        <v>129</v>
      </c>
      <c r="C59" s="118" t="s">
        <v>213</v>
      </c>
      <c r="D59" s="118" t="s">
        <v>220</v>
      </c>
      <c r="E59" s="118" t="s">
        <v>42</v>
      </c>
      <c r="F59" s="118" t="s">
        <v>221</v>
      </c>
      <c r="G59" s="118" t="s">
        <v>22</v>
      </c>
      <c r="H59" s="118" t="s">
        <v>23</v>
      </c>
      <c r="I59" s="97"/>
      <c r="J59" s="129"/>
      <c r="K59" s="118"/>
      <c r="L59" s="129"/>
      <c r="M59" s="129"/>
      <c r="N59" s="98"/>
      <c r="O59" s="129"/>
      <c r="P59" s="129">
        <v>60</v>
      </c>
      <c r="Q59" s="118"/>
      <c r="R59" s="129"/>
      <c r="S59" s="129">
        <f>+R59+P59+O59+M59+L59+J59</f>
        <v>60</v>
      </c>
    </row>
    <row r="60" spans="1:19" ht="12.75" outlineLevel="1">
      <c r="A60" s="115" t="s">
        <v>1276</v>
      </c>
      <c r="B60" s="115"/>
      <c r="C60" s="115"/>
      <c r="D60" s="115"/>
      <c r="E60" s="115"/>
      <c r="F60" s="115"/>
      <c r="G60" s="115"/>
      <c r="H60" s="115"/>
      <c r="I60" s="116">
        <f>SUBTOTAL(9,I56:I59)</f>
        <v>875</v>
      </c>
      <c r="J60" s="104">
        <f>SUBTOTAL(9,J56:J59)</f>
        <v>261.452</v>
      </c>
      <c r="K60" s="115"/>
      <c r="L60" s="104">
        <f aca="true" t="shared" si="11" ref="L60:S60">SUBTOTAL(9,L56:L59)</f>
        <v>87.1</v>
      </c>
      <c r="M60" s="104">
        <f t="shared" si="11"/>
        <v>0</v>
      </c>
      <c r="N60" s="103">
        <f t="shared" si="11"/>
        <v>0</v>
      </c>
      <c r="O60" s="104">
        <f t="shared" si="11"/>
        <v>0</v>
      </c>
      <c r="P60" s="104">
        <f t="shared" si="11"/>
        <v>60</v>
      </c>
      <c r="Q60" s="115">
        <f t="shared" si="11"/>
        <v>0</v>
      </c>
      <c r="R60" s="104">
        <f t="shared" si="11"/>
        <v>0</v>
      </c>
      <c r="S60" s="104">
        <f t="shared" si="11"/>
        <v>408.552</v>
      </c>
    </row>
    <row r="61" spans="1:19" ht="12.75" outlineLevel="2">
      <c r="A61" s="118" t="s">
        <v>130</v>
      </c>
      <c r="B61" s="118" t="s">
        <v>129</v>
      </c>
      <c r="C61" s="118" t="s">
        <v>131</v>
      </c>
      <c r="D61" s="118" t="s">
        <v>132</v>
      </c>
      <c r="E61" s="118"/>
      <c r="F61" s="118"/>
      <c r="G61" s="118" t="s">
        <v>8</v>
      </c>
      <c r="H61" s="118" t="s">
        <v>28</v>
      </c>
      <c r="I61" s="97">
        <v>49</v>
      </c>
      <c r="J61" s="129">
        <v>63.2</v>
      </c>
      <c r="K61" s="98">
        <v>0.06</v>
      </c>
      <c r="L61" s="129">
        <v>2.94</v>
      </c>
      <c r="M61" s="129"/>
      <c r="N61" s="98"/>
      <c r="O61" s="129"/>
      <c r="P61" s="129"/>
      <c r="Q61" s="118"/>
      <c r="R61" s="129"/>
      <c r="S61" s="129">
        <f aca="true" t="shared" si="12" ref="S61:S69">+R61+P61+O61+M61+L61+J61</f>
        <v>66.14</v>
      </c>
    </row>
    <row r="62" spans="1:19" ht="12.75" outlineLevel="2">
      <c r="A62" s="118" t="s">
        <v>130</v>
      </c>
      <c r="B62" s="118" t="s">
        <v>129</v>
      </c>
      <c r="C62" s="118" t="s">
        <v>131</v>
      </c>
      <c r="D62" s="118" t="s">
        <v>132</v>
      </c>
      <c r="E62" s="118"/>
      <c r="F62" s="118"/>
      <c r="G62" s="118" t="s">
        <v>8</v>
      </c>
      <c r="H62" s="118" t="s">
        <v>16</v>
      </c>
      <c r="I62" s="97">
        <v>128</v>
      </c>
      <c r="J62" s="129">
        <v>54.69</v>
      </c>
      <c r="K62" s="98">
        <v>0.06</v>
      </c>
      <c r="L62" s="129">
        <v>7.68</v>
      </c>
      <c r="M62" s="129"/>
      <c r="N62" s="98"/>
      <c r="O62" s="129"/>
      <c r="P62" s="129"/>
      <c r="Q62" s="118"/>
      <c r="R62" s="129"/>
      <c r="S62" s="129">
        <f t="shared" si="12"/>
        <v>62.37</v>
      </c>
    </row>
    <row r="63" spans="1:19" ht="12.75" outlineLevel="2">
      <c r="A63" s="118" t="s">
        <v>130</v>
      </c>
      <c r="B63" s="118" t="s">
        <v>129</v>
      </c>
      <c r="C63" s="118" t="s">
        <v>131</v>
      </c>
      <c r="D63" s="118" t="s">
        <v>132</v>
      </c>
      <c r="E63" s="118"/>
      <c r="F63" s="118"/>
      <c r="G63" s="118" t="s">
        <v>8</v>
      </c>
      <c r="H63" s="118" t="s">
        <v>18</v>
      </c>
      <c r="I63" s="97">
        <v>179</v>
      </c>
      <c r="J63" s="129">
        <v>106.05799999999999</v>
      </c>
      <c r="K63" s="98">
        <v>0.06</v>
      </c>
      <c r="L63" s="129">
        <v>10.74</v>
      </c>
      <c r="M63" s="129"/>
      <c r="N63" s="98"/>
      <c r="O63" s="129"/>
      <c r="P63" s="129"/>
      <c r="Q63" s="118"/>
      <c r="R63" s="129"/>
      <c r="S63" s="129">
        <f t="shared" si="12"/>
        <v>116.79799999999999</v>
      </c>
    </row>
    <row r="64" spans="1:19" ht="12.75" outlineLevel="2">
      <c r="A64" s="118" t="s">
        <v>130</v>
      </c>
      <c r="B64" s="118" t="s">
        <v>129</v>
      </c>
      <c r="C64" s="118" t="s">
        <v>131</v>
      </c>
      <c r="D64" s="118" t="s">
        <v>132</v>
      </c>
      <c r="E64" s="118"/>
      <c r="F64" s="118"/>
      <c r="G64" s="118" t="s">
        <v>8</v>
      </c>
      <c r="H64" s="118" t="s">
        <v>19</v>
      </c>
      <c r="I64" s="97">
        <v>1285</v>
      </c>
      <c r="J64" s="129">
        <v>890.0320000000002</v>
      </c>
      <c r="K64" s="98">
        <v>0.06</v>
      </c>
      <c r="L64" s="129">
        <v>77.1</v>
      </c>
      <c r="M64" s="129"/>
      <c r="N64" s="98"/>
      <c r="O64" s="129"/>
      <c r="P64" s="129"/>
      <c r="Q64" s="118"/>
      <c r="R64" s="129"/>
      <c r="S64" s="129">
        <f t="shared" si="12"/>
        <v>967.1320000000002</v>
      </c>
    </row>
    <row r="65" spans="1:19" ht="12.75" outlineLevel="2">
      <c r="A65" s="118" t="s">
        <v>130</v>
      </c>
      <c r="B65" s="118" t="s">
        <v>129</v>
      </c>
      <c r="C65" s="118" t="s">
        <v>131</v>
      </c>
      <c r="D65" s="118" t="s">
        <v>132</v>
      </c>
      <c r="E65" s="118"/>
      <c r="F65" s="118"/>
      <c r="G65" s="118" t="s">
        <v>8</v>
      </c>
      <c r="H65" s="118" t="s">
        <v>29</v>
      </c>
      <c r="I65" s="97">
        <v>35</v>
      </c>
      <c r="J65" s="129">
        <v>29.01</v>
      </c>
      <c r="K65" s="98">
        <v>0.06</v>
      </c>
      <c r="L65" s="129">
        <v>2.1</v>
      </c>
      <c r="M65" s="129"/>
      <c r="N65" s="98"/>
      <c r="O65" s="129"/>
      <c r="P65" s="129"/>
      <c r="Q65" s="118"/>
      <c r="R65" s="129"/>
      <c r="S65" s="129">
        <f t="shared" si="12"/>
        <v>31.110000000000003</v>
      </c>
    </row>
    <row r="66" spans="1:19" ht="12.75" outlineLevel="2">
      <c r="A66" s="118" t="s">
        <v>130</v>
      </c>
      <c r="B66" s="118" t="s">
        <v>129</v>
      </c>
      <c r="C66" s="118" t="s">
        <v>131</v>
      </c>
      <c r="D66" s="118" t="s">
        <v>132</v>
      </c>
      <c r="E66" s="118"/>
      <c r="F66" s="118"/>
      <c r="G66" s="118" t="s">
        <v>8</v>
      </c>
      <c r="H66" s="118" t="s">
        <v>31</v>
      </c>
      <c r="I66" s="97">
        <v>241</v>
      </c>
      <c r="J66" s="129">
        <v>91.794</v>
      </c>
      <c r="K66" s="98">
        <v>0.1</v>
      </c>
      <c r="L66" s="129">
        <v>24.1</v>
      </c>
      <c r="M66" s="129"/>
      <c r="N66" s="98"/>
      <c r="O66" s="129"/>
      <c r="P66" s="129"/>
      <c r="Q66" s="118"/>
      <c r="R66" s="129"/>
      <c r="S66" s="129">
        <f t="shared" si="12"/>
        <v>115.894</v>
      </c>
    </row>
    <row r="67" spans="1:19" ht="12.75" outlineLevel="2">
      <c r="A67" s="118" t="s">
        <v>130</v>
      </c>
      <c r="B67" s="118" t="s">
        <v>129</v>
      </c>
      <c r="C67" s="118" t="s">
        <v>131</v>
      </c>
      <c r="D67" s="118" t="s">
        <v>132</v>
      </c>
      <c r="E67" s="118"/>
      <c r="F67" s="118"/>
      <c r="G67" s="118" t="s">
        <v>8</v>
      </c>
      <c r="H67" s="118" t="s">
        <v>21</v>
      </c>
      <c r="I67" s="97">
        <v>1313</v>
      </c>
      <c r="J67" s="129">
        <v>397.85400000000004</v>
      </c>
      <c r="K67" s="98">
        <v>0.1</v>
      </c>
      <c r="L67" s="129">
        <v>131.3</v>
      </c>
      <c r="M67" s="129"/>
      <c r="N67" s="98"/>
      <c r="O67" s="129"/>
      <c r="P67" s="129"/>
      <c r="Q67" s="118"/>
      <c r="R67" s="129"/>
      <c r="S67" s="129">
        <f t="shared" si="12"/>
        <v>529.154</v>
      </c>
    </row>
    <row r="68" spans="1:19" ht="12.75" outlineLevel="2">
      <c r="A68" s="118" t="s">
        <v>130</v>
      </c>
      <c r="B68" s="118" t="s">
        <v>129</v>
      </c>
      <c r="C68" s="118" t="s">
        <v>131</v>
      </c>
      <c r="D68" s="118" t="s">
        <v>132</v>
      </c>
      <c r="E68" s="118"/>
      <c r="F68" s="118"/>
      <c r="G68" s="118" t="s">
        <v>22</v>
      </c>
      <c r="H68" s="118" t="s">
        <v>23</v>
      </c>
      <c r="I68" s="97"/>
      <c r="J68" s="129"/>
      <c r="K68" s="118"/>
      <c r="L68" s="129"/>
      <c r="M68" s="129"/>
      <c r="N68" s="98"/>
      <c r="O68" s="129"/>
      <c r="P68" s="129">
        <v>180</v>
      </c>
      <c r="Q68" s="118"/>
      <c r="R68" s="129"/>
      <c r="S68" s="129">
        <f t="shared" si="12"/>
        <v>180</v>
      </c>
    </row>
    <row r="69" spans="1:19" ht="12.75" outlineLevel="2">
      <c r="A69" s="118" t="s">
        <v>130</v>
      </c>
      <c r="B69" s="118" t="s">
        <v>129</v>
      </c>
      <c r="C69" s="118" t="s">
        <v>131</v>
      </c>
      <c r="D69" s="118" t="s">
        <v>132</v>
      </c>
      <c r="E69" s="118"/>
      <c r="F69" s="118"/>
      <c r="G69" s="118" t="s">
        <v>22</v>
      </c>
      <c r="H69" s="118" t="s">
        <v>62</v>
      </c>
      <c r="I69" s="97"/>
      <c r="J69" s="129"/>
      <c r="K69" s="98"/>
      <c r="L69" s="129"/>
      <c r="M69" s="129"/>
      <c r="N69" s="98">
        <v>1.3</v>
      </c>
      <c r="O69" s="129">
        <f>+$O$1*N69</f>
        <v>93.60000000000001</v>
      </c>
      <c r="P69" s="129"/>
      <c r="Q69" s="118"/>
      <c r="R69" s="129"/>
      <c r="S69" s="129">
        <f t="shared" si="12"/>
        <v>93.60000000000001</v>
      </c>
    </row>
    <row r="70" spans="1:19" ht="12.75" outlineLevel="1">
      <c r="A70" s="115" t="s">
        <v>1230</v>
      </c>
      <c r="B70" s="115"/>
      <c r="C70" s="115"/>
      <c r="D70" s="115"/>
      <c r="E70" s="115"/>
      <c r="F70" s="115"/>
      <c r="G70" s="115"/>
      <c r="H70" s="115"/>
      <c r="I70" s="116">
        <f>SUBTOTAL(9,I61:I69)</f>
        <v>3230</v>
      </c>
      <c r="J70" s="104">
        <f>SUBTOTAL(9,J61:J69)</f>
        <v>1632.6380000000001</v>
      </c>
      <c r="K70" s="115"/>
      <c r="L70" s="104">
        <f aca="true" t="shared" si="13" ref="L70:S70">SUBTOTAL(9,L61:L69)</f>
        <v>255.96</v>
      </c>
      <c r="M70" s="104">
        <f t="shared" si="13"/>
        <v>0</v>
      </c>
      <c r="N70" s="103">
        <f t="shared" si="13"/>
        <v>1.3</v>
      </c>
      <c r="O70" s="104">
        <f t="shared" si="13"/>
        <v>93.60000000000001</v>
      </c>
      <c r="P70" s="104">
        <f t="shared" si="13"/>
        <v>180</v>
      </c>
      <c r="Q70" s="115">
        <f t="shared" si="13"/>
        <v>0</v>
      </c>
      <c r="R70" s="104">
        <f t="shared" si="13"/>
        <v>0</v>
      </c>
      <c r="S70" s="104">
        <f t="shared" si="13"/>
        <v>2162.198</v>
      </c>
    </row>
    <row r="71" spans="1:19" ht="12.75" outlineLevel="2">
      <c r="A71" s="118" t="s">
        <v>212</v>
      </c>
      <c r="B71" s="118" t="s">
        <v>129</v>
      </c>
      <c r="C71" s="118" t="s">
        <v>213</v>
      </c>
      <c r="D71" s="118" t="s">
        <v>214</v>
      </c>
      <c r="E71" s="118" t="s">
        <v>42</v>
      </c>
      <c r="F71" s="118" t="s">
        <v>215</v>
      </c>
      <c r="G71" s="118" t="s">
        <v>8</v>
      </c>
      <c r="H71" s="118" t="s">
        <v>28</v>
      </c>
      <c r="I71" s="97">
        <v>25</v>
      </c>
      <c r="J71" s="129">
        <v>27.21</v>
      </c>
      <c r="K71" s="98">
        <v>0.06</v>
      </c>
      <c r="L71" s="129">
        <v>1.5</v>
      </c>
      <c r="M71" s="129"/>
      <c r="N71" s="98"/>
      <c r="O71" s="129"/>
      <c r="P71" s="129"/>
      <c r="Q71" s="98"/>
      <c r="R71" s="129"/>
      <c r="S71" s="129">
        <f aca="true" t="shared" si="14" ref="S71:S84">+R71+P71+O71+M71+L71+J71</f>
        <v>28.71</v>
      </c>
    </row>
    <row r="72" spans="1:19" ht="12.75" outlineLevel="2">
      <c r="A72" s="118" t="s">
        <v>212</v>
      </c>
      <c r="B72" s="118" t="s">
        <v>129</v>
      </c>
      <c r="C72" s="118" t="s">
        <v>213</v>
      </c>
      <c r="D72" s="118" t="s">
        <v>214</v>
      </c>
      <c r="E72" s="118" t="s">
        <v>42</v>
      </c>
      <c r="F72" s="118" t="s">
        <v>215</v>
      </c>
      <c r="G72" s="118" t="s">
        <v>8</v>
      </c>
      <c r="H72" s="118" t="s">
        <v>16</v>
      </c>
      <c r="I72" s="97">
        <v>110</v>
      </c>
      <c r="J72" s="129">
        <v>45.298</v>
      </c>
      <c r="K72" s="98">
        <v>0.06</v>
      </c>
      <c r="L72" s="129">
        <v>6.6</v>
      </c>
      <c r="M72" s="129"/>
      <c r="N72" s="98"/>
      <c r="O72" s="129"/>
      <c r="P72" s="129"/>
      <c r="Q72" s="98"/>
      <c r="R72" s="129"/>
      <c r="S72" s="129">
        <f t="shared" si="14"/>
        <v>51.898</v>
      </c>
    </row>
    <row r="73" spans="1:19" ht="12.75" outlineLevel="2">
      <c r="A73" s="118" t="s">
        <v>212</v>
      </c>
      <c r="B73" s="118" t="s">
        <v>129</v>
      </c>
      <c r="C73" s="118" t="s">
        <v>213</v>
      </c>
      <c r="D73" s="118" t="s">
        <v>214</v>
      </c>
      <c r="E73" s="118" t="s">
        <v>42</v>
      </c>
      <c r="F73" s="118" t="s">
        <v>215</v>
      </c>
      <c r="G73" s="118" t="s">
        <v>8</v>
      </c>
      <c r="H73" s="118" t="s">
        <v>18</v>
      </c>
      <c r="I73" s="97">
        <v>399</v>
      </c>
      <c r="J73" s="129">
        <v>213.831</v>
      </c>
      <c r="K73" s="98">
        <v>0.06</v>
      </c>
      <c r="L73" s="129">
        <v>23.94</v>
      </c>
      <c r="M73" s="129"/>
      <c r="N73" s="98"/>
      <c r="O73" s="129"/>
      <c r="P73" s="129"/>
      <c r="Q73" s="98"/>
      <c r="R73" s="129"/>
      <c r="S73" s="129">
        <f t="shared" si="14"/>
        <v>237.771</v>
      </c>
    </row>
    <row r="74" spans="1:19" ht="12.75" outlineLevel="2">
      <c r="A74" s="118" t="s">
        <v>212</v>
      </c>
      <c r="B74" s="118" t="s">
        <v>129</v>
      </c>
      <c r="C74" s="118" t="s">
        <v>213</v>
      </c>
      <c r="D74" s="118" t="s">
        <v>214</v>
      </c>
      <c r="E74" s="118" t="s">
        <v>42</v>
      </c>
      <c r="F74" s="118" t="s">
        <v>215</v>
      </c>
      <c r="G74" s="118" t="s">
        <v>8</v>
      </c>
      <c r="H74" s="118" t="s">
        <v>19</v>
      </c>
      <c r="I74" s="97">
        <v>1949</v>
      </c>
      <c r="J74" s="129">
        <v>999.0889999999999</v>
      </c>
      <c r="K74" s="98">
        <v>0.06</v>
      </c>
      <c r="L74" s="129">
        <v>116.76</v>
      </c>
      <c r="M74" s="129"/>
      <c r="N74" s="98"/>
      <c r="O74" s="129"/>
      <c r="P74" s="129"/>
      <c r="Q74" s="98"/>
      <c r="R74" s="129"/>
      <c r="S74" s="129">
        <f t="shared" si="14"/>
        <v>1115.849</v>
      </c>
    </row>
    <row r="75" spans="1:19" ht="12.75" outlineLevel="2">
      <c r="A75" s="118" t="s">
        <v>212</v>
      </c>
      <c r="B75" s="118" t="s">
        <v>129</v>
      </c>
      <c r="C75" s="118" t="s">
        <v>213</v>
      </c>
      <c r="D75" s="118" t="s">
        <v>214</v>
      </c>
      <c r="E75" s="118" t="s">
        <v>42</v>
      </c>
      <c r="F75" s="118" t="s">
        <v>215</v>
      </c>
      <c r="G75" s="118" t="s">
        <v>8</v>
      </c>
      <c r="H75" s="118" t="s">
        <v>29</v>
      </c>
      <c r="I75" s="97">
        <v>32</v>
      </c>
      <c r="J75" s="129">
        <v>17.28</v>
      </c>
      <c r="K75" s="98">
        <v>0.06</v>
      </c>
      <c r="L75" s="129">
        <v>1.92</v>
      </c>
      <c r="M75" s="129"/>
      <c r="N75" s="98"/>
      <c r="O75" s="129"/>
      <c r="P75" s="129"/>
      <c r="Q75" s="98"/>
      <c r="R75" s="129"/>
      <c r="S75" s="129">
        <f t="shared" si="14"/>
        <v>19.200000000000003</v>
      </c>
    </row>
    <row r="76" spans="1:19" ht="12.75" outlineLevel="2">
      <c r="A76" s="118" t="s">
        <v>212</v>
      </c>
      <c r="B76" s="118" t="s">
        <v>129</v>
      </c>
      <c r="C76" s="118" t="s">
        <v>213</v>
      </c>
      <c r="D76" s="118" t="s">
        <v>214</v>
      </c>
      <c r="E76" s="118" t="s">
        <v>42</v>
      </c>
      <c r="F76" s="118" t="s">
        <v>215</v>
      </c>
      <c r="G76" s="118" t="s">
        <v>8</v>
      </c>
      <c r="H76" s="118" t="s">
        <v>51</v>
      </c>
      <c r="I76" s="97">
        <v>0</v>
      </c>
      <c r="J76" s="129">
        <v>90</v>
      </c>
      <c r="K76" s="98"/>
      <c r="L76" s="129">
        <v>0</v>
      </c>
      <c r="M76" s="129"/>
      <c r="N76" s="98"/>
      <c r="O76" s="129"/>
      <c r="P76" s="129"/>
      <c r="Q76" s="98"/>
      <c r="R76" s="129"/>
      <c r="S76" s="129">
        <f t="shared" si="14"/>
        <v>90</v>
      </c>
    </row>
    <row r="77" spans="1:19" ht="12.75" outlineLevel="2">
      <c r="A77" s="118" t="s">
        <v>212</v>
      </c>
      <c r="B77" s="118" t="s">
        <v>129</v>
      </c>
      <c r="C77" s="118" t="s">
        <v>213</v>
      </c>
      <c r="D77" s="118" t="s">
        <v>214</v>
      </c>
      <c r="E77" s="118" t="s">
        <v>42</v>
      </c>
      <c r="F77" s="118" t="s">
        <v>215</v>
      </c>
      <c r="G77" s="118" t="s">
        <v>8</v>
      </c>
      <c r="H77" s="118" t="s">
        <v>31</v>
      </c>
      <c r="I77" s="97">
        <v>1398</v>
      </c>
      <c r="J77" s="129">
        <v>410.29300000000006</v>
      </c>
      <c r="K77" s="98">
        <v>0.1</v>
      </c>
      <c r="L77" s="129">
        <v>139.8</v>
      </c>
      <c r="M77" s="129"/>
      <c r="N77" s="98"/>
      <c r="O77" s="129"/>
      <c r="P77" s="129"/>
      <c r="Q77" s="98"/>
      <c r="R77" s="129"/>
      <c r="S77" s="129">
        <f t="shared" si="14"/>
        <v>550.0930000000001</v>
      </c>
    </row>
    <row r="78" spans="1:19" ht="12.75" outlineLevel="2">
      <c r="A78" s="118" t="s">
        <v>212</v>
      </c>
      <c r="B78" s="118" t="s">
        <v>129</v>
      </c>
      <c r="C78" s="118" t="s">
        <v>213</v>
      </c>
      <c r="D78" s="118" t="s">
        <v>214</v>
      </c>
      <c r="E78" s="118" t="s">
        <v>42</v>
      </c>
      <c r="F78" s="118" t="s">
        <v>215</v>
      </c>
      <c r="G78" s="118" t="s">
        <v>8</v>
      </c>
      <c r="H78" s="118" t="s">
        <v>32</v>
      </c>
      <c r="I78" s="97">
        <v>4</v>
      </c>
      <c r="J78" s="129">
        <v>2.52</v>
      </c>
      <c r="K78" s="98">
        <v>0.06</v>
      </c>
      <c r="L78" s="129">
        <v>0.24</v>
      </c>
      <c r="M78" s="129"/>
      <c r="N78" s="98"/>
      <c r="O78" s="129"/>
      <c r="P78" s="129"/>
      <c r="Q78" s="98"/>
      <c r="R78" s="129"/>
      <c r="S78" s="129">
        <f t="shared" si="14"/>
        <v>2.76</v>
      </c>
    </row>
    <row r="79" spans="1:19" ht="12.75" outlineLevel="2">
      <c r="A79" s="118" t="s">
        <v>212</v>
      </c>
      <c r="B79" s="118" t="s">
        <v>129</v>
      </c>
      <c r="C79" s="118" t="s">
        <v>213</v>
      </c>
      <c r="D79" s="118" t="s">
        <v>214</v>
      </c>
      <c r="E79" s="118" t="s">
        <v>42</v>
      </c>
      <c r="F79" s="118" t="s">
        <v>215</v>
      </c>
      <c r="G79" s="118" t="s">
        <v>8</v>
      </c>
      <c r="H79" s="118" t="s">
        <v>20</v>
      </c>
      <c r="I79" s="97">
        <v>1</v>
      </c>
      <c r="J79" s="129">
        <v>1.97</v>
      </c>
      <c r="K79" s="98">
        <v>0.06</v>
      </c>
      <c r="L79" s="129">
        <v>0.06</v>
      </c>
      <c r="M79" s="129"/>
      <c r="N79" s="98"/>
      <c r="O79" s="129"/>
      <c r="P79" s="129"/>
      <c r="Q79" s="98"/>
      <c r="R79" s="129"/>
      <c r="S79" s="129">
        <f t="shared" si="14"/>
        <v>2.03</v>
      </c>
    </row>
    <row r="80" spans="1:19" ht="12.75" outlineLevel="2">
      <c r="A80" s="118" t="s">
        <v>212</v>
      </c>
      <c r="B80" s="118" t="s">
        <v>129</v>
      </c>
      <c r="C80" s="118" t="s">
        <v>213</v>
      </c>
      <c r="D80" s="118" t="s">
        <v>214</v>
      </c>
      <c r="E80" s="118" t="s">
        <v>42</v>
      </c>
      <c r="F80" s="118" t="s">
        <v>215</v>
      </c>
      <c r="G80" s="118" t="s">
        <v>8</v>
      </c>
      <c r="H80" s="118" t="s">
        <v>21</v>
      </c>
      <c r="I80" s="97">
        <v>6159</v>
      </c>
      <c r="J80" s="129">
        <v>1838.605</v>
      </c>
      <c r="K80" s="98">
        <v>0.1</v>
      </c>
      <c r="L80" s="129">
        <v>615.9</v>
      </c>
      <c r="M80" s="129"/>
      <c r="N80" s="98"/>
      <c r="O80" s="129"/>
      <c r="P80" s="129"/>
      <c r="Q80" s="98"/>
      <c r="R80" s="129"/>
      <c r="S80" s="129">
        <f t="shared" si="14"/>
        <v>2454.505</v>
      </c>
    </row>
    <row r="81" spans="1:19" ht="12.75" outlineLevel="2">
      <c r="A81" s="118" t="s">
        <v>212</v>
      </c>
      <c r="B81" s="118" t="s">
        <v>129</v>
      </c>
      <c r="C81" s="118" t="s">
        <v>213</v>
      </c>
      <c r="D81" s="118" t="s">
        <v>214</v>
      </c>
      <c r="E81" s="118" t="s">
        <v>42</v>
      </c>
      <c r="F81" s="118" t="s">
        <v>215</v>
      </c>
      <c r="G81" s="118" t="s">
        <v>8</v>
      </c>
      <c r="H81" s="118" t="s">
        <v>61</v>
      </c>
      <c r="I81" s="97">
        <v>39</v>
      </c>
      <c r="J81" s="129">
        <v>11.427000000000001</v>
      </c>
      <c r="K81" s="98">
        <v>0.06</v>
      </c>
      <c r="L81" s="129">
        <v>2.34</v>
      </c>
      <c r="M81" s="129"/>
      <c r="N81" s="98"/>
      <c r="O81" s="129"/>
      <c r="P81" s="129"/>
      <c r="Q81" s="98"/>
      <c r="R81" s="129"/>
      <c r="S81" s="129">
        <f t="shared" si="14"/>
        <v>13.767000000000001</v>
      </c>
    </row>
    <row r="82" spans="1:19" ht="12.75" outlineLevel="2">
      <c r="A82" s="118" t="s">
        <v>212</v>
      </c>
      <c r="B82" s="118" t="s">
        <v>129</v>
      </c>
      <c r="C82" s="118" t="s">
        <v>213</v>
      </c>
      <c r="D82" s="118" t="s">
        <v>214</v>
      </c>
      <c r="E82" s="118" t="s">
        <v>42</v>
      </c>
      <c r="F82" s="118" t="s">
        <v>215</v>
      </c>
      <c r="G82" s="118" t="s">
        <v>22</v>
      </c>
      <c r="H82" s="118" t="s">
        <v>23</v>
      </c>
      <c r="I82" s="97"/>
      <c r="J82" s="129"/>
      <c r="K82" s="118"/>
      <c r="L82" s="129"/>
      <c r="M82" s="129"/>
      <c r="N82" s="98"/>
      <c r="O82" s="129"/>
      <c r="P82" s="129">
        <v>180</v>
      </c>
      <c r="Q82" s="98"/>
      <c r="R82" s="129"/>
      <c r="S82" s="129">
        <f t="shared" si="14"/>
        <v>180</v>
      </c>
    </row>
    <row r="83" spans="1:19" ht="12.75" outlineLevel="2">
      <c r="A83" s="118" t="s">
        <v>212</v>
      </c>
      <c r="B83" s="118" t="s">
        <v>129</v>
      </c>
      <c r="C83" s="118" t="s">
        <v>213</v>
      </c>
      <c r="D83" s="118" t="s">
        <v>214</v>
      </c>
      <c r="E83" s="118" t="s">
        <v>42</v>
      </c>
      <c r="F83" s="118" t="s">
        <v>215</v>
      </c>
      <c r="G83" s="118" t="s">
        <v>22</v>
      </c>
      <c r="H83" s="118" t="s">
        <v>62</v>
      </c>
      <c r="I83" s="97"/>
      <c r="J83" s="129"/>
      <c r="K83" s="98"/>
      <c r="L83" s="129"/>
      <c r="M83" s="129"/>
      <c r="N83" s="98">
        <v>4.25</v>
      </c>
      <c r="O83" s="129">
        <f>+$O$1*N83</f>
        <v>306</v>
      </c>
      <c r="P83" s="129"/>
      <c r="Q83" s="98"/>
      <c r="R83" s="129"/>
      <c r="S83" s="129">
        <f t="shared" si="14"/>
        <v>306</v>
      </c>
    </row>
    <row r="84" spans="1:20" ht="12.75" outlineLevel="2">
      <c r="A84" s="118" t="s">
        <v>212</v>
      </c>
      <c r="B84" s="118" t="s">
        <v>129</v>
      </c>
      <c r="C84" s="118" t="s">
        <v>213</v>
      </c>
      <c r="D84" s="118" t="s">
        <v>214</v>
      </c>
      <c r="E84" s="118" t="s">
        <v>42</v>
      </c>
      <c r="F84" s="118" t="s">
        <v>215</v>
      </c>
      <c r="G84" s="118" t="s">
        <v>22</v>
      </c>
      <c r="H84" s="118" t="s">
        <v>24</v>
      </c>
      <c r="I84" s="97"/>
      <c r="J84" s="129"/>
      <c r="K84" s="98"/>
      <c r="L84" s="129"/>
      <c r="M84" s="129"/>
      <c r="N84" s="98"/>
      <c r="O84" s="129"/>
      <c r="P84" s="129"/>
      <c r="Q84" s="98">
        <v>0.332</v>
      </c>
      <c r="R84" s="129">
        <f>+$R$1*Q84</f>
        <v>1040.8200000000002</v>
      </c>
      <c r="S84" s="129">
        <f t="shared" si="14"/>
        <v>1040.8200000000002</v>
      </c>
      <c r="T84" s="88" t="s">
        <v>216</v>
      </c>
    </row>
    <row r="85" spans="1:19" ht="12.75" outlineLevel="1">
      <c r="A85" s="115" t="s">
        <v>1225</v>
      </c>
      <c r="B85" s="115"/>
      <c r="C85" s="115"/>
      <c r="D85" s="115"/>
      <c r="E85" s="115"/>
      <c r="F85" s="115"/>
      <c r="G85" s="115"/>
      <c r="H85" s="115"/>
      <c r="I85" s="116">
        <f>SUBTOTAL(9,I71:I84)</f>
        <v>10116</v>
      </c>
      <c r="J85" s="104">
        <f>SUBTOTAL(9,J71:J84)</f>
        <v>3657.523</v>
      </c>
      <c r="K85" s="115"/>
      <c r="L85" s="104">
        <f aca="true" t="shared" si="15" ref="L85:S85">SUBTOTAL(9,L71:L84)</f>
        <v>909.0600000000001</v>
      </c>
      <c r="M85" s="104">
        <f t="shared" si="15"/>
        <v>0</v>
      </c>
      <c r="N85" s="103">
        <f t="shared" si="15"/>
        <v>4.25</v>
      </c>
      <c r="O85" s="104">
        <f t="shared" si="15"/>
        <v>306</v>
      </c>
      <c r="P85" s="104">
        <f t="shared" si="15"/>
        <v>180</v>
      </c>
      <c r="Q85" s="115">
        <f t="shared" si="15"/>
        <v>0.332</v>
      </c>
      <c r="R85" s="104">
        <f t="shared" si="15"/>
        <v>1040.8200000000002</v>
      </c>
      <c r="S85" s="104">
        <f t="shared" si="15"/>
        <v>6093.403</v>
      </c>
    </row>
    <row r="86" spans="1:19" ht="12.75" outlineLevel="2">
      <c r="A86" s="118" t="s">
        <v>222</v>
      </c>
      <c r="B86" s="118" t="s">
        <v>129</v>
      </c>
      <c r="C86" s="118" t="s">
        <v>131</v>
      </c>
      <c r="D86" s="118" t="s">
        <v>223</v>
      </c>
      <c r="E86" s="118" t="s">
        <v>42</v>
      </c>
      <c r="F86" s="118" t="s">
        <v>221</v>
      </c>
      <c r="G86" s="118" t="s">
        <v>8</v>
      </c>
      <c r="H86" s="118" t="s">
        <v>28</v>
      </c>
      <c r="I86" s="97">
        <v>41</v>
      </c>
      <c r="J86" s="129">
        <v>54.9</v>
      </c>
      <c r="K86" s="98">
        <v>0.06</v>
      </c>
      <c r="L86" s="129">
        <v>2.46</v>
      </c>
      <c r="M86" s="129"/>
      <c r="N86" s="98"/>
      <c r="O86" s="129"/>
      <c r="P86" s="129"/>
      <c r="Q86" s="118"/>
      <c r="R86" s="129"/>
      <c r="S86" s="129">
        <f>+R86+P86+O86+M86+L86+J86</f>
        <v>57.36</v>
      </c>
    </row>
    <row r="87" spans="1:19" ht="12.75" outlineLevel="2">
      <c r="A87" s="118" t="s">
        <v>222</v>
      </c>
      <c r="B87" s="118" t="s">
        <v>129</v>
      </c>
      <c r="C87" s="118" t="s">
        <v>131</v>
      </c>
      <c r="D87" s="118" t="s">
        <v>223</v>
      </c>
      <c r="E87" s="118" t="s">
        <v>42</v>
      </c>
      <c r="F87" s="118" t="s">
        <v>221</v>
      </c>
      <c r="G87" s="118" t="s">
        <v>8</v>
      </c>
      <c r="H87" s="118" t="s">
        <v>16</v>
      </c>
      <c r="I87" s="97">
        <v>8</v>
      </c>
      <c r="J87" s="129">
        <v>3.28</v>
      </c>
      <c r="K87" s="98">
        <v>0.06</v>
      </c>
      <c r="L87" s="129">
        <v>0.48</v>
      </c>
      <c r="M87" s="129"/>
      <c r="N87" s="98"/>
      <c r="O87" s="129"/>
      <c r="P87" s="129"/>
      <c r="Q87" s="118"/>
      <c r="R87" s="129"/>
      <c r="S87" s="129">
        <f>+R87+P87+O87+M87+L87+J87</f>
        <v>3.76</v>
      </c>
    </row>
    <row r="88" spans="1:19" ht="12.75" outlineLevel="2">
      <c r="A88" s="118" t="s">
        <v>222</v>
      </c>
      <c r="B88" s="118" t="s">
        <v>129</v>
      </c>
      <c r="C88" s="118" t="s">
        <v>131</v>
      </c>
      <c r="D88" s="118" t="s">
        <v>223</v>
      </c>
      <c r="E88" s="118" t="s">
        <v>42</v>
      </c>
      <c r="F88" s="118" t="s">
        <v>221</v>
      </c>
      <c r="G88" s="118" t="s">
        <v>8</v>
      </c>
      <c r="H88" s="118" t="s">
        <v>18</v>
      </c>
      <c r="I88" s="97">
        <v>17</v>
      </c>
      <c r="J88" s="129">
        <v>13.11</v>
      </c>
      <c r="K88" s="98">
        <v>0.06</v>
      </c>
      <c r="L88" s="129">
        <v>1.02</v>
      </c>
      <c r="M88" s="129"/>
      <c r="N88" s="98"/>
      <c r="O88" s="129"/>
      <c r="P88" s="129"/>
      <c r="Q88" s="118"/>
      <c r="R88" s="129"/>
      <c r="S88" s="129">
        <f>+R88+P88+O88+M88+L88+J88</f>
        <v>14.129999999999999</v>
      </c>
    </row>
    <row r="89" spans="1:19" ht="12.75" outlineLevel="2">
      <c r="A89" s="118" t="s">
        <v>222</v>
      </c>
      <c r="B89" s="118" t="s">
        <v>129</v>
      </c>
      <c r="C89" s="118" t="s">
        <v>131</v>
      </c>
      <c r="D89" s="118" t="s">
        <v>223</v>
      </c>
      <c r="E89" s="118" t="s">
        <v>42</v>
      </c>
      <c r="F89" s="118" t="s">
        <v>221</v>
      </c>
      <c r="G89" s="118" t="s">
        <v>8</v>
      </c>
      <c r="H89" s="118" t="s">
        <v>19</v>
      </c>
      <c r="I89" s="97">
        <v>243</v>
      </c>
      <c r="J89" s="129">
        <v>285.67</v>
      </c>
      <c r="K89" s="98">
        <v>0.06</v>
      </c>
      <c r="L89" s="129">
        <v>14.58</v>
      </c>
      <c r="M89" s="129"/>
      <c r="N89" s="98"/>
      <c r="O89" s="129"/>
      <c r="P89" s="129"/>
      <c r="Q89" s="118"/>
      <c r="R89" s="129"/>
      <c r="S89" s="129">
        <f>+R89+P89+O89+M89+L89+J89</f>
        <v>300.25</v>
      </c>
    </row>
    <row r="90" spans="1:19" ht="12.75" outlineLevel="2">
      <c r="A90" s="118" t="s">
        <v>222</v>
      </c>
      <c r="B90" s="118" t="s">
        <v>129</v>
      </c>
      <c r="C90" s="118" t="s">
        <v>131</v>
      </c>
      <c r="D90" s="118" t="s">
        <v>223</v>
      </c>
      <c r="E90" s="118" t="s">
        <v>42</v>
      </c>
      <c r="F90" s="118" t="s">
        <v>221</v>
      </c>
      <c r="G90" s="118" t="s">
        <v>22</v>
      </c>
      <c r="H90" s="118" t="s">
        <v>23</v>
      </c>
      <c r="I90" s="97"/>
      <c r="J90" s="129"/>
      <c r="K90" s="118"/>
      <c r="L90" s="129"/>
      <c r="M90" s="129"/>
      <c r="N90" s="98"/>
      <c r="O90" s="129"/>
      <c r="P90" s="129">
        <v>180</v>
      </c>
      <c r="Q90" s="118"/>
      <c r="R90" s="129"/>
      <c r="S90" s="129">
        <f>+R90+P90+O90+M90+L90+J90</f>
        <v>180</v>
      </c>
    </row>
    <row r="91" spans="1:19" ht="12.75" outlineLevel="1">
      <c r="A91" s="115" t="s">
        <v>1226</v>
      </c>
      <c r="B91" s="115"/>
      <c r="C91" s="115"/>
      <c r="D91" s="115"/>
      <c r="E91" s="115"/>
      <c r="F91" s="115"/>
      <c r="G91" s="115"/>
      <c r="H91" s="115"/>
      <c r="I91" s="116">
        <f>SUBTOTAL(9,I86:I90)</f>
        <v>309</v>
      </c>
      <c r="J91" s="104">
        <f>SUBTOTAL(9,J86:J90)</f>
        <v>356.96000000000004</v>
      </c>
      <c r="K91" s="115"/>
      <c r="L91" s="104">
        <f aca="true" t="shared" si="16" ref="L91:S91">SUBTOTAL(9,L86:L90)</f>
        <v>18.54</v>
      </c>
      <c r="M91" s="104">
        <f t="shared" si="16"/>
        <v>0</v>
      </c>
      <c r="N91" s="103">
        <f t="shared" si="16"/>
        <v>0</v>
      </c>
      <c r="O91" s="104">
        <f t="shared" si="16"/>
        <v>0</v>
      </c>
      <c r="P91" s="104">
        <f t="shared" si="16"/>
        <v>180</v>
      </c>
      <c r="Q91" s="115">
        <f t="shared" si="16"/>
        <v>0</v>
      </c>
      <c r="R91" s="104">
        <f t="shared" si="16"/>
        <v>0</v>
      </c>
      <c r="S91" s="104">
        <f t="shared" si="16"/>
        <v>555.5</v>
      </c>
    </row>
    <row r="92" spans="1:19" ht="12.75" outlineLevel="2">
      <c r="A92" s="118" t="s">
        <v>133</v>
      </c>
      <c r="B92" s="118" t="s">
        <v>129</v>
      </c>
      <c r="C92" s="118" t="s">
        <v>134</v>
      </c>
      <c r="D92" s="118" t="s">
        <v>134</v>
      </c>
      <c r="E92" s="118"/>
      <c r="F92" s="118"/>
      <c r="G92" s="118" t="s">
        <v>8</v>
      </c>
      <c r="H92" s="118" t="s">
        <v>28</v>
      </c>
      <c r="I92" s="97">
        <v>4</v>
      </c>
      <c r="J92" s="129">
        <v>4.56</v>
      </c>
      <c r="K92" s="98">
        <v>0.06</v>
      </c>
      <c r="L92" s="129">
        <v>0.24</v>
      </c>
      <c r="M92" s="129"/>
      <c r="N92" s="98"/>
      <c r="O92" s="129"/>
      <c r="P92" s="129"/>
      <c r="Q92" s="118"/>
      <c r="R92" s="129"/>
      <c r="S92" s="129">
        <f aca="true" t="shared" si="17" ref="S92:S99">+R92+P92+O92+M92+L92+J92</f>
        <v>4.8</v>
      </c>
    </row>
    <row r="93" spans="1:19" ht="12.75" outlineLevel="2">
      <c r="A93" s="118" t="s">
        <v>133</v>
      </c>
      <c r="B93" s="118" t="s">
        <v>129</v>
      </c>
      <c r="C93" s="118" t="s">
        <v>134</v>
      </c>
      <c r="D93" s="118" t="s">
        <v>134</v>
      </c>
      <c r="E93" s="118"/>
      <c r="F93" s="118"/>
      <c r="G93" s="118" t="s">
        <v>8</v>
      </c>
      <c r="H93" s="118" t="s">
        <v>16</v>
      </c>
      <c r="I93" s="97">
        <v>5</v>
      </c>
      <c r="J93" s="129">
        <v>2.05</v>
      </c>
      <c r="K93" s="98">
        <v>0.06</v>
      </c>
      <c r="L93" s="129">
        <v>0.3</v>
      </c>
      <c r="M93" s="129"/>
      <c r="N93" s="98"/>
      <c r="O93" s="129"/>
      <c r="P93" s="129"/>
      <c r="Q93" s="118"/>
      <c r="R93" s="129"/>
      <c r="S93" s="129">
        <f t="shared" si="17"/>
        <v>2.3499999999999996</v>
      </c>
    </row>
    <row r="94" spans="1:19" ht="12.75" outlineLevel="2">
      <c r="A94" s="118" t="s">
        <v>133</v>
      </c>
      <c r="B94" s="118" t="s">
        <v>129</v>
      </c>
      <c r="C94" s="118" t="s">
        <v>134</v>
      </c>
      <c r="D94" s="118" t="s">
        <v>134</v>
      </c>
      <c r="E94" s="118"/>
      <c r="F94" s="118"/>
      <c r="G94" s="118" t="s">
        <v>8</v>
      </c>
      <c r="H94" s="118" t="s">
        <v>18</v>
      </c>
      <c r="I94" s="97">
        <v>10</v>
      </c>
      <c r="J94" s="129">
        <v>7.67</v>
      </c>
      <c r="K94" s="98">
        <v>0.06</v>
      </c>
      <c r="L94" s="129">
        <v>0.6</v>
      </c>
      <c r="M94" s="129"/>
      <c r="N94" s="98"/>
      <c r="O94" s="129"/>
      <c r="P94" s="129"/>
      <c r="Q94" s="118"/>
      <c r="R94" s="129"/>
      <c r="S94" s="129">
        <f t="shared" si="17"/>
        <v>8.27</v>
      </c>
    </row>
    <row r="95" spans="1:19" ht="12.75" outlineLevel="2">
      <c r="A95" s="118" t="s">
        <v>133</v>
      </c>
      <c r="B95" s="118" t="s">
        <v>129</v>
      </c>
      <c r="C95" s="118" t="s">
        <v>134</v>
      </c>
      <c r="D95" s="118" t="s">
        <v>134</v>
      </c>
      <c r="E95" s="118"/>
      <c r="F95" s="118"/>
      <c r="G95" s="118" t="s">
        <v>8</v>
      </c>
      <c r="H95" s="118" t="s">
        <v>19</v>
      </c>
      <c r="I95" s="97">
        <v>32</v>
      </c>
      <c r="J95" s="129">
        <v>46.69</v>
      </c>
      <c r="K95" s="98">
        <v>0.06</v>
      </c>
      <c r="L95" s="129">
        <v>1.92</v>
      </c>
      <c r="M95" s="129"/>
      <c r="N95" s="98"/>
      <c r="O95" s="129"/>
      <c r="P95" s="129"/>
      <c r="Q95" s="118"/>
      <c r="R95" s="129"/>
      <c r="S95" s="129">
        <f t="shared" si="17"/>
        <v>48.61</v>
      </c>
    </row>
    <row r="96" spans="1:19" ht="12.75" outlineLevel="2">
      <c r="A96" s="118" t="s">
        <v>133</v>
      </c>
      <c r="B96" s="118" t="s">
        <v>129</v>
      </c>
      <c r="C96" s="118" t="s">
        <v>134</v>
      </c>
      <c r="D96" s="118" t="s">
        <v>134</v>
      </c>
      <c r="E96" s="118"/>
      <c r="F96" s="118"/>
      <c r="G96" s="118" t="s">
        <v>8</v>
      </c>
      <c r="H96" s="118" t="s">
        <v>29</v>
      </c>
      <c r="I96" s="97">
        <v>1</v>
      </c>
      <c r="J96" s="129">
        <v>0.24</v>
      </c>
      <c r="K96" s="98">
        <v>0.06</v>
      </c>
      <c r="L96" s="129">
        <v>0.06</v>
      </c>
      <c r="M96" s="129"/>
      <c r="N96" s="98"/>
      <c r="O96" s="129"/>
      <c r="P96" s="129"/>
      <c r="Q96" s="118"/>
      <c r="R96" s="129"/>
      <c r="S96" s="129">
        <f t="shared" si="17"/>
        <v>0.3</v>
      </c>
    </row>
    <row r="97" spans="1:19" ht="12.75" outlineLevel="2">
      <c r="A97" s="118" t="s">
        <v>133</v>
      </c>
      <c r="B97" s="118" t="s">
        <v>129</v>
      </c>
      <c r="C97" s="118" t="s">
        <v>134</v>
      </c>
      <c r="D97" s="118" t="s">
        <v>134</v>
      </c>
      <c r="E97" s="118"/>
      <c r="F97" s="118"/>
      <c r="G97" s="118" t="s">
        <v>8</v>
      </c>
      <c r="H97" s="118" t="s">
        <v>21</v>
      </c>
      <c r="I97" s="97">
        <v>42</v>
      </c>
      <c r="J97" s="129">
        <v>12.458000000000002</v>
      </c>
      <c r="K97" s="98">
        <v>0.1</v>
      </c>
      <c r="L97" s="129">
        <v>4.2</v>
      </c>
      <c r="M97" s="129"/>
      <c r="N97" s="98"/>
      <c r="O97" s="129"/>
      <c r="P97" s="129"/>
      <c r="Q97" s="118"/>
      <c r="R97" s="129"/>
      <c r="S97" s="129">
        <f t="shared" si="17"/>
        <v>16.658</v>
      </c>
    </row>
    <row r="98" spans="1:19" ht="12.75" outlineLevel="2">
      <c r="A98" s="118" t="s">
        <v>133</v>
      </c>
      <c r="B98" s="118" t="s">
        <v>129</v>
      </c>
      <c r="C98" s="118" t="s">
        <v>134</v>
      </c>
      <c r="D98" s="118" t="s">
        <v>134</v>
      </c>
      <c r="E98" s="118"/>
      <c r="F98" s="118"/>
      <c r="G98" s="118" t="s">
        <v>22</v>
      </c>
      <c r="H98" s="118" t="s">
        <v>23</v>
      </c>
      <c r="I98" s="97"/>
      <c r="J98" s="129"/>
      <c r="K98" s="118"/>
      <c r="L98" s="129"/>
      <c r="M98" s="129"/>
      <c r="N98" s="98"/>
      <c r="O98" s="129"/>
      <c r="P98" s="129">
        <v>150</v>
      </c>
      <c r="Q98" s="118"/>
      <c r="R98" s="129"/>
      <c r="S98" s="129">
        <f t="shared" si="17"/>
        <v>150</v>
      </c>
    </row>
    <row r="99" spans="1:19" ht="12.75" outlineLevel="2">
      <c r="A99" s="118" t="s">
        <v>133</v>
      </c>
      <c r="B99" s="118" t="s">
        <v>129</v>
      </c>
      <c r="C99" s="118" t="s">
        <v>134</v>
      </c>
      <c r="D99" s="118" t="s">
        <v>134</v>
      </c>
      <c r="E99" s="118"/>
      <c r="F99" s="118"/>
      <c r="G99" s="118" t="s">
        <v>22</v>
      </c>
      <c r="H99" s="118" t="s">
        <v>62</v>
      </c>
      <c r="I99" s="97"/>
      <c r="J99" s="129"/>
      <c r="K99" s="98"/>
      <c r="L99" s="129"/>
      <c r="M99" s="129"/>
      <c r="N99" s="98">
        <v>0.25</v>
      </c>
      <c r="O99" s="129">
        <f>+$O$1*N99</f>
        <v>18</v>
      </c>
      <c r="P99" s="129"/>
      <c r="Q99" s="118"/>
      <c r="R99" s="129"/>
      <c r="S99" s="129">
        <f t="shared" si="17"/>
        <v>18</v>
      </c>
    </row>
    <row r="100" spans="1:19" ht="12.75" outlineLevel="1">
      <c r="A100" s="115" t="s">
        <v>1220</v>
      </c>
      <c r="B100" s="115"/>
      <c r="C100" s="115"/>
      <c r="D100" s="115"/>
      <c r="E100" s="115"/>
      <c r="F100" s="115"/>
      <c r="G100" s="115"/>
      <c r="H100" s="115"/>
      <c r="I100" s="116">
        <f>SUBTOTAL(9,I92:I99)</f>
        <v>94</v>
      </c>
      <c r="J100" s="104">
        <f>SUBTOTAL(9,J92:J99)</f>
        <v>73.668</v>
      </c>
      <c r="K100" s="115"/>
      <c r="L100" s="104">
        <f aca="true" t="shared" si="18" ref="L100:S100">SUBTOTAL(9,L92:L99)</f>
        <v>7.32</v>
      </c>
      <c r="M100" s="104">
        <f t="shared" si="18"/>
        <v>0</v>
      </c>
      <c r="N100" s="103">
        <f t="shared" si="18"/>
        <v>0.25</v>
      </c>
      <c r="O100" s="104">
        <f t="shared" si="18"/>
        <v>18</v>
      </c>
      <c r="P100" s="104">
        <f t="shared" si="18"/>
        <v>150</v>
      </c>
      <c r="Q100" s="115">
        <f t="shared" si="18"/>
        <v>0</v>
      </c>
      <c r="R100" s="104">
        <f t="shared" si="18"/>
        <v>0</v>
      </c>
      <c r="S100" s="104">
        <f t="shared" si="18"/>
        <v>248.988</v>
      </c>
    </row>
    <row r="101" spans="1:19" ht="12.75" outlineLevel="2">
      <c r="A101" s="118" t="s">
        <v>135</v>
      </c>
      <c r="B101" s="118" t="s">
        <v>129</v>
      </c>
      <c r="C101" s="118" t="s">
        <v>136</v>
      </c>
      <c r="D101" s="118" t="s">
        <v>137</v>
      </c>
      <c r="E101" s="118" t="s">
        <v>123</v>
      </c>
      <c r="F101" s="118" t="s">
        <v>138</v>
      </c>
      <c r="G101" s="118" t="s">
        <v>8</v>
      </c>
      <c r="H101" s="118" t="s">
        <v>28</v>
      </c>
      <c r="I101" s="97">
        <v>148</v>
      </c>
      <c r="J101" s="129">
        <v>208.32</v>
      </c>
      <c r="K101" s="98">
        <v>0.06</v>
      </c>
      <c r="L101" s="129">
        <v>8.88</v>
      </c>
      <c r="M101" s="129"/>
      <c r="N101" s="98"/>
      <c r="O101" s="129"/>
      <c r="P101" s="129"/>
      <c r="Q101" s="98"/>
      <c r="R101" s="129"/>
      <c r="S101" s="129">
        <f aca="true" t="shared" si="19" ref="S101:S111">+R101+P101+O101+M101+L101+J101</f>
        <v>217.2</v>
      </c>
    </row>
    <row r="102" spans="1:19" ht="12.75" outlineLevel="2">
      <c r="A102" s="118" t="s">
        <v>135</v>
      </c>
      <c r="B102" s="118" t="s">
        <v>129</v>
      </c>
      <c r="C102" s="118" t="s">
        <v>136</v>
      </c>
      <c r="D102" s="118" t="s">
        <v>137</v>
      </c>
      <c r="E102" s="118" t="s">
        <v>123</v>
      </c>
      <c r="F102" s="118" t="s">
        <v>138</v>
      </c>
      <c r="G102" s="118" t="s">
        <v>8</v>
      </c>
      <c r="H102" s="118" t="s">
        <v>16</v>
      </c>
      <c r="I102" s="97">
        <v>46</v>
      </c>
      <c r="J102" s="129">
        <v>19.37</v>
      </c>
      <c r="K102" s="98">
        <v>0.06</v>
      </c>
      <c r="L102" s="129">
        <v>2.76</v>
      </c>
      <c r="M102" s="129"/>
      <c r="N102" s="98"/>
      <c r="O102" s="129"/>
      <c r="P102" s="129"/>
      <c r="Q102" s="98"/>
      <c r="R102" s="129"/>
      <c r="S102" s="129">
        <f t="shared" si="19"/>
        <v>22.130000000000003</v>
      </c>
    </row>
    <row r="103" spans="1:19" ht="12.75" outlineLevel="2">
      <c r="A103" s="118" t="s">
        <v>135</v>
      </c>
      <c r="B103" s="118" t="s">
        <v>129</v>
      </c>
      <c r="C103" s="118" t="s">
        <v>136</v>
      </c>
      <c r="D103" s="118" t="s">
        <v>137</v>
      </c>
      <c r="E103" s="118" t="s">
        <v>123</v>
      </c>
      <c r="F103" s="118" t="s">
        <v>138</v>
      </c>
      <c r="G103" s="118" t="s">
        <v>8</v>
      </c>
      <c r="H103" s="118" t="s">
        <v>18</v>
      </c>
      <c r="I103" s="97">
        <v>552</v>
      </c>
      <c r="J103" s="129">
        <v>346.56</v>
      </c>
      <c r="K103" s="98">
        <v>0.06</v>
      </c>
      <c r="L103" s="129">
        <v>33.12</v>
      </c>
      <c r="M103" s="129"/>
      <c r="N103" s="98"/>
      <c r="O103" s="129"/>
      <c r="P103" s="129"/>
      <c r="Q103" s="98"/>
      <c r="R103" s="129"/>
      <c r="S103" s="129">
        <f t="shared" si="19"/>
        <v>379.68</v>
      </c>
    </row>
    <row r="104" spans="1:19" ht="12.75" outlineLevel="2">
      <c r="A104" s="118" t="s">
        <v>135</v>
      </c>
      <c r="B104" s="118" t="s">
        <v>129</v>
      </c>
      <c r="C104" s="118" t="s">
        <v>136</v>
      </c>
      <c r="D104" s="118" t="s">
        <v>137</v>
      </c>
      <c r="E104" s="118" t="s">
        <v>123</v>
      </c>
      <c r="F104" s="118" t="s">
        <v>138</v>
      </c>
      <c r="G104" s="118" t="s">
        <v>8</v>
      </c>
      <c r="H104" s="118" t="s">
        <v>19</v>
      </c>
      <c r="I104" s="97">
        <v>4532</v>
      </c>
      <c r="J104" s="129">
        <v>3137.906</v>
      </c>
      <c r="K104" s="98">
        <v>0.06</v>
      </c>
      <c r="L104" s="129">
        <v>271.92</v>
      </c>
      <c r="M104" s="129"/>
      <c r="N104" s="98"/>
      <c r="O104" s="129"/>
      <c r="P104" s="129"/>
      <c r="Q104" s="98"/>
      <c r="R104" s="129"/>
      <c r="S104" s="129">
        <f t="shared" si="19"/>
        <v>3409.826</v>
      </c>
    </row>
    <row r="105" spans="1:19" ht="12.75" outlineLevel="2">
      <c r="A105" s="118" t="s">
        <v>135</v>
      </c>
      <c r="B105" s="118" t="s">
        <v>129</v>
      </c>
      <c r="C105" s="118" t="s">
        <v>136</v>
      </c>
      <c r="D105" s="118" t="s">
        <v>137</v>
      </c>
      <c r="E105" s="118" t="s">
        <v>123</v>
      </c>
      <c r="F105" s="118" t="s">
        <v>138</v>
      </c>
      <c r="G105" s="118" t="s">
        <v>8</v>
      </c>
      <c r="H105" s="118" t="s">
        <v>29</v>
      </c>
      <c r="I105" s="97">
        <v>12</v>
      </c>
      <c r="J105" s="129">
        <v>14.7</v>
      </c>
      <c r="K105" s="98">
        <v>0.06</v>
      </c>
      <c r="L105" s="129">
        <v>0.72</v>
      </c>
      <c r="M105" s="129"/>
      <c r="N105" s="98"/>
      <c r="O105" s="129"/>
      <c r="P105" s="129"/>
      <c r="Q105" s="98"/>
      <c r="R105" s="129"/>
      <c r="S105" s="129">
        <f t="shared" si="19"/>
        <v>15.42</v>
      </c>
    </row>
    <row r="106" spans="1:19" ht="12.75" outlineLevel="2">
      <c r="A106" s="118" t="s">
        <v>135</v>
      </c>
      <c r="B106" s="118" t="s">
        <v>129</v>
      </c>
      <c r="C106" s="118" t="s">
        <v>136</v>
      </c>
      <c r="D106" s="118" t="s">
        <v>137</v>
      </c>
      <c r="E106" s="118" t="s">
        <v>123</v>
      </c>
      <c r="F106" s="118" t="s">
        <v>138</v>
      </c>
      <c r="G106" s="118" t="s">
        <v>8</v>
      </c>
      <c r="H106" s="118" t="s">
        <v>31</v>
      </c>
      <c r="I106" s="97">
        <v>631</v>
      </c>
      <c r="J106" s="129">
        <v>260.17</v>
      </c>
      <c r="K106" s="98">
        <v>0.1</v>
      </c>
      <c r="L106" s="129">
        <v>63.1</v>
      </c>
      <c r="M106" s="129"/>
      <c r="N106" s="98"/>
      <c r="O106" s="129"/>
      <c r="P106" s="129"/>
      <c r="Q106" s="98"/>
      <c r="R106" s="129"/>
      <c r="S106" s="129">
        <f t="shared" si="19"/>
        <v>323.27000000000004</v>
      </c>
    </row>
    <row r="107" spans="1:19" ht="12.75" outlineLevel="2">
      <c r="A107" s="118" t="s">
        <v>135</v>
      </c>
      <c r="B107" s="118" t="s">
        <v>129</v>
      </c>
      <c r="C107" s="118" t="s">
        <v>136</v>
      </c>
      <c r="D107" s="118" t="s">
        <v>137</v>
      </c>
      <c r="E107" s="118" t="s">
        <v>123</v>
      </c>
      <c r="F107" s="118" t="s">
        <v>138</v>
      </c>
      <c r="G107" s="118" t="s">
        <v>8</v>
      </c>
      <c r="H107" s="118" t="s">
        <v>71</v>
      </c>
      <c r="I107" s="97">
        <v>1</v>
      </c>
      <c r="J107" s="129">
        <v>1.8</v>
      </c>
      <c r="K107" s="98">
        <v>0.06</v>
      </c>
      <c r="L107" s="129">
        <v>0.06</v>
      </c>
      <c r="M107" s="129"/>
      <c r="N107" s="98"/>
      <c r="O107" s="129"/>
      <c r="P107" s="129"/>
      <c r="Q107" s="98"/>
      <c r="R107" s="129"/>
      <c r="S107" s="129">
        <f t="shared" si="19"/>
        <v>1.86</v>
      </c>
    </row>
    <row r="108" spans="1:19" ht="12.75" outlineLevel="2">
      <c r="A108" s="118" t="s">
        <v>135</v>
      </c>
      <c r="B108" s="118" t="s">
        <v>129</v>
      </c>
      <c r="C108" s="118" t="s">
        <v>136</v>
      </c>
      <c r="D108" s="118" t="s">
        <v>137</v>
      </c>
      <c r="E108" s="118" t="s">
        <v>123</v>
      </c>
      <c r="F108" s="118" t="s">
        <v>138</v>
      </c>
      <c r="G108" s="118" t="s">
        <v>8</v>
      </c>
      <c r="H108" s="118" t="s">
        <v>21</v>
      </c>
      <c r="I108" s="97">
        <v>1806</v>
      </c>
      <c r="J108" s="129">
        <v>550.573</v>
      </c>
      <c r="K108" s="98">
        <v>0.1</v>
      </c>
      <c r="L108" s="129">
        <v>180.6</v>
      </c>
      <c r="M108" s="129"/>
      <c r="N108" s="98"/>
      <c r="O108" s="129"/>
      <c r="P108" s="129"/>
      <c r="Q108" s="98"/>
      <c r="R108" s="129"/>
      <c r="S108" s="129">
        <f t="shared" si="19"/>
        <v>731.173</v>
      </c>
    </row>
    <row r="109" spans="1:19" ht="12.75" outlineLevel="2">
      <c r="A109" s="118" t="s">
        <v>135</v>
      </c>
      <c r="B109" s="118" t="s">
        <v>129</v>
      </c>
      <c r="C109" s="118" t="s">
        <v>136</v>
      </c>
      <c r="D109" s="118" t="s">
        <v>137</v>
      </c>
      <c r="E109" s="118" t="s">
        <v>123</v>
      </c>
      <c r="F109" s="118" t="s">
        <v>138</v>
      </c>
      <c r="G109" s="118" t="s">
        <v>8</v>
      </c>
      <c r="H109" s="118" t="s">
        <v>9</v>
      </c>
      <c r="I109" s="97">
        <v>6</v>
      </c>
      <c r="J109" s="129">
        <v>36.64</v>
      </c>
      <c r="K109" s="98"/>
      <c r="L109" s="129">
        <v>0</v>
      </c>
      <c r="M109" s="129"/>
      <c r="N109" s="98"/>
      <c r="O109" s="129"/>
      <c r="P109" s="129"/>
      <c r="Q109" s="98"/>
      <c r="R109" s="129"/>
      <c r="S109" s="129">
        <f t="shared" si="19"/>
        <v>36.64</v>
      </c>
    </row>
    <row r="110" spans="1:19" ht="12.75" outlineLevel="2">
      <c r="A110" s="118" t="s">
        <v>135</v>
      </c>
      <c r="B110" s="118" t="s">
        <v>129</v>
      </c>
      <c r="C110" s="118" t="s">
        <v>136</v>
      </c>
      <c r="D110" s="118" t="s">
        <v>137</v>
      </c>
      <c r="E110" s="118" t="s">
        <v>123</v>
      </c>
      <c r="F110" s="118" t="s">
        <v>138</v>
      </c>
      <c r="G110" s="118" t="s">
        <v>22</v>
      </c>
      <c r="H110" s="118" t="s">
        <v>23</v>
      </c>
      <c r="I110" s="97"/>
      <c r="J110" s="129"/>
      <c r="K110" s="118"/>
      <c r="L110" s="129"/>
      <c r="M110" s="129"/>
      <c r="N110" s="98"/>
      <c r="O110" s="129"/>
      <c r="P110" s="129">
        <v>180</v>
      </c>
      <c r="Q110" s="98"/>
      <c r="R110" s="129"/>
      <c r="S110" s="129">
        <f t="shared" si="19"/>
        <v>180</v>
      </c>
    </row>
    <row r="111" spans="1:20" ht="12.75" outlineLevel="2">
      <c r="A111" s="118" t="s">
        <v>135</v>
      </c>
      <c r="B111" s="118" t="s">
        <v>129</v>
      </c>
      <c r="C111" s="118" t="s">
        <v>136</v>
      </c>
      <c r="D111" s="118" t="s">
        <v>137</v>
      </c>
      <c r="E111" s="118" t="s">
        <v>123</v>
      </c>
      <c r="F111" s="118" t="s">
        <v>138</v>
      </c>
      <c r="G111" s="118" t="s">
        <v>22</v>
      </c>
      <c r="H111" s="118" t="s">
        <v>24</v>
      </c>
      <c r="I111" s="97"/>
      <c r="J111" s="129"/>
      <c r="K111" s="98"/>
      <c r="L111" s="129"/>
      <c r="M111" s="129"/>
      <c r="N111" s="98"/>
      <c r="O111" s="129"/>
      <c r="P111" s="129"/>
      <c r="Q111" s="98">
        <v>0.25</v>
      </c>
      <c r="R111" s="129">
        <f>+$R$1*Q111</f>
        <v>783.75</v>
      </c>
      <c r="S111" s="129">
        <f t="shared" si="19"/>
        <v>783.75</v>
      </c>
      <c r="T111" s="88" t="s">
        <v>139</v>
      </c>
    </row>
    <row r="112" spans="1:19" ht="12.75" outlineLevel="1">
      <c r="A112" s="115" t="s">
        <v>1205</v>
      </c>
      <c r="B112" s="115"/>
      <c r="C112" s="115"/>
      <c r="D112" s="115"/>
      <c r="E112" s="115"/>
      <c r="F112" s="115"/>
      <c r="G112" s="115"/>
      <c r="H112" s="115"/>
      <c r="I112" s="116">
        <f>SUBTOTAL(9,I101:I111)</f>
        <v>7734</v>
      </c>
      <c r="J112" s="104">
        <f>SUBTOTAL(9,J101:J111)</f>
        <v>4576.039000000001</v>
      </c>
      <c r="K112" s="115"/>
      <c r="L112" s="104">
        <f aca="true" t="shared" si="20" ref="L112:S112">SUBTOTAL(9,L101:L111)</f>
        <v>561.1600000000001</v>
      </c>
      <c r="M112" s="104">
        <f t="shared" si="20"/>
        <v>0</v>
      </c>
      <c r="N112" s="103">
        <f t="shared" si="20"/>
        <v>0</v>
      </c>
      <c r="O112" s="104">
        <f t="shared" si="20"/>
        <v>0</v>
      </c>
      <c r="P112" s="104">
        <f t="shared" si="20"/>
        <v>180</v>
      </c>
      <c r="Q112" s="115">
        <f t="shared" si="20"/>
        <v>0.25</v>
      </c>
      <c r="R112" s="104">
        <f t="shared" si="20"/>
        <v>783.75</v>
      </c>
      <c r="S112" s="104">
        <f t="shared" si="20"/>
        <v>6100.9490000000005</v>
      </c>
    </row>
    <row r="113" spans="1:19" ht="12.75" outlineLevel="2">
      <c r="A113" s="118" t="s">
        <v>145</v>
      </c>
      <c r="B113" s="118" t="s">
        <v>129</v>
      </c>
      <c r="C113" s="118" t="s">
        <v>136</v>
      </c>
      <c r="D113" s="118" t="s">
        <v>146</v>
      </c>
      <c r="E113" s="118" t="s">
        <v>123</v>
      </c>
      <c r="F113" s="118" t="s">
        <v>147</v>
      </c>
      <c r="G113" s="118" t="s">
        <v>8</v>
      </c>
      <c r="H113" s="118" t="s">
        <v>28</v>
      </c>
      <c r="I113" s="97">
        <v>3</v>
      </c>
      <c r="J113" s="129">
        <v>2.91</v>
      </c>
      <c r="K113" s="98">
        <v>0.06</v>
      </c>
      <c r="L113" s="129">
        <v>0.18</v>
      </c>
      <c r="M113" s="129"/>
      <c r="N113" s="98"/>
      <c r="O113" s="129"/>
      <c r="P113" s="129"/>
      <c r="Q113" s="98"/>
      <c r="R113" s="129"/>
      <c r="S113" s="129">
        <f aca="true" t="shared" si="21" ref="S113:S121">+R113+P113+O113+M113+L113+J113</f>
        <v>3.0900000000000003</v>
      </c>
    </row>
    <row r="114" spans="1:19" ht="12.75" outlineLevel="2">
      <c r="A114" s="118" t="s">
        <v>145</v>
      </c>
      <c r="B114" s="118" t="s">
        <v>129</v>
      </c>
      <c r="C114" s="118" t="s">
        <v>136</v>
      </c>
      <c r="D114" s="118" t="s">
        <v>146</v>
      </c>
      <c r="E114" s="118" t="s">
        <v>123</v>
      </c>
      <c r="F114" s="118" t="s">
        <v>147</v>
      </c>
      <c r="G114" s="118" t="s">
        <v>8</v>
      </c>
      <c r="H114" s="118" t="s">
        <v>16</v>
      </c>
      <c r="I114" s="97">
        <v>1</v>
      </c>
      <c r="J114" s="129">
        <v>0.41</v>
      </c>
      <c r="K114" s="98">
        <v>0.06</v>
      </c>
      <c r="L114" s="129">
        <v>0.06</v>
      </c>
      <c r="M114" s="129"/>
      <c r="N114" s="98"/>
      <c r="O114" s="129"/>
      <c r="P114" s="129"/>
      <c r="Q114" s="98"/>
      <c r="R114" s="129"/>
      <c r="S114" s="129">
        <f t="shared" si="21"/>
        <v>0.47</v>
      </c>
    </row>
    <row r="115" spans="1:19" ht="12.75" outlineLevel="2">
      <c r="A115" s="118" t="s">
        <v>145</v>
      </c>
      <c r="B115" s="118" t="s">
        <v>129</v>
      </c>
      <c r="C115" s="118" t="s">
        <v>136</v>
      </c>
      <c r="D115" s="118" t="s">
        <v>146</v>
      </c>
      <c r="E115" s="118" t="s">
        <v>123</v>
      </c>
      <c r="F115" s="118" t="s">
        <v>147</v>
      </c>
      <c r="G115" s="118" t="s">
        <v>8</v>
      </c>
      <c r="H115" s="118" t="s">
        <v>18</v>
      </c>
      <c r="I115" s="97">
        <v>15</v>
      </c>
      <c r="J115" s="129">
        <v>5.85</v>
      </c>
      <c r="K115" s="98">
        <v>0.06</v>
      </c>
      <c r="L115" s="129">
        <v>0.9</v>
      </c>
      <c r="M115" s="129"/>
      <c r="N115" s="98"/>
      <c r="O115" s="129"/>
      <c r="P115" s="129"/>
      <c r="Q115" s="98"/>
      <c r="R115" s="129"/>
      <c r="S115" s="129">
        <f t="shared" si="21"/>
        <v>6.75</v>
      </c>
    </row>
    <row r="116" spans="1:19" ht="12.75" outlineLevel="2">
      <c r="A116" s="118" t="s">
        <v>145</v>
      </c>
      <c r="B116" s="118" t="s">
        <v>129</v>
      </c>
      <c r="C116" s="118" t="s">
        <v>136</v>
      </c>
      <c r="D116" s="118" t="s">
        <v>146</v>
      </c>
      <c r="E116" s="118" t="s">
        <v>123</v>
      </c>
      <c r="F116" s="118" t="s">
        <v>147</v>
      </c>
      <c r="G116" s="118" t="s">
        <v>8</v>
      </c>
      <c r="H116" s="118" t="s">
        <v>19</v>
      </c>
      <c r="I116" s="97">
        <v>102</v>
      </c>
      <c r="J116" s="129">
        <v>95.493</v>
      </c>
      <c r="K116" s="98">
        <v>0.06</v>
      </c>
      <c r="L116" s="129">
        <v>6.12</v>
      </c>
      <c r="M116" s="129"/>
      <c r="N116" s="98"/>
      <c r="O116" s="129"/>
      <c r="P116" s="129"/>
      <c r="Q116" s="98"/>
      <c r="R116" s="129"/>
      <c r="S116" s="129">
        <f t="shared" si="21"/>
        <v>101.613</v>
      </c>
    </row>
    <row r="117" spans="1:19" ht="12.75" outlineLevel="2">
      <c r="A117" s="118" t="s">
        <v>145</v>
      </c>
      <c r="B117" s="118" t="s">
        <v>129</v>
      </c>
      <c r="C117" s="118" t="s">
        <v>136</v>
      </c>
      <c r="D117" s="118" t="s">
        <v>146</v>
      </c>
      <c r="E117" s="118" t="s">
        <v>123</v>
      </c>
      <c r="F117" s="118" t="s">
        <v>147</v>
      </c>
      <c r="G117" s="118" t="s">
        <v>8</v>
      </c>
      <c r="H117" s="118" t="s">
        <v>31</v>
      </c>
      <c r="I117" s="97">
        <v>121</v>
      </c>
      <c r="J117" s="129">
        <v>35.453</v>
      </c>
      <c r="K117" s="98">
        <v>0.1</v>
      </c>
      <c r="L117" s="129">
        <v>12.1</v>
      </c>
      <c r="M117" s="129"/>
      <c r="N117" s="98"/>
      <c r="O117" s="129"/>
      <c r="P117" s="129"/>
      <c r="Q117" s="98"/>
      <c r="R117" s="129"/>
      <c r="S117" s="129">
        <f t="shared" si="21"/>
        <v>47.553000000000004</v>
      </c>
    </row>
    <row r="118" spans="1:19" ht="12.75" outlineLevel="2">
      <c r="A118" s="118" t="s">
        <v>145</v>
      </c>
      <c r="B118" s="118" t="s">
        <v>129</v>
      </c>
      <c r="C118" s="118" t="s">
        <v>136</v>
      </c>
      <c r="D118" s="118" t="s">
        <v>146</v>
      </c>
      <c r="E118" s="118" t="s">
        <v>123</v>
      </c>
      <c r="F118" s="118" t="s">
        <v>147</v>
      </c>
      <c r="G118" s="118" t="s">
        <v>8</v>
      </c>
      <c r="H118" s="118" t="s">
        <v>21</v>
      </c>
      <c r="I118" s="97">
        <v>980</v>
      </c>
      <c r="J118" s="129">
        <v>296.353</v>
      </c>
      <c r="K118" s="98">
        <v>0.1</v>
      </c>
      <c r="L118" s="129">
        <v>98</v>
      </c>
      <c r="M118" s="129"/>
      <c r="N118" s="98"/>
      <c r="O118" s="129"/>
      <c r="P118" s="129"/>
      <c r="Q118" s="98"/>
      <c r="R118" s="129"/>
      <c r="S118" s="129">
        <f t="shared" si="21"/>
        <v>394.353</v>
      </c>
    </row>
    <row r="119" spans="1:19" ht="12.75" outlineLevel="2">
      <c r="A119" s="118" t="s">
        <v>145</v>
      </c>
      <c r="B119" s="118" t="s">
        <v>129</v>
      </c>
      <c r="C119" s="118" t="s">
        <v>136</v>
      </c>
      <c r="D119" s="118" t="s">
        <v>146</v>
      </c>
      <c r="E119" s="118" t="s">
        <v>123</v>
      </c>
      <c r="F119" s="118" t="s">
        <v>147</v>
      </c>
      <c r="G119" s="118" t="s">
        <v>22</v>
      </c>
      <c r="H119" s="118" t="s">
        <v>23</v>
      </c>
      <c r="I119" s="97"/>
      <c r="J119" s="129"/>
      <c r="K119" s="118"/>
      <c r="L119" s="129"/>
      <c r="M119" s="129"/>
      <c r="N119" s="98"/>
      <c r="O119" s="129"/>
      <c r="P119" s="129">
        <v>180</v>
      </c>
      <c r="Q119" s="98"/>
      <c r="R119" s="129"/>
      <c r="S119" s="129">
        <f t="shared" si="21"/>
        <v>180</v>
      </c>
    </row>
    <row r="120" spans="1:19" ht="12.75" outlineLevel="2">
      <c r="A120" s="118" t="s">
        <v>145</v>
      </c>
      <c r="B120" s="118" t="s">
        <v>129</v>
      </c>
      <c r="C120" s="118" t="s">
        <v>136</v>
      </c>
      <c r="D120" s="118" t="s">
        <v>146</v>
      </c>
      <c r="E120" s="118" t="s">
        <v>123</v>
      </c>
      <c r="F120" s="118" t="s">
        <v>147</v>
      </c>
      <c r="G120" s="118" t="s">
        <v>22</v>
      </c>
      <c r="H120" s="118" t="s">
        <v>62</v>
      </c>
      <c r="I120" s="97"/>
      <c r="J120" s="129"/>
      <c r="K120" s="98"/>
      <c r="L120" s="129"/>
      <c r="M120" s="129"/>
      <c r="N120" s="98">
        <v>3</v>
      </c>
      <c r="O120" s="129">
        <f>+$O$1*N120</f>
        <v>216</v>
      </c>
      <c r="P120" s="129"/>
      <c r="Q120" s="98"/>
      <c r="R120" s="129"/>
      <c r="S120" s="129">
        <f t="shared" si="21"/>
        <v>216</v>
      </c>
    </row>
    <row r="121" spans="1:20" ht="12.75" outlineLevel="2">
      <c r="A121" s="118" t="s">
        <v>145</v>
      </c>
      <c r="B121" s="118" t="s">
        <v>129</v>
      </c>
      <c r="C121" s="118" t="s">
        <v>136</v>
      </c>
      <c r="D121" s="118" t="s">
        <v>146</v>
      </c>
      <c r="E121" s="118" t="s">
        <v>123</v>
      </c>
      <c r="F121" s="118" t="s">
        <v>147</v>
      </c>
      <c r="G121" s="118" t="s">
        <v>22</v>
      </c>
      <c r="H121" s="118" t="s">
        <v>24</v>
      </c>
      <c r="I121" s="97"/>
      <c r="J121" s="129"/>
      <c r="K121" s="98"/>
      <c r="L121" s="129"/>
      <c r="M121" s="129"/>
      <c r="N121" s="98"/>
      <c r="O121" s="129"/>
      <c r="P121" s="129"/>
      <c r="Q121" s="98">
        <v>0.5</v>
      </c>
      <c r="R121" s="129">
        <f>+$R$1*Q121</f>
        <v>1567.5</v>
      </c>
      <c r="S121" s="129">
        <f t="shared" si="21"/>
        <v>1567.5</v>
      </c>
      <c r="T121" s="88" t="s">
        <v>148</v>
      </c>
    </row>
    <row r="122" spans="1:19" ht="12.75" outlineLevel="1">
      <c r="A122" s="115" t="s">
        <v>1207</v>
      </c>
      <c r="B122" s="115"/>
      <c r="C122" s="115"/>
      <c r="D122" s="115"/>
      <c r="E122" s="115"/>
      <c r="F122" s="115"/>
      <c r="G122" s="115"/>
      <c r="H122" s="115"/>
      <c r="I122" s="116">
        <f>SUBTOTAL(9,I113:I121)</f>
        <v>1222</v>
      </c>
      <c r="J122" s="104">
        <f>SUBTOTAL(9,J113:J121)</f>
        <v>436.469</v>
      </c>
      <c r="K122" s="115"/>
      <c r="L122" s="104">
        <f aca="true" t="shared" si="22" ref="L122:S122">SUBTOTAL(9,L113:L121)</f>
        <v>117.36</v>
      </c>
      <c r="M122" s="104">
        <f t="shared" si="22"/>
        <v>0</v>
      </c>
      <c r="N122" s="103">
        <f t="shared" si="22"/>
        <v>3</v>
      </c>
      <c r="O122" s="104">
        <f t="shared" si="22"/>
        <v>216</v>
      </c>
      <c r="P122" s="104">
        <f t="shared" si="22"/>
        <v>180</v>
      </c>
      <c r="Q122" s="115">
        <f t="shared" si="22"/>
        <v>0.5</v>
      </c>
      <c r="R122" s="104">
        <f t="shared" si="22"/>
        <v>1567.5</v>
      </c>
      <c r="S122" s="104">
        <f t="shared" si="22"/>
        <v>2517.3289999999997</v>
      </c>
    </row>
    <row r="123" spans="1:19" ht="12.75" outlineLevel="2">
      <c r="A123" s="118" t="s">
        <v>153</v>
      </c>
      <c r="B123" s="118" t="s">
        <v>129</v>
      </c>
      <c r="C123" s="118" t="s">
        <v>136</v>
      </c>
      <c r="D123" s="118" t="s">
        <v>154</v>
      </c>
      <c r="E123" s="118" t="s">
        <v>123</v>
      </c>
      <c r="F123" s="118" t="s">
        <v>155</v>
      </c>
      <c r="G123" s="118" t="s">
        <v>8</v>
      </c>
      <c r="H123" s="118" t="s">
        <v>28</v>
      </c>
      <c r="I123" s="97">
        <v>422</v>
      </c>
      <c r="J123" s="129">
        <v>517.048</v>
      </c>
      <c r="K123" s="98">
        <v>0.06</v>
      </c>
      <c r="L123" s="129">
        <v>25.32</v>
      </c>
      <c r="M123" s="129"/>
      <c r="N123" s="98"/>
      <c r="O123" s="129"/>
      <c r="P123" s="129"/>
      <c r="Q123" s="98"/>
      <c r="R123" s="129"/>
      <c r="S123" s="129">
        <f aca="true" t="shared" si="23" ref="S123:S134">+R123+P123+O123+M123+L123+J123</f>
        <v>542.368</v>
      </c>
    </row>
    <row r="124" spans="1:19" ht="12.75" outlineLevel="2">
      <c r="A124" s="118" t="s">
        <v>153</v>
      </c>
      <c r="B124" s="118" t="s">
        <v>129</v>
      </c>
      <c r="C124" s="118" t="s">
        <v>136</v>
      </c>
      <c r="D124" s="118" t="s">
        <v>154</v>
      </c>
      <c r="E124" s="118" t="s">
        <v>123</v>
      </c>
      <c r="F124" s="118" t="s">
        <v>155</v>
      </c>
      <c r="G124" s="118" t="s">
        <v>8</v>
      </c>
      <c r="H124" s="118" t="s">
        <v>16</v>
      </c>
      <c r="I124" s="97">
        <v>312</v>
      </c>
      <c r="J124" s="129">
        <v>183.763</v>
      </c>
      <c r="K124" s="98">
        <v>0.06</v>
      </c>
      <c r="L124" s="129">
        <v>18.72</v>
      </c>
      <c r="M124" s="129"/>
      <c r="N124" s="98"/>
      <c r="O124" s="129"/>
      <c r="P124" s="129"/>
      <c r="Q124" s="98"/>
      <c r="R124" s="129"/>
      <c r="S124" s="129">
        <f t="shared" si="23"/>
        <v>202.483</v>
      </c>
    </row>
    <row r="125" spans="1:19" ht="12.75" outlineLevel="2">
      <c r="A125" s="118" t="s">
        <v>153</v>
      </c>
      <c r="B125" s="118" t="s">
        <v>129</v>
      </c>
      <c r="C125" s="118" t="s">
        <v>136</v>
      </c>
      <c r="D125" s="118" t="s">
        <v>154</v>
      </c>
      <c r="E125" s="118" t="s">
        <v>123</v>
      </c>
      <c r="F125" s="118" t="s">
        <v>155</v>
      </c>
      <c r="G125" s="118" t="s">
        <v>8</v>
      </c>
      <c r="H125" s="118" t="s">
        <v>18</v>
      </c>
      <c r="I125" s="97">
        <v>989</v>
      </c>
      <c r="J125" s="129">
        <v>823.5759999999999</v>
      </c>
      <c r="K125" s="98">
        <v>0.06</v>
      </c>
      <c r="L125" s="129">
        <v>59.34</v>
      </c>
      <c r="M125" s="129"/>
      <c r="N125" s="98"/>
      <c r="O125" s="129"/>
      <c r="P125" s="129"/>
      <c r="Q125" s="98"/>
      <c r="R125" s="129"/>
      <c r="S125" s="129">
        <f t="shared" si="23"/>
        <v>882.9159999999999</v>
      </c>
    </row>
    <row r="126" spans="1:19" ht="12.75" outlineLevel="2">
      <c r="A126" s="118" t="s">
        <v>153</v>
      </c>
      <c r="B126" s="118" t="s">
        <v>129</v>
      </c>
      <c r="C126" s="118" t="s">
        <v>136</v>
      </c>
      <c r="D126" s="118" t="s">
        <v>154</v>
      </c>
      <c r="E126" s="118" t="s">
        <v>123</v>
      </c>
      <c r="F126" s="118" t="s">
        <v>155</v>
      </c>
      <c r="G126" s="118" t="s">
        <v>8</v>
      </c>
      <c r="H126" s="118" t="s">
        <v>19</v>
      </c>
      <c r="I126" s="97">
        <v>5232</v>
      </c>
      <c r="J126" s="129">
        <v>4430.361000000001</v>
      </c>
      <c r="K126" s="98">
        <v>0.06</v>
      </c>
      <c r="L126" s="129">
        <v>313.92</v>
      </c>
      <c r="M126" s="129"/>
      <c r="N126" s="98"/>
      <c r="O126" s="129"/>
      <c r="P126" s="129"/>
      <c r="Q126" s="98"/>
      <c r="R126" s="129"/>
      <c r="S126" s="129">
        <f t="shared" si="23"/>
        <v>4744.281000000001</v>
      </c>
    </row>
    <row r="127" spans="1:19" ht="12.75" outlineLevel="2">
      <c r="A127" s="118" t="s">
        <v>153</v>
      </c>
      <c r="B127" s="118" t="s">
        <v>129</v>
      </c>
      <c r="C127" s="118" t="s">
        <v>136</v>
      </c>
      <c r="D127" s="118" t="s">
        <v>154</v>
      </c>
      <c r="E127" s="118" t="s">
        <v>123</v>
      </c>
      <c r="F127" s="118" t="s">
        <v>155</v>
      </c>
      <c r="G127" s="118" t="s">
        <v>8</v>
      </c>
      <c r="H127" s="118" t="s">
        <v>29</v>
      </c>
      <c r="I127" s="97">
        <v>100</v>
      </c>
      <c r="J127" s="129">
        <v>123.85</v>
      </c>
      <c r="K127" s="98">
        <v>0.06</v>
      </c>
      <c r="L127" s="129">
        <v>6</v>
      </c>
      <c r="M127" s="129"/>
      <c r="N127" s="98"/>
      <c r="O127" s="129"/>
      <c r="P127" s="129"/>
      <c r="Q127" s="98"/>
      <c r="R127" s="129"/>
      <c r="S127" s="129">
        <f t="shared" si="23"/>
        <v>129.85</v>
      </c>
    </row>
    <row r="128" spans="1:19" ht="12.75" outlineLevel="2">
      <c r="A128" s="118" t="s">
        <v>153</v>
      </c>
      <c r="B128" s="118" t="s">
        <v>129</v>
      </c>
      <c r="C128" s="118" t="s">
        <v>136</v>
      </c>
      <c r="D128" s="118" t="s">
        <v>154</v>
      </c>
      <c r="E128" s="118" t="s">
        <v>123</v>
      </c>
      <c r="F128" s="118" t="s">
        <v>155</v>
      </c>
      <c r="G128" s="118" t="s">
        <v>8</v>
      </c>
      <c r="H128" s="118" t="s">
        <v>31</v>
      </c>
      <c r="I128" s="97">
        <v>1886</v>
      </c>
      <c r="J128" s="129">
        <v>607.358</v>
      </c>
      <c r="K128" s="98">
        <v>0.1</v>
      </c>
      <c r="L128" s="129">
        <v>188.6</v>
      </c>
      <c r="M128" s="129"/>
      <c r="N128" s="98"/>
      <c r="O128" s="129"/>
      <c r="P128" s="129"/>
      <c r="Q128" s="98"/>
      <c r="R128" s="129"/>
      <c r="S128" s="129">
        <f t="shared" si="23"/>
        <v>795.958</v>
      </c>
    </row>
    <row r="129" spans="1:19" ht="12.75" outlineLevel="2">
      <c r="A129" s="118" t="s">
        <v>153</v>
      </c>
      <c r="B129" s="118" t="s">
        <v>129</v>
      </c>
      <c r="C129" s="118" t="s">
        <v>136</v>
      </c>
      <c r="D129" s="118" t="s">
        <v>154</v>
      </c>
      <c r="E129" s="118" t="s">
        <v>123</v>
      </c>
      <c r="F129" s="118" t="s">
        <v>155</v>
      </c>
      <c r="G129" s="118" t="s">
        <v>8</v>
      </c>
      <c r="H129" s="118" t="s">
        <v>21</v>
      </c>
      <c r="I129" s="97">
        <v>12063</v>
      </c>
      <c r="J129" s="129">
        <v>3836.519</v>
      </c>
      <c r="K129" s="98">
        <v>0.1</v>
      </c>
      <c r="L129" s="129">
        <v>1206.3</v>
      </c>
      <c r="M129" s="129"/>
      <c r="N129" s="98"/>
      <c r="O129" s="129"/>
      <c r="P129" s="129"/>
      <c r="Q129" s="98"/>
      <c r="R129" s="129"/>
      <c r="S129" s="129">
        <f t="shared" si="23"/>
        <v>5042.8189999999995</v>
      </c>
    </row>
    <row r="130" spans="1:19" ht="12.75" outlineLevel="2">
      <c r="A130" s="118" t="s">
        <v>153</v>
      </c>
      <c r="B130" s="118" t="s">
        <v>129</v>
      </c>
      <c r="C130" s="118" t="s">
        <v>136</v>
      </c>
      <c r="D130" s="118" t="s">
        <v>154</v>
      </c>
      <c r="E130" s="118" t="s">
        <v>123</v>
      </c>
      <c r="F130" s="118" t="s">
        <v>155</v>
      </c>
      <c r="G130" s="118" t="s">
        <v>8</v>
      </c>
      <c r="H130" s="118" t="s">
        <v>61</v>
      </c>
      <c r="I130" s="97">
        <v>56</v>
      </c>
      <c r="J130" s="129">
        <v>17.356</v>
      </c>
      <c r="K130" s="98">
        <v>0.06</v>
      </c>
      <c r="L130" s="129">
        <v>3.36</v>
      </c>
      <c r="M130" s="129"/>
      <c r="N130" s="98"/>
      <c r="O130" s="129"/>
      <c r="P130" s="129"/>
      <c r="Q130" s="98"/>
      <c r="R130" s="129"/>
      <c r="S130" s="129">
        <f t="shared" si="23"/>
        <v>20.716</v>
      </c>
    </row>
    <row r="131" spans="1:19" ht="12.75" outlineLevel="2">
      <c r="A131" s="118" t="s">
        <v>153</v>
      </c>
      <c r="B131" s="118" t="s">
        <v>129</v>
      </c>
      <c r="C131" s="118" t="s">
        <v>136</v>
      </c>
      <c r="D131" s="118" t="s">
        <v>154</v>
      </c>
      <c r="E131" s="118" t="s">
        <v>123</v>
      </c>
      <c r="F131" s="118" t="s">
        <v>155</v>
      </c>
      <c r="G131" s="118" t="s">
        <v>8</v>
      </c>
      <c r="H131" s="118" t="s">
        <v>9</v>
      </c>
      <c r="I131" s="97">
        <v>2</v>
      </c>
      <c r="J131" s="129">
        <v>11.3</v>
      </c>
      <c r="K131" s="98"/>
      <c r="L131" s="129">
        <v>0</v>
      </c>
      <c r="M131" s="129"/>
      <c r="N131" s="98"/>
      <c r="O131" s="129"/>
      <c r="P131" s="129"/>
      <c r="Q131" s="98"/>
      <c r="R131" s="129"/>
      <c r="S131" s="129">
        <f t="shared" si="23"/>
        <v>11.3</v>
      </c>
    </row>
    <row r="132" spans="1:19" ht="12.75" outlineLevel="2">
      <c r="A132" s="118" t="s">
        <v>153</v>
      </c>
      <c r="B132" s="118" t="s">
        <v>129</v>
      </c>
      <c r="C132" s="118" t="s">
        <v>136</v>
      </c>
      <c r="D132" s="118" t="s">
        <v>154</v>
      </c>
      <c r="E132" s="118" t="s">
        <v>123</v>
      </c>
      <c r="F132" s="118" t="s">
        <v>155</v>
      </c>
      <c r="G132" s="118" t="s">
        <v>22</v>
      </c>
      <c r="H132" s="118" t="s">
        <v>23</v>
      </c>
      <c r="I132" s="97"/>
      <c r="J132" s="129"/>
      <c r="K132" s="118"/>
      <c r="L132" s="129"/>
      <c r="M132" s="129"/>
      <c r="N132" s="98"/>
      <c r="O132" s="129"/>
      <c r="P132" s="129">
        <v>180</v>
      </c>
      <c r="Q132" s="98"/>
      <c r="R132" s="129"/>
      <c r="S132" s="129">
        <f t="shared" si="23"/>
        <v>180</v>
      </c>
    </row>
    <row r="133" spans="1:19" ht="12.75" outlineLevel="2">
      <c r="A133" s="118" t="s">
        <v>153</v>
      </c>
      <c r="B133" s="118" t="s">
        <v>129</v>
      </c>
      <c r="C133" s="118" t="s">
        <v>136</v>
      </c>
      <c r="D133" s="118" t="s">
        <v>154</v>
      </c>
      <c r="E133" s="118" t="s">
        <v>123</v>
      </c>
      <c r="F133" s="118" t="s">
        <v>155</v>
      </c>
      <c r="G133" s="118" t="s">
        <v>22</v>
      </c>
      <c r="H133" s="118" t="s">
        <v>62</v>
      </c>
      <c r="I133" s="97"/>
      <c r="J133" s="129"/>
      <c r="K133" s="98"/>
      <c r="L133" s="129"/>
      <c r="M133" s="129"/>
      <c r="N133" s="98">
        <v>4.875</v>
      </c>
      <c r="O133" s="129">
        <f>+$O$1*N133</f>
        <v>351</v>
      </c>
      <c r="P133" s="129"/>
      <c r="Q133" s="98"/>
      <c r="R133" s="129"/>
      <c r="S133" s="129">
        <f t="shared" si="23"/>
        <v>351</v>
      </c>
    </row>
    <row r="134" spans="1:20" ht="12.75" outlineLevel="2">
      <c r="A134" s="118" t="s">
        <v>153</v>
      </c>
      <c r="B134" s="118" t="s">
        <v>129</v>
      </c>
      <c r="C134" s="118" t="s">
        <v>136</v>
      </c>
      <c r="D134" s="118" t="s">
        <v>154</v>
      </c>
      <c r="E134" s="118" t="s">
        <v>123</v>
      </c>
      <c r="F134" s="118" t="s">
        <v>155</v>
      </c>
      <c r="G134" s="118" t="s">
        <v>22</v>
      </c>
      <c r="H134" s="118" t="s">
        <v>24</v>
      </c>
      <c r="I134" s="97"/>
      <c r="J134" s="129"/>
      <c r="K134" s="98"/>
      <c r="L134" s="129"/>
      <c r="M134" s="129"/>
      <c r="N134" s="98"/>
      <c r="O134" s="129"/>
      <c r="P134" s="129"/>
      <c r="Q134" s="98">
        <v>2</v>
      </c>
      <c r="R134" s="129">
        <f>+$R$1*Q134</f>
        <v>6270</v>
      </c>
      <c r="S134" s="129">
        <f t="shared" si="23"/>
        <v>6270</v>
      </c>
      <c r="T134" s="88" t="s">
        <v>156</v>
      </c>
    </row>
    <row r="135" spans="1:19" ht="12.75" outlineLevel="1">
      <c r="A135" s="115" t="s">
        <v>1209</v>
      </c>
      <c r="B135" s="115"/>
      <c r="C135" s="115"/>
      <c r="D135" s="115"/>
      <c r="E135" s="115"/>
      <c r="F135" s="115"/>
      <c r="G135" s="115"/>
      <c r="H135" s="115"/>
      <c r="I135" s="116">
        <f>SUBTOTAL(9,I123:I134)</f>
        <v>21062</v>
      </c>
      <c r="J135" s="104">
        <f>SUBTOTAL(9,J123:J134)</f>
        <v>10551.131</v>
      </c>
      <c r="K135" s="115"/>
      <c r="L135" s="104">
        <f aca="true" t="shared" si="24" ref="L135:S135">SUBTOTAL(9,L123:L134)</f>
        <v>1821.5599999999997</v>
      </c>
      <c r="M135" s="104">
        <f t="shared" si="24"/>
        <v>0</v>
      </c>
      <c r="N135" s="103">
        <f t="shared" si="24"/>
        <v>4.875</v>
      </c>
      <c r="O135" s="104">
        <f t="shared" si="24"/>
        <v>351</v>
      </c>
      <c r="P135" s="104">
        <f t="shared" si="24"/>
        <v>180</v>
      </c>
      <c r="Q135" s="115">
        <f t="shared" si="24"/>
        <v>2</v>
      </c>
      <c r="R135" s="104">
        <f t="shared" si="24"/>
        <v>6270</v>
      </c>
      <c r="S135" s="104">
        <f t="shared" si="24"/>
        <v>19173.691</v>
      </c>
    </row>
    <row r="136" spans="1:19" ht="12.75" outlineLevel="2">
      <c r="A136" s="118" t="s">
        <v>171</v>
      </c>
      <c r="B136" s="118" t="s">
        <v>129</v>
      </c>
      <c r="C136" s="118" t="s">
        <v>136</v>
      </c>
      <c r="D136" s="118" t="s">
        <v>172</v>
      </c>
      <c r="E136" s="118" t="s">
        <v>123</v>
      </c>
      <c r="F136" s="118" t="s">
        <v>173</v>
      </c>
      <c r="G136" s="118" t="s">
        <v>8</v>
      </c>
      <c r="H136" s="118" t="s">
        <v>28</v>
      </c>
      <c r="I136" s="97">
        <v>254</v>
      </c>
      <c r="J136" s="129">
        <v>285.698</v>
      </c>
      <c r="K136" s="98">
        <v>0.06</v>
      </c>
      <c r="L136" s="129">
        <v>15.24</v>
      </c>
      <c r="M136" s="129"/>
      <c r="N136" s="98"/>
      <c r="O136" s="129"/>
      <c r="P136" s="129"/>
      <c r="Q136" s="98"/>
      <c r="R136" s="129"/>
      <c r="S136" s="129">
        <f aca="true" t="shared" si="25" ref="S136:S149">+R136+P136+O136+M136+L136+J136</f>
        <v>300.938</v>
      </c>
    </row>
    <row r="137" spans="1:19" ht="12.75" outlineLevel="2">
      <c r="A137" s="118" t="s">
        <v>171</v>
      </c>
      <c r="B137" s="118" t="s">
        <v>129</v>
      </c>
      <c r="C137" s="118" t="s">
        <v>136</v>
      </c>
      <c r="D137" s="118" t="s">
        <v>172</v>
      </c>
      <c r="E137" s="118" t="s">
        <v>123</v>
      </c>
      <c r="F137" s="118" t="s">
        <v>173</v>
      </c>
      <c r="G137" s="118" t="s">
        <v>8</v>
      </c>
      <c r="H137" s="118" t="s">
        <v>16</v>
      </c>
      <c r="I137" s="97">
        <v>26</v>
      </c>
      <c r="J137" s="129">
        <v>11.968</v>
      </c>
      <c r="K137" s="98">
        <v>0.06</v>
      </c>
      <c r="L137" s="129">
        <v>1.56</v>
      </c>
      <c r="M137" s="129"/>
      <c r="N137" s="98"/>
      <c r="O137" s="129"/>
      <c r="P137" s="129"/>
      <c r="Q137" s="98"/>
      <c r="R137" s="129"/>
      <c r="S137" s="129">
        <f t="shared" si="25"/>
        <v>13.528</v>
      </c>
    </row>
    <row r="138" spans="1:19" ht="12.75" outlineLevel="2">
      <c r="A138" s="118" t="s">
        <v>171</v>
      </c>
      <c r="B138" s="118" t="s">
        <v>129</v>
      </c>
      <c r="C138" s="118" t="s">
        <v>136</v>
      </c>
      <c r="D138" s="118" t="s">
        <v>172</v>
      </c>
      <c r="E138" s="118" t="s">
        <v>123</v>
      </c>
      <c r="F138" s="118" t="s">
        <v>173</v>
      </c>
      <c r="G138" s="118" t="s">
        <v>8</v>
      </c>
      <c r="H138" s="118" t="s">
        <v>18</v>
      </c>
      <c r="I138" s="97">
        <v>277</v>
      </c>
      <c r="J138" s="129">
        <v>209.59</v>
      </c>
      <c r="K138" s="98">
        <v>0.06</v>
      </c>
      <c r="L138" s="129">
        <v>16.62</v>
      </c>
      <c r="M138" s="129"/>
      <c r="N138" s="98"/>
      <c r="O138" s="129"/>
      <c r="P138" s="129"/>
      <c r="Q138" s="98"/>
      <c r="R138" s="129"/>
      <c r="S138" s="129">
        <f t="shared" si="25"/>
        <v>226.21</v>
      </c>
    </row>
    <row r="139" spans="1:19" ht="12.75" outlineLevel="2">
      <c r="A139" s="118" t="s">
        <v>171</v>
      </c>
      <c r="B139" s="118" t="s">
        <v>129</v>
      </c>
      <c r="C139" s="118" t="s">
        <v>136</v>
      </c>
      <c r="D139" s="118" t="s">
        <v>172</v>
      </c>
      <c r="E139" s="118" t="s">
        <v>123</v>
      </c>
      <c r="F139" s="118" t="s">
        <v>173</v>
      </c>
      <c r="G139" s="118" t="s">
        <v>8</v>
      </c>
      <c r="H139" s="118" t="s">
        <v>19</v>
      </c>
      <c r="I139" s="97">
        <v>1831</v>
      </c>
      <c r="J139" s="129">
        <v>1976.2359999999999</v>
      </c>
      <c r="K139" s="98">
        <v>0.06</v>
      </c>
      <c r="L139" s="129">
        <v>109.86</v>
      </c>
      <c r="M139" s="129"/>
      <c r="N139" s="98"/>
      <c r="O139" s="129"/>
      <c r="P139" s="129"/>
      <c r="Q139" s="98"/>
      <c r="R139" s="129"/>
      <c r="S139" s="129">
        <f t="shared" si="25"/>
        <v>2086.096</v>
      </c>
    </row>
    <row r="140" spans="1:19" ht="12.75" outlineLevel="2">
      <c r="A140" s="118" t="s">
        <v>171</v>
      </c>
      <c r="B140" s="118" t="s">
        <v>129</v>
      </c>
      <c r="C140" s="118" t="s">
        <v>136</v>
      </c>
      <c r="D140" s="118" t="s">
        <v>172</v>
      </c>
      <c r="E140" s="118" t="s">
        <v>123</v>
      </c>
      <c r="F140" s="118" t="s">
        <v>173</v>
      </c>
      <c r="G140" s="118" t="s">
        <v>8</v>
      </c>
      <c r="H140" s="118" t="s">
        <v>29</v>
      </c>
      <c r="I140" s="97">
        <v>54</v>
      </c>
      <c r="J140" s="129">
        <v>30.59</v>
      </c>
      <c r="K140" s="98">
        <v>0.06</v>
      </c>
      <c r="L140" s="129">
        <v>3.24</v>
      </c>
      <c r="M140" s="129"/>
      <c r="N140" s="98"/>
      <c r="O140" s="129"/>
      <c r="P140" s="129"/>
      <c r="Q140" s="98"/>
      <c r="R140" s="129"/>
      <c r="S140" s="129">
        <f t="shared" si="25"/>
        <v>33.83</v>
      </c>
    </row>
    <row r="141" spans="1:19" ht="12.75" outlineLevel="2">
      <c r="A141" s="118" t="s">
        <v>171</v>
      </c>
      <c r="B141" s="118" t="s">
        <v>129</v>
      </c>
      <c r="C141" s="118" t="s">
        <v>136</v>
      </c>
      <c r="D141" s="118" t="s">
        <v>172</v>
      </c>
      <c r="E141" s="118" t="s">
        <v>123</v>
      </c>
      <c r="F141" s="118" t="s">
        <v>173</v>
      </c>
      <c r="G141" s="118" t="s">
        <v>8</v>
      </c>
      <c r="H141" s="118" t="s">
        <v>51</v>
      </c>
      <c r="I141" s="97">
        <v>0</v>
      </c>
      <c r="J141" s="129">
        <v>2000</v>
      </c>
      <c r="K141" s="98"/>
      <c r="L141" s="129">
        <v>0</v>
      </c>
      <c r="M141" s="129"/>
      <c r="N141" s="98"/>
      <c r="O141" s="129"/>
      <c r="P141" s="129"/>
      <c r="Q141" s="98"/>
      <c r="R141" s="129"/>
      <c r="S141" s="129">
        <f t="shared" si="25"/>
        <v>2000</v>
      </c>
    </row>
    <row r="142" spans="1:19" ht="12.75" outlineLevel="2">
      <c r="A142" s="118" t="s">
        <v>171</v>
      </c>
      <c r="B142" s="118" t="s">
        <v>129</v>
      </c>
      <c r="C142" s="118" t="s">
        <v>136</v>
      </c>
      <c r="D142" s="118" t="s">
        <v>172</v>
      </c>
      <c r="E142" s="118" t="s">
        <v>123</v>
      </c>
      <c r="F142" s="118" t="s">
        <v>173</v>
      </c>
      <c r="G142" s="118" t="s">
        <v>8</v>
      </c>
      <c r="H142" s="118" t="s">
        <v>31</v>
      </c>
      <c r="I142" s="97">
        <v>648</v>
      </c>
      <c r="J142" s="129">
        <v>220.31900000000002</v>
      </c>
      <c r="K142" s="98">
        <v>0.1</v>
      </c>
      <c r="L142" s="129">
        <v>64.8</v>
      </c>
      <c r="M142" s="129"/>
      <c r="N142" s="98"/>
      <c r="O142" s="129"/>
      <c r="P142" s="129"/>
      <c r="Q142" s="98"/>
      <c r="R142" s="129"/>
      <c r="S142" s="129">
        <f t="shared" si="25"/>
        <v>285.119</v>
      </c>
    </row>
    <row r="143" spans="1:19" ht="12.75" outlineLevel="2">
      <c r="A143" s="118" t="s">
        <v>171</v>
      </c>
      <c r="B143" s="118" t="s">
        <v>129</v>
      </c>
      <c r="C143" s="118" t="s">
        <v>136</v>
      </c>
      <c r="D143" s="118" t="s">
        <v>172</v>
      </c>
      <c r="E143" s="118" t="s">
        <v>123</v>
      </c>
      <c r="F143" s="118" t="s">
        <v>173</v>
      </c>
      <c r="G143" s="118" t="s">
        <v>8</v>
      </c>
      <c r="H143" s="118" t="s">
        <v>175</v>
      </c>
      <c r="I143" s="97">
        <v>0</v>
      </c>
      <c r="J143" s="129">
        <v>1000</v>
      </c>
      <c r="K143" s="98"/>
      <c r="L143" s="129">
        <v>0</v>
      </c>
      <c r="M143" s="129"/>
      <c r="N143" s="98"/>
      <c r="O143" s="129"/>
      <c r="P143" s="129"/>
      <c r="Q143" s="98"/>
      <c r="R143" s="129"/>
      <c r="S143" s="129">
        <f t="shared" si="25"/>
        <v>1000</v>
      </c>
    </row>
    <row r="144" spans="1:19" ht="12.75" outlineLevel="2">
      <c r="A144" s="118" t="s">
        <v>171</v>
      </c>
      <c r="B144" s="118" t="s">
        <v>129</v>
      </c>
      <c r="C144" s="118" t="s">
        <v>136</v>
      </c>
      <c r="D144" s="118" t="s">
        <v>172</v>
      </c>
      <c r="E144" s="118" t="s">
        <v>123</v>
      </c>
      <c r="F144" s="118" t="s">
        <v>173</v>
      </c>
      <c r="G144" s="118" t="s">
        <v>8</v>
      </c>
      <c r="H144" s="118" t="s">
        <v>59</v>
      </c>
      <c r="I144" s="97">
        <v>1</v>
      </c>
      <c r="J144" s="129">
        <v>7.17</v>
      </c>
      <c r="K144" s="98">
        <v>0.06</v>
      </c>
      <c r="L144" s="129">
        <v>0.06</v>
      </c>
      <c r="M144" s="129"/>
      <c r="N144" s="98"/>
      <c r="O144" s="129"/>
      <c r="P144" s="129"/>
      <c r="Q144" s="98"/>
      <c r="R144" s="129"/>
      <c r="S144" s="129">
        <f t="shared" si="25"/>
        <v>7.2299999999999995</v>
      </c>
    </row>
    <row r="145" spans="1:19" ht="12.75" outlineLevel="2">
      <c r="A145" s="118" t="s">
        <v>171</v>
      </c>
      <c r="B145" s="118" t="s">
        <v>129</v>
      </c>
      <c r="C145" s="118" t="s">
        <v>136</v>
      </c>
      <c r="D145" s="118" t="s">
        <v>172</v>
      </c>
      <c r="E145" s="118" t="s">
        <v>123</v>
      </c>
      <c r="F145" s="118" t="s">
        <v>173</v>
      </c>
      <c r="G145" s="118" t="s">
        <v>8</v>
      </c>
      <c r="H145" s="118" t="s">
        <v>21</v>
      </c>
      <c r="I145" s="97">
        <v>7156</v>
      </c>
      <c r="J145" s="129">
        <v>2207.3410000000003</v>
      </c>
      <c r="K145" s="98">
        <v>0.1</v>
      </c>
      <c r="L145" s="129">
        <v>715.6</v>
      </c>
      <c r="M145" s="129"/>
      <c r="N145" s="98"/>
      <c r="O145" s="129"/>
      <c r="P145" s="129"/>
      <c r="Q145" s="98"/>
      <c r="R145" s="129"/>
      <c r="S145" s="129">
        <f t="shared" si="25"/>
        <v>2922.9410000000003</v>
      </c>
    </row>
    <row r="146" spans="1:19" ht="12.75" outlineLevel="2">
      <c r="A146" s="118" t="s">
        <v>171</v>
      </c>
      <c r="B146" s="118" t="s">
        <v>129</v>
      </c>
      <c r="C146" s="118" t="s">
        <v>136</v>
      </c>
      <c r="D146" s="118" t="s">
        <v>172</v>
      </c>
      <c r="E146" s="118" t="s">
        <v>123</v>
      </c>
      <c r="F146" s="118" t="s">
        <v>173</v>
      </c>
      <c r="G146" s="118" t="s">
        <v>8</v>
      </c>
      <c r="H146" s="118" t="s">
        <v>9</v>
      </c>
      <c r="I146" s="97">
        <v>6</v>
      </c>
      <c r="J146" s="129">
        <v>31.68</v>
      </c>
      <c r="K146" s="98"/>
      <c r="L146" s="129">
        <v>0</v>
      </c>
      <c r="M146" s="129"/>
      <c r="N146" s="98"/>
      <c r="O146" s="129"/>
      <c r="P146" s="129"/>
      <c r="Q146" s="98"/>
      <c r="R146" s="129"/>
      <c r="S146" s="129">
        <f t="shared" si="25"/>
        <v>31.68</v>
      </c>
    </row>
    <row r="147" spans="1:19" ht="12.75" outlineLevel="2">
      <c r="A147" s="118" t="s">
        <v>171</v>
      </c>
      <c r="B147" s="118" t="s">
        <v>129</v>
      </c>
      <c r="C147" s="118" t="s">
        <v>136</v>
      </c>
      <c r="D147" s="118" t="s">
        <v>172</v>
      </c>
      <c r="E147" s="118" t="s">
        <v>123</v>
      </c>
      <c r="F147" s="118" t="s">
        <v>173</v>
      </c>
      <c r="G147" s="118" t="s">
        <v>22</v>
      </c>
      <c r="H147" s="118" t="s">
        <v>23</v>
      </c>
      <c r="I147" s="97"/>
      <c r="J147" s="129"/>
      <c r="K147" s="118"/>
      <c r="L147" s="129"/>
      <c r="M147" s="129"/>
      <c r="N147" s="98"/>
      <c r="O147" s="129"/>
      <c r="P147" s="129">
        <v>180</v>
      </c>
      <c r="Q147" s="98"/>
      <c r="R147" s="129"/>
      <c r="S147" s="129">
        <f t="shared" si="25"/>
        <v>180</v>
      </c>
    </row>
    <row r="148" spans="1:19" ht="12.75" outlineLevel="2">
      <c r="A148" s="118" t="s">
        <v>171</v>
      </c>
      <c r="B148" s="118" t="s">
        <v>129</v>
      </c>
      <c r="C148" s="118" t="s">
        <v>136</v>
      </c>
      <c r="D148" s="118" t="s">
        <v>172</v>
      </c>
      <c r="E148" s="118" t="s">
        <v>123</v>
      </c>
      <c r="F148" s="118" t="s">
        <v>173</v>
      </c>
      <c r="G148" s="118" t="s">
        <v>22</v>
      </c>
      <c r="H148" s="118" t="s">
        <v>62</v>
      </c>
      <c r="I148" s="97"/>
      <c r="J148" s="129"/>
      <c r="K148" s="98"/>
      <c r="L148" s="129"/>
      <c r="M148" s="129"/>
      <c r="N148" s="98">
        <v>1.25</v>
      </c>
      <c r="O148" s="129">
        <f>+$O$1*N148</f>
        <v>90</v>
      </c>
      <c r="P148" s="129"/>
      <c r="Q148" s="98"/>
      <c r="R148" s="129"/>
      <c r="S148" s="129">
        <f t="shared" si="25"/>
        <v>90</v>
      </c>
    </row>
    <row r="149" spans="1:20" ht="12.75" outlineLevel="2">
      <c r="A149" s="118" t="s">
        <v>171</v>
      </c>
      <c r="B149" s="118" t="s">
        <v>129</v>
      </c>
      <c r="C149" s="118" t="s">
        <v>136</v>
      </c>
      <c r="D149" s="118" t="s">
        <v>172</v>
      </c>
      <c r="E149" s="118" t="s">
        <v>123</v>
      </c>
      <c r="F149" s="118" t="s">
        <v>173</v>
      </c>
      <c r="G149" s="118" t="s">
        <v>22</v>
      </c>
      <c r="H149" s="118" t="s">
        <v>24</v>
      </c>
      <c r="I149" s="97"/>
      <c r="J149" s="129"/>
      <c r="K149" s="98"/>
      <c r="L149" s="129"/>
      <c r="M149" s="129"/>
      <c r="N149" s="98"/>
      <c r="O149" s="129"/>
      <c r="P149" s="129"/>
      <c r="Q149" s="98">
        <v>2</v>
      </c>
      <c r="R149" s="129">
        <f>+$R$1*Q149</f>
        <v>6270</v>
      </c>
      <c r="S149" s="129">
        <f t="shared" si="25"/>
        <v>6270</v>
      </c>
      <c r="T149" s="88" t="s">
        <v>174</v>
      </c>
    </row>
    <row r="150" spans="1:19" ht="12.75" outlineLevel="1">
      <c r="A150" s="115" t="s">
        <v>1215</v>
      </c>
      <c r="B150" s="115"/>
      <c r="C150" s="115"/>
      <c r="D150" s="115"/>
      <c r="E150" s="115"/>
      <c r="F150" s="115"/>
      <c r="G150" s="115"/>
      <c r="H150" s="115"/>
      <c r="I150" s="116">
        <f>SUBTOTAL(9,I136:I149)</f>
        <v>10253</v>
      </c>
      <c r="J150" s="104">
        <f>SUBTOTAL(9,J136:J149)</f>
        <v>7980.5920000000015</v>
      </c>
      <c r="K150" s="115"/>
      <c r="L150" s="104">
        <f aca="true" t="shared" si="26" ref="L150:S150">SUBTOTAL(9,L136:L149)</f>
        <v>926.98</v>
      </c>
      <c r="M150" s="104">
        <f t="shared" si="26"/>
        <v>0</v>
      </c>
      <c r="N150" s="103">
        <f t="shared" si="26"/>
        <v>1.25</v>
      </c>
      <c r="O150" s="104">
        <f t="shared" si="26"/>
        <v>90</v>
      </c>
      <c r="P150" s="104">
        <f t="shared" si="26"/>
        <v>180</v>
      </c>
      <c r="Q150" s="115">
        <f t="shared" si="26"/>
        <v>2</v>
      </c>
      <c r="R150" s="104">
        <f t="shared" si="26"/>
        <v>6270</v>
      </c>
      <c r="S150" s="104">
        <f t="shared" si="26"/>
        <v>15447.572</v>
      </c>
    </row>
    <row r="151" spans="1:19" ht="12.75" outlineLevel="2">
      <c r="A151" s="118" t="s">
        <v>160</v>
      </c>
      <c r="B151" s="118" t="s">
        <v>129</v>
      </c>
      <c r="C151" s="118" t="s">
        <v>136</v>
      </c>
      <c r="D151" s="118" t="s">
        <v>161</v>
      </c>
      <c r="E151" s="118" t="s">
        <v>123</v>
      </c>
      <c r="F151" s="118" t="s">
        <v>162</v>
      </c>
      <c r="G151" s="118" t="s">
        <v>8</v>
      </c>
      <c r="H151" s="118" t="s">
        <v>28</v>
      </c>
      <c r="I151" s="97">
        <v>379</v>
      </c>
      <c r="J151" s="129">
        <v>478.67</v>
      </c>
      <c r="K151" s="98">
        <v>0.06</v>
      </c>
      <c r="L151" s="129">
        <v>22.74</v>
      </c>
      <c r="M151" s="129"/>
      <c r="N151" s="98"/>
      <c r="O151" s="129"/>
      <c r="P151" s="129"/>
      <c r="Q151" s="98"/>
      <c r="R151" s="129"/>
      <c r="S151" s="129">
        <f aca="true" t="shared" si="27" ref="S151:S163">+R151+P151+O151+M151+L151+J151</f>
        <v>501.41</v>
      </c>
    </row>
    <row r="152" spans="1:19" ht="12.75" outlineLevel="2">
      <c r="A152" s="118" t="s">
        <v>160</v>
      </c>
      <c r="B152" s="118" t="s">
        <v>129</v>
      </c>
      <c r="C152" s="118" t="s">
        <v>136</v>
      </c>
      <c r="D152" s="118" t="s">
        <v>161</v>
      </c>
      <c r="E152" s="118" t="s">
        <v>123</v>
      </c>
      <c r="F152" s="118" t="s">
        <v>162</v>
      </c>
      <c r="G152" s="118" t="s">
        <v>8</v>
      </c>
      <c r="H152" s="118" t="s">
        <v>16</v>
      </c>
      <c r="I152" s="97">
        <v>81</v>
      </c>
      <c r="J152" s="129">
        <v>37.58</v>
      </c>
      <c r="K152" s="98">
        <v>0.06</v>
      </c>
      <c r="L152" s="129">
        <v>4.86</v>
      </c>
      <c r="M152" s="129"/>
      <c r="N152" s="98"/>
      <c r="O152" s="129"/>
      <c r="P152" s="129"/>
      <c r="Q152" s="98"/>
      <c r="R152" s="129"/>
      <c r="S152" s="129">
        <f t="shared" si="27"/>
        <v>42.44</v>
      </c>
    </row>
    <row r="153" spans="1:19" ht="12.75" outlineLevel="2">
      <c r="A153" s="118" t="s">
        <v>160</v>
      </c>
      <c r="B153" s="118" t="s">
        <v>129</v>
      </c>
      <c r="C153" s="118" t="s">
        <v>136</v>
      </c>
      <c r="D153" s="118" t="s">
        <v>161</v>
      </c>
      <c r="E153" s="118" t="s">
        <v>123</v>
      </c>
      <c r="F153" s="118" t="s">
        <v>162</v>
      </c>
      <c r="G153" s="118" t="s">
        <v>8</v>
      </c>
      <c r="H153" s="118" t="s">
        <v>18</v>
      </c>
      <c r="I153" s="97">
        <v>647</v>
      </c>
      <c r="J153" s="129">
        <v>478.0490000000001</v>
      </c>
      <c r="K153" s="98">
        <v>0.06</v>
      </c>
      <c r="L153" s="129">
        <v>38.82</v>
      </c>
      <c r="M153" s="129"/>
      <c r="N153" s="98"/>
      <c r="O153" s="129"/>
      <c r="P153" s="129"/>
      <c r="Q153" s="98"/>
      <c r="R153" s="129"/>
      <c r="S153" s="129">
        <f t="shared" si="27"/>
        <v>516.8690000000001</v>
      </c>
    </row>
    <row r="154" spans="1:19" ht="12.75" outlineLevel="2">
      <c r="A154" s="118" t="s">
        <v>160</v>
      </c>
      <c r="B154" s="118" t="s">
        <v>129</v>
      </c>
      <c r="C154" s="118" t="s">
        <v>136</v>
      </c>
      <c r="D154" s="118" t="s">
        <v>161</v>
      </c>
      <c r="E154" s="118" t="s">
        <v>123</v>
      </c>
      <c r="F154" s="118" t="s">
        <v>162</v>
      </c>
      <c r="G154" s="118" t="s">
        <v>8</v>
      </c>
      <c r="H154" s="118" t="s">
        <v>19</v>
      </c>
      <c r="I154" s="97">
        <v>3862</v>
      </c>
      <c r="J154" s="129">
        <v>3582.7360000000003</v>
      </c>
      <c r="K154" s="98">
        <v>0.06</v>
      </c>
      <c r="L154" s="129">
        <v>231.72</v>
      </c>
      <c r="M154" s="129"/>
      <c r="N154" s="98"/>
      <c r="O154" s="129"/>
      <c r="P154" s="129"/>
      <c r="Q154" s="98"/>
      <c r="R154" s="129"/>
      <c r="S154" s="129">
        <f t="shared" si="27"/>
        <v>3814.456</v>
      </c>
    </row>
    <row r="155" spans="1:19" ht="12.75" outlineLevel="2">
      <c r="A155" s="118" t="s">
        <v>160</v>
      </c>
      <c r="B155" s="118" t="s">
        <v>129</v>
      </c>
      <c r="C155" s="118" t="s">
        <v>136</v>
      </c>
      <c r="D155" s="118" t="s">
        <v>161</v>
      </c>
      <c r="E155" s="118" t="s">
        <v>123</v>
      </c>
      <c r="F155" s="118" t="s">
        <v>162</v>
      </c>
      <c r="G155" s="118" t="s">
        <v>8</v>
      </c>
      <c r="H155" s="118" t="s">
        <v>29</v>
      </c>
      <c r="I155" s="97">
        <v>24</v>
      </c>
      <c r="J155" s="129">
        <v>33.27</v>
      </c>
      <c r="K155" s="98">
        <v>0.06</v>
      </c>
      <c r="L155" s="129">
        <v>1.44</v>
      </c>
      <c r="M155" s="129"/>
      <c r="N155" s="98"/>
      <c r="O155" s="129"/>
      <c r="P155" s="129"/>
      <c r="Q155" s="98"/>
      <c r="R155" s="129"/>
      <c r="S155" s="129">
        <f t="shared" si="27"/>
        <v>34.71</v>
      </c>
    </row>
    <row r="156" spans="1:19" ht="12.75" outlineLevel="2">
      <c r="A156" s="118" t="s">
        <v>160</v>
      </c>
      <c r="B156" s="118" t="s">
        <v>129</v>
      </c>
      <c r="C156" s="118" t="s">
        <v>136</v>
      </c>
      <c r="D156" s="118" t="s">
        <v>161</v>
      </c>
      <c r="E156" s="118" t="s">
        <v>123</v>
      </c>
      <c r="F156" s="118" t="s">
        <v>162</v>
      </c>
      <c r="G156" s="118" t="s">
        <v>8</v>
      </c>
      <c r="H156" s="118" t="s">
        <v>31</v>
      </c>
      <c r="I156" s="97">
        <v>814</v>
      </c>
      <c r="J156" s="129">
        <v>243.479</v>
      </c>
      <c r="K156" s="98">
        <v>0.1</v>
      </c>
      <c r="L156" s="129">
        <v>81.4</v>
      </c>
      <c r="M156" s="129"/>
      <c r="N156" s="98"/>
      <c r="O156" s="129"/>
      <c r="P156" s="129"/>
      <c r="Q156" s="98"/>
      <c r="R156" s="129"/>
      <c r="S156" s="129">
        <f t="shared" si="27"/>
        <v>324.879</v>
      </c>
    </row>
    <row r="157" spans="1:19" ht="12.75" outlineLevel="2">
      <c r="A157" s="118" t="s">
        <v>160</v>
      </c>
      <c r="B157" s="118" t="s">
        <v>129</v>
      </c>
      <c r="C157" s="118" t="s">
        <v>136</v>
      </c>
      <c r="D157" s="118" t="s">
        <v>161</v>
      </c>
      <c r="E157" s="118" t="s">
        <v>123</v>
      </c>
      <c r="F157" s="118" t="s">
        <v>162</v>
      </c>
      <c r="G157" s="118" t="s">
        <v>8</v>
      </c>
      <c r="H157" s="118" t="s">
        <v>71</v>
      </c>
      <c r="I157" s="97">
        <v>1</v>
      </c>
      <c r="J157" s="129">
        <v>0.63</v>
      </c>
      <c r="K157" s="98">
        <v>0.06</v>
      </c>
      <c r="L157" s="129">
        <v>0.06</v>
      </c>
      <c r="M157" s="129"/>
      <c r="N157" s="98"/>
      <c r="O157" s="129"/>
      <c r="P157" s="129"/>
      <c r="Q157" s="98"/>
      <c r="R157" s="129"/>
      <c r="S157" s="129">
        <f t="shared" si="27"/>
        <v>0.69</v>
      </c>
    </row>
    <row r="158" spans="1:19" ht="12.75" outlineLevel="2">
      <c r="A158" s="118" t="s">
        <v>160</v>
      </c>
      <c r="B158" s="118" t="s">
        <v>129</v>
      </c>
      <c r="C158" s="118" t="s">
        <v>136</v>
      </c>
      <c r="D158" s="118" t="s">
        <v>161</v>
      </c>
      <c r="E158" s="118" t="s">
        <v>123</v>
      </c>
      <c r="F158" s="118" t="s">
        <v>162</v>
      </c>
      <c r="G158" s="118" t="s">
        <v>8</v>
      </c>
      <c r="H158" s="118" t="s">
        <v>54</v>
      </c>
      <c r="I158" s="97">
        <v>20</v>
      </c>
      <c r="J158" s="129">
        <v>4.9</v>
      </c>
      <c r="K158" s="98">
        <v>0.06</v>
      </c>
      <c r="L158" s="129">
        <v>1.2</v>
      </c>
      <c r="M158" s="129"/>
      <c r="N158" s="98"/>
      <c r="O158" s="129"/>
      <c r="P158" s="129"/>
      <c r="Q158" s="98"/>
      <c r="R158" s="129"/>
      <c r="S158" s="129">
        <f t="shared" si="27"/>
        <v>6.1000000000000005</v>
      </c>
    </row>
    <row r="159" spans="1:19" ht="12.75" outlineLevel="2">
      <c r="A159" s="118" t="s">
        <v>160</v>
      </c>
      <c r="B159" s="118" t="s">
        <v>129</v>
      </c>
      <c r="C159" s="118" t="s">
        <v>136</v>
      </c>
      <c r="D159" s="118" t="s">
        <v>161</v>
      </c>
      <c r="E159" s="118" t="s">
        <v>123</v>
      </c>
      <c r="F159" s="118" t="s">
        <v>162</v>
      </c>
      <c r="G159" s="118" t="s">
        <v>8</v>
      </c>
      <c r="H159" s="118" t="s">
        <v>21</v>
      </c>
      <c r="I159" s="97">
        <v>10031</v>
      </c>
      <c r="J159" s="129">
        <v>3062.289</v>
      </c>
      <c r="K159" s="98">
        <v>0.1</v>
      </c>
      <c r="L159" s="129">
        <v>1003.1</v>
      </c>
      <c r="M159" s="129"/>
      <c r="N159" s="98"/>
      <c r="O159" s="129"/>
      <c r="P159" s="129"/>
      <c r="Q159" s="98"/>
      <c r="R159" s="129"/>
      <c r="S159" s="129">
        <f t="shared" si="27"/>
        <v>4065.389</v>
      </c>
    </row>
    <row r="160" spans="1:19" ht="12.75" outlineLevel="2">
      <c r="A160" s="118" t="s">
        <v>160</v>
      </c>
      <c r="B160" s="118" t="s">
        <v>129</v>
      </c>
      <c r="C160" s="118" t="s">
        <v>136</v>
      </c>
      <c r="D160" s="118" t="s">
        <v>161</v>
      </c>
      <c r="E160" s="118" t="s">
        <v>123</v>
      </c>
      <c r="F160" s="118" t="s">
        <v>162</v>
      </c>
      <c r="G160" s="118" t="s">
        <v>8</v>
      </c>
      <c r="H160" s="118" t="s">
        <v>61</v>
      </c>
      <c r="I160" s="97">
        <v>54</v>
      </c>
      <c r="J160" s="129">
        <v>16.496</v>
      </c>
      <c r="K160" s="98">
        <v>0.06</v>
      </c>
      <c r="L160" s="129">
        <v>3.24</v>
      </c>
      <c r="M160" s="129"/>
      <c r="N160" s="98"/>
      <c r="O160" s="129"/>
      <c r="P160" s="129"/>
      <c r="Q160" s="98"/>
      <c r="R160" s="129"/>
      <c r="S160" s="129">
        <f t="shared" si="27"/>
        <v>19.735999999999997</v>
      </c>
    </row>
    <row r="161" spans="1:19" ht="12.75" outlineLevel="2">
      <c r="A161" s="118" t="s">
        <v>160</v>
      </c>
      <c r="B161" s="118" t="s">
        <v>129</v>
      </c>
      <c r="C161" s="118" t="s">
        <v>136</v>
      </c>
      <c r="D161" s="118" t="s">
        <v>161</v>
      </c>
      <c r="E161" s="118" t="s">
        <v>123</v>
      </c>
      <c r="F161" s="118" t="s">
        <v>162</v>
      </c>
      <c r="G161" s="118" t="s">
        <v>8</v>
      </c>
      <c r="H161" s="118" t="s">
        <v>9</v>
      </c>
      <c r="I161" s="97">
        <v>3</v>
      </c>
      <c r="J161" s="129">
        <v>15.47</v>
      </c>
      <c r="K161" s="98"/>
      <c r="L161" s="129">
        <v>0</v>
      </c>
      <c r="M161" s="129"/>
      <c r="N161" s="98"/>
      <c r="O161" s="129"/>
      <c r="P161" s="129"/>
      <c r="Q161" s="98"/>
      <c r="R161" s="129"/>
      <c r="S161" s="129">
        <f t="shared" si="27"/>
        <v>15.47</v>
      </c>
    </row>
    <row r="162" spans="1:19" ht="12.75" outlineLevel="2">
      <c r="A162" s="118" t="s">
        <v>160</v>
      </c>
      <c r="B162" s="118" t="s">
        <v>129</v>
      </c>
      <c r="C162" s="118" t="s">
        <v>136</v>
      </c>
      <c r="D162" s="118" t="s">
        <v>161</v>
      </c>
      <c r="E162" s="118" t="s">
        <v>123</v>
      </c>
      <c r="F162" s="118" t="s">
        <v>162</v>
      </c>
      <c r="G162" s="118" t="s">
        <v>22</v>
      </c>
      <c r="H162" s="118" t="s">
        <v>23</v>
      </c>
      <c r="I162" s="97"/>
      <c r="J162" s="129"/>
      <c r="K162" s="118"/>
      <c r="L162" s="129"/>
      <c r="M162" s="129"/>
      <c r="N162" s="98"/>
      <c r="O162" s="129"/>
      <c r="P162" s="129">
        <v>180</v>
      </c>
      <c r="Q162" s="98"/>
      <c r="R162" s="129"/>
      <c r="S162" s="129">
        <f t="shared" si="27"/>
        <v>180</v>
      </c>
    </row>
    <row r="163" spans="1:20" ht="12.75" outlineLevel="2">
      <c r="A163" s="118" t="s">
        <v>160</v>
      </c>
      <c r="B163" s="118" t="s">
        <v>129</v>
      </c>
      <c r="C163" s="118" t="s">
        <v>136</v>
      </c>
      <c r="D163" s="118" t="s">
        <v>161</v>
      </c>
      <c r="E163" s="118" t="s">
        <v>123</v>
      </c>
      <c r="F163" s="118" t="s">
        <v>162</v>
      </c>
      <c r="G163" s="118" t="s">
        <v>22</v>
      </c>
      <c r="H163" s="118" t="s">
        <v>24</v>
      </c>
      <c r="I163" s="97"/>
      <c r="J163" s="129"/>
      <c r="K163" s="98"/>
      <c r="L163" s="129"/>
      <c r="M163" s="129"/>
      <c r="N163" s="98"/>
      <c r="O163" s="129"/>
      <c r="P163" s="129"/>
      <c r="Q163" s="98">
        <v>1</v>
      </c>
      <c r="R163" s="129">
        <f>+$R$1*Q163</f>
        <v>3135</v>
      </c>
      <c r="S163" s="129">
        <f t="shared" si="27"/>
        <v>3135</v>
      </c>
      <c r="T163" s="88" t="s">
        <v>163</v>
      </c>
    </row>
    <row r="164" spans="1:19" ht="12.75" outlineLevel="1">
      <c r="A164" s="115" t="s">
        <v>1211</v>
      </c>
      <c r="B164" s="115"/>
      <c r="C164" s="115"/>
      <c r="D164" s="115"/>
      <c r="E164" s="115"/>
      <c r="F164" s="115"/>
      <c r="G164" s="115"/>
      <c r="H164" s="115"/>
      <c r="I164" s="116">
        <f>SUBTOTAL(9,I151:I163)</f>
        <v>15916</v>
      </c>
      <c r="J164" s="104">
        <f>SUBTOTAL(9,J151:J163)</f>
        <v>7953.569000000001</v>
      </c>
      <c r="K164" s="115"/>
      <c r="L164" s="104">
        <f aca="true" t="shared" si="28" ref="L164:S164">SUBTOTAL(9,L151:L163)</f>
        <v>1388.5800000000002</v>
      </c>
      <c r="M164" s="104">
        <f t="shared" si="28"/>
        <v>0</v>
      </c>
      <c r="N164" s="103">
        <f t="shared" si="28"/>
        <v>0</v>
      </c>
      <c r="O164" s="104">
        <f t="shared" si="28"/>
        <v>0</v>
      </c>
      <c r="P164" s="104">
        <f t="shared" si="28"/>
        <v>180</v>
      </c>
      <c r="Q164" s="115">
        <f t="shared" si="28"/>
        <v>1</v>
      </c>
      <c r="R164" s="104">
        <f t="shared" si="28"/>
        <v>3135</v>
      </c>
      <c r="S164" s="104">
        <f t="shared" si="28"/>
        <v>12657.149</v>
      </c>
    </row>
    <row r="165" spans="1:19" ht="12.75" outlineLevel="2">
      <c r="A165" s="118" t="s">
        <v>166</v>
      </c>
      <c r="B165" s="118" t="s">
        <v>129</v>
      </c>
      <c r="C165" s="118" t="s">
        <v>136</v>
      </c>
      <c r="D165" s="118" t="s">
        <v>167</v>
      </c>
      <c r="E165" s="118" t="s">
        <v>123</v>
      </c>
      <c r="F165" s="118" t="s">
        <v>168</v>
      </c>
      <c r="G165" s="118" t="s">
        <v>8</v>
      </c>
      <c r="H165" s="118" t="s">
        <v>28</v>
      </c>
      <c r="I165" s="97">
        <v>655</v>
      </c>
      <c r="J165" s="129">
        <v>866.1</v>
      </c>
      <c r="K165" s="98">
        <v>0.06</v>
      </c>
      <c r="L165" s="129">
        <v>39.3</v>
      </c>
      <c r="M165" s="129"/>
      <c r="N165" s="98"/>
      <c r="O165" s="129"/>
      <c r="P165" s="129"/>
      <c r="Q165" s="98"/>
      <c r="R165" s="129"/>
      <c r="S165" s="129">
        <f aca="true" t="shared" si="29" ref="S165:S179">+R165+P165+O165+M165+L165+J165</f>
        <v>905.4</v>
      </c>
    </row>
    <row r="166" spans="1:19" ht="12.75" outlineLevel="2">
      <c r="A166" s="118" t="s">
        <v>166</v>
      </c>
      <c r="B166" s="118" t="s">
        <v>129</v>
      </c>
      <c r="C166" s="118" t="s">
        <v>136</v>
      </c>
      <c r="D166" s="118" t="s">
        <v>167</v>
      </c>
      <c r="E166" s="118" t="s">
        <v>123</v>
      </c>
      <c r="F166" s="118" t="s">
        <v>168</v>
      </c>
      <c r="G166" s="118" t="s">
        <v>8</v>
      </c>
      <c r="H166" s="118" t="s">
        <v>16</v>
      </c>
      <c r="I166" s="97">
        <v>222</v>
      </c>
      <c r="J166" s="129">
        <v>98.45</v>
      </c>
      <c r="K166" s="98">
        <v>0.06</v>
      </c>
      <c r="L166" s="129">
        <v>13.32</v>
      </c>
      <c r="M166" s="129"/>
      <c r="N166" s="98"/>
      <c r="O166" s="129"/>
      <c r="P166" s="129"/>
      <c r="Q166" s="98"/>
      <c r="R166" s="129"/>
      <c r="S166" s="129">
        <f t="shared" si="29"/>
        <v>111.77000000000001</v>
      </c>
    </row>
    <row r="167" spans="1:19" ht="12.75" outlineLevel="2">
      <c r="A167" s="118" t="s">
        <v>166</v>
      </c>
      <c r="B167" s="118" t="s">
        <v>129</v>
      </c>
      <c r="C167" s="118" t="s">
        <v>136</v>
      </c>
      <c r="D167" s="118" t="s">
        <v>167</v>
      </c>
      <c r="E167" s="118" t="s">
        <v>123</v>
      </c>
      <c r="F167" s="118" t="s">
        <v>168</v>
      </c>
      <c r="G167" s="118" t="s">
        <v>8</v>
      </c>
      <c r="H167" s="118" t="s">
        <v>18</v>
      </c>
      <c r="I167" s="97">
        <v>747</v>
      </c>
      <c r="J167" s="129">
        <v>731.85</v>
      </c>
      <c r="K167" s="98">
        <v>0.06</v>
      </c>
      <c r="L167" s="129">
        <v>44.82</v>
      </c>
      <c r="M167" s="129"/>
      <c r="N167" s="98"/>
      <c r="O167" s="129"/>
      <c r="P167" s="129"/>
      <c r="Q167" s="98"/>
      <c r="R167" s="129"/>
      <c r="S167" s="129">
        <f t="shared" si="29"/>
        <v>776.6700000000001</v>
      </c>
    </row>
    <row r="168" spans="1:19" ht="12.75" outlineLevel="2">
      <c r="A168" s="118" t="s">
        <v>166</v>
      </c>
      <c r="B168" s="118" t="s">
        <v>129</v>
      </c>
      <c r="C168" s="118" t="s">
        <v>136</v>
      </c>
      <c r="D168" s="118" t="s">
        <v>167</v>
      </c>
      <c r="E168" s="118" t="s">
        <v>123</v>
      </c>
      <c r="F168" s="118" t="s">
        <v>168</v>
      </c>
      <c r="G168" s="118" t="s">
        <v>8</v>
      </c>
      <c r="H168" s="118" t="s">
        <v>19</v>
      </c>
      <c r="I168" s="97">
        <v>6766</v>
      </c>
      <c r="J168" s="129">
        <v>6005.255</v>
      </c>
      <c r="K168" s="98">
        <v>0.06</v>
      </c>
      <c r="L168" s="129">
        <v>405.96</v>
      </c>
      <c r="M168" s="129"/>
      <c r="N168" s="98"/>
      <c r="O168" s="129"/>
      <c r="P168" s="129"/>
      <c r="Q168" s="98"/>
      <c r="R168" s="129"/>
      <c r="S168" s="129">
        <f t="shared" si="29"/>
        <v>6411.215</v>
      </c>
    </row>
    <row r="169" spans="1:19" ht="12.75" outlineLevel="2">
      <c r="A169" s="118" t="s">
        <v>166</v>
      </c>
      <c r="B169" s="118" t="s">
        <v>129</v>
      </c>
      <c r="C169" s="118" t="s">
        <v>136</v>
      </c>
      <c r="D169" s="118" t="s">
        <v>167</v>
      </c>
      <c r="E169" s="118" t="s">
        <v>123</v>
      </c>
      <c r="F169" s="118" t="s">
        <v>168</v>
      </c>
      <c r="G169" s="118" t="s">
        <v>8</v>
      </c>
      <c r="H169" s="118" t="s">
        <v>29</v>
      </c>
      <c r="I169" s="97">
        <v>66</v>
      </c>
      <c r="J169" s="129">
        <v>58.02</v>
      </c>
      <c r="K169" s="98">
        <v>0.06</v>
      </c>
      <c r="L169" s="129">
        <v>3.96</v>
      </c>
      <c r="M169" s="129"/>
      <c r="N169" s="98"/>
      <c r="O169" s="129"/>
      <c r="P169" s="129"/>
      <c r="Q169" s="98"/>
      <c r="R169" s="129"/>
      <c r="S169" s="129">
        <f t="shared" si="29"/>
        <v>61.980000000000004</v>
      </c>
    </row>
    <row r="170" spans="1:19" ht="12.75" outlineLevel="2">
      <c r="A170" s="118" t="s">
        <v>166</v>
      </c>
      <c r="B170" s="118" t="s">
        <v>129</v>
      </c>
      <c r="C170" s="118" t="s">
        <v>136</v>
      </c>
      <c r="D170" s="118" t="s">
        <v>167</v>
      </c>
      <c r="E170" s="118" t="s">
        <v>123</v>
      </c>
      <c r="F170" s="118" t="s">
        <v>168</v>
      </c>
      <c r="G170" s="118" t="s">
        <v>8</v>
      </c>
      <c r="H170" s="118" t="s">
        <v>30</v>
      </c>
      <c r="I170" s="97">
        <v>1</v>
      </c>
      <c r="J170" s="129">
        <v>2.13</v>
      </c>
      <c r="K170" s="98">
        <v>0.06</v>
      </c>
      <c r="L170" s="129">
        <v>0.06</v>
      </c>
      <c r="M170" s="129"/>
      <c r="N170" s="98"/>
      <c r="O170" s="129"/>
      <c r="P170" s="129"/>
      <c r="Q170" s="98"/>
      <c r="R170" s="129"/>
      <c r="S170" s="129">
        <f t="shared" si="29"/>
        <v>2.19</v>
      </c>
    </row>
    <row r="171" spans="1:19" ht="12.75" outlineLevel="2">
      <c r="A171" s="118" t="s">
        <v>166</v>
      </c>
      <c r="B171" s="118" t="s">
        <v>129</v>
      </c>
      <c r="C171" s="118" t="s">
        <v>136</v>
      </c>
      <c r="D171" s="118" t="s">
        <v>167</v>
      </c>
      <c r="E171" s="118" t="s">
        <v>123</v>
      </c>
      <c r="F171" s="118" t="s">
        <v>168</v>
      </c>
      <c r="G171" s="118" t="s">
        <v>8</v>
      </c>
      <c r="H171" s="118" t="s">
        <v>51</v>
      </c>
      <c r="I171" s="97">
        <v>0</v>
      </c>
      <c r="J171" s="129">
        <v>150</v>
      </c>
      <c r="K171" s="98"/>
      <c r="L171" s="129">
        <v>0</v>
      </c>
      <c r="M171" s="129"/>
      <c r="N171" s="98"/>
      <c r="O171" s="129"/>
      <c r="P171" s="129"/>
      <c r="Q171" s="98"/>
      <c r="R171" s="129"/>
      <c r="S171" s="129">
        <f t="shared" si="29"/>
        <v>150</v>
      </c>
    </row>
    <row r="172" spans="1:19" ht="12.75" outlineLevel="2">
      <c r="A172" s="118" t="s">
        <v>166</v>
      </c>
      <c r="B172" s="118" t="s">
        <v>129</v>
      </c>
      <c r="C172" s="118" t="s">
        <v>136</v>
      </c>
      <c r="D172" s="118" t="s">
        <v>167</v>
      </c>
      <c r="E172" s="118" t="s">
        <v>123</v>
      </c>
      <c r="F172" s="118" t="s">
        <v>168</v>
      </c>
      <c r="G172" s="118" t="s">
        <v>8</v>
      </c>
      <c r="H172" s="118" t="s">
        <v>31</v>
      </c>
      <c r="I172" s="97">
        <v>433</v>
      </c>
      <c r="J172" s="129">
        <v>139.838</v>
      </c>
      <c r="K172" s="98">
        <v>0.1</v>
      </c>
      <c r="L172" s="129">
        <v>43.3</v>
      </c>
      <c r="M172" s="129"/>
      <c r="N172" s="98"/>
      <c r="O172" s="129"/>
      <c r="P172" s="129"/>
      <c r="Q172" s="98"/>
      <c r="R172" s="129"/>
      <c r="S172" s="129">
        <f t="shared" si="29"/>
        <v>183.13799999999998</v>
      </c>
    </row>
    <row r="173" spans="1:19" ht="12.75" outlineLevel="2">
      <c r="A173" s="118" t="s">
        <v>166</v>
      </c>
      <c r="B173" s="118" t="s">
        <v>129</v>
      </c>
      <c r="C173" s="118" t="s">
        <v>136</v>
      </c>
      <c r="D173" s="118" t="s">
        <v>167</v>
      </c>
      <c r="E173" s="118" t="s">
        <v>123</v>
      </c>
      <c r="F173" s="118" t="s">
        <v>168</v>
      </c>
      <c r="G173" s="118" t="s">
        <v>8</v>
      </c>
      <c r="H173" s="118" t="s">
        <v>71</v>
      </c>
      <c r="I173" s="97">
        <v>1</v>
      </c>
      <c r="J173" s="129">
        <v>0.63</v>
      </c>
      <c r="K173" s="98">
        <v>0.06</v>
      </c>
      <c r="L173" s="129">
        <v>0.06</v>
      </c>
      <c r="M173" s="129"/>
      <c r="N173" s="98"/>
      <c r="O173" s="129"/>
      <c r="P173" s="129"/>
      <c r="Q173" s="98"/>
      <c r="R173" s="129"/>
      <c r="S173" s="129">
        <f t="shared" si="29"/>
        <v>0.69</v>
      </c>
    </row>
    <row r="174" spans="1:19" ht="12.75" outlineLevel="2">
      <c r="A174" s="118" t="s">
        <v>166</v>
      </c>
      <c r="B174" s="118" t="s">
        <v>129</v>
      </c>
      <c r="C174" s="118" t="s">
        <v>136</v>
      </c>
      <c r="D174" s="118" t="s">
        <v>167</v>
      </c>
      <c r="E174" s="118" t="s">
        <v>123</v>
      </c>
      <c r="F174" s="118" t="s">
        <v>168</v>
      </c>
      <c r="G174" s="118" t="s">
        <v>8</v>
      </c>
      <c r="H174" s="118" t="s">
        <v>54</v>
      </c>
      <c r="I174" s="97">
        <v>1</v>
      </c>
      <c r="J174" s="129">
        <v>1.11</v>
      </c>
      <c r="K174" s="98">
        <v>0.06</v>
      </c>
      <c r="L174" s="129">
        <v>0.06</v>
      </c>
      <c r="M174" s="129"/>
      <c r="N174" s="98"/>
      <c r="O174" s="129"/>
      <c r="P174" s="129"/>
      <c r="Q174" s="98"/>
      <c r="R174" s="129"/>
      <c r="S174" s="129">
        <f t="shared" si="29"/>
        <v>1.1700000000000002</v>
      </c>
    </row>
    <row r="175" spans="1:19" ht="12.75" outlineLevel="2">
      <c r="A175" s="118" t="s">
        <v>166</v>
      </c>
      <c r="B175" s="118" t="s">
        <v>129</v>
      </c>
      <c r="C175" s="118" t="s">
        <v>136</v>
      </c>
      <c r="D175" s="118" t="s">
        <v>167</v>
      </c>
      <c r="E175" s="118" t="s">
        <v>123</v>
      </c>
      <c r="F175" s="118" t="s">
        <v>168</v>
      </c>
      <c r="G175" s="118" t="s">
        <v>8</v>
      </c>
      <c r="H175" s="118" t="s">
        <v>21</v>
      </c>
      <c r="I175" s="97">
        <v>4993</v>
      </c>
      <c r="J175" s="129">
        <v>1553.9089999999999</v>
      </c>
      <c r="K175" s="98">
        <v>0.1</v>
      </c>
      <c r="L175" s="129">
        <v>499.3</v>
      </c>
      <c r="M175" s="129"/>
      <c r="N175" s="98"/>
      <c r="O175" s="129"/>
      <c r="P175" s="129"/>
      <c r="Q175" s="98"/>
      <c r="R175" s="129"/>
      <c r="S175" s="129">
        <f t="shared" si="29"/>
        <v>2053.209</v>
      </c>
    </row>
    <row r="176" spans="1:19" ht="12.75" outlineLevel="2">
      <c r="A176" s="118" t="s">
        <v>166</v>
      </c>
      <c r="B176" s="118" t="s">
        <v>129</v>
      </c>
      <c r="C176" s="118" t="s">
        <v>136</v>
      </c>
      <c r="D176" s="118" t="s">
        <v>167</v>
      </c>
      <c r="E176" s="118" t="s">
        <v>123</v>
      </c>
      <c r="F176" s="118" t="s">
        <v>168</v>
      </c>
      <c r="G176" s="118" t="s">
        <v>8</v>
      </c>
      <c r="H176" s="118" t="s">
        <v>9</v>
      </c>
      <c r="I176" s="97">
        <v>5</v>
      </c>
      <c r="J176" s="129">
        <v>35.22</v>
      </c>
      <c r="K176" s="98"/>
      <c r="L176" s="129">
        <v>0</v>
      </c>
      <c r="M176" s="129"/>
      <c r="N176" s="98"/>
      <c r="O176" s="129"/>
      <c r="P176" s="129"/>
      <c r="Q176" s="98"/>
      <c r="R176" s="129"/>
      <c r="S176" s="129">
        <f t="shared" si="29"/>
        <v>35.22</v>
      </c>
    </row>
    <row r="177" spans="1:19" ht="12.75" outlineLevel="2">
      <c r="A177" s="118" t="s">
        <v>166</v>
      </c>
      <c r="B177" s="118" t="s">
        <v>129</v>
      </c>
      <c r="C177" s="118" t="s">
        <v>136</v>
      </c>
      <c r="D177" s="118" t="s">
        <v>167</v>
      </c>
      <c r="E177" s="118" t="s">
        <v>123</v>
      </c>
      <c r="F177" s="118" t="s">
        <v>168</v>
      </c>
      <c r="G177" s="118" t="s">
        <v>22</v>
      </c>
      <c r="H177" s="118" t="s">
        <v>23</v>
      </c>
      <c r="I177" s="97"/>
      <c r="J177" s="129"/>
      <c r="K177" s="118"/>
      <c r="L177" s="129"/>
      <c r="M177" s="129"/>
      <c r="N177" s="98"/>
      <c r="O177" s="129"/>
      <c r="P177" s="129">
        <v>180</v>
      </c>
      <c r="Q177" s="98"/>
      <c r="R177" s="129"/>
      <c r="S177" s="129">
        <f t="shared" si="29"/>
        <v>180</v>
      </c>
    </row>
    <row r="178" spans="1:19" ht="12.75" outlineLevel="2">
      <c r="A178" s="118" t="s">
        <v>166</v>
      </c>
      <c r="B178" s="118" t="s">
        <v>129</v>
      </c>
      <c r="C178" s="118" t="s">
        <v>136</v>
      </c>
      <c r="D178" s="118" t="s">
        <v>167</v>
      </c>
      <c r="E178" s="118" t="s">
        <v>123</v>
      </c>
      <c r="F178" s="118" t="s">
        <v>168</v>
      </c>
      <c r="G178" s="118" t="s">
        <v>22</v>
      </c>
      <c r="H178" s="118" t="s">
        <v>62</v>
      </c>
      <c r="I178" s="97"/>
      <c r="J178" s="129"/>
      <c r="K178" s="98"/>
      <c r="L178" s="129"/>
      <c r="M178" s="129"/>
      <c r="N178" s="98">
        <v>3.3332258064516127</v>
      </c>
      <c r="O178" s="129">
        <f>+$O$1*N178</f>
        <v>239.9922580645161</v>
      </c>
      <c r="P178" s="129"/>
      <c r="Q178" s="98"/>
      <c r="R178" s="129"/>
      <c r="S178" s="129">
        <f t="shared" si="29"/>
        <v>239.9922580645161</v>
      </c>
    </row>
    <row r="179" spans="1:20" ht="12.75" outlineLevel="2">
      <c r="A179" s="118" t="s">
        <v>166</v>
      </c>
      <c r="B179" s="118" t="s">
        <v>129</v>
      </c>
      <c r="C179" s="118" t="s">
        <v>136</v>
      </c>
      <c r="D179" s="118" t="s">
        <v>167</v>
      </c>
      <c r="E179" s="118" t="s">
        <v>123</v>
      </c>
      <c r="F179" s="118" t="s">
        <v>168</v>
      </c>
      <c r="G179" s="118" t="s">
        <v>22</v>
      </c>
      <c r="H179" s="118" t="s">
        <v>24</v>
      </c>
      <c r="I179" s="97"/>
      <c r="J179" s="129"/>
      <c r="K179" s="98"/>
      <c r="L179" s="129"/>
      <c r="M179" s="129"/>
      <c r="N179" s="98"/>
      <c r="O179" s="129"/>
      <c r="P179" s="129"/>
      <c r="Q179" s="98">
        <v>0.5</v>
      </c>
      <c r="R179" s="129">
        <f>+$R$1*Q179</f>
        <v>1567.5</v>
      </c>
      <c r="S179" s="129">
        <f t="shared" si="29"/>
        <v>1567.5</v>
      </c>
      <c r="T179" s="88" t="s">
        <v>148</v>
      </c>
    </row>
    <row r="180" spans="1:19" ht="12.75" outlineLevel="1">
      <c r="A180" s="115" t="s">
        <v>1212</v>
      </c>
      <c r="B180" s="115"/>
      <c r="C180" s="115"/>
      <c r="D180" s="115"/>
      <c r="E180" s="115"/>
      <c r="F180" s="115"/>
      <c r="G180" s="115"/>
      <c r="H180" s="115"/>
      <c r="I180" s="116">
        <f>SUBTOTAL(9,I165:I179)</f>
        <v>13890</v>
      </c>
      <c r="J180" s="104">
        <f>SUBTOTAL(9,J165:J179)</f>
        <v>9642.512</v>
      </c>
      <c r="K180" s="115"/>
      <c r="L180" s="104">
        <f aca="true" t="shared" si="30" ref="L180:S180">SUBTOTAL(9,L165:L179)</f>
        <v>1050.1399999999999</v>
      </c>
      <c r="M180" s="104">
        <f t="shared" si="30"/>
        <v>0</v>
      </c>
      <c r="N180" s="103">
        <f t="shared" si="30"/>
        <v>3.3332258064516127</v>
      </c>
      <c r="O180" s="104">
        <f t="shared" si="30"/>
        <v>239.9922580645161</v>
      </c>
      <c r="P180" s="104">
        <f t="shared" si="30"/>
        <v>180</v>
      </c>
      <c r="Q180" s="115">
        <f t="shared" si="30"/>
        <v>0.5</v>
      </c>
      <c r="R180" s="104">
        <f t="shared" si="30"/>
        <v>1567.5</v>
      </c>
      <c r="S180" s="104">
        <f t="shared" si="30"/>
        <v>12680.144258064516</v>
      </c>
    </row>
    <row r="181" spans="1:19" ht="12.75" outlineLevel="2">
      <c r="A181" s="118" t="s">
        <v>178</v>
      </c>
      <c r="B181" s="118" t="s">
        <v>129</v>
      </c>
      <c r="C181" s="118" t="s">
        <v>136</v>
      </c>
      <c r="D181" s="118" t="s">
        <v>179</v>
      </c>
      <c r="E181" s="118" t="s">
        <v>42</v>
      </c>
      <c r="F181" s="118" t="s">
        <v>180</v>
      </c>
      <c r="G181" s="118" t="s">
        <v>8</v>
      </c>
      <c r="H181" s="118" t="s">
        <v>28</v>
      </c>
      <c r="I181" s="97">
        <v>9</v>
      </c>
      <c r="J181" s="129">
        <v>11.45</v>
      </c>
      <c r="K181" s="98">
        <v>0.06</v>
      </c>
      <c r="L181" s="129">
        <v>0.54</v>
      </c>
      <c r="M181" s="129"/>
      <c r="N181" s="98"/>
      <c r="O181" s="129"/>
      <c r="P181" s="129"/>
      <c r="Q181" s="118"/>
      <c r="R181" s="129"/>
      <c r="S181" s="129">
        <f aca="true" t="shared" si="31" ref="S181:S189">+R181+P181+O181+M181+L181+J181</f>
        <v>11.989999999999998</v>
      </c>
    </row>
    <row r="182" spans="1:19" ht="12.75" outlineLevel="2">
      <c r="A182" s="118" t="s">
        <v>178</v>
      </c>
      <c r="B182" s="118" t="s">
        <v>129</v>
      </c>
      <c r="C182" s="118" t="s">
        <v>136</v>
      </c>
      <c r="D182" s="118" t="s">
        <v>179</v>
      </c>
      <c r="E182" s="118" t="s">
        <v>42</v>
      </c>
      <c r="F182" s="118" t="s">
        <v>180</v>
      </c>
      <c r="G182" s="118" t="s">
        <v>8</v>
      </c>
      <c r="H182" s="118" t="s">
        <v>16</v>
      </c>
      <c r="I182" s="97">
        <v>10</v>
      </c>
      <c r="J182" s="129">
        <v>4.44</v>
      </c>
      <c r="K182" s="98">
        <v>0.06</v>
      </c>
      <c r="L182" s="129">
        <v>0.6</v>
      </c>
      <c r="M182" s="129"/>
      <c r="N182" s="98"/>
      <c r="O182" s="129"/>
      <c r="P182" s="129"/>
      <c r="Q182" s="118"/>
      <c r="R182" s="129"/>
      <c r="S182" s="129">
        <f t="shared" si="31"/>
        <v>5.04</v>
      </c>
    </row>
    <row r="183" spans="1:19" ht="12.75" outlineLevel="2">
      <c r="A183" s="118" t="s">
        <v>178</v>
      </c>
      <c r="B183" s="118" t="s">
        <v>129</v>
      </c>
      <c r="C183" s="118" t="s">
        <v>136</v>
      </c>
      <c r="D183" s="118" t="s">
        <v>179</v>
      </c>
      <c r="E183" s="118" t="s">
        <v>42</v>
      </c>
      <c r="F183" s="118" t="s">
        <v>180</v>
      </c>
      <c r="G183" s="118" t="s">
        <v>8</v>
      </c>
      <c r="H183" s="118" t="s">
        <v>18</v>
      </c>
      <c r="I183" s="97">
        <v>39</v>
      </c>
      <c r="J183" s="129">
        <v>25.002999999999997</v>
      </c>
      <c r="K183" s="98">
        <v>0.06</v>
      </c>
      <c r="L183" s="129">
        <v>2.34</v>
      </c>
      <c r="M183" s="129"/>
      <c r="N183" s="98"/>
      <c r="O183" s="129"/>
      <c r="P183" s="129"/>
      <c r="Q183" s="118"/>
      <c r="R183" s="129"/>
      <c r="S183" s="129">
        <f t="shared" si="31"/>
        <v>27.342999999999996</v>
      </c>
    </row>
    <row r="184" spans="1:19" ht="12.75" outlineLevel="2">
      <c r="A184" s="118" t="s">
        <v>178</v>
      </c>
      <c r="B184" s="118" t="s">
        <v>129</v>
      </c>
      <c r="C184" s="118" t="s">
        <v>136</v>
      </c>
      <c r="D184" s="118" t="s">
        <v>179</v>
      </c>
      <c r="E184" s="118" t="s">
        <v>42</v>
      </c>
      <c r="F184" s="118" t="s">
        <v>180</v>
      </c>
      <c r="G184" s="118" t="s">
        <v>8</v>
      </c>
      <c r="H184" s="118" t="s">
        <v>19</v>
      </c>
      <c r="I184" s="97">
        <v>401</v>
      </c>
      <c r="J184" s="129">
        <v>267.91799999999995</v>
      </c>
      <c r="K184" s="98">
        <v>0.06</v>
      </c>
      <c r="L184" s="129">
        <v>24.06</v>
      </c>
      <c r="M184" s="129"/>
      <c r="N184" s="98"/>
      <c r="O184" s="129"/>
      <c r="P184" s="129"/>
      <c r="Q184" s="118"/>
      <c r="R184" s="129"/>
      <c r="S184" s="129">
        <f t="shared" si="31"/>
        <v>291.97799999999995</v>
      </c>
    </row>
    <row r="185" spans="1:19" ht="12.75" outlineLevel="2">
      <c r="A185" s="118" t="s">
        <v>178</v>
      </c>
      <c r="B185" s="118" t="s">
        <v>129</v>
      </c>
      <c r="C185" s="118" t="s">
        <v>136</v>
      </c>
      <c r="D185" s="118" t="s">
        <v>179</v>
      </c>
      <c r="E185" s="118" t="s">
        <v>42</v>
      </c>
      <c r="F185" s="118" t="s">
        <v>180</v>
      </c>
      <c r="G185" s="118" t="s">
        <v>8</v>
      </c>
      <c r="H185" s="118" t="s">
        <v>31</v>
      </c>
      <c r="I185" s="97">
        <v>316</v>
      </c>
      <c r="J185" s="129">
        <v>98.363</v>
      </c>
      <c r="K185" s="98">
        <v>0.1</v>
      </c>
      <c r="L185" s="129">
        <v>31.6</v>
      </c>
      <c r="M185" s="129"/>
      <c r="N185" s="98"/>
      <c r="O185" s="129"/>
      <c r="P185" s="129"/>
      <c r="Q185" s="118"/>
      <c r="R185" s="129"/>
      <c r="S185" s="129">
        <f t="shared" si="31"/>
        <v>129.963</v>
      </c>
    </row>
    <row r="186" spans="1:19" ht="12.75" outlineLevel="2">
      <c r="A186" s="118" t="s">
        <v>178</v>
      </c>
      <c r="B186" s="118" t="s">
        <v>129</v>
      </c>
      <c r="C186" s="118" t="s">
        <v>136</v>
      </c>
      <c r="D186" s="118" t="s">
        <v>179</v>
      </c>
      <c r="E186" s="118" t="s">
        <v>42</v>
      </c>
      <c r="F186" s="118" t="s">
        <v>180</v>
      </c>
      <c r="G186" s="118" t="s">
        <v>8</v>
      </c>
      <c r="H186" s="118" t="s">
        <v>21</v>
      </c>
      <c r="I186" s="97">
        <v>1768</v>
      </c>
      <c r="J186" s="129">
        <v>558.9220000000001</v>
      </c>
      <c r="K186" s="98">
        <v>0.1</v>
      </c>
      <c r="L186" s="129">
        <v>176.8</v>
      </c>
      <c r="M186" s="129"/>
      <c r="N186" s="98"/>
      <c r="O186" s="129"/>
      <c r="P186" s="129"/>
      <c r="Q186" s="118"/>
      <c r="R186" s="129"/>
      <c r="S186" s="129">
        <f t="shared" si="31"/>
        <v>735.7220000000002</v>
      </c>
    </row>
    <row r="187" spans="1:19" ht="12.75" outlineLevel="2">
      <c r="A187" s="118" t="s">
        <v>178</v>
      </c>
      <c r="B187" s="118" t="s">
        <v>129</v>
      </c>
      <c r="C187" s="118" t="s">
        <v>136</v>
      </c>
      <c r="D187" s="118" t="s">
        <v>179</v>
      </c>
      <c r="E187" s="118" t="s">
        <v>42</v>
      </c>
      <c r="F187" s="118" t="s">
        <v>180</v>
      </c>
      <c r="G187" s="118" t="s">
        <v>8</v>
      </c>
      <c r="H187" s="118" t="s">
        <v>9</v>
      </c>
      <c r="I187" s="97">
        <v>2</v>
      </c>
      <c r="J187" s="129">
        <v>10.66</v>
      </c>
      <c r="K187" s="98"/>
      <c r="L187" s="129">
        <v>0</v>
      </c>
      <c r="M187" s="129"/>
      <c r="N187" s="98"/>
      <c r="O187" s="129"/>
      <c r="P187" s="129"/>
      <c r="Q187" s="118"/>
      <c r="R187" s="129"/>
      <c r="S187" s="129">
        <f t="shared" si="31"/>
        <v>10.66</v>
      </c>
    </row>
    <row r="188" spans="1:19" ht="12.75" outlineLevel="2">
      <c r="A188" s="118" t="s">
        <v>178</v>
      </c>
      <c r="B188" s="118" t="s">
        <v>129</v>
      </c>
      <c r="C188" s="118" t="s">
        <v>136</v>
      </c>
      <c r="D188" s="118" t="s">
        <v>179</v>
      </c>
      <c r="E188" s="118" t="s">
        <v>42</v>
      </c>
      <c r="F188" s="118" t="s">
        <v>180</v>
      </c>
      <c r="G188" s="118" t="s">
        <v>22</v>
      </c>
      <c r="H188" s="118" t="s">
        <v>23</v>
      </c>
      <c r="I188" s="97"/>
      <c r="J188" s="129"/>
      <c r="K188" s="118"/>
      <c r="L188" s="129"/>
      <c r="M188" s="129"/>
      <c r="N188" s="98"/>
      <c r="O188" s="129"/>
      <c r="P188" s="129">
        <v>180</v>
      </c>
      <c r="Q188" s="118"/>
      <c r="R188" s="129"/>
      <c r="S188" s="129">
        <f t="shared" si="31"/>
        <v>180</v>
      </c>
    </row>
    <row r="189" spans="1:19" ht="12.75" outlineLevel="2">
      <c r="A189" s="118" t="s">
        <v>178</v>
      </c>
      <c r="B189" s="118" t="s">
        <v>129</v>
      </c>
      <c r="C189" s="118" t="s">
        <v>136</v>
      </c>
      <c r="D189" s="118" t="s">
        <v>179</v>
      </c>
      <c r="E189" s="118" t="s">
        <v>42</v>
      </c>
      <c r="F189" s="118" t="s">
        <v>180</v>
      </c>
      <c r="G189" s="118" t="s">
        <v>22</v>
      </c>
      <c r="H189" s="118" t="s">
        <v>62</v>
      </c>
      <c r="I189" s="97"/>
      <c r="J189" s="129"/>
      <c r="K189" s="98"/>
      <c r="L189" s="129"/>
      <c r="M189" s="129"/>
      <c r="N189" s="98">
        <v>1.0040322580645162</v>
      </c>
      <c r="O189" s="129">
        <f>+$O$1*N189</f>
        <v>72.29032258064517</v>
      </c>
      <c r="P189" s="129"/>
      <c r="Q189" s="118"/>
      <c r="R189" s="129"/>
      <c r="S189" s="129">
        <f t="shared" si="31"/>
        <v>72.29032258064517</v>
      </c>
    </row>
    <row r="190" spans="1:19" ht="12.75" outlineLevel="1">
      <c r="A190" s="115" t="s">
        <v>1217</v>
      </c>
      <c r="B190" s="115"/>
      <c r="C190" s="115"/>
      <c r="D190" s="115"/>
      <c r="E190" s="115"/>
      <c r="F190" s="115"/>
      <c r="G190" s="115"/>
      <c r="H190" s="115"/>
      <c r="I190" s="116">
        <f>SUBTOTAL(9,I181:I189)</f>
        <v>2545</v>
      </c>
      <c r="J190" s="104">
        <f>SUBTOTAL(9,J181:J189)</f>
        <v>976.756</v>
      </c>
      <c r="K190" s="115"/>
      <c r="L190" s="104">
        <f aca="true" t="shared" si="32" ref="L190:S190">SUBTOTAL(9,L181:L189)</f>
        <v>235.94</v>
      </c>
      <c r="M190" s="104">
        <f t="shared" si="32"/>
        <v>0</v>
      </c>
      <c r="N190" s="103">
        <f t="shared" si="32"/>
        <v>1.0040322580645162</v>
      </c>
      <c r="O190" s="104">
        <f t="shared" si="32"/>
        <v>72.29032258064517</v>
      </c>
      <c r="P190" s="104">
        <f t="shared" si="32"/>
        <v>180</v>
      </c>
      <c r="Q190" s="115">
        <f t="shared" si="32"/>
        <v>0</v>
      </c>
      <c r="R190" s="104">
        <f t="shared" si="32"/>
        <v>0</v>
      </c>
      <c r="S190" s="104">
        <f t="shared" si="32"/>
        <v>1464.9863225806453</v>
      </c>
    </row>
    <row r="191" spans="1:19" ht="12.75" outlineLevel="2">
      <c r="A191" s="118" t="s">
        <v>140</v>
      </c>
      <c r="B191" s="118" t="s">
        <v>129</v>
      </c>
      <c r="C191" s="118" t="s">
        <v>136</v>
      </c>
      <c r="D191" s="118" t="s">
        <v>141</v>
      </c>
      <c r="E191" s="118" t="s">
        <v>123</v>
      </c>
      <c r="F191" s="118" t="s">
        <v>142</v>
      </c>
      <c r="G191" s="118" t="s">
        <v>8</v>
      </c>
      <c r="H191" s="118" t="s">
        <v>28</v>
      </c>
      <c r="I191" s="97">
        <v>255</v>
      </c>
      <c r="J191" s="129">
        <v>305.57</v>
      </c>
      <c r="K191" s="98">
        <v>0.06</v>
      </c>
      <c r="L191" s="129">
        <v>15.3</v>
      </c>
      <c r="M191" s="129"/>
      <c r="N191" s="98"/>
      <c r="O191" s="129"/>
      <c r="P191" s="129"/>
      <c r="Q191" s="98"/>
      <c r="R191" s="129"/>
      <c r="S191" s="129">
        <f aca="true" t="shared" si="33" ref="S191:S198">+R191+P191+O191+M191+L191+J191</f>
        <v>320.87</v>
      </c>
    </row>
    <row r="192" spans="1:19" ht="12.75" outlineLevel="2">
      <c r="A192" s="118" t="s">
        <v>140</v>
      </c>
      <c r="B192" s="118" t="s">
        <v>129</v>
      </c>
      <c r="C192" s="118" t="s">
        <v>136</v>
      </c>
      <c r="D192" s="118" t="s">
        <v>141</v>
      </c>
      <c r="E192" s="118" t="s">
        <v>123</v>
      </c>
      <c r="F192" s="118" t="s">
        <v>142</v>
      </c>
      <c r="G192" s="118" t="s">
        <v>8</v>
      </c>
      <c r="H192" s="118" t="s">
        <v>16</v>
      </c>
      <c r="I192" s="97">
        <v>157</v>
      </c>
      <c r="J192" s="129">
        <v>103.52700000000002</v>
      </c>
      <c r="K192" s="98">
        <v>0.06</v>
      </c>
      <c r="L192" s="129">
        <v>9.42</v>
      </c>
      <c r="M192" s="129"/>
      <c r="N192" s="98"/>
      <c r="O192" s="129"/>
      <c r="P192" s="129"/>
      <c r="Q192" s="98"/>
      <c r="R192" s="129"/>
      <c r="S192" s="129">
        <f t="shared" si="33"/>
        <v>112.94700000000002</v>
      </c>
    </row>
    <row r="193" spans="1:19" ht="12.75" outlineLevel="2">
      <c r="A193" s="118" t="s">
        <v>140</v>
      </c>
      <c r="B193" s="118" t="s">
        <v>129</v>
      </c>
      <c r="C193" s="118" t="s">
        <v>136</v>
      </c>
      <c r="D193" s="118" t="s">
        <v>141</v>
      </c>
      <c r="E193" s="118" t="s">
        <v>123</v>
      </c>
      <c r="F193" s="118" t="s">
        <v>142</v>
      </c>
      <c r="G193" s="118" t="s">
        <v>8</v>
      </c>
      <c r="H193" s="118" t="s">
        <v>18</v>
      </c>
      <c r="I193" s="97">
        <v>906</v>
      </c>
      <c r="J193" s="129">
        <v>514.061</v>
      </c>
      <c r="K193" s="98">
        <v>0.06</v>
      </c>
      <c r="L193" s="129">
        <v>54.36</v>
      </c>
      <c r="M193" s="129"/>
      <c r="N193" s="98"/>
      <c r="O193" s="129"/>
      <c r="P193" s="129"/>
      <c r="Q193" s="98"/>
      <c r="R193" s="129"/>
      <c r="S193" s="129">
        <f t="shared" si="33"/>
        <v>568.421</v>
      </c>
    </row>
    <row r="194" spans="1:19" ht="12.75" outlineLevel="2">
      <c r="A194" s="118" t="s">
        <v>140</v>
      </c>
      <c r="B194" s="118" t="s">
        <v>129</v>
      </c>
      <c r="C194" s="118" t="s">
        <v>136</v>
      </c>
      <c r="D194" s="118" t="s">
        <v>141</v>
      </c>
      <c r="E194" s="118" t="s">
        <v>123</v>
      </c>
      <c r="F194" s="118" t="s">
        <v>142</v>
      </c>
      <c r="G194" s="118" t="s">
        <v>8</v>
      </c>
      <c r="H194" s="118" t="s">
        <v>19</v>
      </c>
      <c r="I194" s="97">
        <v>6051</v>
      </c>
      <c r="J194" s="129">
        <v>4185.475</v>
      </c>
      <c r="K194" s="98">
        <v>0.06</v>
      </c>
      <c r="L194" s="129">
        <v>363.06</v>
      </c>
      <c r="M194" s="129"/>
      <c r="N194" s="98"/>
      <c r="O194" s="129"/>
      <c r="P194" s="129"/>
      <c r="Q194" s="98"/>
      <c r="R194" s="129"/>
      <c r="S194" s="129">
        <f t="shared" si="33"/>
        <v>4548.535000000001</v>
      </c>
    </row>
    <row r="195" spans="1:19" ht="12.75" outlineLevel="2">
      <c r="A195" s="118" t="s">
        <v>140</v>
      </c>
      <c r="B195" s="118" t="s">
        <v>129</v>
      </c>
      <c r="C195" s="118" t="s">
        <v>136</v>
      </c>
      <c r="D195" s="118" t="s">
        <v>141</v>
      </c>
      <c r="E195" s="118" t="s">
        <v>123</v>
      </c>
      <c r="F195" s="118" t="s">
        <v>142</v>
      </c>
      <c r="G195" s="118" t="s">
        <v>8</v>
      </c>
      <c r="H195" s="118" t="s">
        <v>31</v>
      </c>
      <c r="I195" s="97">
        <v>126</v>
      </c>
      <c r="J195" s="129">
        <v>53.745999999999995</v>
      </c>
      <c r="K195" s="98">
        <v>0.1</v>
      </c>
      <c r="L195" s="129">
        <v>12.6</v>
      </c>
      <c r="M195" s="129"/>
      <c r="N195" s="98"/>
      <c r="O195" s="129"/>
      <c r="P195" s="129"/>
      <c r="Q195" s="98"/>
      <c r="R195" s="129"/>
      <c r="S195" s="129">
        <f t="shared" si="33"/>
        <v>66.34599999999999</v>
      </c>
    </row>
    <row r="196" spans="1:19" ht="12.75" outlineLevel="2">
      <c r="A196" s="118" t="s">
        <v>140</v>
      </c>
      <c r="B196" s="118" t="s">
        <v>129</v>
      </c>
      <c r="C196" s="118" t="s">
        <v>136</v>
      </c>
      <c r="D196" s="118" t="s">
        <v>141</v>
      </c>
      <c r="E196" s="118" t="s">
        <v>123</v>
      </c>
      <c r="F196" s="118" t="s">
        <v>142</v>
      </c>
      <c r="G196" s="118" t="s">
        <v>8</v>
      </c>
      <c r="H196" s="118" t="s">
        <v>21</v>
      </c>
      <c r="I196" s="97">
        <v>3146</v>
      </c>
      <c r="J196" s="129">
        <v>1002.7220000000001</v>
      </c>
      <c r="K196" s="98">
        <v>0.1</v>
      </c>
      <c r="L196" s="129">
        <v>314.6</v>
      </c>
      <c r="M196" s="129"/>
      <c r="N196" s="98"/>
      <c r="O196" s="129"/>
      <c r="P196" s="129"/>
      <c r="Q196" s="98"/>
      <c r="R196" s="129"/>
      <c r="S196" s="129">
        <f t="shared" si="33"/>
        <v>1317.3220000000001</v>
      </c>
    </row>
    <row r="197" spans="1:19" ht="12.75" outlineLevel="2">
      <c r="A197" s="118" t="s">
        <v>140</v>
      </c>
      <c r="B197" s="118" t="s">
        <v>129</v>
      </c>
      <c r="C197" s="118" t="s">
        <v>136</v>
      </c>
      <c r="D197" s="118" t="s">
        <v>141</v>
      </c>
      <c r="E197" s="118" t="s">
        <v>123</v>
      </c>
      <c r="F197" s="118" t="s">
        <v>142</v>
      </c>
      <c r="G197" s="118" t="s">
        <v>22</v>
      </c>
      <c r="H197" s="118" t="s">
        <v>23</v>
      </c>
      <c r="I197" s="97"/>
      <c r="J197" s="129"/>
      <c r="K197" s="118"/>
      <c r="L197" s="129"/>
      <c r="M197" s="129"/>
      <c r="N197" s="98"/>
      <c r="O197" s="129"/>
      <c r="P197" s="129">
        <v>180</v>
      </c>
      <c r="Q197" s="98"/>
      <c r="R197" s="129"/>
      <c r="S197" s="129">
        <f t="shared" si="33"/>
        <v>180</v>
      </c>
    </row>
    <row r="198" spans="1:21" ht="12.75" outlineLevel="2">
      <c r="A198" s="118" t="s">
        <v>140</v>
      </c>
      <c r="B198" s="118" t="s">
        <v>129</v>
      </c>
      <c r="C198" s="118" t="s">
        <v>136</v>
      </c>
      <c r="D198" s="118" t="s">
        <v>141</v>
      </c>
      <c r="E198" s="118" t="s">
        <v>123</v>
      </c>
      <c r="F198" s="118" t="s">
        <v>142</v>
      </c>
      <c r="G198" s="118" t="s">
        <v>22</v>
      </c>
      <c r="H198" s="118" t="s">
        <v>24</v>
      </c>
      <c r="I198" s="97"/>
      <c r="J198" s="129"/>
      <c r="K198" s="98"/>
      <c r="L198" s="129"/>
      <c r="M198" s="129"/>
      <c r="N198" s="98"/>
      <c r="O198" s="129"/>
      <c r="P198" s="129"/>
      <c r="Q198" s="98">
        <v>0.033</v>
      </c>
      <c r="R198" s="129">
        <f>+$R$1*Q198</f>
        <v>103.455</v>
      </c>
      <c r="S198" s="129">
        <f t="shared" si="33"/>
        <v>103.455</v>
      </c>
      <c r="T198" s="88" t="s">
        <v>143</v>
      </c>
      <c r="U198" s="88" t="s">
        <v>144</v>
      </c>
    </row>
    <row r="199" spans="1:19" ht="12.75" outlineLevel="1">
      <c r="A199" s="115" t="s">
        <v>1206</v>
      </c>
      <c r="B199" s="115"/>
      <c r="C199" s="115"/>
      <c r="D199" s="115"/>
      <c r="E199" s="115"/>
      <c r="F199" s="115"/>
      <c r="G199" s="115"/>
      <c r="H199" s="115"/>
      <c r="I199" s="116">
        <f>SUBTOTAL(9,I191:I198)</f>
        <v>10641</v>
      </c>
      <c r="J199" s="104">
        <f>SUBTOTAL(9,J191:J198)</f>
        <v>6165.101000000001</v>
      </c>
      <c r="K199" s="115"/>
      <c r="L199" s="104">
        <f aca="true" t="shared" si="34" ref="L199:S199">SUBTOTAL(9,L191:L198)</f>
        <v>769.34</v>
      </c>
      <c r="M199" s="104">
        <f t="shared" si="34"/>
        <v>0</v>
      </c>
      <c r="N199" s="103">
        <f t="shared" si="34"/>
        <v>0</v>
      </c>
      <c r="O199" s="104">
        <f t="shared" si="34"/>
        <v>0</v>
      </c>
      <c r="P199" s="104">
        <f t="shared" si="34"/>
        <v>180</v>
      </c>
      <c r="Q199" s="115">
        <f t="shared" si="34"/>
        <v>0.033</v>
      </c>
      <c r="R199" s="104">
        <f t="shared" si="34"/>
        <v>103.455</v>
      </c>
      <c r="S199" s="104">
        <f t="shared" si="34"/>
        <v>7217.896000000001</v>
      </c>
    </row>
    <row r="200" spans="1:19" ht="12.75" outlineLevel="2">
      <c r="A200" s="118" t="s">
        <v>217</v>
      </c>
      <c r="B200" s="118" t="s">
        <v>129</v>
      </c>
      <c r="C200" s="118" t="s">
        <v>213</v>
      </c>
      <c r="D200" s="118" t="s">
        <v>218</v>
      </c>
      <c r="E200" s="118" t="s">
        <v>123</v>
      </c>
      <c r="F200" s="118" t="s">
        <v>215</v>
      </c>
      <c r="G200" s="118" t="s">
        <v>8</v>
      </c>
      <c r="H200" s="118" t="s">
        <v>18</v>
      </c>
      <c r="I200" s="97">
        <v>5</v>
      </c>
      <c r="J200" s="129">
        <v>14.84</v>
      </c>
      <c r="K200" s="98">
        <v>0.06</v>
      </c>
      <c r="L200" s="129">
        <v>0.3</v>
      </c>
      <c r="M200" s="129"/>
      <c r="N200" s="98"/>
      <c r="O200" s="129"/>
      <c r="P200" s="129"/>
      <c r="Q200" s="118"/>
      <c r="R200" s="129"/>
      <c r="S200" s="129">
        <f>+R200+P200+O200+M200+L200+J200</f>
        <v>15.14</v>
      </c>
    </row>
    <row r="201" spans="1:19" ht="12.75" outlineLevel="2">
      <c r="A201" s="118" t="s">
        <v>217</v>
      </c>
      <c r="B201" s="118" t="s">
        <v>129</v>
      </c>
      <c r="C201" s="118" t="s">
        <v>213</v>
      </c>
      <c r="D201" s="118" t="s">
        <v>218</v>
      </c>
      <c r="E201" s="118" t="s">
        <v>123</v>
      </c>
      <c r="F201" s="118" t="s">
        <v>215</v>
      </c>
      <c r="G201" s="118" t="s">
        <v>8</v>
      </c>
      <c r="H201" s="118" t="s">
        <v>29</v>
      </c>
      <c r="I201" s="97">
        <v>1</v>
      </c>
      <c r="J201" s="129">
        <v>2.31</v>
      </c>
      <c r="K201" s="98">
        <v>0.06</v>
      </c>
      <c r="L201" s="129">
        <v>0.06</v>
      </c>
      <c r="M201" s="129"/>
      <c r="N201" s="98"/>
      <c r="O201" s="129"/>
      <c r="P201" s="129"/>
      <c r="Q201" s="118"/>
      <c r="R201" s="129"/>
      <c r="S201" s="129">
        <f>+R201+P201+O201+M201+L201+J201</f>
        <v>2.37</v>
      </c>
    </row>
    <row r="202" spans="1:19" ht="12.75" outlineLevel="2">
      <c r="A202" s="118" t="s">
        <v>217</v>
      </c>
      <c r="B202" s="118" t="s">
        <v>129</v>
      </c>
      <c r="C202" s="118" t="s">
        <v>213</v>
      </c>
      <c r="D202" s="118" t="s">
        <v>218</v>
      </c>
      <c r="E202" s="118" t="s">
        <v>123</v>
      </c>
      <c r="F202" s="118" t="s">
        <v>215</v>
      </c>
      <c r="G202" s="118" t="s">
        <v>22</v>
      </c>
      <c r="H202" s="118" t="s">
        <v>23</v>
      </c>
      <c r="I202" s="97"/>
      <c r="J202" s="129"/>
      <c r="K202" s="118"/>
      <c r="L202" s="129"/>
      <c r="M202" s="129"/>
      <c r="N202" s="98"/>
      <c r="O202" s="129"/>
      <c r="P202" s="129">
        <v>15</v>
      </c>
      <c r="Q202" s="118"/>
      <c r="R202" s="129"/>
      <c r="S202" s="129">
        <f>+R202+P202+O202+M202+L202+J202</f>
        <v>15</v>
      </c>
    </row>
    <row r="203" spans="1:19" ht="12.75" outlineLevel="1">
      <c r="A203" s="115" t="s">
        <v>1231</v>
      </c>
      <c r="B203" s="115"/>
      <c r="C203" s="115"/>
      <c r="D203" s="115"/>
      <c r="E203" s="115"/>
      <c r="F203" s="115"/>
      <c r="G203" s="115"/>
      <c r="H203" s="115"/>
      <c r="I203" s="116">
        <f>SUBTOTAL(9,I200:I202)</f>
        <v>6</v>
      </c>
      <c r="J203" s="104">
        <f>SUBTOTAL(9,J200:J202)</f>
        <v>17.15</v>
      </c>
      <c r="K203" s="115"/>
      <c r="L203" s="104">
        <f aca="true" t="shared" si="35" ref="L203:S203">SUBTOTAL(9,L200:L202)</f>
        <v>0.36</v>
      </c>
      <c r="M203" s="104">
        <f t="shared" si="35"/>
        <v>0</v>
      </c>
      <c r="N203" s="103">
        <f t="shared" si="35"/>
        <v>0</v>
      </c>
      <c r="O203" s="104">
        <f t="shared" si="35"/>
        <v>0</v>
      </c>
      <c r="P203" s="104">
        <f t="shared" si="35"/>
        <v>15</v>
      </c>
      <c r="Q203" s="115">
        <f t="shared" si="35"/>
        <v>0</v>
      </c>
      <c r="R203" s="104">
        <f t="shared" si="35"/>
        <v>0</v>
      </c>
      <c r="S203" s="104">
        <f t="shared" si="35"/>
        <v>32.510000000000005</v>
      </c>
    </row>
    <row r="204" spans="1:19" ht="12.75" outlineLevel="2">
      <c r="A204" s="118" t="s">
        <v>198</v>
      </c>
      <c r="B204" s="118" t="s">
        <v>129</v>
      </c>
      <c r="C204" s="118" t="s">
        <v>195</v>
      </c>
      <c r="D204" s="118" t="s">
        <v>199</v>
      </c>
      <c r="E204" s="118" t="s">
        <v>123</v>
      </c>
      <c r="F204" s="118" t="s">
        <v>197</v>
      </c>
      <c r="G204" s="118" t="s">
        <v>8</v>
      </c>
      <c r="H204" s="118" t="s">
        <v>19</v>
      </c>
      <c r="I204" s="97">
        <v>2</v>
      </c>
      <c r="J204" s="129">
        <v>0.78</v>
      </c>
      <c r="K204" s="98">
        <v>0.06</v>
      </c>
      <c r="L204" s="129">
        <v>0.12</v>
      </c>
      <c r="M204" s="129"/>
      <c r="N204" s="98"/>
      <c r="O204" s="129"/>
      <c r="P204" s="129"/>
      <c r="Q204" s="98"/>
      <c r="R204" s="129"/>
      <c r="S204" s="129">
        <f>+R204+P204+O204+M204+L204+J204</f>
        <v>0.9</v>
      </c>
    </row>
    <row r="205" spans="1:19" ht="12.75" outlineLevel="2">
      <c r="A205" s="118" t="s">
        <v>198</v>
      </c>
      <c r="B205" s="118" t="s">
        <v>129</v>
      </c>
      <c r="C205" s="118" t="s">
        <v>195</v>
      </c>
      <c r="D205" s="118" t="s">
        <v>199</v>
      </c>
      <c r="E205" s="118" t="s">
        <v>123</v>
      </c>
      <c r="F205" s="118" t="s">
        <v>197</v>
      </c>
      <c r="G205" s="118" t="s">
        <v>22</v>
      </c>
      <c r="H205" s="118" t="s">
        <v>23</v>
      </c>
      <c r="I205" s="97"/>
      <c r="J205" s="129"/>
      <c r="K205" s="118"/>
      <c r="L205" s="129"/>
      <c r="M205" s="129"/>
      <c r="N205" s="98"/>
      <c r="O205" s="129"/>
      <c r="P205" s="129">
        <v>15</v>
      </c>
      <c r="Q205" s="98"/>
      <c r="R205" s="129"/>
      <c r="S205" s="129">
        <f>+R205+P205+O205+M205+L205+J205</f>
        <v>15</v>
      </c>
    </row>
    <row r="206" spans="1:19" ht="12.75" outlineLevel="2">
      <c r="A206" s="118" t="s">
        <v>198</v>
      </c>
      <c r="B206" s="118" t="s">
        <v>129</v>
      </c>
      <c r="C206" s="118" t="s">
        <v>195</v>
      </c>
      <c r="D206" s="118" t="s">
        <v>199</v>
      </c>
      <c r="E206" s="118" t="s">
        <v>123</v>
      </c>
      <c r="F206" s="118" t="s">
        <v>197</v>
      </c>
      <c r="G206" s="118" t="s">
        <v>22</v>
      </c>
      <c r="H206" s="118" t="s">
        <v>62</v>
      </c>
      <c r="I206" s="97"/>
      <c r="J206" s="129"/>
      <c r="K206" s="98"/>
      <c r="L206" s="129"/>
      <c r="M206" s="129"/>
      <c r="N206" s="98">
        <v>1.25</v>
      </c>
      <c r="O206" s="129">
        <f>+$O$1*N206</f>
        <v>90</v>
      </c>
      <c r="P206" s="129"/>
      <c r="Q206" s="98"/>
      <c r="R206" s="129"/>
      <c r="S206" s="129">
        <f>+R206+P206+O206+M206+L206+J206</f>
        <v>90</v>
      </c>
    </row>
    <row r="207" spans="1:20" ht="12.75" outlineLevel="2">
      <c r="A207" s="118" t="s">
        <v>198</v>
      </c>
      <c r="B207" s="118" t="s">
        <v>129</v>
      </c>
      <c r="C207" s="118" t="s">
        <v>195</v>
      </c>
      <c r="D207" s="118" t="s">
        <v>199</v>
      </c>
      <c r="E207" s="118" t="s">
        <v>123</v>
      </c>
      <c r="F207" s="118" t="s">
        <v>197</v>
      </c>
      <c r="G207" s="118" t="s">
        <v>22</v>
      </c>
      <c r="H207" s="118" t="s">
        <v>24</v>
      </c>
      <c r="I207" s="97"/>
      <c r="J207" s="129"/>
      <c r="K207" s="98"/>
      <c r="L207" s="129"/>
      <c r="M207" s="129"/>
      <c r="N207" s="98"/>
      <c r="O207" s="129"/>
      <c r="P207" s="129"/>
      <c r="Q207" s="98">
        <v>0.35</v>
      </c>
      <c r="R207" s="129">
        <f>+$R$1*Q207</f>
        <v>1097.25</v>
      </c>
      <c r="S207" s="129">
        <f>+R207+P207+O207+M207+L207+J207</f>
        <v>1097.25</v>
      </c>
      <c r="T207" s="88" t="s">
        <v>139</v>
      </c>
    </row>
    <row r="208" spans="1:19" ht="12.75" outlineLevel="1">
      <c r="A208" s="115" t="s">
        <v>1222</v>
      </c>
      <c r="B208" s="115"/>
      <c r="C208" s="115"/>
      <c r="D208" s="115"/>
      <c r="E208" s="115"/>
      <c r="F208" s="115"/>
      <c r="G208" s="115"/>
      <c r="H208" s="115"/>
      <c r="I208" s="116">
        <f>SUBTOTAL(9,I204:I207)</f>
        <v>2</v>
      </c>
      <c r="J208" s="104">
        <f>SUBTOTAL(9,J204:J207)</f>
        <v>0.78</v>
      </c>
      <c r="K208" s="115"/>
      <c r="L208" s="104">
        <f aca="true" t="shared" si="36" ref="L208:S208">SUBTOTAL(9,L204:L207)</f>
        <v>0.12</v>
      </c>
      <c r="M208" s="104">
        <f t="shared" si="36"/>
        <v>0</v>
      </c>
      <c r="N208" s="103">
        <f t="shared" si="36"/>
        <v>1.25</v>
      </c>
      <c r="O208" s="104">
        <f t="shared" si="36"/>
        <v>90</v>
      </c>
      <c r="P208" s="104">
        <f t="shared" si="36"/>
        <v>15</v>
      </c>
      <c r="Q208" s="115">
        <f t="shared" si="36"/>
        <v>0.35</v>
      </c>
      <c r="R208" s="104">
        <f t="shared" si="36"/>
        <v>1097.25</v>
      </c>
      <c r="S208" s="104">
        <f t="shared" si="36"/>
        <v>1203.15</v>
      </c>
    </row>
    <row r="209" spans="1:19" ht="12.75" outlineLevel="2">
      <c r="A209" s="118" t="s">
        <v>200</v>
      </c>
      <c r="B209" s="118" t="s">
        <v>129</v>
      </c>
      <c r="C209" s="118" t="s">
        <v>201</v>
      </c>
      <c r="D209" s="118" t="s">
        <v>202</v>
      </c>
      <c r="E209" s="118" t="s">
        <v>42</v>
      </c>
      <c r="F209" s="118" t="s">
        <v>203</v>
      </c>
      <c r="G209" s="118" t="s">
        <v>8</v>
      </c>
      <c r="H209" s="118" t="s">
        <v>28</v>
      </c>
      <c r="I209" s="97">
        <v>4</v>
      </c>
      <c r="J209" s="129">
        <v>3.78</v>
      </c>
      <c r="K209" s="98">
        <v>0.06</v>
      </c>
      <c r="L209" s="129">
        <v>0.24</v>
      </c>
      <c r="M209" s="129"/>
      <c r="N209" s="98"/>
      <c r="O209" s="129"/>
      <c r="P209" s="129"/>
      <c r="Q209" s="118"/>
      <c r="R209" s="129"/>
      <c r="S209" s="129">
        <f aca="true" t="shared" si="37" ref="S209:S216">+R209+P209+O209+M209+L209+J209</f>
        <v>4.02</v>
      </c>
    </row>
    <row r="210" spans="1:19" ht="12.75" outlineLevel="2">
      <c r="A210" s="118" t="s">
        <v>200</v>
      </c>
      <c r="B210" s="118" t="s">
        <v>129</v>
      </c>
      <c r="C210" s="118" t="s">
        <v>201</v>
      </c>
      <c r="D210" s="118" t="s">
        <v>202</v>
      </c>
      <c r="E210" s="118" t="s">
        <v>42</v>
      </c>
      <c r="F210" s="118" t="s">
        <v>203</v>
      </c>
      <c r="G210" s="118" t="s">
        <v>8</v>
      </c>
      <c r="H210" s="118" t="s">
        <v>16</v>
      </c>
      <c r="I210" s="97">
        <v>8</v>
      </c>
      <c r="J210" s="129">
        <v>3.67</v>
      </c>
      <c r="K210" s="98">
        <v>0.06</v>
      </c>
      <c r="L210" s="129">
        <v>0.48</v>
      </c>
      <c r="M210" s="129"/>
      <c r="N210" s="98"/>
      <c r="O210" s="129"/>
      <c r="P210" s="129"/>
      <c r="Q210" s="118"/>
      <c r="R210" s="129"/>
      <c r="S210" s="129">
        <f t="shared" si="37"/>
        <v>4.15</v>
      </c>
    </row>
    <row r="211" spans="1:19" ht="12.75" outlineLevel="2">
      <c r="A211" s="118" t="s">
        <v>200</v>
      </c>
      <c r="B211" s="118" t="s">
        <v>129</v>
      </c>
      <c r="C211" s="118" t="s">
        <v>201</v>
      </c>
      <c r="D211" s="118" t="s">
        <v>202</v>
      </c>
      <c r="E211" s="118" t="s">
        <v>42</v>
      </c>
      <c r="F211" s="118" t="s">
        <v>203</v>
      </c>
      <c r="G211" s="118" t="s">
        <v>8</v>
      </c>
      <c r="H211" s="118" t="s">
        <v>18</v>
      </c>
      <c r="I211" s="97">
        <v>7</v>
      </c>
      <c r="J211" s="129">
        <v>7.88</v>
      </c>
      <c r="K211" s="98">
        <v>0.06</v>
      </c>
      <c r="L211" s="129">
        <v>0.42</v>
      </c>
      <c r="M211" s="129"/>
      <c r="N211" s="98"/>
      <c r="O211" s="129"/>
      <c r="P211" s="129"/>
      <c r="Q211" s="118"/>
      <c r="R211" s="129"/>
      <c r="S211" s="129">
        <f t="shared" si="37"/>
        <v>8.3</v>
      </c>
    </row>
    <row r="212" spans="1:19" ht="12.75" outlineLevel="2">
      <c r="A212" s="118" t="s">
        <v>200</v>
      </c>
      <c r="B212" s="118" t="s">
        <v>129</v>
      </c>
      <c r="C212" s="118" t="s">
        <v>201</v>
      </c>
      <c r="D212" s="118" t="s">
        <v>202</v>
      </c>
      <c r="E212" s="118" t="s">
        <v>42</v>
      </c>
      <c r="F212" s="118" t="s">
        <v>203</v>
      </c>
      <c r="G212" s="118" t="s">
        <v>8</v>
      </c>
      <c r="H212" s="118" t="s">
        <v>19</v>
      </c>
      <c r="I212" s="97">
        <v>198</v>
      </c>
      <c r="J212" s="129">
        <v>93.155</v>
      </c>
      <c r="K212" s="98">
        <v>0.06</v>
      </c>
      <c r="L212" s="129">
        <v>11.88</v>
      </c>
      <c r="M212" s="129"/>
      <c r="N212" s="98"/>
      <c r="O212" s="129"/>
      <c r="P212" s="129"/>
      <c r="Q212" s="118"/>
      <c r="R212" s="129"/>
      <c r="S212" s="129">
        <f t="shared" si="37"/>
        <v>105.035</v>
      </c>
    </row>
    <row r="213" spans="1:19" ht="12.75" outlineLevel="2">
      <c r="A213" s="118" t="s">
        <v>200</v>
      </c>
      <c r="B213" s="118" t="s">
        <v>129</v>
      </c>
      <c r="C213" s="118" t="s">
        <v>201</v>
      </c>
      <c r="D213" s="118" t="s">
        <v>202</v>
      </c>
      <c r="E213" s="118" t="s">
        <v>42</v>
      </c>
      <c r="F213" s="118" t="s">
        <v>203</v>
      </c>
      <c r="G213" s="118" t="s">
        <v>8</v>
      </c>
      <c r="H213" s="118" t="s">
        <v>29</v>
      </c>
      <c r="I213" s="97">
        <v>1</v>
      </c>
      <c r="J213" s="129">
        <v>0.39</v>
      </c>
      <c r="K213" s="98">
        <v>0.06</v>
      </c>
      <c r="L213" s="129">
        <v>0.06</v>
      </c>
      <c r="M213" s="129"/>
      <c r="N213" s="98"/>
      <c r="O213" s="129"/>
      <c r="P213" s="129"/>
      <c r="Q213" s="118"/>
      <c r="R213" s="129"/>
      <c r="S213" s="129">
        <f t="shared" si="37"/>
        <v>0.45</v>
      </c>
    </row>
    <row r="214" spans="1:19" ht="12.75" outlineLevel="2">
      <c r="A214" s="118" t="s">
        <v>200</v>
      </c>
      <c r="B214" s="118" t="s">
        <v>129</v>
      </c>
      <c r="C214" s="118" t="s">
        <v>201</v>
      </c>
      <c r="D214" s="118" t="s">
        <v>202</v>
      </c>
      <c r="E214" s="118" t="s">
        <v>42</v>
      </c>
      <c r="F214" s="118" t="s">
        <v>203</v>
      </c>
      <c r="G214" s="118" t="s">
        <v>8</v>
      </c>
      <c r="H214" s="118" t="s">
        <v>31</v>
      </c>
      <c r="I214" s="97">
        <v>222</v>
      </c>
      <c r="J214" s="129">
        <v>65.04599999999999</v>
      </c>
      <c r="K214" s="98">
        <v>0.1</v>
      </c>
      <c r="L214" s="129">
        <v>22.2</v>
      </c>
      <c r="M214" s="129"/>
      <c r="N214" s="98"/>
      <c r="O214" s="129"/>
      <c r="P214" s="129"/>
      <c r="Q214" s="118"/>
      <c r="R214" s="129"/>
      <c r="S214" s="129">
        <f t="shared" si="37"/>
        <v>87.246</v>
      </c>
    </row>
    <row r="215" spans="1:19" ht="12.75" outlineLevel="2">
      <c r="A215" s="118" t="s">
        <v>200</v>
      </c>
      <c r="B215" s="118" t="s">
        <v>129</v>
      </c>
      <c r="C215" s="118" t="s">
        <v>201</v>
      </c>
      <c r="D215" s="118" t="s">
        <v>202</v>
      </c>
      <c r="E215" s="118" t="s">
        <v>42</v>
      </c>
      <c r="F215" s="118" t="s">
        <v>203</v>
      </c>
      <c r="G215" s="118" t="s">
        <v>8</v>
      </c>
      <c r="H215" s="118" t="s">
        <v>21</v>
      </c>
      <c r="I215" s="97">
        <v>158</v>
      </c>
      <c r="J215" s="129">
        <v>47.292</v>
      </c>
      <c r="K215" s="98">
        <v>0.1</v>
      </c>
      <c r="L215" s="129">
        <v>15.8</v>
      </c>
      <c r="M215" s="129"/>
      <c r="N215" s="98"/>
      <c r="O215" s="129"/>
      <c r="P215" s="129"/>
      <c r="Q215" s="118"/>
      <c r="R215" s="129"/>
      <c r="S215" s="129">
        <f t="shared" si="37"/>
        <v>63.092</v>
      </c>
    </row>
    <row r="216" spans="1:19" ht="12.75" outlineLevel="2">
      <c r="A216" s="118" t="s">
        <v>200</v>
      </c>
      <c r="B216" s="118" t="s">
        <v>129</v>
      </c>
      <c r="C216" s="118" t="s">
        <v>201</v>
      </c>
      <c r="D216" s="118" t="s">
        <v>202</v>
      </c>
      <c r="E216" s="118" t="s">
        <v>42</v>
      </c>
      <c r="F216" s="118" t="s">
        <v>203</v>
      </c>
      <c r="G216" s="118" t="s">
        <v>22</v>
      </c>
      <c r="H216" s="118" t="s">
        <v>23</v>
      </c>
      <c r="I216" s="97"/>
      <c r="J216" s="129"/>
      <c r="K216" s="118"/>
      <c r="L216" s="129"/>
      <c r="M216" s="129"/>
      <c r="N216" s="98"/>
      <c r="O216" s="129"/>
      <c r="P216" s="129">
        <v>180</v>
      </c>
      <c r="Q216" s="118"/>
      <c r="R216" s="129"/>
      <c r="S216" s="129">
        <f t="shared" si="37"/>
        <v>180</v>
      </c>
    </row>
    <row r="217" spans="1:19" ht="12.75" outlineLevel="1">
      <c r="A217" s="115" t="s">
        <v>1223</v>
      </c>
      <c r="B217" s="115"/>
      <c r="C217" s="115"/>
      <c r="D217" s="115"/>
      <c r="E217" s="115"/>
      <c r="F217" s="115"/>
      <c r="G217" s="115"/>
      <c r="H217" s="115"/>
      <c r="I217" s="116">
        <f>SUBTOTAL(9,I209:I216)</f>
        <v>598</v>
      </c>
      <c r="J217" s="104">
        <f>SUBTOTAL(9,J209:J216)</f>
        <v>221.213</v>
      </c>
      <c r="K217" s="115"/>
      <c r="L217" s="104">
        <f aca="true" t="shared" si="38" ref="L217:S217">SUBTOTAL(9,L209:L216)</f>
        <v>51.08</v>
      </c>
      <c r="M217" s="104">
        <f t="shared" si="38"/>
        <v>0</v>
      </c>
      <c r="N217" s="103">
        <f t="shared" si="38"/>
        <v>0</v>
      </c>
      <c r="O217" s="104">
        <f t="shared" si="38"/>
        <v>0</v>
      </c>
      <c r="P217" s="104">
        <f t="shared" si="38"/>
        <v>180</v>
      </c>
      <c r="Q217" s="115">
        <f t="shared" si="38"/>
        <v>0</v>
      </c>
      <c r="R217" s="104">
        <f t="shared" si="38"/>
        <v>0</v>
      </c>
      <c r="S217" s="104">
        <f t="shared" si="38"/>
        <v>452.293</v>
      </c>
    </row>
    <row r="218" spans="1:19" ht="12.75" outlineLevel="2">
      <c r="A218" s="118" t="s">
        <v>204</v>
      </c>
      <c r="B218" s="118" t="s">
        <v>129</v>
      </c>
      <c r="C218" s="118" t="s">
        <v>205</v>
      </c>
      <c r="D218" s="118" t="s">
        <v>206</v>
      </c>
      <c r="E218" s="118" t="s">
        <v>123</v>
      </c>
      <c r="F218" s="118" t="s">
        <v>203</v>
      </c>
      <c r="G218" s="118" t="s">
        <v>8</v>
      </c>
      <c r="H218" s="118" t="s">
        <v>16</v>
      </c>
      <c r="I218" s="97">
        <v>4</v>
      </c>
      <c r="J218" s="129">
        <v>1.64</v>
      </c>
      <c r="K218" s="98">
        <v>0.06</v>
      </c>
      <c r="L218" s="129">
        <v>0.24</v>
      </c>
      <c r="M218" s="129"/>
      <c r="N218" s="98"/>
      <c r="O218" s="129"/>
      <c r="P218" s="129"/>
      <c r="Q218" s="118"/>
      <c r="R218" s="129"/>
      <c r="S218" s="129">
        <f>+R218+P218+O218+M218+L218+J218</f>
        <v>1.88</v>
      </c>
    </row>
    <row r="219" spans="1:19" ht="12.75" outlineLevel="2">
      <c r="A219" s="118" t="s">
        <v>204</v>
      </c>
      <c r="B219" s="118" t="s">
        <v>129</v>
      </c>
      <c r="C219" s="118" t="s">
        <v>205</v>
      </c>
      <c r="D219" s="118" t="s">
        <v>206</v>
      </c>
      <c r="E219" s="118" t="s">
        <v>123</v>
      </c>
      <c r="F219" s="118" t="s">
        <v>203</v>
      </c>
      <c r="G219" s="118" t="s">
        <v>8</v>
      </c>
      <c r="H219" s="118" t="s">
        <v>19</v>
      </c>
      <c r="I219" s="97">
        <v>2</v>
      </c>
      <c r="J219" s="129">
        <v>1.53</v>
      </c>
      <c r="K219" s="98">
        <v>0.06</v>
      </c>
      <c r="L219" s="129">
        <v>0.12</v>
      </c>
      <c r="M219" s="129"/>
      <c r="N219" s="98"/>
      <c r="O219" s="129"/>
      <c r="P219" s="129"/>
      <c r="Q219" s="118"/>
      <c r="R219" s="129"/>
      <c r="S219" s="129">
        <f>+R219+P219+O219+M219+L219+J219</f>
        <v>1.65</v>
      </c>
    </row>
    <row r="220" spans="1:19" ht="12.75" outlineLevel="2">
      <c r="A220" s="118" t="s">
        <v>204</v>
      </c>
      <c r="B220" s="118" t="s">
        <v>129</v>
      </c>
      <c r="C220" s="118" t="s">
        <v>205</v>
      </c>
      <c r="D220" s="118" t="s">
        <v>206</v>
      </c>
      <c r="E220" s="118" t="s">
        <v>123</v>
      </c>
      <c r="F220" s="118" t="s">
        <v>203</v>
      </c>
      <c r="G220" s="118" t="s">
        <v>22</v>
      </c>
      <c r="H220" s="118" t="s">
        <v>23</v>
      </c>
      <c r="I220" s="97"/>
      <c r="J220" s="129"/>
      <c r="K220" s="118"/>
      <c r="L220" s="129"/>
      <c r="M220" s="129"/>
      <c r="N220" s="98"/>
      <c r="O220" s="129"/>
      <c r="P220" s="129">
        <v>45</v>
      </c>
      <c r="Q220" s="118"/>
      <c r="R220" s="129"/>
      <c r="S220" s="129">
        <f>+R220+P220+O220+M220+L220+J220</f>
        <v>45</v>
      </c>
    </row>
    <row r="221" spans="1:19" ht="12.75" outlineLevel="1">
      <c r="A221" s="115" t="s">
        <v>1224</v>
      </c>
      <c r="B221" s="115"/>
      <c r="C221" s="115"/>
      <c r="D221" s="115"/>
      <c r="E221" s="115"/>
      <c r="F221" s="115"/>
      <c r="G221" s="115"/>
      <c r="H221" s="115"/>
      <c r="I221" s="116">
        <f>SUBTOTAL(9,I218:I220)</f>
        <v>6</v>
      </c>
      <c r="J221" s="104">
        <f>SUBTOTAL(9,J218:J220)</f>
        <v>3.17</v>
      </c>
      <c r="K221" s="115"/>
      <c r="L221" s="104">
        <f aca="true" t="shared" si="39" ref="L221:S221">SUBTOTAL(9,L218:L220)</f>
        <v>0.36</v>
      </c>
      <c r="M221" s="104">
        <f t="shared" si="39"/>
        <v>0</v>
      </c>
      <c r="N221" s="103">
        <f t="shared" si="39"/>
        <v>0</v>
      </c>
      <c r="O221" s="104">
        <f t="shared" si="39"/>
        <v>0</v>
      </c>
      <c r="P221" s="104">
        <f t="shared" si="39"/>
        <v>45</v>
      </c>
      <c r="Q221" s="115">
        <f t="shared" si="39"/>
        <v>0</v>
      </c>
      <c r="R221" s="104">
        <f t="shared" si="39"/>
        <v>0</v>
      </c>
      <c r="S221" s="104">
        <f t="shared" si="39"/>
        <v>48.53</v>
      </c>
    </row>
    <row r="222" spans="1:21" ht="12.75" outlineLevel="2">
      <c r="A222" s="118" t="s">
        <v>207</v>
      </c>
      <c r="B222" s="118" t="s">
        <v>129</v>
      </c>
      <c r="C222" s="118"/>
      <c r="D222" s="118" t="s">
        <v>208</v>
      </c>
      <c r="E222" s="118" t="s">
        <v>123</v>
      </c>
      <c r="F222" s="118" t="s">
        <v>209</v>
      </c>
      <c r="G222" s="118" t="s">
        <v>22</v>
      </c>
      <c r="H222" s="118" t="s">
        <v>24</v>
      </c>
      <c r="I222" s="97"/>
      <c r="J222" s="129"/>
      <c r="K222" s="98"/>
      <c r="L222" s="129"/>
      <c r="M222" s="129"/>
      <c r="N222" s="98"/>
      <c r="O222" s="129"/>
      <c r="P222" s="129"/>
      <c r="Q222" s="98">
        <v>0.17</v>
      </c>
      <c r="R222" s="129">
        <f>+$R$1*Q222</f>
        <v>532.95</v>
      </c>
      <c r="S222" s="129">
        <f>+R222+P222+O222+M222+L222+J222</f>
        <v>532.95</v>
      </c>
      <c r="T222" s="88" t="s">
        <v>210</v>
      </c>
      <c r="U222" s="88" t="s">
        <v>211</v>
      </c>
    </row>
    <row r="223" spans="1:19" ht="12.75" outlineLevel="1">
      <c r="A223" s="115" t="s">
        <v>1277</v>
      </c>
      <c r="B223" s="115"/>
      <c r="C223" s="115"/>
      <c r="D223" s="115"/>
      <c r="E223" s="115"/>
      <c r="F223" s="115"/>
      <c r="G223" s="115"/>
      <c r="H223" s="115"/>
      <c r="I223" s="116">
        <f>SUBTOTAL(9,I222:I222)</f>
        <v>0</v>
      </c>
      <c r="J223" s="104">
        <f>SUBTOTAL(9,J222:J222)</f>
        <v>0</v>
      </c>
      <c r="K223" s="115"/>
      <c r="L223" s="104">
        <f aca="true" t="shared" si="40" ref="L223:S223">SUBTOTAL(9,L222:L222)</f>
        <v>0</v>
      </c>
      <c r="M223" s="104">
        <f t="shared" si="40"/>
        <v>0</v>
      </c>
      <c r="N223" s="103">
        <f t="shared" si="40"/>
        <v>0</v>
      </c>
      <c r="O223" s="104">
        <f t="shared" si="40"/>
        <v>0</v>
      </c>
      <c r="P223" s="104">
        <f t="shared" si="40"/>
        <v>0</v>
      </c>
      <c r="Q223" s="115">
        <f t="shared" si="40"/>
        <v>0.17</v>
      </c>
      <c r="R223" s="104">
        <f t="shared" si="40"/>
        <v>532.95</v>
      </c>
      <c r="S223" s="104">
        <f t="shared" si="40"/>
        <v>532.95</v>
      </c>
    </row>
    <row r="224" spans="1:19" ht="12.75" outlineLevel="2">
      <c r="A224" s="118" t="s">
        <v>149</v>
      </c>
      <c r="B224" s="118" t="s">
        <v>129</v>
      </c>
      <c r="C224" s="118" t="s">
        <v>136</v>
      </c>
      <c r="D224" s="118" t="s">
        <v>150</v>
      </c>
      <c r="E224" s="118" t="s">
        <v>123</v>
      </c>
      <c r="F224" s="118" t="s">
        <v>151</v>
      </c>
      <c r="G224" s="118" t="s">
        <v>8</v>
      </c>
      <c r="H224" s="118" t="s">
        <v>28</v>
      </c>
      <c r="I224" s="97">
        <v>501</v>
      </c>
      <c r="J224" s="129">
        <v>611.21</v>
      </c>
      <c r="K224" s="98">
        <v>0.06</v>
      </c>
      <c r="L224" s="129">
        <v>30.06</v>
      </c>
      <c r="M224" s="129"/>
      <c r="N224" s="98"/>
      <c r="O224" s="129"/>
      <c r="P224" s="129"/>
      <c r="Q224" s="98"/>
      <c r="R224" s="129"/>
      <c r="S224" s="129">
        <f aca="true" t="shared" si="41" ref="S224:S237">+R224+P224+O224+M224+L224+J224</f>
        <v>641.27</v>
      </c>
    </row>
    <row r="225" spans="1:19" ht="12.75" outlineLevel="2">
      <c r="A225" s="118" t="s">
        <v>149</v>
      </c>
      <c r="B225" s="118" t="s">
        <v>129</v>
      </c>
      <c r="C225" s="118" t="s">
        <v>136</v>
      </c>
      <c r="D225" s="118" t="s">
        <v>150</v>
      </c>
      <c r="E225" s="118" t="s">
        <v>123</v>
      </c>
      <c r="F225" s="118" t="s">
        <v>151</v>
      </c>
      <c r="G225" s="118" t="s">
        <v>8</v>
      </c>
      <c r="H225" s="118" t="s">
        <v>16</v>
      </c>
      <c r="I225" s="97">
        <v>99</v>
      </c>
      <c r="J225" s="129">
        <v>47.812</v>
      </c>
      <c r="K225" s="98">
        <v>0.06</v>
      </c>
      <c r="L225" s="129">
        <v>5.94</v>
      </c>
      <c r="M225" s="129"/>
      <c r="N225" s="98"/>
      <c r="O225" s="129"/>
      <c r="P225" s="129"/>
      <c r="Q225" s="98"/>
      <c r="R225" s="129"/>
      <c r="S225" s="129">
        <f t="shared" si="41"/>
        <v>53.751999999999995</v>
      </c>
    </row>
    <row r="226" spans="1:19" ht="12.75" outlineLevel="2">
      <c r="A226" s="118" t="s">
        <v>149</v>
      </c>
      <c r="B226" s="118" t="s">
        <v>129</v>
      </c>
      <c r="C226" s="118" t="s">
        <v>136</v>
      </c>
      <c r="D226" s="118" t="s">
        <v>150</v>
      </c>
      <c r="E226" s="118" t="s">
        <v>123</v>
      </c>
      <c r="F226" s="118" t="s">
        <v>151</v>
      </c>
      <c r="G226" s="118" t="s">
        <v>8</v>
      </c>
      <c r="H226" s="118" t="s">
        <v>18</v>
      </c>
      <c r="I226" s="97">
        <v>751</v>
      </c>
      <c r="J226" s="129">
        <v>575.632</v>
      </c>
      <c r="K226" s="98">
        <v>0.06</v>
      </c>
      <c r="L226" s="129">
        <v>45.06</v>
      </c>
      <c r="M226" s="129"/>
      <c r="N226" s="98"/>
      <c r="O226" s="129"/>
      <c r="P226" s="129"/>
      <c r="Q226" s="98"/>
      <c r="R226" s="129"/>
      <c r="S226" s="129">
        <f t="shared" si="41"/>
        <v>620.692</v>
      </c>
    </row>
    <row r="227" spans="1:19" ht="12.75" outlineLevel="2">
      <c r="A227" s="118" t="s">
        <v>149</v>
      </c>
      <c r="B227" s="118" t="s">
        <v>129</v>
      </c>
      <c r="C227" s="118" t="s">
        <v>136</v>
      </c>
      <c r="D227" s="118" t="s">
        <v>150</v>
      </c>
      <c r="E227" s="118" t="s">
        <v>123</v>
      </c>
      <c r="F227" s="118" t="s">
        <v>151</v>
      </c>
      <c r="G227" s="118" t="s">
        <v>8</v>
      </c>
      <c r="H227" s="118" t="s">
        <v>19</v>
      </c>
      <c r="I227" s="97">
        <v>4505</v>
      </c>
      <c r="J227" s="129">
        <v>3950.53</v>
      </c>
      <c r="K227" s="98">
        <v>0.06</v>
      </c>
      <c r="L227" s="129">
        <v>269.94</v>
      </c>
      <c r="M227" s="129"/>
      <c r="N227" s="98"/>
      <c r="O227" s="129"/>
      <c r="P227" s="129"/>
      <c r="Q227" s="98"/>
      <c r="R227" s="129"/>
      <c r="S227" s="129">
        <f t="shared" si="41"/>
        <v>4220.47</v>
      </c>
    </row>
    <row r="228" spans="1:19" ht="12.75" outlineLevel="2">
      <c r="A228" s="118" t="s">
        <v>149</v>
      </c>
      <c r="B228" s="118" t="s">
        <v>129</v>
      </c>
      <c r="C228" s="118" t="s">
        <v>136</v>
      </c>
      <c r="D228" s="118" t="s">
        <v>150</v>
      </c>
      <c r="E228" s="118" t="s">
        <v>123</v>
      </c>
      <c r="F228" s="118" t="s">
        <v>151</v>
      </c>
      <c r="G228" s="118" t="s">
        <v>8</v>
      </c>
      <c r="H228" s="118" t="s">
        <v>29</v>
      </c>
      <c r="I228" s="97">
        <v>3</v>
      </c>
      <c r="J228" s="129">
        <v>14.2</v>
      </c>
      <c r="K228" s="98">
        <v>0.06</v>
      </c>
      <c r="L228" s="129">
        <v>0.18</v>
      </c>
      <c r="M228" s="129"/>
      <c r="N228" s="98"/>
      <c r="O228" s="129"/>
      <c r="P228" s="129"/>
      <c r="Q228" s="98"/>
      <c r="R228" s="129"/>
      <c r="S228" s="129">
        <f t="shared" si="41"/>
        <v>14.379999999999999</v>
      </c>
    </row>
    <row r="229" spans="1:19" ht="12.75" outlineLevel="2">
      <c r="A229" s="118" t="s">
        <v>149</v>
      </c>
      <c r="B229" s="118" t="s">
        <v>129</v>
      </c>
      <c r="C229" s="118" t="s">
        <v>136</v>
      </c>
      <c r="D229" s="118" t="s">
        <v>150</v>
      </c>
      <c r="E229" s="118" t="s">
        <v>123</v>
      </c>
      <c r="F229" s="118" t="s">
        <v>151</v>
      </c>
      <c r="G229" s="118" t="s">
        <v>8</v>
      </c>
      <c r="H229" s="118" t="s">
        <v>31</v>
      </c>
      <c r="I229" s="97">
        <v>990</v>
      </c>
      <c r="J229" s="129">
        <v>379.213</v>
      </c>
      <c r="K229" s="98">
        <v>0.1</v>
      </c>
      <c r="L229" s="129">
        <v>99</v>
      </c>
      <c r="M229" s="129"/>
      <c r="N229" s="98"/>
      <c r="O229" s="129"/>
      <c r="P229" s="129"/>
      <c r="Q229" s="98"/>
      <c r="R229" s="129"/>
      <c r="S229" s="129">
        <f t="shared" si="41"/>
        <v>478.213</v>
      </c>
    </row>
    <row r="230" spans="1:19" ht="12.75" outlineLevel="2">
      <c r="A230" s="118" t="s">
        <v>149</v>
      </c>
      <c r="B230" s="118" t="s">
        <v>129</v>
      </c>
      <c r="C230" s="118" t="s">
        <v>136</v>
      </c>
      <c r="D230" s="118" t="s">
        <v>150</v>
      </c>
      <c r="E230" s="118" t="s">
        <v>123</v>
      </c>
      <c r="F230" s="118" t="s">
        <v>151</v>
      </c>
      <c r="G230" s="118" t="s">
        <v>8</v>
      </c>
      <c r="H230" s="118" t="s">
        <v>59</v>
      </c>
      <c r="I230" s="97">
        <v>2</v>
      </c>
      <c r="J230" s="129">
        <v>9.43</v>
      </c>
      <c r="K230" s="98">
        <v>0.06</v>
      </c>
      <c r="L230" s="129">
        <v>0.12</v>
      </c>
      <c r="M230" s="129"/>
      <c r="N230" s="98"/>
      <c r="O230" s="129"/>
      <c r="P230" s="129"/>
      <c r="Q230" s="98"/>
      <c r="R230" s="129"/>
      <c r="S230" s="129">
        <f t="shared" si="41"/>
        <v>9.549999999999999</v>
      </c>
    </row>
    <row r="231" spans="1:19" ht="12.75" outlineLevel="2">
      <c r="A231" s="118" t="s">
        <v>149</v>
      </c>
      <c r="B231" s="118" t="s">
        <v>129</v>
      </c>
      <c r="C231" s="118" t="s">
        <v>136</v>
      </c>
      <c r="D231" s="118" t="s">
        <v>150</v>
      </c>
      <c r="E231" s="118" t="s">
        <v>123</v>
      </c>
      <c r="F231" s="118" t="s">
        <v>151</v>
      </c>
      <c r="G231" s="118" t="s">
        <v>8</v>
      </c>
      <c r="H231" s="118" t="s">
        <v>54</v>
      </c>
      <c r="I231" s="97">
        <v>18</v>
      </c>
      <c r="J231" s="129">
        <v>11.815999999999999</v>
      </c>
      <c r="K231" s="98">
        <v>0.06</v>
      </c>
      <c r="L231" s="129">
        <v>1.08</v>
      </c>
      <c r="M231" s="129"/>
      <c r="N231" s="98"/>
      <c r="O231" s="129"/>
      <c r="P231" s="129"/>
      <c r="Q231" s="98"/>
      <c r="R231" s="129"/>
      <c r="S231" s="129">
        <f t="shared" si="41"/>
        <v>12.895999999999999</v>
      </c>
    </row>
    <row r="232" spans="1:19" ht="12.75" outlineLevel="2">
      <c r="A232" s="118" t="s">
        <v>149</v>
      </c>
      <c r="B232" s="118" t="s">
        <v>129</v>
      </c>
      <c r="C232" s="118" t="s">
        <v>136</v>
      </c>
      <c r="D232" s="118" t="s">
        <v>150</v>
      </c>
      <c r="E232" s="118" t="s">
        <v>123</v>
      </c>
      <c r="F232" s="118" t="s">
        <v>151</v>
      </c>
      <c r="G232" s="118" t="s">
        <v>8</v>
      </c>
      <c r="H232" s="118" t="s">
        <v>21</v>
      </c>
      <c r="I232" s="97">
        <v>9516</v>
      </c>
      <c r="J232" s="129">
        <v>2918.525</v>
      </c>
      <c r="K232" s="98">
        <v>0.1</v>
      </c>
      <c r="L232" s="129">
        <v>951.6</v>
      </c>
      <c r="M232" s="129"/>
      <c r="N232" s="98"/>
      <c r="O232" s="129"/>
      <c r="P232" s="129"/>
      <c r="Q232" s="98"/>
      <c r="R232" s="129"/>
      <c r="S232" s="129">
        <f t="shared" si="41"/>
        <v>3870.125</v>
      </c>
    </row>
    <row r="233" spans="1:19" ht="12.75" outlineLevel="2">
      <c r="A233" s="118" t="s">
        <v>149</v>
      </c>
      <c r="B233" s="118" t="s">
        <v>129</v>
      </c>
      <c r="C233" s="118" t="s">
        <v>136</v>
      </c>
      <c r="D233" s="118" t="s">
        <v>150</v>
      </c>
      <c r="E233" s="118" t="s">
        <v>123</v>
      </c>
      <c r="F233" s="118" t="s">
        <v>151</v>
      </c>
      <c r="G233" s="118" t="s">
        <v>8</v>
      </c>
      <c r="H233" s="118" t="s">
        <v>61</v>
      </c>
      <c r="I233" s="97">
        <v>35</v>
      </c>
      <c r="J233" s="129">
        <v>10.966</v>
      </c>
      <c r="K233" s="98">
        <v>0.06</v>
      </c>
      <c r="L233" s="129">
        <v>2.1</v>
      </c>
      <c r="M233" s="129"/>
      <c r="N233" s="98"/>
      <c r="O233" s="129"/>
      <c r="P233" s="129"/>
      <c r="Q233" s="98"/>
      <c r="R233" s="129"/>
      <c r="S233" s="129">
        <f t="shared" si="41"/>
        <v>13.065999999999999</v>
      </c>
    </row>
    <row r="234" spans="1:19" ht="12.75" outlineLevel="2">
      <c r="A234" s="118" t="s">
        <v>149</v>
      </c>
      <c r="B234" s="118" t="s">
        <v>129</v>
      </c>
      <c r="C234" s="118" t="s">
        <v>136</v>
      </c>
      <c r="D234" s="118" t="s">
        <v>150</v>
      </c>
      <c r="E234" s="118" t="s">
        <v>123</v>
      </c>
      <c r="F234" s="118" t="s">
        <v>151</v>
      </c>
      <c r="G234" s="118" t="s">
        <v>8</v>
      </c>
      <c r="H234" s="118" t="s">
        <v>9</v>
      </c>
      <c r="I234" s="97">
        <v>8</v>
      </c>
      <c r="J234" s="129">
        <v>38.66</v>
      </c>
      <c r="K234" s="98"/>
      <c r="L234" s="129">
        <v>0</v>
      </c>
      <c r="M234" s="129"/>
      <c r="N234" s="98"/>
      <c r="O234" s="129"/>
      <c r="P234" s="129"/>
      <c r="Q234" s="98"/>
      <c r="R234" s="129"/>
      <c r="S234" s="129">
        <f t="shared" si="41"/>
        <v>38.66</v>
      </c>
    </row>
    <row r="235" spans="1:19" ht="12.75" outlineLevel="2">
      <c r="A235" s="118" t="s">
        <v>149</v>
      </c>
      <c r="B235" s="118" t="s">
        <v>129</v>
      </c>
      <c r="C235" s="118" t="s">
        <v>136</v>
      </c>
      <c r="D235" s="118" t="s">
        <v>150</v>
      </c>
      <c r="E235" s="118" t="s">
        <v>123</v>
      </c>
      <c r="F235" s="118" t="s">
        <v>151</v>
      </c>
      <c r="G235" s="118" t="s">
        <v>22</v>
      </c>
      <c r="H235" s="118" t="s">
        <v>23</v>
      </c>
      <c r="I235" s="97"/>
      <c r="J235" s="129"/>
      <c r="K235" s="118"/>
      <c r="L235" s="129"/>
      <c r="M235" s="129"/>
      <c r="N235" s="98"/>
      <c r="O235" s="129"/>
      <c r="P235" s="129">
        <v>180</v>
      </c>
      <c r="Q235" s="98"/>
      <c r="R235" s="129"/>
      <c r="S235" s="129">
        <f t="shared" si="41"/>
        <v>180</v>
      </c>
    </row>
    <row r="236" spans="1:19" ht="12.75" outlineLevel="2">
      <c r="A236" s="118" t="s">
        <v>149</v>
      </c>
      <c r="B236" s="118" t="s">
        <v>129</v>
      </c>
      <c r="C236" s="118" t="s">
        <v>136</v>
      </c>
      <c r="D236" s="118" t="s">
        <v>150</v>
      </c>
      <c r="E236" s="118" t="s">
        <v>123</v>
      </c>
      <c r="F236" s="118" t="s">
        <v>151</v>
      </c>
      <c r="G236" s="118" t="s">
        <v>22</v>
      </c>
      <c r="H236" s="118" t="s">
        <v>62</v>
      </c>
      <c r="I236" s="97"/>
      <c r="J236" s="129"/>
      <c r="K236" s="98"/>
      <c r="L236" s="129"/>
      <c r="M236" s="129"/>
      <c r="N236" s="98">
        <v>1</v>
      </c>
      <c r="O236" s="129">
        <f>+$O$1*N236</f>
        <v>72</v>
      </c>
      <c r="P236" s="129"/>
      <c r="Q236" s="98"/>
      <c r="R236" s="129"/>
      <c r="S236" s="129">
        <f t="shared" si="41"/>
        <v>72</v>
      </c>
    </row>
    <row r="237" spans="1:20" ht="12.75" outlineLevel="2">
      <c r="A237" s="118" t="s">
        <v>149</v>
      </c>
      <c r="B237" s="118" t="s">
        <v>129</v>
      </c>
      <c r="C237" s="118" t="s">
        <v>136</v>
      </c>
      <c r="D237" s="118" t="s">
        <v>150</v>
      </c>
      <c r="E237" s="118" t="s">
        <v>123</v>
      </c>
      <c r="F237" s="118" t="s">
        <v>151</v>
      </c>
      <c r="G237" s="118" t="s">
        <v>22</v>
      </c>
      <c r="H237" s="118" t="s">
        <v>24</v>
      </c>
      <c r="I237" s="97"/>
      <c r="J237" s="129"/>
      <c r="K237" s="98"/>
      <c r="L237" s="129"/>
      <c r="M237" s="129"/>
      <c r="N237" s="98"/>
      <c r="O237" s="129"/>
      <c r="P237" s="129"/>
      <c r="Q237" s="98">
        <v>2</v>
      </c>
      <c r="R237" s="129">
        <f>+$R$1*Q237</f>
        <v>6270</v>
      </c>
      <c r="S237" s="129">
        <f t="shared" si="41"/>
        <v>6270</v>
      </c>
      <c r="T237" s="88" t="s">
        <v>152</v>
      </c>
    </row>
    <row r="238" spans="1:19" ht="12.75" outlineLevel="1">
      <c r="A238" s="115" t="s">
        <v>1208</v>
      </c>
      <c r="B238" s="115"/>
      <c r="C238" s="115"/>
      <c r="D238" s="115"/>
      <c r="E238" s="115"/>
      <c r="F238" s="115"/>
      <c r="G238" s="115"/>
      <c r="H238" s="115"/>
      <c r="I238" s="116">
        <f>SUBTOTAL(9,I224:I237)</f>
        <v>16428</v>
      </c>
      <c r="J238" s="104">
        <f>SUBTOTAL(9,J224:J237)</f>
        <v>8567.994</v>
      </c>
      <c r="K238" s="115"/>
      <c r="L238" s="104">
        <f aca="true" t="shared" si="42" ref="L238:S238">SUBTOTAL(9,L224:L237)</f>
        <v>1405.08</v>
      </c>
      <c r="M238" s="104">
        <f t="shared" si="42"/>
        <v>0</v>
      </c>
      <c r="N238" s="103">
        <f t="shared" si="42"/>
        <v>1</v>
      </c>
      <c r="O238" s="104">
        <f t="shared" si="42"/>
        <v>72</v>
      </c>
      <c r="P238" s="104">
        <f t="shared" si="42"/>
        <v>180</v>
      </c>
      <c r="Q238" s="115">
        <f t="shared" si="42"/>
        <v>2</v>
      </c>
      <c r="R238" s="104">
        <f t="shared" si="42"/>
        <v>6270</v>
      </c>
      <c r="S238" s="104">
        <f t="shared" si="42"/>
        <v>16495.074</v>
      </c>
    </row>
    <row r="239" spans="1:19" ht="12.75" outlineLevel="2">
      <c r="A239" s="118" t="s">
        <v>176</v>
      </c>
      <c r="B239" s="118" t="s">
        <v>129</v>
      </c>
      <c r="C239" s="118" t="s">
        <v>136</v>
      </c>
      <c r="D239" s="118" t="s">
        <v>177</v>
      </c>
      <c r="E239" s="118" t="s">
        <v>123</v>
      </c>
      <c r="F239" s="118" t="s">
        <v>173</v>
      </c>
      <c r="G239" s="118" t="s">
        <v>8</v>
      </c>
      <c r="H239" s="118" t="s">
        <v>19</v>
      </c>
      <c r="I239" s="97">
        <v>1</v>
      </c>
      <c r="J239" s="129">
        <v>7.15</v>
      </c>
      <c r="K239" s="98">
        <v>0.06</v>
      </c>
      <c r="L239" s="129">
        <v>0.06</v>
      </c>
      <c r="M239" s="129"/>
      <c r="N239" s="98"/>
      <c r="O239" s="129"/>
      <c r="P239" s="129"/>
      <c r="Q239" s="118"/>
      <c r="R239" s="129"/>
      <c r="S239" s="129">
        <f>+R239+P239+O239+M239+L239+J239</f>
        <v>7.21</v>
      </c>
    </row>
    <row r="240" spans="1:19" ht="12.75" outlineLevel="1">
      <c r="A240" s="115" t="s">
        <v>1216</v>
      </c>
      <c r="B240" s="115"/>
      <c r="C240" s="115"/>
      <c r="D240" s="115"/>
      <c r="E240" s="115"/>
      <c r="F240" s="115"/>
      <c r="G240" s="115"/>
      <c r="H240" s="115"/>
      <c r="I240" s="116">
        <f>SUBTOTAL(9,I239:I239)</f>
        <v>1</v>
      </c>
      <c r="J240" s="104">
        <f>SUBTOTAL(9,J239:J239)</f>
        <v>7.15</v>
      </c>
      <c r="K240" s="115"/>
      <c r="L240" s="104">
        <f aca="true" t="shared" si="43" ref="L240:S240">SUBTOTAL(9,L239:L239)</f>
        <v>0.06</v>
      </c>
      <c r="M240" s="104">
        <f t="shared" si="43"/>
        <v>0</v>
      </c>
      <c r="N240" s="103">
        <f t="shared" si="43"/>
        <v>0</v>
      </c>
      <c r="O240" s="104">
        <f t="shared" si="43"/>
        <v>0</v>
      </c>
      <c r="P240" s="104">
        <f t="shared" si="43"/>
        <v>0</v>
      </c>
      <c r="Q240" s="115">
        <f t="shared" si="43"/>
        <v>0</v>
      </c>
      <c r="R240" s="104">
        <f t="shared" si="43"/>
        <v>0</v>
      </c>
      <c r="S240" s="104">
        <f t="shared" si="43"/>
        <v>7.21</v>
      </c>
    </row>
    <row r="241" spans="1:19" ht="12.75" outlineLevel="2">
      <c r="A241" s="118" t="s">
        <v>164</v>
      </c>
      <c r="B241" s="118" t="s">
        <v>129</v>
      </c>
      <c r="C241" s="118" t="s">
        <v>136</v>
      </c>
      <c r="D241" s="118" t="s">
        <v>165</v>
      </c>
      <c r="E241" s="118" t="s">
        <v>123</v>
      </c>
      <c r="F241" s="118" t="s">
        <v>162</v>
      </c>
      <c r="G241" s="118" t="s">
        <v>22</v>
      </c>
      <c r="H241" s="118" t="s">
        <v>62</v>
      </c>
      <c r="I241" s="97"/>
      <c r="J241" s="129"/>
      <c r="K241" s="98"/>
      <c r="L241" s="129"/>
      <c r="M241" s="129"/>
      <c r="N241" s="98">
        <v>1</v>
      </c>
      <c r="O241" s="129">
        <f>+$O$1*N241</f>
        <v>72</v>
      </c>
      <c r="P241" s="129"/>
      <c r="Q241" s="118"/>
      <c r="R241" s="129"/>
      <c r="S241" s="129">
        <f>+R241+P241+O241+M241+L241+J241</f>
        <v>72</v>
      </c>
    </row>
    <row r="242" spans="1:19" ht="12.75" outlineLevel="1">
      <c r="A242" s="115" t="s">
        <v>1213</v>
      </c>
      <c r="B242" s="115"/>
      <c r="C242" s="115"/>
      <c r="D242" s="115"/>
      <c r="E242" s="115"/>
      <c r="F242" s="115"/>
      <c r="G242" s="115"/>
      <c r="H242" s="115"/>
      <c r="I242" s="116">
        <f>SUBTOTAL(9,I241:I241)</f>
        <v>0</v>
      </c>
      <c r="J242" s="104">
        <f>SUBTOTAL(9,J241:J241)</f>
        <v>0</v>
      </c>
      <c r="K242" s="115"/>
      <c r="L242" s="104">
        <f aca="true" t="shared" si="44" ref="L242:S242">SUBTOTAL(9,L241:L241)</f>
        <v>0</v>
      </c>
      <c r="M242" s="104">
        <f t="shared" si="44"/>
        <v>0</v>
      </c>
      <c r="N242" s="103">
        <f t="shared" si="44"/>
        <v>1</v>
      </c>
      <c r="O242" s="104">
        <f t="shared" si="44"/>
        <v>72</v>
      </c>
      <c r="P242" s="104">
        <f t="shared" si="44"/>
        <v>0</v>
      </c>
      <c r="Q242" s="115">
        <f t="shared" si="44"/>
        <v>0</v>
      </c>
      <c r="R242" s="104">
        <f t="shared" si="44"/>
        <v>0</v>
      </c>
      <c r="S242" s="104">
        <f t="shared" si="44"/>
        <v>72</v>
      </c>
    </row>
    <row r="243" spans="1:19" ht="12.75" outlineLevel="2">
      <c r="A243" s="118" t="s">
        <v>169</v>
      </c>
      <c r="B243" s="118" t="s">
        <v>129</v>
      </c>
      <c r="C243" s="118" t="s">
        <v>136</v>
      </c>
      <c r="D243" s="118" t="s">
        <v>170</v>
      </c>
      <c r="E243" s="118" t="s">
        <v>123</v>
      </c>
      <c r="F243" s="118" t="s">
        <v>168</v>
      </c>
      <c r="G243" s="118" t="s">
        <v>8</v>
      </c>
      <c r="H243" s="118" t="s">
        <v>19</v>
      </c>
      <c r="I243" s="97">
        <v>2</v>
      </c>
      <c r="J243" s="129">
        <v>10.3</v>
      </c>
      <c r="K243" s="98">
        <v>0.06</v>
      </c>
      <c r="L243" s="129">
        <v>0.12</v>
      </c>
      <c r="M243" s="129"/>
      <c r="N243" s="98"/>
      <c r="O243" s="129"/>
      <c r="P243" s="129"/>
      <c r="Q243" s="118"/>
      <c r="R243" s="129"/>
      <c r="S243" s="129">
        <f>+R243+P243+O243+M243+L243+J243</f>
        <v>10.42</v>
      </c>
    </row>
    <row r="244" spans="1:19" ht="12.75" outlineLevel="2">
      <c r="A244" s="118" t="s">
        <v>169</v>
      </c>
      <c r="B244" s="118" t="s">
        <v>129</v>
      </c>
      <c r="C244" s="118" t="s">
        <v>136</v>
      </c>
      <c r="D244" s="118" t="s">
        <v>170</v>
      </c>
      <c r="E244" s="118" t="s">
        <v>123</v>
      </c>
      <c r="F244" s="118" t="s">
        <v>168</v>
      </c>
      <c r="G244" s="118" t="s">
        <v>22</v>
      </c>
      <c r="H244" s="118" t="s">
        <v>23</v>
      </c>
      <c r="I244" s="97"/>
      <c r="J244" s="129"/>
      <c r="K244" s="118"/>
      <c r="L244" s="129"/>
      <c r="M244" s="129"/>
      <c r="N244" s="98"/>
      <c r="O244" s="129"/>
      <c r="P244" s="129">
        <v>30</v>
      </c>
      <c r="Q244" s="118"/>
      <c r="R244" s="129"/>
      <c r="S244" s="129">
        <f>+R244+P244+O244+M244+L244+J244</f>
        <v>30</v>
      </c>
    </row>
    <row r="245" spans="1:19" ht="12.75" outlineLevel="1">
      <c r="A245" s="115" t="s">
        <v>1214</v>
      </c>
      <c r="B245" s="115"/>
      <c r="C245" s="115"/>
      <c r="D245" s="115"/>
      <c r="E245" s="115"/>
      <c r="F245" s="115"/>
      <c r="G245" s="115"/>
      <c r="H245" s="115"/>
      <c r="I245" s="116">
        <f>SUBTOTAL(9,I243:I244)</f>
        <v>2</v>
      </c>
      <c r="J245" s="104">
        <f>SUBTOTAL(9,J243:J244)</f>
        <v>10.3</v>
      </c>
      <c r="K245" s="115"/>
      <c r="L245" s="104">
        <f aca="true" t="shared" si="45" ref="L245:S245">SUBTOTAL(9,L243:L244)</f>
        <v>0.12</v>
      </c>
      <c r="M245" s="104">
        <f t="shared" si="45"/>
        <v>0</v>
      </c>
      <c r="N245" s="103">
        <f t="shared" si="45"/>
        <v>0</v>
      </c>
      <c r="O245" s="104">
        <f t="shared" si="45"/>
        <v>0</v>
      </c>
      <c r="P245" s="104">
        <f t="shared" si="45"/>
        <v>30</v>
      </c>
      <c r="Q245" s="115">
        <f t="shared" si="45"/>
        <v>0</v>
      </c>
      <c r="R245" s="104">
        <f t="shared" si="45"/>
        <v>0</v>
      </c>
      <c r="S245" s="104">
        <f t="shared" si="45"/>
        <v>40.42</v>
      </c>
    </row>
    <row r="246" spans="1:19" ht="12.75" outlineLevel="2">
      <c r="A246" s="118" t="s">
        <v>157</v>
      </c>
      <c r="B246" s="118" t="s">
        <v>129</v>
      </c>
      <c r="C246" s="118" t="s">
        <v>136</v>
      </c>
      <c r="D246" s="118" t="s">
        <v>158</v>
      </c>
      <c r="E246" s="118" t="s">
        <v>123</v>
      </c>
      <c r="F246" s="118" t="s">
        <v>159</v>
      </c>
      <c r="G246" s="118" t="s">
        <v>8</v>
      </c>
      <c r="H246" s="118" t="s">
        <v>28</v>
      </c>
      <c r="I246" s="97">
        <v>116</v>
      </c>
      <c r="J246" s="129">
        <v>123.57</v>
      </c>
      <c r="K246" s="98">
        <v>0.06</v>
      </c>
      <c r="L246" s="129">
        <v>6.96</v>
      </c>
      <c r="M246" s="129"/>
      <c r="N246" s="98"/>
      <c r="O246" s="129"/>
      <c r="P246" s="129"/>
      <c r="Q246" s="118"/>
      <c r="R246" s="129"/>
      <c r="S246" s="129">
        <f aca="true" t="shared" si="46" ref="S246:S255">+R246+P246+O246+M246+L246+J246</f>
        <v>130.53</v>
      </c>
    </row>
    <row r="247" spans="1:19" ht="12.75" outlineLevel="2">
      <c r="A247" s="118" t="s">
        <v>157</v>
      </c>
      <c r="B247" s="118" t="s">
        <v>129</v>
      </c>
      <c r="C247" s="118" t="s">
        <v>136</v>
      </c>
      <c r="D247" s="118" t="s">
        <v>158</v>
      </c>
      <c r="E247" s="118" t="s">
        <v>123</v>
      </c>
      <c r="F247" s="118" t="s">
        <v>159</v>
      </c>
      <c r="G247" s="118" t="s">
        <v>8</v>
      </c>
      <c r="H247" s="118" t="s">
        <v>16</v>
      </c>
      <c r="I247" s="97">
        <v>56</v>
      </c>
      <c r="J247" s="129">
        <v>25.356000000000005</v>
      </c>
      <c r="K247" s="98">
        <v>0.06</v>
      </c>
      <c r="L247" s="129">
        <v>3.36</v>
      </c>
      <c r="M247" s="129"/>
      <c r="N247" s="98"/>
      <c r="O247" s="129"/>
      <c r="P247" s="129"/>
      <c r="Q247" s="118"/>
      <c r="R247" s="129"/>
      <c r="S247" s="129">
        <f t="shared" si="46"/>
        <v>28.716000000000005</v>
      </c>
    </row>
    <row r="248" spans="1:19" ht="12.75" outlineLevel="2">
      <c r="A248" s="118" t="s">
        <v>157</v>
      </c>
      <c r="B248" s="118" t="s">
        <v>129</v>
      </c>
      <c r="C248" s="118" t="s">
        <v>136</v>
      </c>
      <c r="D248" s="118" t="s">
        <v>158</v>
      </c>
      <c r="E248" s="118" t="s">
        <v>123</v>
      </c>
      <c r="F248" s="118" t="s">
        <v>159</v>
      </c>
      <c r="G248" s="118" t="s">
        <v>8</v>
      </c>
      <c r="H248" s="118" t="s">
        <v>18</v>
      </c>
      <c r="I248" s="97">
        <v>187</v>
      </c>
      <c r="J248" s="129">
        <v>169.865</v>
      </c>
      <c r="K248" s="98">
        <v>0.06</v>
      </c>
      <c r="L248" s="129">
        <v>11.22</v>
      </c>
      <c r="M248" s="129"/>
      <c r="N248" s="98"/>
      <c r="O248" s="129"/>
      <c r="P248" s="129"/>
      <c r="Q248" s="118"/>
      <c r="R248" s="129"/>
      <c r="S248" s="129">
        <f t="shared" si="46"/>
        <v>181.085</v>
      </c>
    </row>
    <row r="249" spans="1:19" ht="12.75" outlineLevel="2">
      <c r="A249" s="118" t="s">
        <v>157</v>
      </c>
      <c r="B249" s="118" t="s">
        <v>129</v>
      </c>
      <c r="C249" s="118" t="s">
        <v>136</v>
      </c>
      <c r="D249" s="118" t="s">
        <v>158</v>
      </c>
      <c r="E249" s="118" t="s">
        <v>123</v>
      </c>
      <c r="F249" s="118" t="s">
        <v>159</v>
      </c>
      <c r="G249" s="118" t="s">
        <v>8</v>
      </c>
      <c r="H249" s="118" t="s">
        <v>19</v>
      </c>
      <c r="I249" s="97">
        <v>877</v>
      </c>
      <c r="J249" s="129">
        <v>784.7110000000001</v>
      </c>
      <c r="K249" s="98">
        <v>0.06</v>
      </c>
      <c r="L249" s="129">
        <v>52.62</v>
      </c>
      <c r="M249" s="129"/>
      <c r="N249" s="98"/>
      <c r="O249" s="129"/>
      <c r="P249" s="129"/>
      <c r="Q249" s="118"/>
      <c r="R249" s="129"/>
      <c r="S249" s="129">
        <f t="shared" si="46"/>
        <v>837.3310000000001</v>
      </c>
    </row>
    <row r="250" spans="1:19" ht="12.75" outlineLevel="2">
      <c r="A250" s="118" t="s">
        <v>157</v>
      </c>
      <c r="B250" s="118" t="s">
        <v>129</v>
      </c>
      <c r="C250" s="118" t="s">
        <v>136</v>
      </c>
      <c r="D250" s="118" t="s">
        <v>158</v>
      </c>
      <c r="E250" s="118" t="s">
        <v>123</v>
      </c>
      <c r="F250" s="118" t="s">
        <v>159</v>
      </c>
      <c r="G250" s="118" t="s">
        <v>8</v>
      </c>
      <c r="H250" s="118" t="s">
        <v>31</v>
      </c>
      <c r="I250" s="97">
        <v>146</v>
      </c>
      <c r="J250" s="129">
        <v>43.489</v>
      </c>
      <c r="K250" s="98">
        <v>0.1</v>
      </c>
      <c r="L250" s="129">
        <v>14.6</v>
      </c>
      <c r="M250" s="129"/>
      <c r="N250" s="98"/>
      <c r="O250" s="129"/>
      <c r="P250" s="129"/>
      <c r="Q250" s="118"/>
      <c r="R250" s="129"/>
      <c r="S250" s="129">
        <f t="shared" si="46"/>
        <v>58.089</v>
      </c>
    </row>
    <row r="251" spans="1:19" ht="12.75" outlineLevel="2">
      <c r="A251" s="118" t="s">
        <v>157</v>
      </c>
      <c r="B251" s="118" t="s">
        <v>129</v>
      </c>
      <c r="C251" s="118" t="s">
        <v>136</v>
      </c>
      <c r="D251" s="118" t="s">
        <v>158</v>
      </c>
      <c r="E251" s="118" t="s">
        <v>123</v>
      </c>
      <c r="F251" s="118" t="s">
        <v>159</v>
      </c>
      <c r="G251" s="118" t="s">
        <v>8</v>
      </c>
      <c r="H251" s="118" t="s">
        <v>59</v>
      </c>
      <c r="I251" s="97">
        <v>1</v>
      </c>
      <c r="J251" s="129">
        <v>4.3</v>
      </c>
      <c r="K251" s="98">
        <v>0.06</v>
      </c>
      <c r="L251" s="129">
        <v>0.06</v>
      </c>
      <c r="M251" s="129"/>
      <c r="N251" s="98"/>
      <c r="O251" s="129"/>
      <c r="P251" s="129"/>
      <c r="Q251" s="118"/>
      <c r="R251" s="129"/>
      <c r="S251" s="129">
        <f t="shared" si="46"/>
        <v>4.359999999999999</v>
      </c>
    </row>
    <row r="252" spans="1:19" ht="12.75" outlineLevel="2">
      <c r="A252" s="118" t="s">
        <v>157</v>
      </c>
      <c r="B252" s="118" t="s">
        <v>129</v>
      </c>
      <c r="C252" s="118" t="s">
        <v>136</v>
      </c>
      <c r="D252" s="118" t="s">
        <v>158</v>
      </c>
      <c r="E252" s="118" t="s">
        <v>123</v>
      </c>
      <c r="F252" s="118" t="s">
        <v>159</v>
      </c>
      <c r="G252" s="118" t="s">
        <v>8</v>
      </c>
      <c r="H252" s="118" t="s">
        <v>21</v>
      </c>
      <c r="I252" s="97">
        <v>2498</v>
      </c>
      <c r="J252" s="129">
        <v>792.6110000000001</v>
      </c>
      <c r="K252" s="98">
        <v>0.1</v>
      </c>
      <c r="L252" s="129">
        <v>249.8</v>
      </c>
      <c r="M252" s="129"/>
      <c r="N252" s="98"/>
      <c r="O252" s="129"/>
      <c r="P252" s="129"/>
      <c r="Q252" s="118"/>
      <c r="R252" s="129"/>
      <c r="S252" s="129">
        <f t="shared" si="46"/>
        <v>1042.411</v>
      </c>
    </row>
    <row r="253" spans="1:19" ht="12.75" outlineLevel="2">
      <c r="A253" s="118" t="s">
        <v>157</v>
      </c>
      <c r="B253" s="118" t="s">
        <v>129</v>
      </c>
      <c r="C253" s="118" t="s">
        <v>136</v>
      </c>
      <c r="D253" s="118" t="s">
        <v>158</v>
      </c>
      <c r="E253" s="118" t="s">
        <v>123</v>
      </c>
      <c r="F253" s="118" t="s">
        <v>159</v>
      </c>
      <c r="G253" s="118" t="s">
        <v>8</v>
      </c>
      <c r="H253" s="118" t="s">
        <v>61</v>
      </c>
      <c r="I253" s="97">
        <v>9</v>
      </c>
      <c r="J253" s="129">
        <v>7.204</v>
      </c>
      <c r="K253" s="98">
        <v>0.06</v>
      </c>
      <c r="L253" s="129">
        <v>0.54</v>
      </c>
      <c r="M253" s="129"/>
      <c r="N253" s="98"/>
      <c r="O253" s="129"/>
      <c r="P253" s="129"/>
      <c r="Q253" s="118"/>
      <c r="R253" s="129"/>
      <c r="S253" s="129">
        <f t="shared" si="46"/>
        <v>7.744</v>
      </c>
    </row>
    <row r="254" spans="1:19" ht="12.75" outlineLevel="2">
      <c r="A254" s="118" t="s">
        <v>157</v>
      </c>
      <c r="B254" s="118" t="s">
        <v>129</v>
      </c>
      <c r="C254" s="118" t="s">
        <v>136</v>
      </c>
      <c r="D254" s="118" t="s">
        <v>158</v>
      </c>
      <c r="E254" s="118" t="s">
        <v>123</v>
      </c>
      <c r="F254" s="118" t="s">
        <v>159</v>
      </c>
      <c r="G254" s="118" t="s">
        <v>8</v>
      </c>
      <c r="H254" s="118" t="s">
        <v>9</v>
      </c>
      <c r="I254" s="97">
        <v>1</v>
      </c>
      <c r="J254" s="129">
        <v>4.72</v>
      </c>
      <c r="K254" s="98"/>
      <c r="L254" s="129">
        <v>0</v>
      </c>
      <c r="M254" s="129"/>
      <c r="N254" s="98"/>
      <c r="O254" s="129"/>
      <c r="P254" s="129"/>
      <c r="Q254" s="118"/>
      <c r="R254" s="129"/>
      <c r="S254" s="129">
        <f t="shared" si="46"/>
        <v>4.72</v>
      </c>
    </row>
    <row r="255" spans="1:19" ht="12.75" outlineLevel="2">
      <c r="A255" s="118" t="s">
        <v>157</v>
      </c>
      <c r="B255" s="118" t="s">
        <v>129</v>
      </c>
      <c r="C255" s="118" t="s">
        <v>136</v>
      </c>
      <c r="D255" s="118" t="s">
        <v>158</v>
      </c>
      <c r="E255" s="118" t="s">
        <v>123</v>
      </c>
      <c r="F255" s="118" t="s">
        <v>159</v>
      </c>
      <c r="G255" s="118" t="s">
        <v>22</v>
      </c>
      <c r="H255" s="118" t="s">
        <v>23</v>
      </c>
      <c r="I255" s="97"/>
      <c r="J255" s="129"/>
      <c r="K255" s="118"/>
      <c r="L255" s="129"/>
      <c r="M255" s="129"/>
      <c r="N255" s="98"/>
      <c r="O255" s="129"/>
      <c r="P255" s="129">
        <v>180</v>
      </c>
      <c r="Q255" s="118"/>
      <c r="R255" s="129"/>
      <c r="S255" s="129">
        <f t="shared" si="46"/>
        <v>180</v>
      </c>
    </row>
    <row r="256" spans="1:19" ht="12.75" outlineLevel="1">
      <c r="A256" s="115" t="s">
        <v>1210</v>
      </c>
      <c r="B256" s="115"/>
      <c r="C256" s="115"/>
      <c r="D256" s="115"/>
      <c r="E256" s="115"/>
      <c r="F256" s="115"/>
      <c r="G256" s="115"/>
      <c r="H256" s="115"/>
      <c r="I256" s="116">
        <f>SUBTOTAL(9,I246:I255)</f>
        <v>3891</v>
      </c>
      <c r="J256" s="104">
        <f>SUBTOTAL(9,J246:J255)</f>
        <v>1955.8260000000002</v>
      </c>
      <c r="K256" s="115"/>
      <c r="L256" s="104">
        <f aca="true" t="shared" si="47" ref="L256:S256">SUBTOTAL(9,L246:L255)</f>
        <v>339.16</v>
      </c>
      <c r="M256" s="104">
        <f t="shared" si="47"/>
        <v>0</v>
      </c>
      <c r="N256" s="103">
        <f t="shared" si="47"/>
        <v>0</v>
      </c>
      <c r="O256" s="104">
        <f t="shared" si="47"/>
        <v>0</v>
      </c>
      <c r="P256" s="104">
        <f t="shared" si="47"/>
        <v>180</v>
      </c>
      <c r="Q256" s="115">
        <f t="shared" si="47"/>
        <v>0</v>
      </c>
      <c r="R256" s="104">
        <f t="shared" si="47"/>
        <v>0</v>
      </c>
      <c r="S256" s="104">
        <f t="shared" si="47"/>
        <v>2474.986</v>
      </c>
    </row>
    <row r="257" spans="1:19" ht="12.75" outlineLevel="2">
      <c r="A257" s="118" t="s">
        <v>794</v>
      </c>
      <c r="B257" s="118" t="s">
        <v>793</v>
      </c>
      <c r="C257" s="118" t="s">
        <v>795</v>
      </c>
      <c r="D257" s="118" t="s">
        <v>796</v>
      </c>
      <c r="E257" s="118" t="s">
        <v>123</v>
      </c>
      <c r="F257" s="118" t="s">
        <v>797</v>
      </c>
      <c r="G257" s="118" t="s">
        <v>8</v>
      </c>
      <c r="H257" s="118" t="s">
        <v>28</v>
      </c>
      <c r="I257" s="97">
        <v>12</v>
      </c>
      <c r="J257" s="129">
        <v>15.04</v>
      </c>
      <c r="K257" s="98">
        <v>0.06</v>
      </c>
      <c r="L257" s="129">
        <v>0.72</v>
      </c>
      <c r="M257" s="129"/>
      <c r="N257" s="98"/>
      <c r="O257" s="129"/>
      <c r="P257" s="129"/>
      <c r="Q257" s="118"/>
      <c r="R257" s="129"/>
      <c r="S257" s="129">
        <f aca="true" t="shared" si="48" ref="S257:S264">+R257+P257+O257+M257+L257+J257</f>
        <v>15.76</v>
      </c>
    </row>
    <row r="258" spans="1:19" ht="12.75" outlineLevel="2">
      <c r="A258" s="118" t="s">
        <v>794</v>
      </c>
      <c r="B258" s="118" t="s">
        <v>793</v>
      </c>
      <c r="C258" s="118" t="s">
        <v>795</v>
      </c>
      <c r="D258" s="118" t="s">
        <v>796</v>
      </c>
      <c r="E258" s="118" t="s">
        <v>123</v>
      </c>
      <c r="F258" s="118" t="s">
        <v>797</v>
      </c>
      <c r="G258" s="118" t="s">
        <v>8</v>
      </c>
      <c r="H258" s="118" t="s">
        <v>16</v>
      </c>
      <c r="I258" s="97">
        <v>61</v>
      </c>
      <c r="J258" s="129">
        <v>24.21</v>
      </c>
      <c r="K258" s="98">
        <v>0.06</v>
      </c>
      <c r="L258" s="129">
        <v>3.66</v>
      </c>
      <c r="M258" s="129"/>
      <c r="N258" s="98"/>
      <c r="O258" s="129"/>
      <c r="P258" s="129"/>
      <c r="Q258" s="118"/>
      <c r="R258" s="129"/>
      <c r="S258" s="129">
        <f t="shared" si="48"/>
        <v>27.87</v>
      </c>
    </row>
    <row r="259" spans="1:19" ht="12.75" outlineLevel="2">
      <c r="A259" s="118" t="s">
        <v>794</v>
      </c>
      <c r="B259" s="118" t="s">
        <v>793</v>
      </c>
      <c r="C259" s="118" t="s">
        <v>795</v>
      </c>
      <c r="D259" s="118" t="s">
        <v>796</v>
      </c>
      <c r="E259" s="118" t="s">
        <v>123</v>
      </c>
      <c r="F259" s="118" t="s">
        <v>797</v>
      </c>
      <c r="G259" s="118" t="s">
        <v>8</v>
      </c>
      <c r="H259" s="118" t="s">
        <v>18</v>
      </c>
      <c r="I259" s="97">
        <v>25</v>
      </c>
      <c r="J259" s="129">
        <v>32.07599999999999</v>
      </c>
      <c r="K259" s="98">
        <v>0.06</v>
      </c>
      <c r="L259" s="129">
        <v>1.5</v>
      </c>
      <c r="M259" s="129"/>
      <c r="N259" s="98"/>
      <c r="O259" s="129"/>
      <c r="P259" s="129"/>
      <c r="Q259" s="118"/>
      <c r="R259" s="129"/>
      <c r="S259" s="129">
        <f t="shared" si="48"/>
        <v>33.57599999999999</v>
      </c>
    </row>
    <row r="260" spans="1:19" ht="12.75" outlineLevel="2">
      <c r="A260" s="118" t="s">
        <v>794</v>
      </c>
      <c r="B260" s="118" t="s">
        <v>793</v>
      </c>
      <c r="C260" s="118" t="s">
        <v>795</v>
      </c>
      <c r="D260" s="118" t="s">
        <v>796</v>
      </c>
      <c r="E260" s="118" t="s">
        <v>123</v>
      </c>
      <c r="F260" s="118" t="s">
        <v>797</v>
      </c>
      <c r="G260" s="118" t="s">
        <v>8</v>
      </c>
      <c r="H260" s="118" t="s">
        <v>19</v>
      </c>
      <c r="I260" s="97">
        <v>473</v>
      </c>
      <c r="J260" s="129">
        <v>381.6460000000001</v>
      </c>
      <c r="K260" s="98">
        <v>0.06</v>
      </c>
      <c r="L260" s="129">
        <v>28.38</v>
      </c>
      <c r="M260" s="129"/>
      <c r="N260" s="98"/>
      <c r="O260" s="129"/>
      <c r="P260" s="129"/>
      <c r="Q260" s="118"/>
      <c r="R260" s="129"/>
      <c r="S260" s="129">
        <f t="shared" si="48"/>
        <v>410.02600000000007</v>
      </c>
    </row>
    <row r="261" spans="1:19" ht="12.75" outlineLevel="2">
      <c r="A261" s="118" t="s">
        <v>794</v>
      </c>
      <c r="B261" s="118" t="s">
        <v>793</v>
      </c>
      <c r="C261" s="118" t="s">
        <v>795</v>
      </c>
      <c r="D261" s="118" t="s">
        <v>796</v>
      </c>
      <c r="E261" s="118" t="s">
        <v>123</v>
      </c>
      <c r="F261" s="118" t="s">
        <v>797</v>
      </c>
      <c r="G261" s="118" t="s">
        <v>8</v>
      </c>
      <c r="H261" s="118" t="s">
        <v>31</v>
      </c>
      <c r="I261" s="97">
        <v>197</v>
      </c>
      <c r="J261" s="129">
        <v>82.72200000000001</v>
      </c>
      <c r="K261" s="98">
        <v>0.1</v>
      </c>
      <c r="L261" s="129">
        <v>19.7</v>
      </c>
      <c r="M261" s="129"/>
      <c r="N261" s="98"/>
      <c r="O261" s="129"/>
      <c r="P261" s="129"/>
      <c r="Q261" s="118"/>
      <c r="R261" s="129"/>
      <c r="S261" s="129">
        <f t="shared" si="48"/>
        <v>102.42200000000001</v>
      </c>
    </row>
    <row r="262" spans="1:19" ht="12.75" outlineLevel="2">
      <c r="A262" s="118" t="s">
        <v>794</v>
      </c>
      <c r="B262" s="118" t="s">
        <v>793</v>
      </c>
      <c r="C262" s="118" t="s">
        <v>795</v>
      </c>
      <c r="D262" s="118" t="s">
        <v>796</v>
      </c>
      <c r="E262" s="118" t="s">
        <v>123</v>
      </c>
      <c r="F262" s="118" t="s">
        <v>797</v>
      </c>
      <c r="G262" s="118" t="s">
        <v>8</v>
      </c>
      <c r="H262" s="118" t="s">
        <v>21</v>
      </c>
      <c r="I262" s="97">
        <v>2120</v>
      </c>
      <c r="J262" s="129">
        <v>643.298</v>
      </c>
      <c r="K262" s="98">
        <v>0.1</v>
      </c>
      <c r="L262" s="129">
        <v>212</v>
      </c>
      <c r="M262" s="129"/>
      <c r="N262" s="98"/>
      <c r="O262" s="129"/>
      <c r="P262" s="129"/>
      <c r="Q262" s="118"/>
      <c r="R262" s="129"/>
      <c r="S262" s="129">
        <f t="shared" si="48"/>
        <v>855.298</v>
      </c>
    </row>
    <row r="263" spans="1:19" ht="12.75" outlineLevel="2">
      <c r="A263" s="118" t="s">
        <v>794</v>
      </c>
      <c r="B263" s="118" t="s">
        <v>793</v>
      </c>
      <c r="C263" s="118" t="s">
        <v>795</v>
      </c>
      <c r="D263" s="118" t="s">
        <v>796</v>
      </c>
      <c r="E263" s="118" t="s">
        <v>123</v>
      </c>
      <c r="F263" s="118" t="s">
        <v>797</v>
      </c>
      <c r="G263" s="118" t="s">
        <v>22</v>
      </c>
      <c r="H263" s="118" t="s">
        <v>23</v>
      </c>
      <c r="I263" s="97"/>
      <c r="J263" s="129"/>
      <c r="K263" s="118"/>
      <c r="L263" s="129"/>
      <c r="M263" s="129"/>
      <c r="N263" s="98"/>
      <c r="O263" s="129"/>
      <c r="P263" s="129">
        <v>180</v>
      </c>
      <c r="Q263" s="118"/>
      <c r="R263" s="129"/>
      <c r="S263" s="129">
        <f t="shared" si="48"/>
        <v>180</v>
      </c>
    </row>
    <row r="264" spans="1:19" ht="12.75" outlineLevel="2">
      <c r="A264" s="118" t="s">
        <v>794</v>
      </c>
      <c r="B264" s="118" t="s">
        <v>793</v>
      </c>
      <c r="C264" s="118" t="s">
        <v>795</v>
      </c>
      <c r="D264" s="118" t="s">
        <v>796</v>
      </c>
      <c r="E264" s="118" t="s">
        <v>123</v>
      </c>
      <c r="F264" s="118" t="s">
        <v>797</v>
      </c>
      <c r="G264" s="118" t="s">
        <v>22</v>
      </c>
      <c r="H264" s="118" t="s">
        <v>62</v>
      </c>
      <c r="I264" s="97"/>
      <c r="J264" s="129"/>
      <c r="K264" s="98"/>
      <c r="L264" s="129"/>
      <c r="M264" s="129"/>
      <c r="N264" s="98">
        <v>1.125</v>
      </c>
      <c r="O264" s="129">
        <f>+$O$1*N264</f>
        <v>81</v>
      </c>
      <c r="P264" s="129"/>
      <c r="Q264" s="118"/>
      <c r="R264" s="129"/>
      <c r="S264" s="129">
        <f t="shared" si="48"/>
        <v>81</v>
      </c>
    </row>
    <row r="265" spans="1:19" ht="12.75" outlineLevel="1">
      <c r="A265" s="115" t="s">
        <v>1085</v>
      </c>
      <c r="B265" s="115"/>
      <c r="C265" s="115"/>
      <c r="D265" s="115"/>
      <c r="E265" s="115"/>
      <c r="F265" s="115"/>
      <c r="G265" s="115"/>
      <c r="H265" s="115"/>
      <c r="I265" s="116">
        <f>SUBTOTAL(9,I257:I264)</f>
        <v>2888</v>
      </c>
      <c r="J265" s="104">
        <f>SUBTOTAL(9,J257:J264)</f>
        <v>1178.9920000000002</v>
      </c>
      <c r="K265" s="115"/>
      <c r="L265" s="104">
        <f aca="true" t="shared" si="49" ref="L265:S265">SUBTOTAL(9,L257:L264)</f>
        <v>265.96</v>
      </c>
      <c r="M265" s="104">
        <f t="shared" si="49"/>
        <v>0</v>
      </c>
      <c r="N265" s="103">
        <f t="shared" si="49"/>
        <v>1.125</v>
      </c>
      <c r="O265" s="104">
        <f t="shared" si="49"/>
        <v>81</v>
      </c>
      <c r="P265" s="104">
        <f t="shared" si="49"/>
        <v>180</v>
      </c>
      <c r="Q265" s="115">
        <f t="shared" si="49"/>
        <v>0</v>
      </c>
      <c r="R265" s="104">
        <f t="shared" si="49"/>
        <v>0</v>
      </c>
      <c r="S265" s="104">
        <f t="shared" si="49"/>
        <v>1705.9520000000002</v>
      </c>
    </row>
    <row r="266" spans="1:19" ht="12.75" outlineLevel="2">
      <c r="A266" s="118" t="s">
        <v>798</v>
      </c>
      <c r="B266" s="118" t="s">
        <v>793</v>
      </c>
      <c r="C266" s="118" t="s">
        <v>795</v>
      </c>
      <c r="D266" s="118" t="s">
        <v>799</v>
      </c>
      <c r="E266" s="118" t="s">
        <v>42</v>
      </c>
      <c r="F266" s="118" t="s">
        <v>800</v>
      </c>
      <c r="G266" s="118" t="s">
        <v>8</v>
      </c>
      <c r="H266" s="118" t="s">
        <v>28</v>
      </c>
      <c r="I266" s="97">
        <v>36</v>
      </c>
      <c r="J266" s="129">
        <v>80.56</v>
      </c>
      <c r="K266" s="98">
        <v>0.06</v>
      </c>
      <c r="L266" s="129">
        <v>2.16</v>
      </c>
      <c r="M266" s="129"/>
      <c r="N266" s="98"/>
      <c r="O266" s="129"/>
      <c r="P266" s="129"/>
      <c r="Q266" s="98"/>
      <c r="R266" s="129"/>
      <c r="S266" s="129">
        <f aca="true" t="shared" si="50" ref="S266:S276">+R266+P266+O266+M266+L266+J266</f>
        <v>82.72</v>
      </c>
    </row>
    <row r="267" spans="1:19" ht="12.75" outlineLevel="2">
      <c r="A267" s="118" t="s">
        <v>798</v>
      </c>
      <c r="B267" s="118" t="s">
        <v>793</v>
      </c>
      <c r="C267" s="118" t="s">
        <v>795</v>
      </c>
      <c r="D267" s="118" t="s">
        <v>799</v>
      </c>
      <c r="E267" s="118" t="s">
        <v>42</v>
      </c>
      <c r="F267" s="118" t="s">
        <v>800</v>
      </c>
      <c r="G267" s="118" t="s">
        <v>8</v>
      </c>
      <c r="H267" s="118" t="s">
        <v>16</v>
      </c>
      <c r="I267" s="97">
        <v>320</v>
      </c>
      <c r="J267" s="129">
        <v>134.34</v>
      </c>
      <c r="K267" s="98">
        <v>0.06</v>
      </c>
      <c r="L267" s="129">
        <v>19.2</v>
      </c>
      <c r="M267" s="129"/>
      <c r="N267" s="98"/>
      <c r="O267" s="129"/>
      <c r="P267" s="129"/>
      <c r="Q267" s="98"/>
      <c r="R267" s="129"/>
      <c r="S267" s="129">
        <f t="shared" si="50"/>
        <v>153.54</v>
      </c>
    </row>
    <row r="268" spans="1:19" ht="12.75" outlineLevel="2">
      <c r="A268" s="118" t="s">
        <v>798</v>
      </c>
      <c r="B268" s="118" t="s">
        <v>793</v>
      </c>
      <c r="C268" s="118" t="s">
        <v>795</v>
      </c>
      <c r="D268" s="118" t="s">
        <v>799</v>
      </c>
      <c r="E268" s="118" t="s">
        <v>42</v>
      </c>
      <c r="F268" s="118" t="s">
        <v>800</v>
      </c>
      <c r="G268" s="118" t="s">
        <v>8</v>
      </c>
      <c r="H268" s="118" t="s">
        <v>18</v>
      </c>
      <c r="I268" s="97">
        <v>104</v>
      </c>
      <c r="J268" s="129">
        <v>153.72</v>
      </c>
      <c r="K268" s="98">
        <v>0.06</v>
      </c>
      <c r="L268" s="129">
        <v>6.24</v>
      </c>
      <c r="M268" s="129"/>
      <c r="N268" s="98"/>
      <c r="O268" s="129"/>
      <c r="P268" s="129"/>
      <c r="Q268" s="98"/>
      <c r="R268" s="129"/>
      <c r="S268" s="129">
        <f t="shared" si="50"/>
        <v>159.96</v>
      </c>
    </row>
    <row r="269" spans="1:19" ht="12.75" outlineLevel="2">
      <c r="A269" s="118" t="s">
        <v>798</v>
      </c>
      <c r="B269" s="118" t="s">
        <v>793</v>
      </c>
      <c r="C269" s="118" t="s">
        <v>795</v>
      </c>
      <c r="D269" s="118" t="s">
        <v>799</v>
      </c>
      <c r="E269" s="118" t="s">
        <v>42</v>
      </c>
      <c r="F269" s="118" t="s">
        <v>800</v>
      </c>
      <c r="G269" s="118" t="s">
        <v>8</v>
      </c>
      <c r="H269" s="118" t="s">
        <v>19</v>
      </c>
      <c r="I269" s="97">
        <v>2576</v>
      </c>
      <c r="J269" s="129">
        <v>1513.06</v>
      </c>
      <c r="K269" s="98">
        <v>0.06</v>
      </c>
      <c r="L269" s="129">
        <v>154.56</v>
      </c>
      <c r="M269" s="129"/>
      <c r="N269" s="98"/>
      <c r="O269" s="129"/>
      <c r="P269" s="129"/>
      <c r="Q269" s="98"/>
      <c r="R269" s="129"/>
      <c r="S269" s="129">
        <f t="shared" si="50"/>
        <v>1667.62</v>
      </c>
    </row>
    <row r="270" spans="1:19" ht="12.75" outlineLevel="2">
      <c r="A270" s="118" t="s">
        <v>798</v>
      </c>
      <c r="B270" s="118" t="s">
        <v>793</v>
      </c>
      <c r="C270" s="118" t="s">
        <v>795</v>
      </c>
      <c r="D270" s="118" t="s">
        <v>799</v>
      </c>
      <c r="E270" s="118" t="s">
        <v>42</v>
      </c>
      <c r="F270" s="118" t="s">
        <v>800</v>
      </c>
      <c r="G270" s="118" t="s">
        <v>8</v>
      </c>
      <c r="H270" s="118" t="s">
        <v>31</v>
      </c>
      <c r="I270" s="97">
        <v>202</v>
      </c>
      <c r="J270" s="129">
        <v>64.57199999999999</v>
      </c>
      <c r="K270" s="98">
        <v>0.1</v>
      </c>
      <c r="L270" s="129">
        <v>20.2</v>
      </c>
      <c r="M270" s="129"/>
      <c r="N270" s="98"/>
      <c r="O270" s="129"/>
      <c r="P270" s="129"/>
      <c r="Q270" s="98"/>
      <c r="R270" s="129"/>
      <c r="S270" s="129">
        <f t="shared" si="50"/>
        <v>84.77199999999999</v>
      </c>
    </row>
    <row r="271" spans="1:19" ht="12.75" outlineLevel="2">
      <c r="A271" s="118" t="s">
        <v>798</v>
      </c>
      <c r="B271" s="118" t="s">
        <v>793</v>
      </c>
      <c r="C271" s="118" t="s">
        <v>795</v>
      </c>
      <c r="D271" s="118" t="s">
        <v>799</v>
      </c>
      <c r="E271" s="118" t="s">
        <v>42</v>
      </c>
      <c r="F271" s="118" t="s">
        <v>800</v>
      </c>
      <c r="G271" s="118" t="s">
        <v>8</v>
      </c>
      <c r="H271" s="118" t="s">
        <v>54</v>
      </c>
      <c r="I271" s="97">
        <v>1</v>
      </c>
      <c r="J271" s="129">
        <v>0.24</v>
      </c>
      <c r="K271" s="98">
        <v>0.06</v>
      </c>
      <c r="L271" s="129">
        <v>0.06</v>
      </c>
      <c r="M271" s="129"/>
      <c r="N271" s="98"/>
      <c r="O271" s="129"/>
      <c r="P271" s="129"/>
      <c r="Q271" s="98"/>
      <c r="R271" s="129"/>
      <c r="S271" s="129">
        <f t="shared" si="50"/>
        <v>0.3</v>
      </c>
    </row>
    <row r="272" spans="1:19" ht="12.75" outlineLevel="2">
      <c r="A272" s="118" t="s">
        <v>798</v>
      </c>
      <c r="B272" s="118" t="s">
        <v>793</v>
      </c>
      <c r="C272" s="118" t="s">
        <v>795</v>
      </c>
      <c r="D272" s="118" t="s">
        <v>799</v>
      </c>
      <c r="E272" s="118" t="s">
        <v>42</v>
      </c>
      <c r="F272" s="118" t="s">
        <v>800</v>
      </c>
      <c r="G272" s="118" t="s">
        <v>8</v>
      </c>
      <c r="H272" s="118" t="s">
        <v>21</v>
      </c>
      <c r="I272" s="97">
        <v>512</v>
      </c>
      <c r="J272" s="129">
        <v>152.256</v>
      </c>
      <c r="K272" s="98">
        <v>0.1</v>
      </c>
      <c r="L272" s="129">
        <v>51.2</v>
      </c>
      <c r="M272" s="129"/>
      <c r="N272" s="98"/>
      <c r="O272" s="129"/>
      <c r="P272" s="129"/>
      <c r="Q272" s="98"/>
      <c r="R272" s="129"/>
      <c r="S272" s="129">
        <f t="shared" si="50"/>
        <v>203.45600000000002</v>
      </c>
    </row>
    <row r="273" spans="1:19" ht="12.75" outlineLevel="2">
      <c r="A273" s="118" t="s">
        <v>798</v>
      </c>
      <c r="B273" s="118" t="s">
        <v>793</v>
      </c>
      <c r="C273" s="118" t="s">
        <v>795</v>
      </c>
      <c r="D273" s="118" t="s">
        <v>799</v>
      </c>
      <c r="E273" s="118" t="s">
        <v>42</v>
      </c>
      <c r="F273" s="118" t="s">
        <v>800</v>
      </c>
      <c r="G273" s="118" t="s">
        <v>8</v>
      </c>
      <c r="H273" s="118" t="s">
        <v>9</v>
      </c>
      <c r="I273" s="97">
        <v>1</v>
      </c>
      <c r="J273" s="129">
        <v>4.35</v>
      </c>
      <c r="K273" s="98"/>
      <c r="L273" s="129">
        <v>0</v>
      </c>
      <c r="M273" s="129"/>
      <c r="N273" s="98"/>
      <c r="O273" s="129"/>
      <c r="P273" s="129"/>
      <c r="Q273" s="98"/>
      <c r="R273" s="129"/>
      <c r="S273" s="129">
        <f t="shared" si="50"/>
        <v>4.35</v>
      </c>
    </row>
    <row r="274" spans="1:19" ht="12.75" outlineLevel="2">
      <c r="A274" s="118" t="s">
        <v>798</v>
      </c>
      <c r="B274" s="118" t="s">
        <v>793</v>
      </c>
      <c r="C274" s="118" t="s">
        <v>795</v>
      </c>
      <c r="D274" s="118" t="s">
        <v>799</v>
      </c>
      <c r="E274" s="118" t="s">
        <v>42</v>
      </c>
      <c r="F274" s="118" t="s">
        <v>800</v>
      </c>
      <c r="G274" s="118" t="s">
        <v>22</v>
      </c>
      <c r="H274" s="118" t="s">
        <v>23</v>
      </c>
      <c r="I274" s="97"/>
      <c r="J274" s="129"/>
      <c r="K274" s="118"/>
      <c r="L274" s="129"/>
      <c r="M274" s="129"/>
      <c r="N274" s="98"/>
      <c r="O274" s="129"/>
      <c r="P274" s="129">
        <v>180</v>
      </c>
      <c r="Q274" s="98"/>
      <c r="R274" s="129"/>
      <c r="S274" s="129">
        <f t="shared" si="50"/>
        <v>180</v>
      </c>
    </row>
    <row r="275" spans="1:19" ht="12.75" outlineLevel="2">
      <c r="A275" s="118" t="s">
        <v>798</v>
      </c>
      <c r="B275" s="118" t="s">
        <v>793</v>
      </c>
      <c r="C275" s="118" t="s">
        <v>795</v>
      </c>
      <c r="D275" s="118" t="s">
        <v>799</v>
      </c>
      <c r="E275" s="118" t="s">
        <v>42</v>
      </c>
      <c r="F275" s="118" t="s">
        <v>800</v>
      </c>
      <c r="G275" s="118" t="s">
        <v>22</v>
      </c>
      <c r="H275" s="118" t="s">
        <v>62</v>
      </c>
      <c r="I275" s="97"/>
      <c r="J275" s="129"/>
      <c r="K275" s="98"/>
      <c r="L275" s="129"/>
      <c r="M275" s="129"/>
      <c r="N275" s="98">
        <v>1.75</v>
      </c>
      <c r="O275" s="129">
        <f>+$O$1*N275</f>
        <v>126</v>
      </c>
      <c r="P275" s="129"/>
      <c r="Q275" s="98"/>
      <c r="R275" s="129"/>
      <c r="S275" s="129">
        <f t="shared" si="50"/>
        <v>126</v>
      </c>
    </row>
    <row r="276" spans="1:20" ht="12.75" outlineLevel="2">
      <c r="A276" s="118" t="s">
        <v>798</v>
      </c>
      <c r="B276" s="118" t="s">
        <v>793</v>
      </c>
      <c r="C276" s="118" t="s">
        <v>795</v>
      </c>
      <c r="D276" s="118" t="s">
        <v>799</v>
      </c>
      <c r="E276" s="118" t="s">
        <v>42</v>
      </c>
      <c r="F276" s="118" t="s">
        <v>800</v>
      </c>
      <c r="G276" s="118" t="s">
        <v>22</v>
      </c>
      <c r="H276" s="118" t="s">
        <v>24</v>
      </c>
      <c r="I276" s="97"/>
      <c r="J276" s="129"/>
      <c r="K276" s="98"/>
      <c r="L276" s="129"/>
      <c r="M276" s="129"/>
      <c r="N276" s="98"/>
      <c r="O276" s="129"/>
      <c r="P276" s="129"/>
      <c r="Q276" s="98">
        <v>0.85</v>
      </c>
      <c r="R276" s="129">
        <f>+$R$1*Q276</f>
        <v>2664.75</v>
      </c>
      <c r="S276" s="129">
        <f t="shared" si="50"/>
        <v>2664.75</v>
      </c>
      <c r="T276" s="88" t="s">
        <v>801</v>
      </c>
    </row>
    <row r="277" spans="1:19" ht="12.75" outlineLevel="1">
      <c r="A277" s="115" t="s">
        <v>1086</v>
      </c>
      <c r="B277" s="115"/>
      <c r="C277" s="115"/>
      <c r="D277" s="115"/>
      <c r="E277" s="115"/>
      <c r="F277" s="115"/>
      <c r="G277" s="115"/>
      <c r="H277" s="115"/>
      <c r="I277" s="116">
        <f>SUBTOTAL(9,I266:I276)</f>
        <v>3752</v>
      </c>
      <c r="J277" s="104">
        <f>SUBTOTAL(9,J266:J276)</f>
        <v>2103.0979999999995</v>
      </c>
      <c r="K277" s="115"/>
      <c r="L277" s="104">
        <f aca="true" t="shared" si="51" ref="L277:S277">SUBTOTAL(9,L266:L276)</f>
        <v>253.62</v>
      </c>
      <c r="M277" s="104">
        <f t="shared" si="51"/>
        <v>0</v>
      </c>
      <c r="N277" s="103">
        <f t="shared" si="51"/>
        <v>1.75</v>
      </c>
      <c r="O277" s="104">
        <f t="shared" si="51"/>
        <v>126</v>
      </c>
      <c r="P277" s="104">
        <f t="shared" si="51"/>
        <v>180</v>
      </c>
      <c r="Q277" s="115">
        <f t="shared" si="51"/>
        <v>0.85</v>
      </c>
      <c r="R277" s="104">
        <f t="shared" si="51"/>
        <v>2664.75</v>
      </c>
      <c r="S277" s="104">
        <f t="shared" si="51"/>
        <v>5327.468000000001</v>
      </c>
    </row>
    <row r="278" spans="1:19" ht="12.75">
      <c r="A278" s="115" t="s">
        <v>1014</v>
      </c>
      <c r="B278" s="115"/>
      <c r="C278" s="115"/>
      <c r="D278" s="115"/>
      <c r="E278" s="115"/>
      <c r="F278" s="115"/>
      <c r="G278" s="115"/>
      <c r="H278" s="115"/>
      <c r="I278" s="116">
        <f>SUBTOTAL(9,I3:I276)</f>
        <v>160311</v>
      </c>
      <c r="J278" s="104">
        <f>SUBTOTAL(9,J3:J276)</f>
        <v>88864.019</v>
      </c>
      <c r="K278" s="115"/>
      <c r="L278" s="104">
        <f aca="true" t="shared" si="52" ref="L278:S278">SUBTOTAL(9,L3:L276)</f>
        <v>12940.499999999995</v>
      </c>
      <c r="M278" s="104">
        <f t="shared" si="52"/>
        <v>0</v>
      </c>
      <c r="N278" s="103">
        <f t="shared" si="52"/>
        <v>42.980161290322584</v>
      </c>
      <c r="O278" s="104">
        <f t="shared" si="52"/>
        <v>3094.5716129032257</v>
      </c>
      <c r="P278" s="104">
        <f t="shared" si="52"/>
        <v>3945</v>
      </c>
      <c r="Q278" s="115">
        <f t="shared" si="52"/>
        <v>10.652</v>
      </c>
      <c r="R278" s="104">
        <f t="shared" si="52"/>
        <v>33394.020000000004</v>
      </c>
      <c r="S278" s="104">
        <f t="shared" si="52"/>
        <v>142238.11061290326</v>
      </c>
    </row>
  </sheetData>
  <mergeCells count="1">
    <mergeCell ref="A1:D1"/>
  </mergeCells>
  <printOptions/>
  <pageMargins left="0" right="0" top="0" bottom="0" header="0" footer="0"/>
  <pageSetup fitToHeight="0" fitToWidth="0" horizontalDpi="600" verticalDpi="600" orientation="landscape" pageOrder="overThenDown" paperSize="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8"/>
  <sheetViews>
    <sheetView workbookViewId="0" topLeftCell="I153">
      <selection activeCell="A1" sqref="A1:IV16384"/>
    </sheetView>
  </sheetViews>
  <sheetFormatPr defaultColWidth="10.00390625" defaultRowHeight="12.75" customHeight="1" outlineLevelRow="2"/>
  <cols>
    <col min="1" max="1" width="11.7109375" style="88" bestFit="1" customWidth="1"/>
    <col min="2" max="2" width="5.8515625" style="88" bestFit="1" customWidth="1"/>
    <col min="3" max="3" width="24.28125" style="88" customWidth="1"/>
    <col min="4" max="4" width="25.28125" style="88" customWidth="1"/>
    <col min="5" max="5" width="10.00390625" style="88" customWidth="1"/>
    <col min="6" max="6" width="28.421875" style="88" bestFit="1" customWidth="1"/>
    <col min="7" max="7" width="10.00390625" style="88" customWidth="1"/>
    <col min="8" max="8" width="22.28125" style="88" bestFit="1" customWidth="1"/>
    <col min="9" max="9" width="7.8515625" style="88" bestFit="1" customWidth="1"/>
    <col min="10" max="10" width="10.140625" style="88" bestFit="1" customWidth="1"/>
    <col min="11" max="12" width="10.28125" style="88" bestFit="1" customWidth="1"/>
    <col min="13" max="13" width="9.140625" style="88" bestFit="1" customWidth="1"/>
    <col min="14" max="14" width="9.8515625" style="88" bestFit="1" customWidth="1"/>
    <col min="15" max="15" width="10.421875" style="88" bestFit="1" customWidth="1"/>
    <col min="16" max="17" width="9.8515625" style="88" bestFit="1" customWidth="1"/>
    <col min="18" max="18" width="10.140625" style="88" bestFit="1" customWidth="1"/>
    <col min="19" max="19" width="11.140625" style="88" bestFit="1" customWidth="1"/>
    <col min="20" max="20" width="12.28125" style="88" bestFit="1" customWidth="1"/>
    <col min="21" max="21" width="16.57421875" style="88" bestFit="1" customWidth="1"/>
    <col min="22" max="16384" width="10.00390625" style="88" customWidth="1"/>
  </cols>
  <sheetData>
    <row r="1" spans="1:18" ht="12.75" customHeight="1">
      <c r="A1" s="131" t="s">
        <v>1274</v>
      </c>
      <c r="B1" s="132"/>
      <c r="C1" s="132"/>
      <c r="D1" s="133"/>
      <c r="N1" s="88" t="s">
        <v>1016</v>
      </c>
      <c r="O1" s="105">
        <v>72</v>
      </c>
      <c r="Q1" s="88" t="s">
        <v>1016</v>
      </c>
      <c r="R1" s="105">
        <v>3135</v>
      </c>
    </row>
    <row r="2" spans="1:21" ht="31.5" customHeight="1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6" t="s">
        <v>6</v>
      </c>
      <c r="H2" s="106" t="s">
        <v>7</v>
      </c>
      <c r="I2" s="107" t="s">
        <v>921</v>
      </c>
      <c r="J2" s="108" t="s">
        <v>8</v>
      </c>
      <c r="K2" s="109" t="s">
        <v>922</v>
      </c>
      <c r="L2" s="108" t="s">
        <v>923</v>
      </c>
      <c r="M2" s="108" t="s">
        <v>924</v>
      </c>
      <c r="N2" s="109" t="s">
        <v>925</v>
      </c>
      <c r="O2" s="108" t="s">
        <v>926</v>
      </c>
      <c r="P2" s="108" t="s">
        <v>927</v>
      </c>
      <c r="Q2" s="109" t="s">
        <v>928</v>
      </c>
      <c r="R2" s="108" t="s">
        <v>24</v>
      </c>
      <c r="S2" s="108" t="s">
        <v>929</v>
      </c>
      <c r="T2" s="109" t="s">
        <v>930</v>
      </c>
      <c r="U2" s="107" t="s">
        <v>931</v>
      </c>
    </row>
    <row r="3" spans="1:21" ht="12.75" outlineLevel="2">
      <c r="A3" s="110" t="s">
        <v>271</v>
      </c>
      <c r="B3" s="110" t="s">
        <v>233</v>
      </c>
      <c r="C3" s="110" t="s">
        <v>134</v>
      </c>
      <c r="D3" s="110" t="s">
        <v>272</v>
      </c>
      <c r="E3" s="110" t="s">
        <v>42</v>
      </c>
      <c r="F3" s="110" t="s">
        <v>273</v>
      </c>
      <c r="G3" s="110" t="s">
        <v>8</v>
      </c>
      <c r="H3" s="110" t="s">
        <v>28</v>
      </c>
      <c r="I3" s="111">
        <v>48</v>
      </c>
      <c r="J3" s="112">
        <v>55.91</v>
      </c>
      <c r="K3" s="113">
        <v>0.06</v>
      </c>
      <c r="L3" s="112">
        <v>2.88</v>
      </c>
      <c r="M3" s="112"/>
      <c r="N3" s="113"/>
      <c r="O3" s="112"/>
      <c r="P3" s="112"/>
      <c r="Q3" s="113"/>
      <c r="R3" s="112"/>
      <c r="S3" s="112">
        <f aca="true" t="shared" si="0" ref="S3:S16">+R3+P3+O3+M3+L3+J3</f>
        <v>58.79</v>
      </c>
      <c r="T3" s="110"/>
      <c r="U3" s="110"/>
    </row>
    <row r="4" spans="1:19" ht="12.75" outlineLevel="2">
      <c r="A4" s="88" t="s">
        <v>271</v>
      </c>
      <c r="B4" s="88" t="s">
        <v>233</v>
      </c>
      <c r="C4" s="88" t="s">
        <v>134</v>
      </c>
      <c r="D4" s="88" t="s">
        <v>272</v>
      </c>
      <c r="E4" s="88" t="s">
        <v>42</v>
      </c>
      <c r="F4" s="88" t="s">
        <v>273</v>
      </c>
      <c r="G4" s="88" t="s">
        <v>8</v>
      </c>
      <c r="H4" s="88" t="s">
        <v>16</v>
      </c>
      <c r="I4" s="2">
        <v>276</v>
      </c>
      <c r="J4" s="89">
        <v>123.68</v>
      </c>
      <c r="K4" s="1">
        <v>0.06</v>
      </c>
      <c r="L4" s="89">
        <v>16.56</v>
      </c>
      <c r="M4" s="89"/>
      <c r="N4" s="1"/>
      <c r="O4" s="89"/>
      <c r="P4" s="89"/>
      <c r="Q4" s="1"/>
      <c r="R4" s="89"/>
      <c r="S4" s="89">
        <f t="shared" si="0"/>
        <v>140.24</v>
      </c>
    </row>
    <row r="5" spans="1:19" ht="12.75" outlineLevel="2">
      <c r="A5" s="88" t="s">
        <v>271</v>
      </c>
      <c r="B5" s="88" t="s">
        <v>233</v>
      </c>
      <c r="C5" s="88" t="s">
        <v>134</v>
      </c>
      <c r="D5" s="88" t="s">
        <v>272</v>
      </c>
      <c r="E5" s="88" t="s">
        <v>42</v>
      </c>
      <c r="F5" s="88" t="s">
        <v>273</v>
      </c>
      <c r="G5" s="88" t="s">
        <v>8</v>
      </c>
      <c r="H5" s="88" t="s">
        <v>18</v>
      </c>
      <c r="I5" s="2">
        <v>304</v>
      </c>
      <c r="J5" s="89">
        <v>173.84</v>
      </c>
      <c r="K5" s="1">
        <v>0.06</v>
      </c>
      <c r="L5" s="89">
        <v>18.24</v>
      </c>
      <c r="M5" s="89"/>
      <c r="N5" s="1"/>
      <c r="O5" s="89"/>
      <c r="P5" s="89"/>
      <c r="Q5" s="1"/>
      <c r="R5" s="89"/>
      <c r="S5" s="89">
        <f t="shared" si="0"/>
        <v>192.08</v>
      </c>
    </row>
    <row r="6" spans="1:19" ht="12.75" outlineLevel="2">
      <c r="A6" s="88" t="s">
        <v>271</v>
      </c>
      <c r="B6" s="88" t="s">
        <v>233</v>
      </c>
      <c r="C6" s="88" t="s">
        <v>134</v>
      </c>
      <c r="D6" s="88" t="s">
        <v>272</v>
      </c>
      <c r="E6" s="88" t="s">
        <v>42</v>
      </c>
      <c r="F6" s="88" t="s">
        <v>273</v>
      </c>
      <c r="G6" s="88" t="s">
        <v>8</v>
      </c>
      <c r="H6" s="88" t="s">
        <v>19</v>
      </c>
      <c r="I6" s="2">
        <v>2239</v>
      </c>
      <c r="J6" s="89">
        <v>1212.2679999999998</v>
      </c>
      <c r="K6" s="1">
        <v>0.06</v>
      </c>
      <c r="L6" s="89">
        <v>134.34</v>
      </c>
      <c r="M6" s="89"/>
      <c r="N6" s="1"/>
      <c r="O6" s="89"/>
      <c r="P6" s="89"/>
      <c r="Q6" s="1"/>
      <c r="R6" s="89"/>
      <c r="S6" s="89">
        <f t="shared" si="0"/>
        <v>1346.6079999999997</v>
      </c>
    </row>
    <row r="7" spans="1:19" ht="12.75" outlineLevel="2">
      <c r="A7" s="88" t="s">
        <v>271</v>
      </c>
      <c r="B7" s="88" t="s">
        <v>233</v>
      </c>
      <c r="C7" s="88" t="s">
        <v>134</v>
      </c>
      <c r="D7" s="88" t="s">
        <v>272</v>
      </c>
      <c r="E7" s="88" t="s">
        <v>42</v>
      </c>
      <c r="F7" s="88" t="s">
        <v>273</v>
      </c>
      <c r="G7" s="88" t="s">
        <v>8</v>
      </c>
      <c r="H7" s="88" t="s">
        <v>51</v>
      </c>
      <c r="I7" s="2">
        <v>0</v>
      </c>
      <c r="J7" s="89">
        <v>2143.5</v>
      </c>
      <c r="K7" s="1"/>
      <c r="L7" s="89">
        <v>0</v>
      </c>
      <c r="M7" s="89"/>
      <c r="N7" s="1"/>
      <c r="O7" s="89"/>
      <c r="P7" s="89"/>
      <c r="Q7" s="1"/>
      <c r="R7" s="89"/>
      <c r="S7" s="89">
        <f t="shared" si="0"/>
        <v>2143.5</v>
      </c>
    </row>
    <row r="8" spans="1:19" ht="12.75" outlineLevel="2">
      <c r="A8" s="88" t="s">
        <v>271</v>
      </c>
      <c r="B8" s="88" t="s">
        <v>233</v>
      </c>
      <c r="C8" s="88" t="s">
        <v>134</v>
      </c>
      <c r="D8" s="88" t="s">
        <v>272</v>
      </c>
      <c r="E8" s="88" t="s">
        <v>42</v>
      </c>
      <c r="F8" s="88" t="s">
        <v>273</v>
      </c>
      <c r="G8" s="88" t="s">
        <v>8</v>
      </c>
      <c r="H8" s="88" t="s">
        <v>31</v>
      </c>
      <c r="I8" s="2">
        <v>7721</v>
      </c>
      <c r="J8" s="89">
        <v>2262.9239999999995</v>
      </c>
      <c r="K8" s="1">
        <v>0.1</v>
      </c>
      <c r="L8" s="89">
        <v>772.1</v>
      </c>
      <c r="M8" s="89"/>
      <c r="N8" s="1"/>
      <c r="O8" s="89"/>
      <c r="P8" s="89"/>
      <c r="Q8" s="1"/>
      <c r="R8" s="89"/>
      <c r="S8" s="89">
        <f t="shared" si="0"/>
        <v>3035.0239999999994</v>
      </c>
    </row>
    <row r="9" spans="1:19" ht="12.75" outlineLevel="2">
      <c r="A9" s="88" t="s">
        <v>271</v>
      </c>
      <c r="B9" s="88" t="s">
        <v>233</v>
      </c>
      <c r="C9" s="88" t="s">
        <v>134</v>
      </c>
      <c r="D9" s="88" t="s">
        <v>272</v>
      </c>
      <c r="E9" s="88" t="s">
        <v>42</v>
      </c>
      <c r="F9" s="88" t="s">
        <v>273</v>
      </c>
      <c r="G9" s="88" t="s">
        <v>8</v>
      </c>
      <c r="H9" s="88" t="s">
        <v>20</v>
      </c>
      <c r="I9" s="2">
        <v>17</v>
      </c>
      <c r="J9" s="89">
        <v>7.11</v>
      </c>
      <c r="K9" s="1">
        <v>0.06</v>
      </c>
      <c r="L9" s="89">
        <v>1.02</v>
      </c>
      <c r="M9" s="89"/>
      <c r="N9" s="1"/>
      <c r="O9" s="89"/>
      <c r="P9" s="89"/>
      <c r="Q9" s="1"/>
      <c r="R9" s="89"/>
      <c r="S9" s="89">
        <f t="shared" si="0"/>
        <v>8.13</v>
      </c>
    </row>
    <row r="10" spans="1:19" ht="12.75" outlineLevel="2">
      <c r="A10" s="88" t="s">
        <v>271</v>
      </c>
      <c r="B10" s="88" t="s">
        <v>233</v>
      </c>
      <c r="C10" s="88" t="s">
        <v>134</v>
      </c>
      <c r="D10" s="88" t="s">
        <v>272</v>
      </c>
      <c r="E10" s="88" t="s">
        <v>42</v>
      </c>
      <c r="F10" s="88" t="s">
        <v>273</v>
      </c>
      <c r="G10" s="88" t="s">
        <v>8</v>
      </c>
      <c r="H10" s="88" t="s">
        <v>21</v>
      </c>
      <c r="I10" s="2">
        <v>55109</v>
      </c>
      <c r="J10" s="89">
        <v>16293.516999999998</v>
      </c>
      <c r="K10" s="1">
        <v>0.1</v>
      </c>
      <c r="L10" s="89">
        <v>5510.9</v>
      </c>
      <c r="M10" s="89"/>
      <c r="N10" s="1"/>
      <c r="O10" s="89"/>
      <c r="P10" s="89"/>
      <c r="Q10" s="1"/>
      <c r="R10" s="89"/>
      <c r="S10" s="89">
        <f t="shared" si="0"/>
        <v>21804.416999999998</v>
      </c>
    </row>
    <row r="11" spans="1:19" ht="12.75" outlineLevel="2">
      <c r="A11" s="88" t="s">
        <v>271</v>
      </c>
      <c r="B11" s="88" t="s">
        <v>233</v>
      </c>
      <c r="C11" s="88" t="s">
        <v>134</v>
      </c>
      <c r="D11" s="88" t="s">
        <v>272</v>
      </c>
      <c r="E11" s="88" t="s">
        <v>42</v>
      </c>
      <c r="F11" s="88" t="s">
        <v>273</v>
      </c>
      <c r="G11" s="88" t="s">
        <v>8</v>
      </c>
      <c r="H11" s="88" t="s">
        <v>61</v>
      </c>
      <c r="I11" s="2">
        <v>2</v>
      </c>
      <c r="J11" s="89">
        <v>0.586</v>
      </c>
      <c r="K11" s="1">
        <v>0.06</v>
      </c>
      <c r="L11" s="89">
        <v>0.12</v>
      </c>
      <c r="M11" s="89"/>
      <c r="N11" s="1"/>
      <c r="O11" s="89"/>
      <c r="P11" s="89"/>
      <c r="Q11" s="1"/>
      <c r="R11" s="89"/>
      <c r="S11" s="89">
        <f t="shared" si="0"/>
        <v>0.706</v>
      </c>
    </row>
    <row r="12" spans="1:19" ht="12.75" outlineLevel="2">
      <c r="A12" s="88" t="s">
        <v>271</v>
      </c>
      <c r="B12" s="88" t="s">
        <v>233</v>
      </c>
      <c r="C12" s="88" t="s">
        <v>134</v>
      </c>
      <c r="D12" s="88" t="s">
        <v>272</v>
      </c>
      <c r="E12" s="88" t="s">
        <v>42</v>
      </c>
      <c r="F12" s="88" t="s">
        <v>273</v>
      </c>
      <c r="G12" s="88" t="s">
        <v>8</v>
      </c>
      <c r="H12" s="88" t="s">
        <v>9</v>
      </c>
      <c r="I12" s="2">
        <v>2</v>
      </c>
      <c r="J12" s="89">
        <v>21.06</v>
      </c>
      <c r="K12" s="1"/>
      <c r="L12" s="89">
        <v>0</v>
      </c>
      <c r="M12" s="89"/>
      <c r="N12" s="1"/>
      <c r="O12" s="89"/>
      <c r="P12" s="89"/>
      <c r="Q12" s="1"/>
      <c r="R12" s="89"/>
      <c r="S12" s="89">
        <f t="shared" si="0"/>
        <v>21.06</v>
      </c>
    </row>
    <row r="13" spans="1:19" ht="12.75" outlineLevel="2">
      <c r="A13" s="88" t="s">
        <v>271</v>
      </c>
      <c r="B13" s="88" t="s">
        <v>233</v>
      </c>
      <c r="C13" s="88" t="s">
        <v>134</v>
      </c>
      <c r="D13" s="88" t="s">
        <v>272</v>
      </c>
      <c r="E13" s="88" t="s">
        <v>42</v>
      </c>
      <c r="F13" s="88" t="s">
        <v>273</v>
      </c>
      <c r="G13" s="88" t="s">
        <v>22</v>
      </c>
      <c r="H13" s="88" t="s">
        <v>23</v>
      </c>
      <c r="I13" s="90"/>
      <c r="J13" s="89"/>
      <c r="L13" s="89"/>
      <c r="M13" s="89"/>
      <c r="N13" s="1"/>
      <c r="O13" s="89"/>
      <c r="P13" s="89">
        <v>180</v>
      </c>
      <c r="Q13" s="1"/>
      <c r="R13" s="89"/>
      <c r="S13" s="89">
        <f t="shared" si="0"/>
        <v>180</v>
      </c>
    </row>
    <row r="14" spans="1:21" ht="12.75" outlineLevel="2">
      <c r="A14" s="88" t="s">
        <v>271</v>
      </c>
      <c r="B14" s="88" t="s">
        <v>233</v>
      </c>
      <c r="C14" s="88" t="s">
        <v>134</v>
      </c>
      <c r="D14" s="88" t="s">
        <v>272</v>
      </c>
      <c r="E14" s="88" t="s">
        <v>42</v>
      </c>
      <c r="F14" s="88" t="s">
        <v>273</v>
      </c>
      <c r="G14" s="88" t="s">
        <v>22</v>
      </c>
      <c r="H14" s="88" t="s">
        <v>265</v>
      </c>
      <c r="J14" s="89"/>
      <c r="K14" s="1"/>
      <c r="L14" s="89"/>
      <c r="M14" s="89">
        <v>2573.06</v>
      </c>
      <c r="N14" s="1"/>
      <c r="O14" s="89"/>
      <c r="P14" s="89"/>
      <c r="Q14" s="1"/>
      <c r="R14" s="89"/>
      <c r="S14" s="89">
        <f t="shared" si="0"/>
        <v>2573.06</v>
      </c>
      <c r="U14" s="2" t="s">
        <v>933</v>
      </c>
    </row>
    <row r="15" spans="1:19" ht="12.75" outlineLevel="2">
      <c r="A15" s="88" t="s">
        <v>271</v>
      </c>
      <c r="B15" s="88" t="s">
        <v>233</v>
      </c>
      <c r="C15" s="88" t="s">
        <v>134</v>
      </c>
      <c r="D15" s="88" t="s">
        <v>272</v>
      </c>
      <c r="E15" s="88" t="s">
        <v>42</v>
      </c>
      <c r="F15" s="88" t="s">
        <v>273</v>
      </c>
      <c r="G15" s="88" t="s">
        <v>22</v>
      </c>
      <c r="H15" s="88" t="s">
        <v>62</v>
      </c>
      <c r="I15" s="2"/>
      <c r="J15" s="89"/>
      <c r="K15" s="1"/>
      <c r="L15" s="89"/>
      <c r="M15" s="89"/>
      <c r="N15" s="1">
        <v>3.75</v>
      </c>
      <c r="O15" s="89">
        <f>+$O$1*N15</f>
        <v>270</v>
      </c>
      <c r="P15" s="89"/>
      <c r="Q15" s="1"/>
      <c r="R15" s="89"/>
      <c r="S15" s="89">
        <f t="shared" si="0"/>
        <v>270</v>
      </c>
    </row>
    <row r="16" spans="1:20" ht="12.75" outlineLevel="2">
      <c r="A16" s="88" t="s">
        <v>271</v>
      </c>
      <c r="B16" s="88" t="s">
        <v>233</v>
      </c>
      <c r="C16" s="88" t="s">
        <v>134</v>
      </c>
      <c r="D16" s="88" t="s">
        <v>272</v>
      </c>
      <c r="E16" s="88" t="s">
        <v>42</v>
      </c>
      <c r="F16" s="88" t="s">
        <v>273</v>
      </c>
      <c r="G16" s="88" t="s">
        <v>22</v>
      </c>
      <c r="H16" s="88" t="s">
        <v>24</v>
      </c>
      <c r="I16" s="2"/>
      <c r="J16" s="89"/>
      <c r="K16" s="1"/>
      <c r="L16" s="89"/>
      <c r="M16" s="89"/>
      <c r="N16" s="1"/>
      <c r="O16" s="89"/>
      <c r="P16" s="89"/>
      <c r="Q16" s="1">
        <v>2</v>
      </c>
      <c r="R16" s="89">
        <f>+$R$1*Q16</f>
        <v>6270</v>
      </c>
      <c r="S16" s="89">
        <f t="shared" si="0"/>
        <v>6270</v>
      </c>
      <c r="T16" s="88" t="s">
        <v>274</v>
      </c>
    </row>
    <row r="17" spans="1:19" ht="12.75" outlineLevel="1">
      <c r="A17" s="126" t="s">
        <v>1202</v>
      </c>
      <c r="I17" s="116">
        <f>SUBTOTAL(9,I3:I16)</f>
        <v>65718</v>
      </c>
      <c r="J17" s="104">
        <f>SUBTOTAL(9,J3:J16)</f>
        <v>22294.394999999997</v>
      </c>
      <c r="K17" s="103"/>
      <c r="L17" s="104">
        <f aca="true" t="shared" si="1" ref="L17:S17">SUBTOTAL(9,L3:L16)</f>
        <v>6456.16</v>
      </c>
      <c r="M17" s="104">
        <f t="shared" si="1"/>
        <v>2573.06</v>
      </c>
      <c r="N17" s="103">
        <f t="shared" si="1"/>
        <v>3.75</v>
      </c>
      <c r="O17" s="104">
        <f t="shared" si="1"/>
        <v>270</v>
      </c>
      <c r="P17" s="104">
        <f t="shared" si="1"/>
        <v>180</v>
      </c>
      <c r="Q17" s="103">
        <f t="shared" si="1"/>
        <v>2</v>
      </c>
      <c r="R17" s="104">
        <f t="shared" si="1"/>
        <v>6270</v>
      </c>
      <c r="S17" s="104">
        <f t="shared" si="1"/>
        <v>38043.615</v>
      </c>
    </row>
    <row r="18" spans="1:19" ht="12.75" outlineLevel="2">
      <c r="A18" s="88" t="s">
        <v>275</v>
      </c>
      <c r="B18" s="88" t="s">
        <v>233</v>
      </c>
      <c r="C18" s="88" t="s">
        <v>276</v>
      </c>
      <c r="E18" s="88" t="s">
        <v>42</v>
      </c>
      <c r="F18" s="88" t="s">
        <v>273</v>
      </c>
      <c r="G18" s="88" t="s">
        <v>8</v>
      </c>
      <c r="H18" s="88" t="s">
        <v>19</v>
      </c>
      <c r="I18" s="2">
        <v>8</v>
      </c>
      <c r="J18" s="89">
        <v>6</v>
      </c>
      <c r="K18" s="1">
        <v>0.06</v>
      </c>
      <c r="L18" s="89">
        <v>0.48</v>
      </c>
      <c r="M18" s="89"/>
      <c r="N18" s="1"/>
      <c r="O18" s="89"/>
      <c r="P18" s="89"/>
      <c r="Q18" s="1"/>
      <c r="R18" s="89"/>
      <c r="S18" s="89">
        <f>+R18+P18+O18+M18+L18+J18</f>
        <v>6.48</v>
      </c>
    </row>
    <row r="19" spans="1:19" ht="12.75" outlineLevel="2">
      <c r="A19" s="88" t="s">
        <v>275</v>
      </c>
      <c r="B19" s="88" t="s">
        <v>233</v>
      </c>
      <c r="C19" s="88" t="s">
        <v>276</v>
      </c>
      <c r="E19" s="88" t="s">
        <v>42</v>
      </c>
      <c r="F19" s="88" t="s">
        <v>273</v>
      </c>
      <c r="G19" s="88" t="s">
        <v>22</v>
      </c>
      <c r="H19" s="88" t="s">
        <v>23</v>
      </c>
      <c r="I19" s="90"/>
      <c r="J19" s="89"/>
      <c r="L19" s="89"/>
      <c r="M19" s="89"/>
      <c r="N19" s="1"/>
      <c r="O19" s="89"/>
      <c r="P19" s="89">
        <v>15</v>
      </c>
      <c r="Q19" s="1"/>
      <c r="R19" s="89"/>
      <c r="S19" s="89">
        <f>+R19+P19+O19+M19+L19+J19</f>
        <v>15</v>
      </c>
    </row>
    <row r="20" spans="1:20" ht="12.75" outlineLevel="2">
      <c r="A20" s="88" t="s">
        <v>275</v>
      </c>
      <c r="B20" s="88" t="s">
        <v>233</v>
      </c>
      <c r="C20" s="88" t="s">
        <v>276</v>
      </c>
      <c r="E20" s="88" t="s">
        <v>42</v>
      </c>
      <c r="F20" s="88" t="s">
        <v>273</v>
      </c>
      <c r="G20" s="88" t="s">
        <v>22</v>
      </c>
      <c r="H20" s="88" t="s">
        <v>24</v>
      </c>
      <c r="I20" s="2"/>
      <c r="J20" s="89"/>
      <c r="K20" s="1"/>
      <c r="L20" s="89"/>
      <c r="M20" s="89"/>
      <c r="N20" s="1"/>
      <c r="O20" s="89"/>
      <c r="P20" s="89"/>
      <c r="Q20" s="1">
        <v>0.2858</v>
      </c>
      <c r="R20" s="89">
        <f>+$R$1*Q20</f>
        <v>895.983</v>
      </c>
      <c r="S20" s="89">
        <f>+R20+P20+O20+M20+L20+J20</f>
        <v>895.983</v>
      </c>
      <c r="T20" s="88" t="s">
        <v>277</v>
      </c>
    </row>
    <row r="21" spans="1:19" ht="12.75" outlineLevel="1">
      <c r="A21" s="128" t="s">
        <v>1177</v>
      </c>
      <c r="I21" s="116">
        <f>SUBTOTAL(9,I18:I20)</f>
        <v>8</v>
      </c>
      <c r="J21" s="104">
        <f>SUBTOTAL(9,J18:J20)</f>
        <v>6</v>
      </c>
      <c r="K21" s="103"/>
      <c r="L21" s="104">
        <f aca="true" t="shared" si="2" ref="L21:S21">SUBTOTAL(9,L18:L20)</f>
        <v>0.48</v>
      </c>
      <c r="M21" s="104">
        <f t="shared" si="2"/>
        <v>0</v>
      </c>
      <c r="N21" s="103">
        <f t="shared" si="2"/>
        <v>0</v>
      </c>
      <c r="O21" s="104">
        <f t="shared" si="2"/>
        <v>0</v>
      </c>
      <c r="P21" s="104">
        <f t="shared" si="2"/>
        <v>15</v>
      </c>
      <c r="Q21" s="103">
        <f t="shared" si="2"/>
        <v>0.2858</v>
      </c>
      <c r="R21" s="104">
        <f t="shared" si="2"/>
        <v>895.983</v>
      </c>
      <c r="S21" s="104">
        <f t="shared" si="2"/>
        <v>917.463</v>
      </c>
    </row>
    <row r="22" spans="1:19" ht="12.75" outlineLevel="2">
      <c r="A22" s="88" t="s">
        <v>309</v>
      </c>
      <c r="B22" s="88" t="s">
        <v>233</v>
      </c>
      <c r="C22" s="88" t="s">
        <v>310</v>
      </c>
      <c r="D22" s="88" t="s">
        <v>311</v>
      </c>
      <c r="E22" s="88" t="s">
        <v>123</v>
      </c>
      <c r="F22" s="88" t="s">
        <v>306</v>
      </c>
      <c r="G22" s="88" t="s">
        <v>8</v>
      </c>
      <c r="H22" s="88" t="s">
        <v>28</v>
      </c>
      <c r="I22" s="2">
        <v>18</v>
      </c>
      <c r="J22" s="89">
        <v>24.6</v>
      </c>
      <c r="K22" s="1">
        <v>0.06</v>
      </c>
      <c r="L22" s="89">
        <v>1.08</v>
      </c>
      <c r="M22" s="89"/>
      <c r="N22" s="1"/>
      <c r="O22" s="89"/>
      <c r="P22" s="89"/>
      <c r="Q22" s="1"/>
      <c r="R22" s="89"/>
      <c r="S22" s="89">
        <f aca="true" t="shared" si="3" ref="S22:S34">+R22+P22+O22+M22+L22+J22</f>
        <v>25.68</v>
      </c>
    </row>
    <row r="23" spans="1:19" ht="12.75" outlineLevel="2">
      <c r="A23" s="88" t="s">
        <v>309</v>
      </c>
      <c r="B23" s="88" t="s">
        <v>233</v>
      </c>
      <c r="C23" s="88" t="s">
        <v>310</v>
      </c>
      <c r="D23" s="88" t="s">
        <v>311</v>
      </c>
      <c r="E23" s="88" t="s">
        <v>123</v>
      </c>
      <c r="F23" s="88" t="s">
        <v>306</v>
      </c>
      <c r="G23" s="88" t="s">
        <v>8</v>
      </c>
      <c r="H23" s="88" t="s">
        <v>16</v>
      </c>
      <c r="I23" s="2">
        <v>220</v>
      </c>
      <c r="J23" s="89">
        <v>113.78</v>
      </c>
      <c r="K23" s="1">
        <v>0.06</v>
      </c>
      <c r="L23" s="89">
        <v>13.2</v>
      </c>
      <c r="M23" s="89"/>
      <c r="N23" s="1"/>
      <c r="O23" s="89"/>
      <c r="P23" s="89"/>
      <c r="Q23" s="1"/>
      <c r="R23" s="89"/>
      <c r="S23" s="89">
        <f t="shared" si="3"/>
        <v>126.98</v>
      </c>
    </row>
    <row r="24" spans="1:19" ht="12.75" outlineLevel="2">
      <c r="A24" s="88" t="s">
        <v>309</v>
      </c>
      <c r="B24" s="88" t="s">
        <v>233</v>
      </c>
      <c r="C24" s="88" t="s">
        <v>310</v>
      </c>
      <c r="D24" s="88" t="s">
        <v>311</v>
      </c>
      <c r="E24" s="88" t="s">
        <v>123</v>
      </c>
      <c r="F24" s="88" t="s">
        <v>306</v>
      </c>
      <c r="G24" s="88" t="s">
        <v>8</v>
      </c>
      <c r="H24" s="88" t="s">
        <v>18</v>
      </c>
      <c r="I24" s="2">
        <v>207</v>
      </c>
      <c r="J24" s="89">
        <v>111.354</v>
      </c>
      <c r="K24" s="1">
        <v>0.06</v>
      </c>
      <c r="L24" s="89">
        <v>12.42</v>
      </c>
      <c r="M24" s="89"/>
      <c r="N24" s="1"/>
      <c r="O24" s="89"/>
      <c r="P24" s="89"/>
      <c r="Q24" s="1"/>
      <c r="R24" s="89"/>
      <c r="S24" s="89">
        <f t="shared" si="3"/>
        <v>123.774</v>
      </c>
    </row>
    <row r="25" spans="1:19" ht="12.75" outlineLevel="2">
      <c r="A25" s="88" t="s">
        <v>309</v>
      </c>
      <c r="B25" s="88" t="s">
        <v>233</v>
      </c>
      <c r="C25" s="88" t="s">
        <v>310</v>
      </c>
      <c r="D25" s="88" t="s">
        <v>311</v>
      </c>
      <c r="E25" s="88" t="s">
        <v>123</v>
      </c>
      <c r="F25" s="88" t="s">
        <v>306</v>
      </c>
      <c r="G25" s="88" t="s">
        <v>8</v>
      </c>
      <c r="H25" s="88" t="s">
        <v>19</v>
      </c>
      <c r="I25" s="2">
        <v>2649</v>
      </c>
      <c r="J25" s="89">
        <v>1436.098</v>
      </c>
      <c r="K25" s="1">
        <v>0.06</v>
      </c>
      <c r="L25" s="89">
        <v>157.44</v>
      </c>
      <c r="M25" s="89"/>
      <c r="N25" s="1"/>
      <c r="O25" s="89"/>
      <c r="P25" s="89"/>
      <c r="Q25" s="1"/>
      <c r="R25" s="89"/>
      <c r="S25" s="89">
        <f t="shared" si="3"/>
        <v>1593.538</v>
      </c>
    </row>
    <row r="26" spans="1:19" ht="12.75" outlineLevel="2">
      <c r="A26" s="88" t="s">
        <v>309</v>
      </c>
      <c r="B26" s="88" t="s">
        <v>233</v>
      </c>
      <c r="C26" s="88" t="s">
        <v>310</v>
      </c>
      <c r="D26" s="88" t="s">
        <v>311</v>
      </c>
      <c r="E26" s="88" t="s">
        <v>123</v>
      </c>
      <c r="F26" s="88" t="s">
        <v>306</v>
      </c>
      <c r="G26" s="88" t="s">
        <v>8</v>
      </c>
      <c r="H26" s="88" t="s">
        <v>29</v>
      </c>
      <c r="I26" s="2">
        <v>36</v>
      </c>
      <c r="J26" s="89">
        <v>20.34</v>
      </c>
      <c r="K26" s="1">
        <v>0.06</v>
      </c>
      <c r="L26" s="89">
        <v>2.16</v>
      </c>
      <c r="M26" s="89"/>
      <c r="N26" s="1"/>
      <c r="O26" s="89"/>
      <c r="P26" s="89"/>
      <c r="Q26" s="1"/>
      <c r="R26" s="89"/>
      <c r="S26" s="89">
        <f t="shared" si="3"/>
        <v>22.5</v>
      </c>
    </row>
    <row r="27" spans="1:19" ht="12.75" outlineLevel="2">
      <c r="A27" s="88" t="s">
        <v>309</v>
      </c>
      <c r="B27" s="88" t="s">
        <v>233</v>
      </c>
      <c r="C27" s="88" t="s">
        <v>310</v>
      </c>
      <c r="D27" s="88" t="s">
        <v>311</v>
      </c>
      <c r="E27" s="88" t="s">
        <v>123</v>
      </c>
      <c r="F27" s="88" t="s">
        <v>306</v>
      </c>
      <c r="G27" s="88" t="s">
        <v>8</v>
      </c>
      <c r="H27" s="88" t="s">
        <v>51</v>
      </c>
      <c r="I27" s="2">
        <v>0</v>
      </c>
      <c r="J27" s="89">
        <v>60</v>
      </c>
      <c r="K27" s="1"/>
      <c r="L27" s="89">
        <v>0</v>
      </c>
      <c r="M27" s="89"/>
      <c r="N27" s="1"/>
      <c r="O27" s="89"/>
      <c r="P27" s="89"/>
      <c r="Q27" s="1"/>
      <c r="R27" s="89"/>
      <c r="S27" s="89">
        <f t="shared" si="3"/>
        <v>60</v>
      </c>
    </row>
    <row r="28" spans="1:19" ht="12.75" outlineLevel="2">
      <c r="A28" s="88" t="s">
        <v>309</v>
      </c>
      <c r="B28" s="88" t="s">
        <v>233</v>
      </c>
      <c r="C28" s="88" t="s">
        <v>310</v>
      </c>
      <c r="D28" s="88" t="s">
        <v>311</v>
      </c>
      <c r="E28" s="88" t="s">
        <v>123</v>
      </c>
      <c r="F28" s="88" t="s">
        <v>306</v>
      </c>
      <c r="G28" s="88" t="s">
        <v>8</v>
      </c>
      <c r="H28" s="88" t="s">
        <v>31</v>
      </c>
      <c r="I28" s="2">
        <v>120</v>
      </c>
      <c r="J28" s="89">
        <v>35.16</v>
      </c>
      <c r="K28" s="1">
        <v>0.1</v>
      </c>
      <c r="L28" s="89">
        <v>12</v>
      </c>
      <c r="M28" s="89"/>
      <c r="N28" s="1"/>
      <c r="O28" s="89"/>
      <c r="P28" s="89"/>
      <c r="Q28" s="1"/>
      <c r="R28" s="89"/>
      <c r="S28" s="89">
        <f t="shared" si="3"/>
        <v>47.16</v>
      </c>
    </row>
    <row r="29" spans="1:19" ht="12.75" outlineLevel="2">
      <c r="A29" s="88" t="s">
        <v>309</v>
      </c>
      <c r="B29" s="88" t="s">
        <v>233</v>
      </c>
      <c r="C29" s="88" t="s">
        <v>310</v>
      </c>
      <c r="D29" s="88" t="s">
        <v>311</v>
      </c>
      <c r="E29" s="88" t="s">
        <v>123</v>
      </c>
      <c r="F29" s="88" t="s">
        <v>306</v>
      </c>
      <c r="G29" s="88" t="s">
        <v>8</v>
      </c>
      <c r="H29" s="88" t="s">
        <v>71</v>
      </c>
      <c r="I29" s="2">
        <v>1</v>
      </c>
      <c r="J29" s="89">
        <v>0.69</v>
      </c>
      <c r="K29" s="1">
        <v>0.06</v>
      </c>
      <c r="L29" s="89">
        <v>0.06</v>
      </c>
      <c r="M29" s="89"/>
      <c r="N29" s="1"/>
      <c r="O29" s="89"/>
      <c r="P29" s="89"/>
      <c r="Q29" s="1"/>
      <c r="R29" s="89"/>
      <c r="S29" s="89">
        <f t="shared" si="3"/>
        <v>0.75</v>
      </c>
    </row>
    <row r="30" spans="1:19" ht="12.75" outlineLevel="2">
      <c r="A30" s="88" t="s">
        <v>309</v>
      </c>
      <c r="B30" s="88" t="s">
        <v>233</v>
      </c>
      <c r="C30" s="88" t="s">
        <v>310</v>
      </c>
      <c r="D30" s="88" t="s">
        <v>311</v>
      </c>
      <c r="E30" s="88" t="s">
        <v>123</v>
      </c>
      <c r="F30" s="88" t="s">
        <v>306</v>
      </c>
      <c r="G30" s="88" t="s">
        <v>8</v>
      </c>
      <c r="H30" s="88" t="s">
        <v>32</v>
      </c>
      <c r="I30" s="2">
        <v>3</v>
      </c>
      <c r="J30" s="89">
        <v>1.41</v>
      </c>
      <c r="K30" s="1">
        <v>0.06</v>
      </c>
      <c r="L30" s="89">
        <v>0.18</v>
      </c>
      <c r="M30" s="89"/>
      <c r="N30" s="1"/>
      <c r="O30" s="89"/>
      <c r="P30" s="89"/>
      <c r="Q30" s="1"/>
      <c r="R30" s="89"/>
      <c r="S30" s="89">
        <f t="shared" si="3"/>
        <v>1.5899999999999999</v>
      </c>
    </row>
    <row r="31" spans="1:19" ht="12.75" outlineLevel="2">
      <c r="A31" s="88" t="s">
        <v>309</v>
      </c>
      <c r="B31" s="88" t="s">
        <v>233</v>
      </c>
      <c r="C31" s="88" t="s">
        <v>310</v>
      </c>
      <c r="D31" s="88" t="s">
        <v>311</v>
      </c>
      <c r="E31" s="88" t="s">
        <v>123</v>
      </c>
      <c r="F31" s="88" t="s">
        <v>306</v>
      </c>
      <c r="G31" s="88" t="s">
        <v>8</v>
      </c>
      <c r="H31" s="88" t="s">
        <v>21</v>
      </c>
      <c r="I31" s="2">
        <v>850</v>
      </c>
      <c r="J31" s="89">
        <v>265.79699999999997</v>
      </c>
      <c r="K31" s="1">
        <v>0.1</v>
      </c>
      <c r="L31" s="89">
        <v>85</v>
      </c>
      <c r="M31" s="89"/>
      <c r="N31" s="1"/>
      <c r="O31" s="89"/>
      <c r="P31" s="89"/>
      <c r="Q31" s="1"/>
      <c r="R31" s="89"/>
      <c r="S31" s="89">
        <f t="shared" si="3"/>
        <v>350.79699999999997</v>
      </c>
    </row>
    <row r="32" spans="1:19" ht="12.75" outlineLevel="2">
      <c r="A32" s="88" t="s">
        <v>309</v>
      </c>
      <c r="B32" s="88" t="s">
        <v>233</v>
      </c>
      <c r="C32" s="88" t="s">
        <v>310</v>
      </c>
      <c r="D32" s="88" t="s">
        <v>311</v>
      </c>
      <c r="E32" s="88" t="s">
        <v>123</v>
      </c>
      <c r="F32" s="88" t="s">
        <v>306</v>
      </c>
      <c r="G32" s="88" t="s">
        <v>22</v>
      </c>
      <c r="H32" s="88" t="s">
        <v>23</v>
      </c>
      <c r="I32" s="90"/>
      <c r="J32" s="89"/>
      <c r="L32" s="89"/>
      <c r="M32" s="89"/>
      <c r="N32" s="1"/>
      <c r="O32" s="89"/>
      <c r="P32" s="89">
        <v>180</v>
      </c>
      <c r="Q32" s="1"/>
      <c r="R32" s="89"/>
      <c r="S32" s="89">
        <f t="shared" si="3"/>
        <v>180</v>
      </c>
    </row>
    <row r="33" spans="1:19" ht="12.75" outlineLevel="2">
      <c r="A33" s="88" t="s">
        <v>309</v>
      </c>
      <c r="B33" s="88" t="s">
        <v>233</v>
      </c>
      <c r="C33" s="88" t="s">
        <v>310</v>
      </c>
      <c r="D33" s="88" t="s">
        <v>311</v>
      </c>
      <c r="E33" s="88" t="s">
        <v>123</v>
      </c>
      <c r="F33" s="88" t="s">
        <v>306</v>
      </c>
      <c r="G33" s="88" t="s">
        <v>22</v>
      </c>
      <c r="H33" s="88" t="s">
        <v>62</v>
      </c>
      <c r="I33" s="2"/>
      <c r="J33" s="89"/>
      <c r="K33" s="1"/>
      <c r="L33" s="89"/>
      <c r="M33" s="89"/>
      <c r="N33" s="1">
        <v>1.375</v>
      </c>
      <c r="O33" s="89">
        <f>+$O$1*N33</f>
        <v>99</v>
      </c>
      <c r="P33" s="89"/>
      <c r="Q33" s="1"/>
      <c r="R33" s="89"/>
      <c r="S33" s="89">
        <f t="shared" si="3"/>
        <v>99</v>
      </c>
    </row>
    <row r="34" spans="1:20" ht="12.75" outlineLevel="2">
      <c r="A34" s="88" t="s">
        <v>309</v>
      </c>
      <c r="B34" s="88" t="s">
        <v>233</v>
      </c>
      <c r="C34" s="88" t="s">
        <v>310</v>
      </c>
      <c r="D34" s="88" t="s">
        <v>311</v>
      </c>
      <c r="E34" s="88" t="s">
        <v>123</v>
      </c>
      <c r="F34" s="88" t="s">
        <v>306</v>
      </c>
      <c r="G34" s="88" t="s">
        <v>22</v>
      </c>
      <c r="H34" s="88" t="s">
        <v>24</v>
      </c>
      <c r="I34" s="2"/>
      <c r="J34" s="89"/>
      <c r="K34" s="1"/>
      <c r="L34" s="89"/>
      <c r="M34" s="89"/>
      <c r="N34" s="1"/>
      <c r="O34" s="89"/>
      <c r="P34" s="89"/>
      <c r="Q34" s="1">
        <v>0.348</v>
      </c>
      <c r="R34" s="89">
        <f>+$R$1*Q34</f>
        <v>1090.98</v>
      </c>
      <c r="S34" s="89">
        <f t="shared" si="3"/>
        <v>1090.98</v>
      </c>
      <c r="T34" s="88" t="s">
        <v>216</v>
      </c>
    </row>
    <row r="35" spans="1:19" ht="12.75" outlineLevel="1">
      <c r="A35" s="128" t="s">
        <v>1178</v>
      </c>
      <c r="I35" s="116">
        <f>SUBTOTAL(9,I22:I34)</f>
        <v>4104</v>
      </c>
      <c r="J35" s="104">
        <f>SUBTOTAL(9,J22:J34)</f>
        <v>2069.229</v>
      </c>
      <c r="K35" s="103"/>
      <c r="L35" s="104">
        <f aca="true" t="shared" si="4" ref="L35:S35">SUBTOTAL(9,L22:L34)</f>
        <v>283.53999999999996</v>
      </c>
      <c r="M35" s="104">
        <f t="shared" si="4"/>
        <v>0</v>
      </c>
      <c r="N35" s="103">
        <f t="shared" si="4"/>
        <v>1.375</v>
      </c>
      <c r="O35" s="104">
        <f t="shared" si="4"/>
        <v>99</v>
      </c>
      <c r="P35" s="104">
        <f t="shared" si="4"/>
        <v>180</v>
      </c>
      <c r="Q35" s="103">
        <f t="shared" si="4"/>
        <v>0.348</v>
      </c>
      <c r="R35" s="104">
        <f t="shared" si="4"/>
        <v>1090.98</v>
      </c>
      <c r="S35" s="104">
        <f t="shared" si="4"/>
        <v>3722.749</v>
      </c>
    </row>
    <row r="36" spans="1:19" ht="12.75" outlineLevel="2">
      <c r="A36" s="88" t="s">
        <v>317</v>
      </c>
      <c r="B36" s="88" t="s">
        <v>233</v>
      </c>
      <c r="C36" s="88" t="s">
        <v>313</v>
      </c>
      <c r="D36" s="88" t="s">
        <v>318</v>
      </c>
      <c r="E36" s="88" t="s">
        <v>123</v>
      </c>
      <c r="F36" s="88" t="s">
        <v>319</v>
      </c>
      <c r="G36" s="88" t="s">
        <v>8</v>
      </c>
      <c r="H36" s="88" t="s">
        <v>16</v>
      </c>
      <c r="I36" s="2">
        <v>25</v>
      </c>
      <c r="J36" s="89">
        <v>10.25</v>
      </c>
      <c r="K36" s="1">
        <v>0.06</v>
      </c>
      <c r="L36" s="89">
        <v>1.5</v>
      </c>
      <c r="M36" s="89"/>
      <c r="N36" s="1"/>
      <c r="O36" s="89"/>
      <c r="P36" s="89"/>
      <c r="Q36" s="1"/>
      <c r="R36" s="89"/>
      <c r="S36" s="89">
        <f aca="true" t="shared" si="5" ref="S36:S46">+R36+P36+O36+M36+L36+J36</f>
        <v>11.75</v>
      </c>
    </row>
    <row r="37" spans="1:19" ht="12.75" outlineLevel="2">
      <c r="A37" s="88" t="s">
        <v>317</v>
      </c>
      <c r="B37" s="88" t="s">
        <v>233</v>
      </c>
      <c r="C37" s="88" t="s">
        <v>313</v>
      </c>
      <c r="D37" s="88" t="s">
        <v>318</v>
      </c>
      <c r="E37" s="88" t="s">
        <v>123</v>
      </c>
      <c r="F37" s="88" t="s">
        <v>319</v>
      </c>
      <c r="G37" s="88" t="s">
        <v>8</v>
      </c>
      <c r="H37" s="88" t="s">
        <v>18</v>
      </c>
      <c r="I37" s="2">
        <v>91</v>
      </c>
      <c r="J37" s="89">
        <v>52.84</v>
      </c>
      <c r="K37" s="1">
        <v>0.06</v>
      </c>
      <c r="L37" s="89">
        <v>5.46</v>
      </c>
      <c r="M37" s="89"/>
      <c r="N37" s="1"/>
      <c r="O37" s="89"/>
      <c r="P37" s="89"/>
      <c r="Q37" s="1"/>
      <c r="R37" s="89"/>
      <c r="S37" s="89">
        <f t="shared" si="5"/>
        <v>58.300000000000004</v>
      </c>
    </row>
    <row r="38" spans="1:19" ht="12.75" outlineLevel="2">
      <c r="A38" s="88" t="s">
        <v>317</v>
      </c>
      <c r="B38" s="88" t="s">
        <v>233</v>
      </c>
      <c r="C38" s="88" t="s">
        <v>313</v>
      </c>
      <c r="D38" s="88" t="s">
        <v>318</v>
      </c>
      <c r="E38" s="88" t="s">
        <v>123</v>
      </c>
      <c r="F38" s="88" t="s">
        <v>319</v>
      </c>
      <c r="G38" s="88" t="s">
        <v>8</v>
      </c>
      <c r="H38" s="88" t="s">
        <v>19</v>
      </c>
      <c r="I38" s="2">
        <v>427</v>
      </c>
      <c r="J38" s="89">
        <v>297.394</v>
      </c>
      <c r="K38" s="1">
        <v>0.06</v>
      </c>
      <c r="L38" s="89">
        <v>25.56</v>
      </c>
      <c r="M38" s="89"/>
      <c r="N38" s="1"/>
      <c r="O38" s="89"/>
      <c r="P38" s="89"/>
      <c r="Q38" s="1"/>
      <c r="R38" s="89"/>
      <c r="S38" s="89">
        <f t="shared" si="5"/>
        <v>322.954</v>
      </c>
    </row>
    <row r="39" spans="1:19" ht="12.75" outlineLevel="2">
      <c r="A39" s="88" t="s">
        <v>317</v>
      </c>
      <c r="B39" s="88" t="s">
        <v>233</v>
      </c>
      <c r="C39" s="88" t="s">
        <v>313</v>
      </c>
      <c r="D39" s="88" t="s">
        <v>318</v>
      </c>
      <c r="E39" s="88" t="s">
        <v>123</v>
      </c>
      <c r="F39" s="88" t="s">
        <v>319</v>
      </c>
      <c r="G39" s="88" t="s">
        <v>8</v>
      </c>
      <c r="H39" s="88" t="s">
        <v>29</v>
      </c>
      <c r="I39" s="2">
        <v>14</v>
      </c>
      <c r="J39" s="89">
        <v>13.14</v>
      </c>
      <c r="K39" s="1">
        <v>0.06</v>
      </c>
      <c r="L39" s="89">
        <v>0.84</v>
      </c>
      <c r="M39" s="89"/>
      <c r="N39" s="1"/>
      <c r="O39" s="89"/>
      <c r="P39" s="89"/>
      <c r="Q39" s="1"/>
      <c r="R39" s="89"/>
      <c r="S39" s="89">
        <f t="shared" si="5"/>
        <v>13.98</v>
      </c>
    </row>
    <row r="40" spans="1:19" ht="12.75" outlineLevel="2">
      <c r="A40" s="88" t="s">
        <v>317</v>
      </c>
      <c r="B40" s="88" t="s">
        <v>233</v>
      </c>
      <c r="C40" s="88" t="s">
        <v>313</v>
      </c>
      <c r="D40" s="88" t="s">
        <v>318</v>
      </c>
      <c r="E40" s="88" t="s">
        <v>123</v>
      </c>
      <c r="F40" s="88" t="s">
        <v>319</v>
      </c>
      <c r="G40" s="88" t="s">
        <v>8</v>
      </c>
      <c r="H40" s="88" t="s">
        <v>31</v>
      </c>
      <c r="I40" s="2">
        <v>17</v>
      </c>
      <c r="J40" s="89">
        <v>4.980999999999999</v>
      </c>
      <c r="K40" s="1">
        <v>0.1</v>
      </c>
      <c r="L40" s="89">
        <v>1.7</v>
      </c>
      <c r="M40" s="89"/>
      <c r="N40" s="1"/>
      <c r="O40" s="89"/>
      <c r="P40" s="89"/>
      <c r="Q40" s="1"/>
      <c r="R40" s="89"/>
      <c r="S40" s="89">
        <f t="shared" si="5"/>
        <v>6.680999999999999</v>
      </c>
    </row>
    <row r="41" spans="1:19" ht="12.75" outlineLevel="2">
      <c r="A41" s="88" t="s">
        <v>317</v>
      </c>
      <c r="B41" s="88" t="s">
        <v>233</v>
      </c>
      <c r="C41" s="88" t="s">
        <v>313</v>
      </c>
      <c r="D41" s="88" t="s">
        <v>318</v>
      </c>
      <c r="E41" s="88" t="s">
        <v>123</v>
      </c>
      <c r="F41" s="88" t="s">
        <v>319</v>
      </c>
      <c r="G41" s="88" t="s">
        <v>8</v>
      </c>
      <c r="H41" s="88" t="s">
        <v>54</v>
      </c>
      <c r="I41" s="2">
        <v>1</v>
      </c>
      <c r="J41" s="89">
        <v>0.24</v>
      </c>
      <c r="K41" s="1">
        <v>0.06</v>
      </c>
      <c r="L41" s="89">
        <v>0.06</v>
      </c>
      <c r="M41" s="89"/>
      <c r="N41" s="1"/>
      <c r="O41" s="89"/>
      <c r="P41" s="89"/>
      <c r="Q41" s="1"/>
      <c r="R41" s="89"/>
      <c r="S41" s="89">
        <f t="shared" si="5"/>
        <v>0.3</v>
      </c>
    </row>
    <row r="42" spans="1:19" ht="12.75" outlineLevel="2">
      <c r="A42" s="88" t="s">
        <v>317</v>
      </c>
      <c r="B42" s="88" t="s">
        <v>233</v>
      </c>
      <c r="C42" s="88" t="s">
        <v>313</v>
      </c>
      <c r="D42" s="88" t="s">
        <v>318</v>
      </c>
      <c r="E42" s="88" t="s">
        <v>123</v>
      </c>
      <c r="F42" s="88" t="s">
        <v>319</v>
      </c>
      <c r="G42" s="88" t="s">
        <v>8</v>
      </c>
      <c r="H42" s="88" t="s">
        <v>21</v>
      </c>
      <c r="I42" s="2">
        <v>342</v>
      </c>
      <c r="J42" s="89">
        <v>104.675</v>
      </c>
      <c r="K42" s="1">
        <v>0.1</v>
      </c>
      <c r="L42" s="89">
        <v>34.2</v>
      </c>
      <c r="M42" s="89"/>
      <c r="N42" s="1"/>
      <c r="O42" s="89"/>
      <c r="P42" s="89"/>
      <c r="Q42" s="1"/>
      <c r="R42" s="89"/>
      <c r="S42" s="89">
        <f t="shared" si="5"/>
        <v>138.875</v>
      </c>
    </row>
    <row r="43" spans="1:19" ht="12.75" outlineLevel="2">
      <c r="A43" s="88" t="s">
        <v>317</v>
      </c>
      <c r="B43" s="88" t="s">
        <v>233</v>
      </c>
      <c r="C43" s="88" t="s">
        <v>313</v>
      </c>
      <c r="D43" s="88" t="s">
        <v>318</v>
      </c>
      <c r="E43" s="88" t="s">
        <v>123</v>
      </c>
      <c r="F43" s="88" t="s">
        <v>319</v>
      </c>
      <c r="G43" s="88" t="s">
        <v>8</v>
      </c>
      <c r="H43" s="88" t="s">
        <v>9</v>
      </c>
      <c r="I43" s="2">
        <v>1</v>
      </c>
      <c r="J43" s="89">
        <v>10.55</v>
      </c>
      <c r="K43" s="1"/>
      <c r="L43" s="89">
        <v>0</v>
      </c>
      <c r="M43" s="89"/>
      <c r="N43" s="1"/>
      <c r="O43" s="89"/>
      <c r="P43" s="89"/>
      <c r="Q43" s="1"/>
      <c r="R43" s="89"/>
      <c r="S43" s="89">
        <f t="shared" si="5"/>
        <v>10.55</v>
      </c>
    </row>
    <row r="44" spans="1:19" ht="12.75" outlineLevel="2">
      <c r="A44" s="88" t="s">
        <v>317</v>
      </c>
      <c r="B44" s="88" t="s">
        <v>233</v>
      </c>
      <c r="C44" s="88" t="s">
        <v>313</v>
      </c>
      <c r="D44" s="88" t="s">
        <v>318</v>
      </c>
      <c r="E44" s="88" t="s">
        <v>123</v>
      </c>
      <c r="F44" s="88" t="s">
        <v>319</v>
      </c>
      <c r="G44" s="88" t="s">
        <v>22</v>
      </c>
      <c r="H44" s="88" t="s">
        <v>23</v>
      </c>
      <c r="I44" s="90"/>
      <c r="J44" s="89"/>
      <c r="L44" s="89"/>
      <c r="M44" s="89"/>
      <c r="N44" s="1"/>
      <c r="O44" s="89"/>
      <c r="P44" s="89">
        <v>180</v>
      </c>
      <c r="Q44" s="1"/>
      <c r="R44" s="89"/>
      <c r="S44" s="89">
        <f t="shared" si="5"/>
        <v>180</v>
      </c>
    </row>
    <row r="45" spans="1:19" ht="12.75" outlineLevel="2">
      <c r="A45" s="88" t="s">
        <v>317</v>
      </c>
      <c r="B45" s="88" t="s">
        <v>233</v>
      </c>
      <c r="C45" s="88" t="s">
        <v>313</v>
      </c>
      <c r="D45" s="88" t="s">
        <v>318</v>
      </c>
      <c r="E45" s="88" t="s">
        <v>123</v>
      </c>
      <c r="F45" s="88" t="s">
        <v>319</v>
      </c>
      <c r="G45" s="88" t="s">
        <v>22</v>
      </c>
      <c r="H45" s="88" t="s">
        <v>62</v>
      </c>
      <c r="I45" s="2"/>
      <c r="J45" s="89"/>
      <c r="K45" s="1"/>
      <c r="L45" s="89"/>
      <c r="M45" s="89"/>
      <c r="N45" s="1">
        <v>0.75</v>
      </c>
      <c r="O45" s="89">
        <f>+$O$1*N45</f>
        <v>54</v>
      </c>
      <c r="P45" s="89"/>
      <c r="Q45" s="1"/>
      <c r="R45" s="89"/>
      <c r="S45" s="89">
        <f t="shared" si="5"/>
        <v>54</v>
      </c>
    </row>
    <row r="46" spans="1:20" ht="12.75" outlineLevel="2">
      <c r="A46" s="88" t="s">
        <v>317</v>
      </c>
      <c r="B46" s="88" t="s">
        <v>233</v>
      </c>
      <c r="C46" s="88" t="s">
        <v>313</v>
      </c>
      <c r="D46" s="88" t="s">
        <v>318</v>
      </c>
      <c r="E46" s="88" t="s">
        <v>123</v>
      </c>
      <c r="F46" s="88" t="s">
        <v>319</v>
      </c>
      <c r="G46" s="88" t="s">
        <v>22</v>
      </c>
      <c r="H46" s="88" t="s">
        <v>24</v>
      </c>
      <c r="I46" s="2"/>
      <c r="J46" s="89"/>
      <c r="K46" s="1"/>
      <c r="L46" s="89"/>
      <c r="M46" s="89"/>
      <c r="N46" s="1"/>
      <c r="O46" s="89"/>
      <c r="P46" s="89"/>
      <c r="Q46" s="1">
        <v>2</v>
      </c>
      <c r="R46" s="89">
        <f>+$R$1*Q46</f>
        <v>6270</v>
      </c>
      <c r="S46" s="89">
        <f t="shared" si="5"/>
        <v>6270</v>
      </c>
      <c r="T46" s="88" t="s">
        <v>320</v>
      </c>
    </row>
    <row r="47" spans="1:19" ht="12.75" outlineLevel="1">
      <c r="A47" s="128" t="s">
        <v>1186</v>
      </c>
      <c r="I47" s="116">
        <f>SUBTOTAL(9,I36:I46)</f>
        <v>918</v>
      </c>
      <c r="J47" s="104">
        <f>SUBTOTAL(9,J36:J46)</f>
        <v>494.07000000000005</v>
      </c>
      <c r="K47" s="103"/>
      <c r="L47" s="104">
        <f aca="true" t="shared" si="6" ref="L47:S47">SUBTOTAL(9,L36:L46)</f>
        <v>69.32000000000001</v>
      </c>
      <c r="M47" s="104">
        <f t="shared" si="6"/>
        <v>0</v>
      </c>
      <c r="N47" s="103">
        <f t="shared" si="6"/>
        <v>0.75</v>
      </c>
      <c r="O47" s="104">
        <f t="shared" si="6"/>
        <v>54</v>
      </c>
      <c r="P47" s="104">
        <f t="shared" si="6"/>
        <v>180</v>
      </c>
      <c r="Q47" s="103">
        <f t="shared" si="6"/>
        <v>2</v>
      </c>
      <c r="R47" s="104">
        <f t="shared" si="6"/>
        <v>6270</v>
      </c>
      <c r="S47" s="104">
        <f t="shared" si="6"/>
        <v>7067.39</v>
      </c>
    </row>
    <row r="48" spans="1:19" ht="12.75" outlineLevel="2">
      <c r="A48" s="88" t="s">
        <v>321</v>
      </c>
      <c r="B48" s="88" t="s">
        <v>233</v>
      </c>
      <c r="C48" s="88" t="s">
        <v>322</v>
      </c>
      <c r="D48" s="88" t="s">
        <v>323</v>
      </c>
      <c r="E48" s="88" t="s">
        <v>123</v>
      </c>
      <c r="F48" s="88" t="s">
        <v>324</v>
      </c>
      <c r="G48" s="88" t="s">
        <v>8</v>
      </c>
      <c r="H48" s="88" t="s">
        <v>28</v>
      </c>
      <c r="I48" s="2">
        <v>5</v>
      </c>
      <c r="J48" s="89">
        <v>6.21</v>
      </c>
      <c r="K48" s="1">
        <v>0.06</v>
      </c>
      <c r="L48" s="89">
        <v>0.3</v>
      </c>
      <c r="M48" s="89"/>
      <c r="N48" s="1"/>
      <c r="O48" s="89"/>
      <c r="P48" s="89"/>
      <c r="Q48" s="1"/>
      <c r="R48" s="89"/>
      <c r="S48" s="89">
        <f aca="true" t="shared" si="7" ref="S48:S61">+R48+P48+O48+M48+L48+J48</f>
        <v>6.51</v>
      </c>
    </row>
    <row r="49" spans="1:19" ht="12.75" outlineLevel="2">
      <c r="A49" s="88" t="s">
        <v>321</v>
      </c>
      <c r="B49" s="88" t="s">
        <v>233</v>
      </c>
      <c r="C49" s="88" t="s">
        <v>322</v>
      </c>
      <c r="D49" s="88" t="s">
        <v>323</v>
      </c>
      <c r="E49" s="88" t="s">
        <v>123</v>
      </c>
      <c r="F49" s="88" t="s">
        <v>324</v>
      </c>
      <c r="G49" s="88" t="s">
        <v>8</v>
      </c>
      <c r="H49" s="88" t="s">
        <v>16</v>
      </c>
      <c r="I49" s="2">
        <v>69</v>
      </c>
      <c r="J49" s="89">
        <v>28.29</v>
      </c>
      <c r="K49" s="1">
        <v>0.06</v>
      </c>
      <c r="L49" s="89">
        <v>4.14</v>
      </c>
      <c r="M49" s="89"/>
      <c r="N49" s="1"/>
      <c r="O49" s="89"/>
      <c r="P49" s="89"/>
      <c r="Q49" s="1"/>
      <c r="R49" s="89"/>
      <c r="S49" s="89">
        <f t="shared" si="7"/>
        <v>32.43</v>
      </c>
    </row>
    <row r="50" spans="1:19" ht="12.75" outlineLevel="2">
      <c r="A50" s="88" t="s">
        <v>321</v>
      </c>
      <c r="B50" s="88" t="s">
        <v>233</v>
      </c>
      <c r="C50" s="88" t="s">
        <v>322</v>
      </c>
      <c r="D50" s="88" t="s">
        <v>323</v>
      </c>
      <c r="E50" s="88" t="s">
        <v>123</v>
      </c>
      <c r="F50" s="88" t="s">
        <v>324</v>
      </c>
      <c r="G50" s="88" t="s">
        <v>8</v>
      </c>
      <c r="H50" s="88" t="s">
        <v>18</v>
      </c>
      <c r="I50" s="2">
        <v>101</v>
      </c>
      <c r="J50" s="89">
        <v>71.59</v>
      </c>
      <c r="K50" s="1">
        <v>0.06</v>
      </c>
      <c r="L50" s="89">
        <v>6.06</v>
      </c>
      <c r="M50" s="89"/>
      <c r="N50" s="1"/>
      <c r="O50" s="89"/>
      <c r="P50" s="89"/>
      <c r="Q50" s="1"/>
      <c r="R50" s="89"/>
      <c r="S50" s="89">
        <f t="shared" si="7"/>
        <v>77.65</v>
      </c>
    </row>
    <row r="51" spans="1:19" ht="12.75" outlineLevel="2">
      <c r="A51" s="88" t="s">
        <v>321</v>
      </c>
      <c r="B51" s="88" t="s">
        <v>233</v>
      </c>
      <c r="C51" s="88" t="s">
        <v>322</v>
      </c>
      <c r="D51" s="88" t="s">
        <v>323</v>
      </c>
      <c r="E51" s="88" t="s">
        <v>123</v>
      </c>
      <c r="F51" s="88" t="s">
        <v>324</v>
      </c>
      <c r="G51" s="88" t="s">
        <v>8</v>
      </c>
      <c r="H51" s="88" t="s">
        <v>19</v>
      </c>
      <c r="I51" s="2">
        <v>723</v>
      </c>
      <c r="J51" s="89">
        <v>585.26</v>
      </c>
      <c r="K51" s="1">
        <v>0.06</v>
      </c>
      <c r="L51" s="89">
        <v>43.38</v>
      </c>
      <c r="M51" s="89"/>
      <c r="N51" s="1"/>
      <c r="O51" s="89"/>
      <c r="P51" s="89"/>
      <c r="Q51" s="1"/>
      <c r="R51" s="89"/>
      <c r="S51" s="89">
        <f t="shared" si="7"/>
        <v>628.64</v>
      </c>
    </row>
    <row r="52" spans="1:19" ht="12.75" outlineLevel="2">
      <c r="A52" s="88" t="s">
        <v>321</v>
      </c>
      <c r="B52" s="88" t="s">
        <v>233</v>
      </c>
      <c r="C52" s="88" t="s">
        <v>322</v>
      </c>
      <c r="D52" s="88" t="s">
        <v>323</v>
      </c>
      <c r="E52" s="88" t="s">
        <v>123</v>
      </c>
      <c r="F52" s="88" t="s">
        <v>324</v>
      </c>
      <c r="G52" s="88" t="s">
        <v>8</v>
      </c>
      <c r="H52" s="88" t="s">
        <v>29</v>
      </c>
      <c r="I52" s="2">
        <v>19</v>
      </c>
      <c r="J52" s="89">
        <v>17.85</v>
      </c>
      <c r="K52" s="1">
        <v>0.06</v>
      </c>
      <c r="L52" s="89">
        <v>1.14</v>
      </c>
      <c r="M52" s="89"/>
      <c r="N52" s="1"/>
      <c r="O52" s="89"/>
      <c r="P52" s="89"/>
      <c r="Q52" s="1"/>
      <c r="R52" s="89"/>
      <c r="S52" s="89">
        <f t="shared" si="7"/>
        <v>18.990000000000002</v>
      </c>
    </row>
    <row r="53" spans="1:19" ht="12.75" outlineLevel="2">
      <c r="A53" s="88" t="s">
        <v>321</v>
      </c>
      <c r="B53" s="88" t="s">
        <v>233</v>
      </c>
      <c r="C53" s="88" t="s">
        <v>322</v>
      </c>
      <c r="D53" s="88" t="s">
        <v>323</v>
      </c>
      <c r="E53" s="88" t="s">
        <v>123</v>
      </c>
      <c r="F53" s="88" t="s">
        <v>324</v>
      </c>
      <c r="G53" s="88" t="s">
        <v>8</v>
      </c>
      <c r="H53" s="88" t="s">
        <v>31</v>
      </c>
      <c r="I53" s="2">
        <v>73</v>
      </c>
      <c r="J53" s="89">
        <v>21.626</v>
      </c>
      <c r="K53" s="1">
        <v>0.1</v>
      </c>
      <c r="L53" s="89">
        <v>7.3</v>
      </c>
      <c r="M53" s="89"/>
      <c r="N53" s="1"/>
      <c r="O53" s="89"/>
      <c r="P53" s="89"/>
      <c r="Q53" s="1"/>
      <c r="R53" s="89"/>
      <c r="S53" s="89">
        <f t="shared" si="7"/>
        <v>28.926000000000002</v>
      </c>
    </row>
    <row r="54" spans="1:19" ht="12.75" outlineLevel="2">
      <c r="A54" s="88" t="s">
        <v>321</v>
      </c>
      <c r="B54" s="88" t="s">
        <v>233</v>
      </c>
      <c r="C54" s="88" t="s">
        <v>322</v>
      </c>
      <c r="D54" s="88" t="s">
        <v>323</v>
      </c>
      <c r="E54" s="88" t="s">
        <v>123</v>
      </c>
      <c r="F54" s="88" t="s">
        <v>324</v>
      </c>
      <c r="G54" s="88" t="s">
        <v>8</v>
      </c>
      <c r="H54" s="88" t="s">
        <v>20</v>
      </c>
      <c r="I54" s="2">
        <v>2</v>
      </c>
      <c r="J54" s="89">
        <v>0.78</v>
      </c>
      <c r="K54" s="1">
        <v>0.06</v>
      </c>
      <c r="L54" s="89">
        <v>0.12</v>
      </c>
      <c r="M54" s="89"/>
      <c r="N54" s="1"/>
      <c r="O54" s="89"/>
      <c r="P54" s="89"/>
      <c r="Q54" s="1"/>
      <c r="R54" s="89"/>
      <c r="S54" s="89">
        <f t="shared" si="7"/>
        <v>0.9</v>
      </c>
    </row>
    <row r="55" spans="1:19" ht="12.75" outlineLevel="2">
      <c r="A55" s="88" t="s">
        <v>321</v>
      </c>
      <c r="B55" s="88" t="s">
        <v>233</v>
      </c>
      <c r="C55" s="88" t="s">
        <v>322</v>
      </c>
      <c r="D55" s="88" t="s">
        <v>323</v>
      </c>
      <c r="E55" s="88" t="s">
        <v>123</v>
      </c>
      <c r="F55" s="88" t="s">
        <v>324</v>
      </c>
      <c r="G55" s="88" t="s">
        <v>8</v>
      </c>
      <c r="H55" s="88" t="s">
        <v>59</v>
      </c>
      <c r="I55" s="2">
        <v>1</v>
      </c>
      <c r="J55" s="89">
        <v>7.35</v>
      </c>
      <c r="K55" s="1">
        <v>0.06</v>
      </c>
      <c r="L55" s="89">
        <v>0.06</v>
      </c>
      <c r="M55" s="89"/>
      <c r="N55" s="1"/>
      <c r="O55" s="89"/>
      <c r="P55" s="89"/>
      <c r="Q55" s="1"/>
      <c r="R55" s="89"/>
      <c r="S55" s="89">
        <f t="shared" si="7"/>
        <v>7.409999999999999</v>
      </c>
    </row>
    <row r="56" spans="1:19" ht="12.75" outlineLevel="2">
      <c r="A56" s="88" t="s">
        <v>321</v>
      </c>
      <c r="B56" s="88" t="s">
        <v>233</v>
      </c>
      <c r="C56" s="88" t="s">
        <v>322</v>
      </c>
      <c r="D56" s="88" t="s">
        <v>323</v>
      </c>
      <c r="E56" s="88" t="s">
        <v>123</v>
      </c>
      <c r="F56" s="88" t="s">
        <v>324</v>
      </c>
      <c r="G56" s="88" t="s">
        <v>8</v>
      </c>
      <c r="H56" s="88" t="s">
        <v>21</v>
      </c>
      <c r="I56" s="2">
        <v>508</v>
      </c>
      <c r="J56" s="89">
        <v>152.43699999999998</v>
      </c>
      <c r="K56" s="1">
        <v>0.1</v>
      </c>
      <c r="L56" s="89">
        <v>50.8</v>
      </c>
      <c r="M56" s="89"/>
      <c r="N56" s="1"/>
      <c r="O56" s="89"/>
      <c r="P56" s="89"/>
      <c r="Q56" s="1"/>
      <c r="R56" s="89"/>
      <c r="S56" s="89">
        <f t="shared" si="7"/>
        <v>203.23699999999997</v>
      </c>
    </row>
    <row r="57" spans="1:19" ht="12.75" outlineLevel="2">
      <c r="A57" s="88" t="s">
        <v>321</v>
      </c>
      <c r="B57" s="88" t="s">
        <v>233</v>
      </c>
      <c r="C57" s="88" t="s">
        <v>322</v>
      </c>
      <c r="D57" s="88" t="s">
        <v>323</v>
      </c>
      <c r="E57" s="88" t="s">
        <v>123</v>
      </c>
      <c r="F57" s="88" t="s">
        <v>324</v>
      </c>
      <c r="G57" s="88" t="s">
        <v>8</v>
      </c>
      <c r="H57" s="88" t="s">
        <v>61</v>
      </c>
      <c r="I57" s="2">
        <v>4</v>
      </c>
      <c r="J57" s="89">
        <v>1.172</v>
      </c>
      <c r="K57" s="1">
        <v>0.06</v>
      </c>
      <c r="L57" s="89">
        <v>0.24</v>
      </c>
      <c r="M57" s="89"/>
      <c r="N57" s="1"/>
      <c r="O57" s="89"/>
      <c r="P57" s="89"/>
      <c r="Q57" s="1"/>
      <c r="R57" s="89"/>
      <c r="S57" s="89">
        <f t="shared" si="7"/>
        <v>1.412</v>
      </c>
    </row>
    <row r="58" spans="1:19" ht="12.75" outlineLevel="2">
      <c r="A58" s="88" t="s">
        <v>321</v>
      </c>
      <c r="B58" s="88" t="s">
        <v>233</v>
      </c>
      <c r="C58" s="88" t="s">
        <v>322</v>
      </c>
      <c r="D58" s="88" t="s">
        <v>323</v>
      </c>
      <c r="E58" s="88" t="s">
        <v>123</v>
      </c>
      <c r="F58" s="88" t="s">
        <v>324</v>
      </c>
      <c r="G58" s="88" t="s">
        <v>8</v>
      </c>
      <c r="H58" s="88" t="s">
        <v>9</v>
      </c>
      <c r="I58" s="2">
        <v>1</v>
      </c>
      <c r="J58" s="89">
        <v>4.99</v>
      </c>
      <c r="K58" s="1"/>
      <c r="L58" s="89"/>
      <c r="M58" s="89"/>
      <c r="O58" s="89"/>
      <c r="P58" s="89"/>
      <c r="Q58" s="1"/>
      <c r="R58" s="89"/>
      <c r="S58" s="89">
        <f t="shared" si="7"/>
        <v>4.99</v>
      </c>
    </row>
    <row r="59" spans="1:19" ht="12.75" outlineLevel="2">
      <c r="A59" s="88" t="s">
        <v>321</v>
      </c>
      <c r="B59" s="88" t="s">
        <v>233</v>
      </c>
      <c r="C59" s="88" t="s">
        <v>322</v>
      </c>
      <c r="D59" s="88" t="s">
        <v>323</v>
      </c>
      <c r="E59" s="88" t="s">
        <v>123</v>
      </c>
      <c r="F59" s="88" t="s">
        <v>324</v>
      </c>
      <c r="G59" s="88" t="s">
        <v>22</v>
      </c>
      <c r="H59" s="88" t="s">
        <v>23</v>
      </c>
      <c r="I59" s="90"/>
      <c r="J59" s="89"/>
      <c r="L59" s="89"/>
      <c r="M59" s="89"/>
      <c r="N59" s="1"/>
      <c r="O59" s="89"/>
      <c r="P59" s="89">
        <v>180</v>
      </c>
      <c r="Q59" s="1"/>
      <c r="R59" s="89"/>
      <c r="S59" s="89">
        <f t="shared" si="7"/>
        <v>180</v>
      </c>
    </row>
    <row r="60" spans="1:19" ht="12.75" outlineLevel="2">
      <c r="A60" s="88" t="s">
        <v>321</v>
      </c>
      <c r="B60" s="88" t="s">
        <v>233</v>
      </c>
      <c r="C60" s="88" t="s">
        <v>322</v>
      </c>
      <c r="D60" s="88" t="s">
        <v>323</v>
      </c>
      <c r="E60" s="88" t="s">
        <v>123</v>
      </c>
      <c r="F60" s="88" t="s">
        <v>324</v>
      </c>
      <c r="G60" s="88" t="s">
        <v>22</v>
      </c>
      <c r="H60" s="88" t="s">
        <v>62</v>
      </c>
      <c r="I60" s="2"/>
      <c r="J60" s="89"/>
      <c r="K60" s="1"/>
      <c r="L60" s="89"/>
      <c r="M60" s="89"/>
      <c r="N60" s="1">
        <v>1.5</v>
      </c>
      <c r="O60" s="89">
        <f>+$O$1*N60</f>
        <v>108</v>
      </c>
      <c r="P60" s="89"/>
      <c r="Q60" s="1"/>
      <c r="R60" s="89"/>
      <c r="S60" s="89">
        <f t="shared" si="7"/>
        <v>108</v>
      </c>
    </row>
    <row r="61" spans="1:20" ht="12.75" outlineLevel="2">
      <c r="A61" s="88" t="s">
        <v>321</v>
      </c>
      <c r="B61" s="88" t="s">
        <v>233</v>
      </c>
      <c r="C61" s="88" t="s">
        <v>322</v>
      </c>
      <c r="D61" s="88" t="s">
        <v>323</v>
      </c>
      <c r="E61" s="88" t="s">
        <v>123</v>
      </c>
      <c r="F61" s="88" t="s">
        <v>324</v>
      </c>
      <c r="G61" s="88" t="s">
        <v>22</v>
      </c>
      <c r="H61" s="88" t="s">
        <v>24</v>
      </c>
      <c r="I61" s="2"/>
      <c r="J61" s="89"/>
      <c r="K61" s="1"/>
      <c r="L61" s="89"/>
      <c r="M61" s="89"/>
      <c r="N61" s="1"/>
      <c r="O61" s="89"/>
      <c r="P61" s="89"/>
      <c r="Q61" s="1">
        <v>2</v>
      </c>
      <c r="R61" s="89">
        <f>+$R$1*Q61</f>
        <v>6270</v>
      </c>
      <c r="S61" s="89">
        <f t="shared" si="7"/>
        <v>6270</v>
      </c>
      <c r="T61" s="88" t="s">
        <v>325</v>
      </c>
    </row>
    <row r="62" spans="1:19" ht="12.75" outlineLevel="1">
      <c r="A62" s="128" t="s">
        <v>1190</v>
      </c>
      <c r="I62" s="116">
        <f>SUBTOTAL(9,I48:I61)</f>
        <v>1506</v>
      </c>
      <c r="J62" s="104">
        <f>SUBTOTAL(9,J48:J61)</f>
        <v>897.5550000000001</v>
      </c>
      <c r="K62" s="103"/>
      <c r="L62" s="104">
        <f aca="true" t="shared" si="8" ref="L62:S62">SUBTOTAL(9,L48:L61)</f>
        <v>113.53999999999999</v>
      </c>
      <c r="M62" s="104">
        <f t="shared" si="8"/>
        <v>0</v>
      </c>
      <c r="N62" s="103">
        <f t="shared" si="8"/>
        <v>1.5</v>
      </c>
      <c r="O62" s="104">
        <f t="shared" si="8"/>
        <v>108</v>
      </c>
      <c r="P62" s="104">
        <f t="shared" si="8"/>
        <v>180</v>
      </c>
      <c r="Q62" s="103">
        <f t="shared" si="8"/>
        <v>2</v>
      </c>
      <c r="R62" s="104">
        <f t="shared" si="8"/>
        <v>6270</v>
      </c>
      <c r="S62" s="104">
        <f t="shared" si="8"/>
        <v>7569.095</v>
      </c>
    </row>
    <row r="63" spans="1:20" ht="12.75" outlineLevel="2">
      <c r="A63" s="88" t="s">
        <v>240</v>
      </c>
      <c r="B63" s="88" t="s">
        <v>233</v>
      </c>
      <c r="C63" s="88" t="s">
        <v>238</v>
      </c>
      <c r="D63" s="88" t="s">
        <v>241</v>
      </c>
      <c r="E63" s="88" t="s">
        <v>42</v>
      </c>
      <c r="F63" s="88" t="s">
        <v>242</v>
      </c>
      <c r="G63" s="88" t="s">
        <v>22</v>
      </c>
      <c r="H63" s="88" t="s">
        <v>24</v>
      </c>
      <c r="I63" s="2"/>
      <c r="J63" s="89"/>
      <c r="K63" s="1"/>
      <c r="L63" s="89"/>
      <c r="M63" s="89"/>
      <c r="N63" s="1"/>
      <c r="O63" s="89"/>
      <c r="P63" s="89"/>
      <c r="Q63" s="1">
        <v>1</v>
      </c>
      <c r="R63" s="89">
        <f>+$R$1*Q63</f>
        <v>3135</v>
      </c>
      <c r="S63" s="89">
        <f>+R63+P63+O63+M63+L63+J63</f>
        <v>3135</v>
      </c>
      <c r="T63" s="88" t="s">
        <v>108</v>
      </c>
    </row>
    <row r="64" spans="1:19" ht="12.75" outlineLevel="1">
      <c r="A64" s="128" t="s">
        <v>1180</v>
      </c>
      <c r="I64" s="116">
        <f>SUBTOTAL(9,I63:I63)</f>
        <v>0</v>
      </c>
      <c r="J64" s="104">
        <f>SUBTOTAL(9,J63:J63)</f>
        <v>0</v>
      </c>
      <c r="K64" s="103"/>
      <c r="L64" s="104">
        <f aca="true" t="shared" si="9" ref="L64:S64">SUBTOTAL(9,L63:L63)</f>
        <v>0</v>
      </c>
      <c r="M64" s="104">
        <f t="shared" si="9"/>
        <v>0</v>
      </c>
      <c r="N64" s="103">
        <f t="shared" si="9"/>
        <v>0</v>
      </c>
      <c r="O64" s="104">
        <f t="shared" si="9"/>
        <v>0</v>
      </c>
      <c r="P64" s="104">
        <f t="shared" si="9"/>
        <v>0</v>
      </c>
      <c r="Q64" s="103">
        <f t="shared" si="9"/>
        <v>1</v>
      </c>
      <c r="R64" s="104">
        <f t="shared" si="9"/>
        <v>3135</v>
      </c>
      <c r="S64" s="104">
        <f t="shared" si="9"/>
        <v>3135</v>
      </c>
    </row>
    <row r="65" spans="1:19" ht="12.75" outlineLevel="2">
      <c r="A65" s="88" t="s">
        <v>326</v>
      </c>
      <c r="B65" s="88" t="s">
        <v>233</v>
      </c>
      <c r="C65" s="88" t="s">
        <v>327</v>
      </c>
      <c r="D65" s="88" t="s">
        <v>328</v>
      </c>
      <c r="E65" s="88" t="s">
        <v>123</v>
      </c>
      <c r="F65" s="88" t="s">
        <v>329</v>
      </c>
      <c r="G65" s="88" t="s">
        <v>8</v>
      </c>
      <c r="H65" s="88" t="s">
        <v>28</v>
      </c>
      <c r="I65" s="2">
        <v>2</v>
      </c>
      <c r="J65" s="89">
        <v>2.11</v>
      </c>
      <c r="K65" s="1">
        <v>0.06</v>
      </c>
      <c r="L65" s="89">
        <v>0.12</v>
      </c>
      <c r="M65" s="89"/>
      <c r="N65" s="1"/>
      <c r="O65" s="89"/>
      <c r="P65" s="89"/>
      <c r="Q65" s="1"/>
      <c r="R65" s="89"/>
      <c r="S65" s="89">
        <f aca="true" t="shared" si="10" ref="S65:S76">+R65+P65+O65+M65+L65+J65</f>
        <v>2.23</v>
      </c>
    </row>
    <row r="66" spans="1:19" ht="12.75" outlineLevel="2">
      <c r="A66" s="88" t="s">
        <v>326</v>
      </c>
      <c r="B66" s="88" t="s">
        <v>233</v>
      </c>
      <c r="C66" s="88" t="s">
        <v>327</v>
      </c>
      <c r="D66" s="88" t="s">
        <v>328</v>
      </c>
      <c r="E66" s="88" t="s">
        <v>123</v>
      </c>
      <c r="F66" s="88" t="s">
        <v>329</v>
      </c>
      <c r="G66" s="88" t="s">
        <v>8</v>
      </c>
      <c r="H66" s="88" t="s">
        <v>16</v>
      </c>
      <c r="I66" s="2">
        <v>28</v>
      </c>
      <c r="J66" s="89">
        <v>12.72</v>
      </c>
      <c r="K66" s="1">
        <v>0.06</v>
      </c>
      <c r="L66" s="89">
        <v>1.68</v>
      </c>
      <c r="M66" s="89"/>
      <c r="N66" s="1"/>
      <c r="O66" s="89"/>
      <c r="P66" s="89"/>
      <c r="Q66" s="1"/>
      <c r="R66" s="89"/>
      <c r="S66" s="89">
        <f t="shared" si="10"/>
        <v>14.4</v>
      </c>
    </row>
    <row r="67" spans="1:19" ht="12.75" outlineLevel="2">
      <c r="A67" s="88" t="s">
        <v>326</v>
      </c>
      <c r="B67" s="88" t="s">
        <v>233</v>
      </c>
      <c r="C67" s="88" t="s">
        <v>327</v>
      </c>
      <c r="D67" s="88" t="s">
        <v>328</v>
      </c>
      <c r="E67" s="88" t="s">
        <v>123</v>
      </c>
      <c r="F67" s="88" t="s">
        <v>329</v>
      </c>
      <c r="G67" s="88" t="s">
        <v>8</v>
      </c>
      <c r="H67" s="88" t="s">
        <v>18</v>
      </c>
      <c r="I67" s="2">
        <v>117</v>
      </c>
      <c r="J67" s="89">
        <v>54.72</v>
      </c>
      <c r="K67" s="1">
        <v>0.06</v>
      </c>
      <c r="L67" s="89">
        <v>7.02</v>
      </c>
      <c r="M67" s="89"/>
      <c r="N67" s="1"/>
      <c r="O67" s="89"/>
      <c r="P67" s="89"/>
      <c r="Q67" s="1"/>
      <c r="R67" s="89"/>
      <c r="S67" s="89">
        <f t="shared" si="10"/>
        <v>61.739999999999995</v>
      </c>
    </row>
    <row r="68" spans="1:19" ht="12.75" outlineLevel="2">
      <c r="A68" s="88" t="s">
        <v>326</v>
      </c>
      <c r="B68" s="88" t="s">
        <v>233</v>
      </c>
      <c r="C68" s="88" t="s">
        <v>327</v>
      </c>
      <c r="D68" s="88" t="s">
        <v>328</v>
      </c>
      <c r="E68" s="88" t="s">
        <v>123</v>
      </c>
      <c r="F68" s="88" t="s">
        <v>329</v>
      </c>
      <c r="G68" s="88" t="s">
        <v>8</v>
      </c>
      <c r="H68" s="88" t="s">
        <v>19</v>
      </c>
      <c r="I68" s="2">
        <v>782</v>
      </c>
      <c r="J68" s="89">
        <v>547.456</v>
      </c>
      <c r="K68" s="1">
        <v>0.06</v>
      </c>
      <c r="L68" s="89">
        <v>46.92</v>
      </c>
      <c r="M68" s="89"/>
      <c r="N68" s="1"/>
      <c r="O68" s="89"/>
      <c r="P68" s="89"/>
      <c r="Q68" s="1"/>
      <c r="R68" s="89"/>
      <c r="S68" s="89">
        <f t="shared" si="10"/>
        <v>594.376</v>
      </c>
    </row>
    <row r="69" spans="1:19" ht="12.75" outlineLevel="2">
      <c r="A69" s="88" t="s">
        <v>326</v>
      </c>
      <c r="B69" s="88" t="s">
        <v>233</v>
      </c>
      <c r="C69" s="88" t="s">
        <v>327</v>
      </c>
      <c r="D69" s="88" t="s">
        <v>328</v>
      </c>
      <c r="E69" s="88" t="s">
        <v>123</v>
      </c>
      <c r="F69" s="88" t="s">
        <v>329</v>
      </c>
      <c r="G69" s="88" t="s">
        <v>8</v>
      </c>
      <c r="H69" s="88" t="s">
        <v>29</v>
      </c>
      <c r="I69" s="2">
        <v>13</v>
      </c>
      <c r="J69" s="89">
        <v>6.51</v>
      </c>
      <c r="K69" s="1">
        <v>0.06</v>
      </c>
      <c r="L69" s="89">
        <v>0.78</v>
      </c>
      <c r="M69" s="89"/>
      <c r="N69" s="1"/>
      <c r="O69" s="89"/>
      <c r="P69" s="89"/>
      <c r="Q69" s="1"/>
      <c r="R69" s="89"/>
      <c r="S69" s="89">
        <f t="shared" si="10"/>
        <v>7.29</v>
      </c>
    </row>
    <row r="70" spans="1:19" ht="12.75" outlineLevel="2">
      <c r="A70" s="88" t="s">
        <v>326</v>
      </c>
      <c r="B70" s="88" t="s">
        <v>233</v>
      </c>
      <c r="C70" s="88" t="s">
        <v>327</v>
      </c>
      <c r="D70" s="88" t="s">
        <v>328</v>
      </c>
      <c r="E70" s="88" t="s">
        <v>123</v>
      </c>
      <c r="F70" s="88" t="s">
        <v>329</v>
      </c>
      <c r="G70" s="88" t="s">
        <v>8</v>
      </c>
      <c r="H70" s="88" t="s">
        <v>51</v>
      </c>
      <c r="I70" s="2">
        <v>0</v>
      </c>
      <c r="J70" s="89">
        <v>75</v>
      </c>
      <c r="K70" s="1"/>
      <c r="L70" s="89">
        <v>0</v>
      </c>
      <c r="M70" s="89"/>
      <c r="N70" s="1"/>
      <c r="O70" s="89"/>
      <c r="P70" s="89"/>
      <c r="Q70" s="1"/>
      <c r="R70" s="89"/>
      <c r="S70" s="89">
        <f t="shared" si="10"/>
        <v>75</v>
      </c>
    </row>
    <row r="71" spans="1:19" ht="12.75" outlineLevel="2">
      <c r="A71" s="88" t="s">
        <v>326</v>
      </c>
      <c r="B71" s="88" t="s">
        <v>233</v>
      </c>
      <c r="C71" s="88" t="s">
        <v>327</v>
      </c>
      <c r="D71" s="88" t="s">
        <v>328</v>
      </c>
      <c r="E71" s="88" t="s">
        <v>123</v>
      </c>
      <c r="F71" s="88" t="s">
        <v>329</v>
      </c>
      <c r="G71" s="88" t="s">
        <v>8</v>
      </c>
      <c r="H71" s="88" t="s">
        <v>31</v>
      </c>
      <c r="I71" s="2">
        <v>21</v>
      </c>
      <c r="J71" s="89">
        <v>6.153</v>
      </c>
      <c r="K71" s="1">
        <v>0.1</v>
      </c>
      <c r="L71" s="89">
        <v>2.1</v>
      </c>
      <c r="M71" s="89"/>
      <c r="N71" s="1"/>
      <c r="O71" s="89"/>
      <c r="P71" s="89"/>
      <c r="Q71" s="1"/>
      <c r="R71" s="89"/>
      <c r="S71" s="89">
        <f t="shared" si="10"/>
        <v>8.253</v>
      </c>
    </row>
    <row r="72" spans="1:19" ht="12.75" outlineLevel="2">
      <c r="A72" s="88" t="s">
        <v>326</v>
      </c>
      <c r="B72" s="88" t="s">
        <v>233</v>
      </c>
      <c r="C72" s="88" t="s">
        <v>327</v>
      </c>
      <c r="D72" s="88" t="s">
        <v>328</v>
      </c>
      <c r="E72" s="88" t="s">
        <v>123</v>
      </c>
      <c r="F72" s="88" t="s">
        <v>329</v>
      </c>
      <c r="G72" s="88" t="s">
        <v>8</v>
      </c>
      <c r="H72" s="88" t="s">
        <v>21</v>
      </c>
      <c r="I72" s="2">
        <v>276</v>
      </c>
      <c r="J72" s="89">
        <v>81.66799999999999</v>
      </c>
      <c r="K72" s="1">
        <v>0.1</v>
      </c>
      <c r="L72" s="89">
        <v>27.6</v>
      </c>
      <c r="M72" s="89"/>
      <c r="N72" s="1"/>
      <c r="O72" s="89"/>
      <c r="P72" s="89"/>
      <c r="Q72" s="1"/>
      <c r="R72" s="89"/>
      <c r="S72" s="89">
        <f t="shared" si="10"/>
        <v>109.268</v>
      </c>
    </row>
    <row r="73" spans="1:19" ht="12.75" outlineLevel="2">
      <c r="A73" s="88" t="s">
        <v>326</v>
      </c>
      <c r="B73" s="88" t="s">
        <v>233</v>
      </c>
      <c r="C73" s="88" t="s">
        <v>327</v>
      </c>
      <c r="D73" s="88" t="s">
        <v>328</v>
      </c>
      <c r="E73" s="88" t="s">
        <v>123</v>
      </c>
      <c r="F73" s="88" t="s">
        <v>329</v>
      </c>
      <c r="G73" s="88" t="s">
        <v>8</v>
      </c>
      <c r="H73" s="88" t="s">
        <v>9</v>
      </c>
      <c r="I73" s="2">
        <v>2</v>
      </c>
      <c r="J73" s="89">
        <v>10.6</v>
      </c>
      <c r="K73" s="1"/>
      <c r="L73" s="89">
        <v>0</v>
      </c>
      <c r="M73" s="89"/>
      <c r="N73" s="1"/>
      <c r="O73" s="89"/>
      <c r="P73" s="89"/>
      <c r="Q73" s="1"/>
      <c r="R73" s="89"/>
      <c r="S73" s="89">
        <f t="shared" si="10"/>
        <v>10.6</v>
      </c>
    </row>
    <row r="74" spans="1:19" ht="12.75" outlineLevel="2">
      <c r="A74" s="88" t="s">
        <v>326</v>
      </c>
      <c r="B74" s="88" t="s">
        <v>233</v>
      </c>
      <c r="C74" s="88" t="s">
        <v>327</v>
      </c>
      <c r="D74" s="88" t="s">
        <v>328</v>
      </c>
      <c r="E74" s="88" t="s">
        <v>123</v>
      </c>
      <c r="F74" s="88" t="s">
        <v>329</v>
      </c>
      <c r="G74" s="88" t="s">
        <v>22</v>
      </c>
      <c r="H74" s="88" t="s">
        <v>23</v>
      </c>
      <c r="I74" s="90"/>
      <c r="J74" s="89"/>
      <c r="L74" s="89"/>
      <c r="M74" s="89"/>
      <c r="N74" s="1"/>
      <c r="O74" s="89"/>
      <c r="P74" s="89">
        <v>180</v>
      </c>
      <c r="Q74" s="1"/>
      <c r="R74" s="89"/>
      <c r="S74" s="89">
        <f t="shared" si="10"/>
        <v>180</v>
      </c>
    </row>
    <row r="75" spans="1:19" ht="12.75" outlineLevel="2">
      <c r="A75" s="88" t="s">
        <v>326</v>
      </c>
      <c r="B75" s="88" t="s">
        <v>233</v>
      </c>
      <c r="C75" s="88" t="s">
        <v>327</v>
      </c>
      <c r="D75" s="88" t="s">
        <v>328</v>
      </c>
      <c r="E75" s="88" t="s">
        <v>123</v>
      </c>
      <c r="F75" s="88" t="s">
        <v>329</v>
      </c>
      <c r="G75" s="88" t="s">
        <v>22</v>
      </c>
      <c r="H75" s="88" t="s">
        <v>62</v>
      </c>
      <c r="I75" s="2"/>
      <c r="J75" s="89"/>
      <c r="K75" s="1"/>
      <c r="L75" s="89"/>
      <c r="M75" s="89"/>
      <c r="N75" s="1">
        <v>1.751290322580645</v>
      </c>
      <c r="O75" s="89">
        <f>+$O$1*N75</f>
        <v>126.09290322580645</v>
      </c>
      <c r="P75" s="89"/>
      <c r="Q75" s="1"/>
      <c r="R75" s="89"/>
      <c r="S75" s="89">
        <f t="shared" si="10"/>
        <v>126.09290322580645</v>
      </c>
    </row>
    <row r="76" spans="1:20" ht="12.75" outlineLevel="2">
      <c r="A76" s="88" t="s">
        <v>326</v>
      </c>
      <c r="B76" s="88" t="s">
        <v>233</v>
      </c>
      <c r="C76" s="88" t="s">
        <v>327</v>
      </c>
      <c r="D76" s="88" t="s">
        <v>328</v>
      </c>
      <c r="E76" s="88" t="s">
        <v>123</v>
      </c>
      <c r="F76" s="88" t="s">
        <v>329</v>
      </c>
      <c r="G76" s="88" t="s">
        <v>22</v>
      </c>
      <c r="H76" s="88" t="s">
        <v>24</v>
      </c>
      <c r="I76" s="2"/>
      <c r="J76" s="89"/>
      <c r="K76" s="1"/>
      <c r="L76" s="89"/>
      <c r="M76" s="89"/>
      <c r="N76" s="1"/>
      <c r="O76" s="89"/>
      <c r="P76" s="89"/>
      <c r="Q76" s="1">
        <v>0.332</v>
      </c>
      <c r="R76" s="89">
        <f>+$R$1*Q76</f>
        <v>1040.8200000000002</v>
      </c>
      <c r="S76" s="89">
        <f t="shared" si="10"/>
        <v>1040.8200000000002</v>
      </c>
      <c r="T76" s="88" t="s">
        <v>216</v>
      </c>
    </row>
    <row r="77" spans="1:19" ht="12.75" outlineLevel="1">
      <c r="A77" s="128" t="s">
        <v>1191</v>
      </c>
      <c r="I77" s="116">
        <f>SUBTOTAL(9,I65:I76)</f>
        <v>1241</v>
      </c>
      <c r="J77" s="104">
        <f>SUBTOTAL(9,J65:J76)</f>
        <v>796.937</v>
      </c>
      <c r="K77" s="103"/>
      <c r="L77" s="104">
        <f aca="true" t="shared" si="11" ref="L77:S77">SUBTOTAL(9,L65:L76)</f>
        <v>86.22</v>
      </c>
      <c r="M77" s="104">
        <f t="shared" si="11"/>
        <v>0</v>
      </c>
      <c r="N77" s="103">
        <f t="shared" si="11"/>
        <v>1.751290322580645</v>
      </c>
      <c r="O77" s="104">
        <f t="shared" si="11"/>
        <v>126.09290322580645</v>
      </c>
      <c r="P77" s="104">
        <f t="shared" si="11"/>
        <v>180</v>
      </c>
      <c r="Q77" s="103">
        <f t="shared" si="11"/>
        <v>0.332</v>
      </c>
      <c r="R77" s="104">
        <f t="shared" si="11"/>
        <v>1040.8200000000002</v>
      </c>
      <c r="S77" s="104">
        <f t="shared" si="11"/>
        <v>2230.0699032258067</v>
      </c>
    </row>
    <row r="78" spans="1:19" ht="12.75" outlineLevel="2">
      <c r="A78" s="88" t="s">
        <v>284</v>
      </c>
      <c r="B78" s="88" t="s">
        <v>233</v>
      </c>
      <c r="C78" s="88" t="s">
        <v>238</v>
      </c>
      <c r="D78" s="88" t="s">
        <v>285</v>
      </c>
      <c r="E78" s="88" t="s">
        <v>123</v>
      </c>
      <c r="F78" s="88" t="s">
        <v>286</v>
      </c>
      <c r="G78" s="88" t="s">
        <v>8</v>
      </c>
      <c r="H78" s="88" t="s">
        <v>28</v>
      </c>
      <c r="I78" s="2">
        <v>7</v>
      </c>
      <c r="J78" s="89">
        <v>15.29</v>
      </c>
      <c r="K78" s="1">
        <v>0.06</v>
      </c>
      <c r="L78" s="89">
        <v>0.42</v>
      </c>
      <c r="M78" s="89"/>
      <c r="N78" s="1"/>
      <c r="O78" s="89"/>
      <c r="P78" s="89"/>
      <c r="R78" s="89"/>
      <c r="S78" s="89">
        <f aca="true" t="shared" si="12" ref="S78:S85">+R78+P78+O78+M78+L78+J78</f>
        <v>15.709999999999999</v>
      </c>
    </row>
    <row r="79" spans="1:19" ht="12.75" outlineLevel="2">
      <c r="A79" s="88" t="s">
        <v>284</v>
      </c>
      <c r="B79" s="88" t="s">
        <v>233</v>
      </c>
      <c r="C79" s="88" t="s">
        <v>238</v>
      </c>
      <c r="D79" s="88" t="s">
        <v>285</v>
      </c>
      <c r="E79" s="88" t="s">
        <v>123</v>
      </c>
      <c r="F79" s="88" t="s">
        <v>286</v>
      </c>
      <c r="G79" s="88" t="s">
        <v>8</v>
      </c>
      <c r="H79" s="88" t="s">
        <v>16</v>
      </c>
      <c r="I79" s="2">
        <v>40</v>
      </c>
      <c r="J79" s="89">
        <v>16.4</v>
      </c>
      <c r="K79" s="1">
        <v>0.06</v>
      </c>
      <c r="L79" s="89">
        <v>2.4</v>
      </c>
      <c r="M79" s="89"/>
      <c r="N79" s="1"/>
      <c r="O79" s="89"/>
      <c r="P79" s="89"/>
      <c r="R79" s="89"/>
      <c r="S79" s="89">
        <f t="shared" si="12"/>
        <v>18.799999999999997</v>
      </c>
    </row>
    <row r="80" spans="1:19" ht="12.75" outlineLevel="2">
      <c r="A80" s="88" t="s">
        <v>284</v>
      </c>
      <c r="B80" s="88" t="s">
        <v>233</v>
      </c>
      <c r="C80" s="88" t="s">
        <v>238</v>
      </c>
      <c r="D80" s="88" t="s">
        <v>285</v>
      </c>
      <c r="E80" s="88" t="s">
        <v>123</v>
      </c>
      <c r="F80" s="88" t="s">
        <v>286</v>
      </c>
      <c r="G80" s="88" t="s">
        <v>8</v>
      </c>
      <c r="H80" s="88" t="s">
        <v>18</v>
      </c>
      <c r="I80" s="2">
        <v>13</v>
      </c>
      <c r="J80" s="89">
        <v>5.07</v>
      </c>
      <c r="K80" s="1">
        <v>0.06</v>
      </c>
      <c r="L80" s="89">
        <v>0.78</v>
      </c>
      <c r="M80" s="89"/>
      <c r="N80" s="1"/>
      <c r="O80" s="89"/>
      <c r="P80" s="89"/>
      <c r="R80" s="89"/>
      <c r="S80" s="89">
        <f t="shared" si="12"/>
        <v>5.8500000000000005</v>
      </c>
    </row>
    <row r="81" spans="1:19" ht="12.75" outlineLevel="2">
      <c r="A81" s="88" t="s">
        <v>284</v>
      </c>
      <c r="B81" s="88" t="s">
        <v>233</v>
      </c>
      <c r="C81" s="88" t="s">
        <v>238</v>
      </c>
      <c r="D81" s="88" t="s">
        <v>285</v>
      </c>
      <c r="E81" s="88" t="s">
        <v>123</v>
      </c>
      <c r="F81" s="88" t="s">
        <v>286</v>
      </c>
      <c r="G81" s="88" t="s">
        <v>8</v>
      </c>
      <c r="H81" s="88" t="s">
        <v>19</v>
      </c>
      <c r="I81" s="2">
        <v>191</v>
      </c>
      <c r="J81" s="89">
        <v>96.656</v>
      </c>
      <c r="K81" s="1">
        <v>0.06</v>
      </c>
      <c r="L81" s="89">
        <v>11.46</v>
      </c>
      <c r="M81" s="89"/>
      <c r="N81" s="1"/>
      <c r="O81" s="89"/>
      <c r="P81" s="89"/>
      <c r="R81" s="89"/>
      <c r="S81" s="89">
        <f t="shared" si="12"/>
        <v>108.11600000000001</v>
      </c>
    </row>
    <row r="82" spans="1:19" ht="12.75" outlineLevel="2">
      <c r="A82" s="88" t="s">
        <v>284</v>
      </c>
      <c r="B82" s="88" t="s">
        <v>233</v>
      </c>
      <c r="C82" s="88" t="s">
        <v>238</v>
      </c>
      <c r="D82" s="88" t="s">
        <v>285</v>
      </c>
      <c r="E82" s="88" t="s">
        <v>123</v>
      </c>
      <c r="F82" s="88" t="s">
        <v>286</v>
      </c>
      <c r="G82" s="88" t="s">
        <v>8</v>
      </c>
      <c r="H82" s="88" t="s">
        <v>31</v>
      </c>
      <c r="I82" s="2">
        <v>3</v>
      </c>
      <c r="J82" s="89">
        <v>0.8789999999999999</v>
      </c>
      <c r="K82" s="1">
        <v>0.1</v>
      </c>
      <c r="L82" s="89">
        <v>0.3</v>
      </c>
      <c r="M82" s="89"/>
      <c r="N82" s="1"/>
      <c r="O82" s="89"/>
      <c r="P82" s="89"/>
      <c r="R82" s="89"/>
      <c r="S82" s="89">
        <f t="shared" si="12"/>
        <v>1.1789999999999998</v>
      </c>
    </row>
    <row r="83" spans="1:19" ht="12.75" outlineLevel="2">
      <c r="A83" s="88" t="s">
        <v>284</v>
      </c>
      <c r="B83" s="88" t="s">
        <v>233</v>
      </c>
      <c r="C83" s="88" t="s">
        <v>238</v>
      </c>
      <c r="D83" s="88" t="s">
        <v>285</v>
      </c>
      <c r="E83" s="88" t="s">
        <v>123</v>
      </c>
      <c r="F83" s="88" t="s">
        <v>286</v>
      </c>
      <c r="G83" s="88" t="s">
        <v>8</v>
      </c>
      <c r="H83" s="88" t="s">
        <v>21</v>
      </c>
      <c r="I83" s="2">
        <v>101</v>
      </c>
      <c r="J83" s="89">
        <v>30.636</v>
      </c>
      <c r="K83" s="1">
        <v>0.1</v>
      </c>
      <c r="L83" s="89">
        <v>10.1</v>
      </c>
      <c r="M83" s="89"/>
      <c r="N83" s="1"/>
      <c r="O83" s="89"/>
      <c r="P83" s="89"/>
      <c r="R83" s="89"/>
      <c r="S83" s="89">
        <f t="shared" si="12"/>
        <v>40.736</v>
      </c>
    </row>
    <row r="84" spans="1:19" ht="12.75" outlineLevel="2">
      <c r="A84" s="88" t="s">
        <v>284</v>
      </c>
      <c r="B84" s="88" t="s">
        <v>233</v>
      </c>
      <c r="C84" s="88" t="s">
        <v>238</v>
      </c>
      <c r="D84" s="88" t="s">
        <v>285</v>
      </c>
      <c r="E84" s="88" t="s">
        <v>123</v>
      </c>
      <c r="F84" s="88" t="s">
        <v>286</v>
      </c>
      <c r="G84" s="88" t="s">
        <v>22</v>
      </c>
      <c r="H84" s="88" t="s">
        <v>23</v>
      </c>
      <c r="I84" s="90"/>
      <c r="J84" s="89"/>
      <c r="L84" s="89"/>
      <c r="M84" s="89"/>
      <c r="N84" s="1"/>
      <c r="O84" s="89"/>
      <c r="P84" s="89">
        <v>180</v>
      </c>
      <c r="R84" s="89"/>
      <c r="S84" s="89">
        <f t="shared" si="12"/>
        <v>180</v>
      </c>
    </row>
    <row r="85" spans="1:19" ht="12.75" outlineLevel="2">
      <c r="A85" s="88" t="s">
        <v>284</v>
      </c>
      <c r="B85" s="88" t="s">
        <v>233</v>
      </c>
      <c r="C85" s="88" t="s">
        <v>238</v>
      </c>
      <c r="D85" s="88" t="s">
        <v>285</v>
      </c>
      <c r="E85" s="88" t="s">
        <v>123</v>
      </c>
      <c r="F85" s="88" t="s">
        <v>286</v>
      </c>
      <c r="G85" s="88" t="s">
        <v>22</v>
      </c>
      <c r="H85" s="88" t="s">
        <v>62</v>
      </c>
      <c r="I85" s="2"/>
      <c r="J85" s="89"/>
      <c r="K85" s="1"/>
      <c r="L85" s="89"/>
      <c r="M85" s="89"/>
      <c r="N85" s="1">
        <v>0.75</v>
      </c>
      <c r="O85" s="89">
        <f>+$O$1*N85</f>
        <v>54</v>
      </c>
      <c r="P85" s="89"/>
      <c r="R85" s="89"/>
      <c r="S85" s="89">
        <f t="shared" si="12"/>
        <v>54</v>
      </c>
    </row>
    <row r="86" spans="1:19" ht="12.75" outlineLevel="1">
      <c r="A86" s="128" t="s">
        <v>1184</v>
      </c>
      <c r="I86" s="116">
        <f>SUBTOTAL(9,I78:I85)</f>
        <v>355</v>
      </c>
      <c r="J86" s="104">
        <f>SUBTOTAL(9,J78:J85)</f>
        <v>164.93099999999998</v>
      </c>
      <c r="K86" s="103"/>
      <c r="L86" s="104">
        <f aca="true" t="shared" si="13" ref="L86:S86">SUBTOTAL(9,L78:L85)</f>
        <v>25.46</v>
      </c>
      <c r="M86" s="104">
        <f t="shared" si="13"/>
        <v>0</v>
      </c>
      <c r="N86" s="103">
        <f t="shared" si="13"/>
        <v>0.75</v>
      </c>
      <c r="O86" s="104">
        <f t="shared" si="13"/>
        <v>54</v>
      </c>
      <c r="P86" s="104">
        <f t="shared" si="13"/>
        <v>180</v>
      </c>
      <c r="Q86" s="103">
        <f t="shared" si="13"/>
        <v>0</v>
      </c>
      <c r="R86" s="104">
        <f t="shared" si="13"/>
        <v>0</v>
      </c>
      <c r="S86" s="104">
        <f t="shared" si="13"/>
        <v>424.39099999999996</v>
      </c>
    </row>
    <row r="87" spans="1:20" ht="12.75" outlineLevel="2">
      <c r="A87" s="88" t="s">
        <v>243</v>
      </c>
      <c r="B87" s="88" t="s">
        <v>233</v>
      </c>
      <c r="C87" s="88" t="s">
        <v>238</v>
      </c>
      <c r="D87" s="88" t="s">
        <v>244</v>
      </c>
      <c r="E87" s="88" t="s">
        <v>42</v>
      </c>
      <c r="F87" s="88" t="s">
        <v>245</v>
      </c>
      <c r="G87" s="88" t="s">
        <v>22</v>
      </c>
      <c r="H87" s="88" t="s">
        <v>24</v>
      </c>
      <c r="I87" s="2"/>
      <c r="J87" s="89"/>
      <c r="K87" s="1"/>
      <c r="L87" s="89"/>
      <c r="M87" s="89"/>
      <c r="N87" s="1"/>
      <c r="O87" s="89"/>
      <c r="P87" s="89"/>
      <c r="Q87" s="1">
        <v>0.332</v>
      </c>
      <c r="R87" s="89">
        <f>+$R$1*Q87</f>
        <v>1040.8200000000002</v>
      </c>
      <c r="S87" s="89">
        <f>+R87+P87+O87+M87+L87+J87</f>
        <v>1040.8200000000002</v>
      </c>
      <c r="T87" s="88" t="s">
        <v>216</v>
      </c>
    </row>
    <row r="88" spans="1:19" ht="12.75" outlineLevel="1">
      <c r="A88" s="128" t="s">
        <v>1182</v>
      </c>
      <c r="I88" s="116">
        <f>SUBTOTAL(9,I87:I87)</f>
        <v>0</v>
      </c>
      <c r="J88" s="104">
        <f>SUBTOTAL(9,J87:J87)</f>
        <v>0</v>
      </c>
      <c r="K88" s="103"/>
      <c r="L88" s="104">
        <f aca="true" t="shared" si="14" ref="L88:S88">SUBTOTAL(9,L87:L87)</f>
        <v>0</v>
      </c>
      <c r="M88" s="104">
        <f t="shared" si="14"/>
        <v>0</v>
      </c>
      <c r="N88" s="103">
        <f t="shared" si="14"/>
        <v>0</v>
      </c>
      <c r="O88" s="104">
        <f t="shared" si="14"/>
        <v>0</v>
      </c>
      <c r="P88" s="104">
        <f t="shared" si="14"/>
        <v>0</v>
      </c>
      <c r="Q88" s="103">
        <f t="shared" si="14"/>
        <v>0.332</v>
      </c>
      <c r="R88" s="104">
        <f t="shared" si="14"/>
        <v>1040.8200000000002</v>
      </c>
      <c r="S88" s="104">
        <f t="shared" si="14"/>
        <v>1040.8200000000002</v>
      </c>
    </row>
    <row r="89" spans="1:19" ht="12.75" outlineLevel="2">
      <c r="A89" s="88" t="s">
        <v>330</v>
      </c>
      <c r="B89" s="88" t="s">
        <v>233</v>
      </c>
      <c r="C89" s="88" t="s">
        <v>304</v>
      </c>
      <c r="D89" s="88" t="s">
        <v>331</v>
      </c>
      <c r="E89" s="88" t="s">
        <v>123</v>
      </c>
      <c r="F89" s="88" t="s">
        <v>332</v>
      </c>
      <c r="G89" s="88" t="s">
        <v>8</v>
      </c>
      <c r="H89" s="88" t="s">
        <v>28</v>
      </c>
      <c r="I89" s="2">
        <v>7</v>
      </c>
      <c r="J89" s="89">
        <v>8.66</v>
      </c>
      <c r="K89" s="1">
        <v>0.06</v>
      </c>
      <c r="L89" s="89">
        <v>0.42</v>
      </c>
      <c r="M89" s="89"/>
      <c r="N89" s="1"/>
      <c r="O89" s="89"/>
      <c r="P89" s="89"/>
      <c r="Q89" s="1"/>
      <c r="R89" s="89"/>
      <c r="S89" s="89">
        <f aca="true" t="shared" si="15" ref="S89:S100">+R89+P89+O89+M89+L89+J89</f>
        <v>9.08</v>
      </c>
    </row>
    <row r="90" spans="1:19" ht="12.75" outlineLevel="2">
      <c r="A90" s="88" t="s">
        <v>330</v>
      </c>
      <c r="B90" s="88" t="s">
        <v>233</v>
      </c>
      <c r="C90" s="88" t="s">
        <v>304</v>
      </c>
      <c r="D90" s="88" t="s">
        <v>331</v>
      </c>
      <c r="E90" s="88" t="s">
        <v>123</v>
      </c>
      <c r="F90" s="88" t="s">
        <v>332</v>
      </c>
      <c r="G90" s="88" t="s">
        <v>8</v>
      </c>
      <c r="H90" s="88" t="s">
        <v>16</v>
      </c>
      <c r="I90" s="2">
        <v>108</v>
      </c>
      <c r="J90" s="89">
        <v>44.45</v>
      </c>
      <c r="K90" s="1">
        <v>0.06</v>
      </c>
      <c r="L90" s="89">
        <v>6.48</v>
      </c>
      <c r="M90" s="89"/>
      <c r="N90" s="1"/>
      <c r="O90" s="89"/>
      <c r="P90" s="89"/>
      <c r="Q90" s="1"/>
      <c r="R90" s="89"/>
      <c r="S90" s="89">
        <f t="shared" si="15"/>
        <v>50.93000000000001</v>
      </c>
    </row>
    <row r="91" spans="1:19" ht="12.75" outlineLevel="2">
      <c r="A91" s="88" t="s">
        <v>330</v>
      </c>
      <c r="B91" s="88" t="s">
        <v>233</v>
      </c>
      <c r="C91" s="88" t="s">
        <v>304</v>
      </c>
      <c r="D91" s="88" t="s">
        <v>331</v>
      </c>
      <c r="E91" s="88" t="s">
        <v>123</v>
      </c>
      <c r="F91" s="88" t="s">
        <v>332</v>
      </c>
      <c r="G91" s="88" t="s">
        <v>8</v>
      </c>
      <c r="H91" s="88" t="s">
        <v>18</v>
      </c>
      <c r="I91" s="2">
        <v>36</v>
      </c>
      <c r="J91" s="89">
        <v>19.22</v>
      </c>
      <c r="K91" s="1">
        <v>0.06</v>
      </c>
      <c r="L91" s="89">
        <v>2.16</v>
      </c>
      <c r="M91" s="89"/>
      <c r="N91" s="1"/>
      <c r="O91" s="89"/>
      <c r="P91" s="89"/>
      <c r="Q91" s="1"/>
      <c r="R91" s="89"/>
      <c r="S91" s="89">
        <f t="shared" si="15"/>
        <v>21.38</v>
      </c>
    </row>
    <row r="92" spans="1:19" ht="12.75" outlineLevel="2">
      <c r="A92" s="88" t="s">
        <v>330</v>
      </c>
      <c r="B92" s="88" t="s">
        <v>233</v>
      </c>
      <c r="C92" s="88" t="s">
        <v>304</v>
      </c>
      <c r="D92" s="88" t="s">
        <v>331</v>
      </c>
      <c r="E92" s="88" t="s">
        <v>123</v>
      </c>
      <c r="F92" s="88" t="s">
        <v>332</v>
      </c>
      <c r="G92" s="88" t="s">
        <v>8</v>
      </c>
      <c r="H92" s="88" t="s">
        <v>19</v>
      </c>
      <c r="I92" s="2">
        <v>638</v>
      </c>
      <c r="J92" s="89">
        <v>396.33</v>
      </c>
      <c r="K92" s="1">
        <v>0.06</v>
      </c>
      <c r="L92" s="89">
        <v>38.28</v>
      </c>
      <c r="M92" s="89"/>
      <c r="N92" s="1"/>
      <c r="O92" s="89"/>
      <c r="P92" s="89"/>
      <c r="Q92" s="1"/>
      <c r="R92" s="89"/>
      <c r="S92" s="89">
        <f t="shared" si="15"/>
        <v>434.61</v>
      </c>
    </row>
    <row r="93" spans="1:19" ht="12.75" outlineLevel="2">
      <c r="A93" s="88" t="s">
        <v>330</v>
      </c>
      <c r="B93" s="88" t="s">
        <v>233</v>
      </c>
      <c r="C93" s="88" t="s">
        <v>304</v>
      </c>
      <c r="D93" s="88" t="s">
        <v>331</v>
      </c>
      <c r="E93" s="88" t="s">
        <v>123</v>
      </c>
      <c r="F93" s="88" t="s">
        <v>332</v>
      </c>
      <c r="G93" s="88" t="s">
        <v>8</v>
      </c>
      <c r="H93" s="88" t="s">
        <v>29</v>
      </c>
      <c r="I93" s="2">
        <v>4</v>
      </c>
      <c r="J93" s="89">
        <v>3.24</v>
      </c>
      <c r="K93" s="1">
        <v>0.06</v>
      </c>
      <c r="L93" s="89">
        <v>0.24</v>
      </c>
      <c r="M93" s="89"/>
      <c r="N93" s="1"/>
      <c r="O93" s="89"/>
      <c r="P93" s="89"/>
      <c r="Q93" s="1"/>
      <c r="R93" s="89"/>
      <c r="S93" s="89">
        <f t="shared" si="15"/>
        <v>3.4800000000000004</v>
      </c>
    </row>
    <row r="94" spans="1:19" ht="12.75" outlineLevel="2">
      <c r="A94" s="88" t="s">
        <v>330</v>
      </c>
      <c r="B94" s="88" t="s">
        <v>233</v>
      </c>
      <c r="C94" s="88" t="s">
        <v>304</v>
      </c>
      <c r="D94" s="88" t="s">
        <v>331</v>
      </c>
      <c r="E94" s="88" t="s">
        <v>123</v>
      </c>
      <c r="F94" s="88" t="s">
        <v>332</v>
      </c>
      <c r="G94" s="88" t="s">
        <v>8</v>
      </c>
      <c r="H94" s="88" t="s">
        <v>51</v>
      </c>
      <c r="I94" s="2">
        <v>0</v>
      </c>
      <c r="J94" s="89">
        <v>15</v>
      </c>
      <c r="K94" s="1"/>
      <c r="L94" s="89">
        <v>0</v>
      </c>
      <c r="M94" s="89"/>
      <c r="N94" s="1"/>
      <c r="O94" s="89"/>
      <c r="P94" s="89"/>
      <c r="Q94" s="1"/>
      <c r="R94" s="89"/>
      <c r="S94" s="89">
        <f t="shared" si="15"/>
        <v>15</v>
      </c>
    </row>
    <row r="95" spans="1:19" ht="12.75" outlineLevel="2">
      <c r="A95" s="88" t="s">
        <v>330</v>
      </c>
      <c r="B95" s="88" t="s">
        <v>233</v>
      </c>
      <c r="C95" s="88" t="s">
        <v>304</v>
      </c>
      <c r="D95" s="88" t="s">
        <v>331</v>
      </c>
      <c r="E95" s="88" t="s">
        <v>123</v>
      </c>
      <c r="F95" s="88" t="s">
        <v>332</v>
      </c>
      <c r="G95" s="88" t="s">
        <v>8</v>
      </c>
      <c r="H95" s="88" t="s">
        <v>31</v>
      </c>
      <c r="I95" s="2">
        <v>6</v>
      </c>
      <c r="J95" s="89">
        <v>1.7580000000000002</v>
      </c>
      <c r="K95" s="1">
        <v>0.1</v>
      </c>
      <c r="L95" s="89">
        <v>0.6</v>
      </c>
      <c r="M95" s="89"/>
      <c r="N95" s="1"/>
      <c r="O95" s="89"/>
      <c r="P95" s="89"/>
      <c r="Q95" s="1"/>
      <c r="R95" s="89"/>
      <c r="S95" s="89">
        <f t="shared" si="15"/>
        <v>2.358</v>
      </c>
    </row>
    <row r="96" spans="1:19" ht="12.75" outlineLevel="2">
      <c r="A96" s="88" t="s">
        <v>330</v>
      </c>
      <c r="B96" s="88" t="s">
        <v>233</v>
      </c>
      <c r="C96" s="88" t="s">
        <v>304</v>
      </c>
      <c r="D96" s="88" t="s">
        <v>331</v>
      </c>
      <c r="E96" s="88" t="s">
        <v>123</v>
      </c>
      <c r="F96" s="88" t="s">
        <v>332</v>
      </c>
      <c r="G96" s="88" t="s">
        <v>8</v>
      </c>
      <c r="H96" s="88" t="s">
        <v>32</v>
      </c>
      <c r="I96" s="2">
        <v>1</v>
      </c>
      <c r="J96" s="89">
        <v>0.87</v>
      </c>
      <c r="K96" s="1">
        <v>0.06</v>
      </c>
      <c r="L96" s="89">
        <v>0.06</v>
      </c>
      <c r="M96" s="89"/>
      <c r="N96" s="1"/>
      <c r="O96" s="89"/>
      <c r="P96" s="89"/>
      <c r="Q96" s="1"/>
      <c r="R96" s="89"/>
      <c r="S96" s="89">
        <f t="shared" si="15"/>
        <v>0.9299999999999999</v>
      </c>
    </row>
    <row r="97" spans="1:19" ht="12.75" outlineLevel="2">
      <c r="A97" s="88" t="s">
        <v>330</v>
      </c>
      <c r="B97" s="88" t="s">
        <v>233</v>
      </c>
      <c r="C97" s="88" t="s">
        <v>304</v>
      </c>
      <c r="D97" s="88" t="s">
        <v>331</v>
      </c>
      <c r="E97" s="88" t="s">
        <v>123</v>
      </c>
      <c r="F97" s="88" t="s">
        <v>332</v>
      </c>
      <c r="G97" s="88" t="s">
        <v>8</v>
      </c>
      <c r="H97" s="88" t="s">
        <v>21</v>
      </c>
      <c r="I97" s="2">
        <v>153</v>
      </c>
      <c r="J97" s="89">
        <v>47.736</v>
      </c>
      <c r="K97" s="1">
        <v>0.1</v>
      </c>
      <c r="L97" s="89">
        <v>15.3</v>
      </c>
      <c r="M97" s="89"/>
      <c r="N97" s="1"/>
      <c r="O97" s="89"/>
      <c r="P97" s="89"/>
      <c r="Q97" s="1"/>
      <c r="R97" s="89"/>
      <c r="S97" s="89">
        <f t="shared" si="15"/>
        <v>63.036</v>
      </c>
    </row>
    <row r="98" spans="1:19" ht="12.75" outlineLevel="2">
      <c r="A98" s="88" t="s">
        <v>330</v>
      </c>
      <c r="B98" s="88" t="s">
        <v>233</v>
      </c>
      <c r="C98" s="88" t="s">
        <v>304</v>
      </c>
      <c r="D98" s="88" t="s">
        <v>331</v>
      </c>
      <c r="E98" s="88" t="s">
        <v>123</v>
      </c>
      <c r="F98" s="88" t="s">
        <v>332</v>
      </c>
      <c r="G98" s="88" t="s">
        <v>22</v>
      </c>
      <c r="H98" s="88" t="s">
        <v>23</v>
      </c>
      <c r="I98" s="90"/>
      <c r="J98" s="89"/>
      <c r="L98" s="89"/>
      <c r="M98" s="89"/>
      <c r="N98" s="1"/>
      <c r="O98" s="89"/>
      <c r="P98" s="89">
        <v>180</v>
      </c>
      <c r="Q98" s="1"/>
      <c r="R98" s="89"/>
      <c r="S98" s="89">
        <f t="shared" si="15"/>
        <v>180</v>
      </c>
    </row>
    <row r="99" spans="1:19" ht="12.75" outlineLevel="2">
      <c r="A99" s="88" t="s">
        <v>330</v>
      </c>
      <c r="B99" s="88" t="s">
        <v>233</v>
      </c>
      <c r="C99" s="88" t="s">
        <v>304</v>
      </c>
      <c r="D99" s="88" t="s">
        <v>331</v>
      </c>
      <c r="E99" s="88" t="s">
        <v>123</v>
      </c>
      <c r="F99" s="88" t="s">
        <v>332</v>
      </c>
      <c r="G99" s="88" t="s">
        <v>22</v>
      </c>
      <c r="H99" s="88" t="s">
        <v>62</v>
      </c>
      <c r="I99" s="2"/>
      <c r="J99" s="89"/>
      <c r="K99" s="1"/>
      <c r="L99" s="89"/>
      <c r="M99" s="89"/>
      <c r="N99" s="1">
        <v>1.7661290322580645</v>
      </c>
      <c r="O99" s="89">
        <f>+$O$1*N99</f>
        <v>127.16129032258064</v>
      </c>
      <c r="P99" s="89"/>
      <c r="Q99" s="1"/>
      <c r="R99" s="89"/>
      <c r="S99" s="89">
        <f t="shared" si="15"/>
        <v>127.16129032258064</v>
      </c>
    </row>
    <row r="100" spans="1:20" ht="12.75" outlineLevel="2">
      <c r="A100" s="88" t="s">
        <v>330</v>
      </c>
      <c r="B100" s="88" t="s">
        <v>233</v>
      </c>
      <c r="C100" s="88" t="s">
        <v>304</v>
      </c>
      <c r="D100" s="88" t="s">
        <v>331</v>
      </c>
      <c r="E100" s="88" t="s">
        <v>123</v>
      </c>
      <c r="F100" s="88" t="s">
        <v>332</v>
      </c>
      <c r="G100" s="88" t="s">
        <v>22</v>
      </c>
      <c r="H100" s="88" t="s">
        <v>24</v>
      </c>
      <c r="I100" s="2"/>
      <c r="J100" s="89"/>
      <c r="K100" s="1"/>
      <c r="L100" s="89"/>
      <c r="M100" s="89"/>
      <c r="N100" s="1"/>
      <c r="O100" s="89"/>
      <c r="P100" s="89"/>
      <c r="Q100" s="1">
        <v>0.332</v>
      </c>
      <c r="R100" s="89">
        <f>+$R$1*Q100</f>
        <v>1040.8200000000002</v>
      </c>
      <c r="S100" s="89">
        <f t="shared" si="15"/>
        <v>1040.8200000000002</v>
      </c>
      <c r="T100" s="88" t="s">
        <v>216</v>
      </c>
    </row>
    <row r="101" spans="1:19" ht="12.75" outlineLevel="1">
      <c r="A101" s="128" t="s">
        <v>1181</v>
      </c>
      <c r="I101" s="116">
        <f>SUBTOTAL(9,I89:I100)</f>
        <v>953</v>
      </c>
      <c r="J101" s="104">
        <f>SUBTOTAL(9,J89:J100)</f>
        <v>537.264</v>
      </c>
      <c r="K101" s="103"/>
      <c r="L101" s="104">
        <f aca="true" t="shared" si="16" ref="L101:S101">SUBTOTAL(9,L89:L100)</f>
        <v>63.540000000000006</v>
      </c>
      <c r="M101" s="104">
        <f t="shared" si="16"/>
        <v>0</v>
      </c>
      <c r="N101" s="103">
        <f t="shared" si="16"/>
        <v>1.7661290322580645</v>
      </c>
      <c r="O101" s="104">
        <f t="shared" si="16"/>
        <v>127.16129032258064</v>
      </c>
      <c r="P101" s="104">
        <f t="shared" si="16"/>
        <v>180</v>
      </c>
      <c r="Q101" s="103">
        <f t="shared" si="16"/>
        <v>0.332</v>
      </c>
      <c r="R101" s="104">
        <f t="shared" si="16"/>
        <v>1040.8200000000002</v>
      </c>
      <c r="S101" s="104">
        <f t="shared" si="16"/>
        <v>1948.7852903225807</v>
      </c>
    </row>
    <row r="102" spans="1:19" ht="12.75" outlineLevel="2">
      <c r="A102" s="88" t="s">
        <v>298</v>
      </c>
      <c r="B102" s="88" t="s">
        <v>233</v>
      </c>
      <c r="C102" s="88" t="s">
        <v>299</v>
      </c>
      <c r="D102" s="88" t="s">
        <v>300</v>
      </c>
      <c r="E102" s="88" t="s">
        <v>123</v>
      </c>
      <c r="F102" s="88" t="s">
        <v>301</v>
      </c>
      <c r="G102" s="88" t="s">
        <v>8</v>
      </c>
      <c r="H102" s="88" t="s">
        <v>28</v>
      </c>
      <c r="I102" s="2">
        <v>3</v>
      </c>
      <c r="J102" s="89">
        <v>3.08</v>
      </c>
      <c r="K102" s="1">
        <v>0.06</v>
      </c>
      <c r="L102" s="89">
        <v>0.18</v>
      </c>
      <c r="M102" s="89"/>
      <c r="N102" s="1"/>
      <c r="O102" s="89"/>
      <c r="P102" s="89"/>
      <c r="Q102" s="1"/>
      <c r="R102" s="89"/>
      <c r="S102" s="89">
        <f aca="true" t="shared" si="17" ref="S102:S111">+R102+P102+O102+M102+L102+J102</f>
        <v>3.2600000000000002</v>
      </c>
    </row>
    <row r="103" spans="1:19" ht="12.75" outlineLevel="2">
      <c r="A103" s="88" t="s">
        <v>298</v>
      </c>
      <c r="B103" s="88" t="s">
        <v>233</v>
      </c>
      <c r="C103" s="88" t="s">
        <v>299</v>
      </c>
      <c r="D103" s="88" t="s">
        <v>300</v>
      </c>
      <c r="E103" s="88" t="s">
        <v>123</v>
      </c>
      <c r="F103" s="88" t="s">
        <v>301</v>
      </c>
      <c r="G103" s="88" t="s">
        <v>8</v>
      </c>
      <c r="H103" s="88" t="s">
        <v>16</v>
      </c>
      <c r="I103" s="2">
        <v>66</v>
      </c>
      <c r="J103" s="89">
        <v>28.08</v>
      </c>
      <c r="K103" s="1">
        <v>0.06</v>
      </c>
      <c r="L103" s="89">
        <v>3.96</v>
      </c>
      <c r="M103" s="89"/>
      <c r="N103" s="1"/>
      <c r="O103" s="89"/>
      <c r="P103" s="89"/>
      <c r="Q103" s="1"/>
      <c r="R103" s="89"/>
      <c r="S103" s="89">
        <f t="shared" si="17"/>
        <v>32.04</v>
      </c>
    </row>
    <row r="104" spans="1:19" ht="12.75" outlineLevel="2">
      <c r="A104" s="88" t="s">
        <v>298</v>
      </c>
      <c r="B104" s="88" t="s">
        <v>233</v>
      </c>
      <c r="C104" s="88" t="s">
        <v>299</v>
      </c>
      <c r="D104" s="88" t="s">
        <v>300</v>
      </c>
      <c r="E104" s="88" t="s">
        <v>123</v>
      </c>
      <c r="F104" s="88" t="s">
        <v>301</v>
      </c>
      <c r="G104" s="88" t="s">
        <v>8</v>
      </c>
      <c r="H104" s="88" t="s">
        <v>18</v>
      </c>
      <c r="I104" s="2">
        <v>92</v>
      </c>
      <c r="J104" s="89">
        <v>62.092999999999996</v>
      </c>
      <c r="K104" s="1">
        <v>0.06</v>
      </c>
      <c r="L104" s="89">
        <v>5.52</v>
      </c>
      <c r="M104" s="89"/>
      <c r="N104" s="1"/>
      <c r="O104" s="89"/>
      <c r="P104" s="89"/>
      <c r="Q104" s="1"/>
      <c r="R104" s="89"/>
      <c r="S104" s="89">
        <f t="shared" si="17"/>
        <v>67.613</v>
      </c>
    </row>
    <row r="105" spans="1:19" ht="12.75" outlineLevel="2">
      <c r="A105" s="88" t="s">
        <v>298</v>
      </c>
      <c r="B105" s="88" t="s">
        <v>233</v>
      </c>
      <c r="C105" s="88" t="s">
        <v>299</v>
      </c>
      <c r="D105" s="88" t="s">
        <v>300</v>
      </c>
      <c r="E105" s="88" t="s">
        <v>123</v>
      </c>
      <c r="F105" s="88" t="s">
        <v>301</v>
      </c>
      <c r="G105" s="88" t="s">
        <v>8</v>
      </c>
      <c r="H105" s="88" t="s">
        <v>19</v>
      </c>
      <c r="I105" s="2">
        <v>486</v>
      </c>
      <c r="J105" s="89">
        <v>351.45</v>
      </c>
      <c r="K105" s="1">
        <v>0.06</v>
      </c>
      <c r="L105" s="89">
        <v>29.16</v>
      </c>
      <c r="M105" s="89"/>
      <c r="N105" s="1"/>
      <c r="O105" s="89"/>
      <c r="P105" s="89"/>
      <c r="Q105" s="1"/>
      <c r="R105" s="89"/>
      <c r="S105" s="89">
        <f t="shared" si="17"/>
        <v>380.61</v>
      </c>
    </row>
    <row r="106" spans="1:19" ht="12.75" outlineLevel="2">
      <c r="A106" s="88" t="s">
        <v>298</v>
      </c>
      <c r="B106" s="88" t="s">
        <v>233</v>
      </c>
      <c r="C106" s="88" t="s">
        <v>299</v>
      </c>
      <c r="D106" s="88" t="s">
        <v>300</v>
      </c>
      <c r="E106" s="88" t="s">
        <v>123</v>
      </c>
      <c r="F106" s="88" t="s">
        <v>301</v>
      </c>
      <c r="G106" s="88" t="s">
        <v>8</v>
      </c>
      <c r="H106" s="88" t="s">
        <v>29</v>
      </c>
      <c r="I106" s="2">
        <v>1</v>
      </c>
      <c r="J106" s="89">
        <v>0.39</v>
      </c>
      <c r="K106" s="1">
        <v>0.06</v>
      </c>
      <c r="L106" s="89">
        <v>0.06</v>
      </c>
      <c r="M106" s="89"/>
      <c r="N106" s="1"/>
      <c r="O106" s="89"/>
      <c r="P106" s="89"/>
      <c r="Q106" s="1"/>
      <c r="R106" s="89"/>
      <c r="S106" s="89">
        <f t="shared" si="17"/>
        <v>0.45</v>
      </c>
    </row>
    <row r="107" spans="1:19" ht="12.75" outlineLevel="2">
      <c r="A107" s="88" t="s">
        <v>298</v>
      </c>
      <c r="B107" s="88" t="s">
        <v>233</v>
      </c>
      <c r="C107" s="88" t="s">
        <v>299</v>
      </c>
      <c r="D107" s="88" t="s">
        <v>300</v>
      </c>
      <c r="E107" s="88" t="s">
        <v>123</v>
      </c>
      <c r="F107" s="88" t="s">
        <v>301</v>
      </c>
      <c r="G107" s="88" t="s">
        <v>8</v>
      </c>
      <c r="H107" s="88" t="s">
        <v>31</v>
      </c>
      <c r="I107" s="2">
        <v>19</v>
      </c>
      <c r="J107" s="89">
        <v>5.804</v>
      </c>
      <c r="K107" s="1">
        <v>0.1</v>
      </c>
      <c r="L107" s="89">
        <v>1.9</v>
      </c>
      <c r="M107" s="89"/>
      <c r="N107" s="1"/>
      <c r="O107" s="89"/>
      <c r="P107" s="89"/>
      <c r="Q107" s="1"/>
      <c r="R107" s="89"/>
      <c r="S107" s="89">
        <f t="shared" si="17"/>
        <v>7.704000000000001</v>
      </c>
    </row>
    <row r="108" spans="1:19" ht="12.75" outlineLevel="2">
      <c r="A108" s="88" t="s">
        <v>298</v>
      </c>
      <c r="B108" s="88" t="s">
        <v>233</v>
      </c>
      <c r="C108" s="88" t="s">
        <v>299</v>
      </c>
      <c r="D108" s="88" t="s">
        <v>300</v>
      </c>
      <c r="E108" s="88" t="s">
        <v>123</v>
      </c>
      <c r="F108" s="88" t="s">
        <v>301</v>
      </c>
      <c r="G108" s="88" t="s">
        <v>8</v>
      </c>
      <c r="H108" s="88" t="s">
        <v>21</v>
      </c>
      <c r="I108" s="2">
        <v>170</v>
      </c>
      <c r="J108" s="89">
        <v>50.685</v>
      </c>
      <c r="K108" s="1">
        <v>0.1</v>
      </c>
      <c r="L108" s="89">
        <v>17</v>
      </c>
      <c r="M108" s="89"/>
      <c r="N108" s="1"/>
      <c r="O108" s="89"/>
      <c r="P108" s="89"/>
      <c r="Q108" s="1"/>
      <c r="R108" s="89"/>
      <c r="S108" s="89">
        <f t="shared" si="17"/>
        <v>67.685</v>
      </c>
    </row>
    <row r="109" spans="1:19" ht="12.75" outlineLevel="2">
      <c r="A109" s="88" t="s">
        <v>298</v>
      </c>
      <c r="B109" s="88" t="s">
        <v>233</v>
      </c>
      <c r="C109" s="88" t="s">
        <v>299</v>
      </c>
      <c r="D109" s="88" t="s">
        <v>300</v>
      </c>
      <c r="E109" s="88" t="s">
        <v>123</v>
      </c>
      <c r="F109" s="88" t="s">
        <v>301</v>
      </c>
      <c r="G109" s="88" t="s">
        <v>22</v>
      </c>
      <c r="H109" s="88" t="s">
        <v>23</v>
      </c>
      <c r="I109" s="90"/>
      <c r="J109" s="89"/>
      <c r="L109" s="89"/>
      <c r="M109" s="89"/>
      <c r="N109" s="1"/>
      <c r="O109" s="89"/>
      <c r="P109" s="89">
        <v>180</v>
      </c>
      <c r="Q109" s="1"/>
      <c r="R109" s="89"/>
      <c r="S109" s="89">
        <f t="shared" si="17"/>
        <v>180</v>
      </c>
    </row>
    <row r="110" spans="1:19" ht="12.75" outlineLevel="2">
      <c r="A110" s="88" t="s">
        <v>298</v>
      </c>
      <c r="B110" s="88" t="s">
        <v>233</v>
      </c>
      <c r="C110" s="88" t="s">
        <v>299</v>
      </c>
      <c r="D110" s="88" t="s">
        <v>300</v>
      </c>
      <c r="E110" s="88" t="s">
        <v>123</v>
      </c>
      <c r="F110" s="88" t="s">
        <v>301</v>
      </c>
      <c r="G110" s="88" t="s">
        <v>22</v>
      </c>
      <c r="H110" s="88" t="s">
        <v>62</v>
      </c>
      <c r="I110" s="2"/>
      <c r="J110" s="89"/>
      <c r="K110" s="1"/>
      <c r="L110" s="89"/>
      <c r="M110" s="89"/>
      <c r="N110" s="1">
        <v>0.75</v>
      </c>
      <c r="O110" s="89">
        <f>+$O$1*N110</f>
        <v>54</v>
      </c>
      <c r="P110" s="89"/>
      <c r="Q110" s="1"/>
      <c r="R110" s="89"/>
      <c r="S110" s="89">
        <f t="shared" si="17"/>
        <v>54</v>
      </c>
    </row>
    <row r="111" spans="1:20" ht="12.75" outlineLevel="2">
      <c r="A111" s="88" t="s">
        <v>298</v>
      </c>
      <c r="B111" s="88" t="s">
        <v>233</v>
      </c>
      <c r="C111" s="88" t="s">
        <v>299</v>
      </c>
      <c r="D111" s="88" t="s">
        <v>300</v>
      </c>
      <c r="E111" s="88" t="s">
        <v>123</v>
      </c>
      <c r="F111" s="88" t="s">
        <v>301</v>
      </c>
      <c r="G111" s="88" t="s">
        <v>22</v>
      </c>
      <c r="H111" s="88" t="s">
        <v>24</v>
      </c>
      <c r="I111" s="2"/>
      <c r="J111" s="89"/>
      <c r="K111" s="1"/>
      <c r="L111" s="89"/>
      <c r="M111" s="89"/>
      <c r="N111" s="1"/>
      <c r="O111" s="89"/>
      <c r="P111" s="89"/>
      <c r="Q111" s="1">
        <v>2</v>
      </c>
      <c r="R111" s="89">
        <f>+$R$1*Q111</f>
        <v>6270</v>
      </c>
      <c r="S111" s="89">
        <f t="shared" si="17"/>
        <v>6270</v>
      </c>
      <c r="T111" s="88" t="s">
        <v>302</v>
      </c>
    </row>
    <row r="112" spans="1:19" ht="12.75" outlineLevel="1">
      <c r="A112" s="128" t="s">
        <v>1188</v>
      </c>
      <c r="I112" s="116">
        <f>SUBTOTAL(9,I102:I111)</f>
        <v>837</v>
      </c>
      <c r="J112" s="104">
        <f>SUBTOTAL(9,J102:J111)</f>
        <v>501.58199999999994</v>
      </c>
      <c r="K112" s="103"/>
      <c r="L112" s="104">
        <f aca="true" t="shared" si="18" ref="L112:S112">SUBTOTAL(9,L102:L111)</f>
        <v>57.78</v>
      </c>
      <c r="M112" s="104">
        <f t="shared" si="18"/>
        <v>0</v>
      </c>
      <c r="N112" s="103">
        <f t="shared" si="18"/>
        <v>0.75</v>
      </c>
      <c r="O112" s="104">
        <f t="shared" si="18"/>
        <v>54</v>
      </c>
      <c r="P112" s="104">
        <f t="shared" si="18"/>
        <v>180</v>
      </c>
      <c r="Q112" s="103">
        <f t="shared" si="18"/>
        <v>2</v>
      </c>
      <c r="R112" s="104">
        <f t="shared" si="18"/>
        <v>6270</v>
      </c>
      <c r="S112" s="104">
        <f t="shared" si="18"/>
        <v>7063.362</v>
      </c>
    </row>
    <row r="113" spans="1:19" ht="12.75" outlineLevel="2">
      <c r="A113" s="88" t="s">
        <v>287</v>
      </c>
      <c r="B113" s="88" t="s">
        <v>233</v>
      </c>
      <c r="C113" s="88" t="s">
        <v>238</v>
      </c>
      <c r="D113" s="88" t="s">
        <v>288</v>
      </c>
      <c r="E113" s="88" t="s">
        <v>123</v>
      </c>
      <c r="F113" s="88" t="s">
        <v>286</v>
      </c>
      <c r="G113" s="88" t="s">
        <v>8</v>
      </c>
      <c r="H113" s="88" t="s">
        <v>19</v>
      </c>
      <c r="I113" s="2">
        <v>6</v>
      </c>
      <c r="J113" s="89">
        <v>2.58</v>
      </c>
      <c r="K113" s="1">
        <v>0.06</v>
      </c>
      <c r="L113" s="89">
        <v>0.36</v>
      </c>
      <c r="M113" s="89"/>
      <c r="N113" s="1"/>
      <c r="O113" s="89"/>
      <c r="P113" s="89"/>
      <c r="R113" s="89"/>
      <c r="S113" s="89">
        <f>+R113+P113+O113+M113+L113+J113</f>
        <v>2.94</v>
      </c>
    </row>
    <row r="114" spans="1:19" ht="12.75" outlineLevel="2">
      <c r="A114" s="88" t="s">
        <v>287</v>
      </c>
      <c r="B114" s="88" t="s">
        <v>233</v>
      </c>
      <c r="C114" s="88" t="s">
        <v>238</v>
      </c>
      <c r="D114" s="88" t="s">
        <v>288</v>
      </c>
      <c r="E114" s="88" t="s">
        <v>123</v>
      </c>
      <c r="F114" s="88" t="s">
        <v>286</v>
      </c>
      <c r="G114" s="88" t="s">
        <v>22</v>
      </c>
      <c r="H114" s="88" t="s">
        <v>23</v>
      </c>
      <c r="I114" s="90"/>
      <c r="J114" s="89"/>
      <c r="L114" s="89"/>
      <c r="M114" s="89"/>
      <c r="N114" s="1"/>
      <c r="O114" s="89"/>
      <c r="P114" s="89">
        <v>15</v>
      </c>
      <c r="R114" s="89"/>
      <c r="S114" s="89">
        <f>+R114+P114+O114+M114+L114+J114</f>
        <v>15</v>
      </c>
    </row>
    <row r="115" spans="1:19" ht="12.75" outlineLevel="2">
      <c r="A115" s="88" t="s">
        <v>287</v>
      </c>
      <c r="B115" s="88" t="s">
        <v>233</v>
      </c>
      <c r="C115" s="88" t="s">
        <v>238</v>
      </c>
      <c r="D115" s="88" t="s">
        <v>288</v>
      </c>
      <c r="E115" s="88" t="s">
        <v>123</v>
      </c>
      <c r="F115" s="88" t="s">
        <v>286</v>
      </c>
      <c r="G115" s="88" t="s">
        <v>22</v>
      </c>
      <c r="H115" s="88" t="s">
        <v>62</v>
      </c>
      <c r="I115" s="2"/>
      <c r="J115" s="89"/>
      <c r="K115" s="1"/>
      <c r="L115" s="89"/>
      <c r="M115" s="89"/>
      <c r="N115" s="1">
        <v>0.5</v>
      </c>
      <c r="O115" s="89">
        <f>+$O$1*N115</f>
        <v>36</v>
      </c>
      <c r="P115" s="89"/>
      <c r="R115" s="89"/>
      <c r="S115" s="89">
        <f>+R115+P115+O115+M115+L115+J115</f>
        <v>36</v>
      </c>
    </row>
    <row r="116" spans="1:19" ht="12.75" outlineLevel="1">
      <c r="A116" s="128" t="s">
        <v>1185</v>
      </c>
      <c r="I116" s="116">
        <f>SUBTOTAL(9,I113:I115)</f>
        <v>6</v>
      </c>
      <c r="J116" s="104">
        <f>SUBTOTAL(9,J113:J115)</f>
        <v>2.58</v>
      </c>
      <c r="K116" s="103"/>
      <c r="L116" s="104">
        <f aca="true" t="shared" si="19" ref="L116:S116">SUBTOTAL(9,L113:L115)</f>
        <v>0.36</v>
      </c>
      <c r="M116" s="104">
        <f t="shared" si="19"/>
        <v>0</v>
      </c>
      <c r="N116" s="103">
        <f t="shared" si="19"/>
        <v>0.5</v>
      </c>
      <c r="O116" s="104">
        <f t="shared" si="19"/>
        <v>36</v>
      </c>
      <c r="P116" s="104">
        <f t="shared" si="19"/>
        <v>15</v>
      </c>
      <c r="Q116" s="103">
        <f t="shared" si="19"/>
        <v>0</v>
      </c>
      <c r="R116" s="104">
        <f t="shared" si="19"/>
        <v>0</v>
      </c>
      <c r="S116" s="104">
        <f t="shared" si="19"/>
        <v>53.94</v>
      </c>
    </row>
    <row r="117" spans="1:19" ht="12.75" outlineLevel="2">
      <c r="A117" s="88" t="s">
        <v>248</v>
      </c>
      <c r="B117" s="88" t="s">
        <v>233</v>
      </c>
      <c r="C117" s="88" t="s">
        <v>249</v>
      </c>
      <c r="D117" s="88" t="s">
        <v>202</v>
      </c>
      <c r="E117" s="88" t="s">
        <v>42</v>
      </c>
      <c r="F117" s="88" t="s">
        <v>250</v>
      </c>
      <c r="G117" s="88" t="s">
        <v>8</v>
      </c>
      <c r="H117" s="88" t="s">
        <v>28</v>
      </c>
      <c r="I117" s="2">
        <v>1</v>
      </c>
      <c r="J117" s="89">
        <v>0.97</v>
      </c>
      <c r="K117" s="1">
        <v>0.06</v>
      </c>
      <c r="L117" s="89">
        <v>0.06</v>
      </c>
      <c r="M117" s="89"/>
      <c r="N117" s="1"/>
      <c r="O117" s="89"/>
      <c r="P117" s="89"/>
      <c r="Q117" s="1"/>
      <c r="R117" s="89"/>
      <c r="S117" s="89">
        <f aca="true" t="shared" si="20" ref="S117:S126">+R117+P117+O117+M117+L117+J117</f>
        <v>1.03</v>
      </c>
    </row>
    <row r="118" spans="1:19" ht="12.75" outlineLevel="2">
      <c r="A118" s="88" t="s">
        <v>248</v>
      </c>
      <c r="B118" s="88" t="s">
        <v>233</v>
      </c>
      <c r="C118" s="88" t="s">
        <v>249</v>
      </c>
      <c r="D118" s="88" t="s">
        <v>202</v>
      </c>
      <c r="E118" s="88" t="s">
        <v>42</v>
      </c>
      <c r="F118" s="88" t="s">
        <v>250</v>
      </c>
      <c r="G118" s="88" t="s">
        <v>8</v>
      </c>
      <c r="H118" s="88" t="s">
        <v>16</v>
      </c>
      <c r="I118" s="2">
        <v>31</v>
      </c>
      <c r="J118" s="89">
        <v>12.71</v>
      </c>
      <c r="K118" s="1">
        <v>0.06</v>
      </c>
      <c r="L118" s="89">
        <v>1.86</v>
      </c>
      <c r="M118" s="89"/>
      <c r="N118" s="1"/>
      <c r="O118" s="89"/>
      <c r="P118" s="89"/>
      <c r="Q118" s="1"/>
      <c r="R118" s="89"/>
      <c r="S118" s="89">
        <f t="shared" si="20"/>
        <v>14.57</v>
      </c>
    </row>
    <row r="119" spans="1:19" ht="12.75" outlineLevel="2">
      <c r="A119" s="88" t="s">
        <v>248</v>
      </c>
      <c r="B119" s="88" t="s">
        <v>233</v>
      </c>
      <c r="C119" s="88" t="s">
        <v>249</v>
      </c>
      <c r="D119" s="88" t="s">
        <v>202</v>
      </c>
      <c r="E119" s="88" t="s">
        <v>42</v>
      </c>
      <c r="F119" s="88" t="s">
        <v>250</v>
      </c>
      <c r="G119" s="88" t="s">
        <v>8</v>
      </c>
      <c r="H119" s="88" t="s">
        <v>18</v>
      </c>
      <c r="I119" s="2">
        <v>44</v>
      </c>
      <c r="J119" s="89">
        <v>29.11</v>
      </c>
      <c r="K119" s="1">
        <v>0.06</v>
      </c>
      <c r="L119" s="89">
        <v>2.64</v>
      </c>
      <c r="M119" s="89"/>
      <c r="N119" s="1"/>
      <c r="O119" s="89"/>
      <c r="P119" s="89"/>
      <c r="Q119" s="1"/>
      <c r="R119" s="89"/>
      <c r="S119" s="89">
        <f t="shared" si="20"/>
        <v>31.75</v>
      </c>
    </row>
    <row r="120" spans="1:19" ht="12.75" outlineLevel="2">
      <c r="A120" s="88" t="s">
        <v>248</v>
      </c>
      <c r="B120" s="88" t="s">
        <v>233</v>
      </c>
      <c r="C120" s="88" t="s">
        <v>249</v>
      </c>
      <c r="D120" s="88" t="s">
        <v>202</v>
      </c>
      <c r="E120" s="88" t="s">
        <v>42</v>
      </c>
      <c r="F120" s="88" t="s">
        <v>250</v>
      </c>
      <c r="G120" s="88" t="s">
        <v>8</v>
      </c>
      <c r="H120" s="88" t="s">
        <v>19</v>
      </c>
      <c r="I120" s="2">
        <v>373</v>
      </c>
      <c r="J120" s="89">
        <v>223.54</v>
      </c>
      <c r="K120" s="1">
        <v>0.06</v>
      </c>
      <c r="L120" s="89">
        <v>22.38</v>
      </c>
      <c r="M120" s="89"/>
      <c r="N120" s="1"/>
      <c r="O120" s="89"/>
      <c r="P120" s="89"/>
      <c r="Q120" s="1"/>
      <c r="R120" s="89"/>
      <c r="S120" s="89">
        <f t="shared" si="20"/>
        <v>245.92</v>
      </c>
    </row>
    <row r="121" spans="1:19" ht="12.75" outlineLevel="2">
      <c r="A121" s="88" t="s">
        <v>248</v>
      </c>
      <c r="B121" s="88" t="s">
        <v>233</v>
      </c>
      <c r="C121" s="88" t="s">
        <v>249</v>
      </c>
      <c r="D121" s="88" t="s">
        <v>202</v>
      </c>
      <c r="E121" s="88" t="s">
        <v>42</v>
      </c>
      <c r="F121" s="88" t="s">
        <v>250</v>
      </c>
      <c r="G121" s="88" t="s">
        <v>8</v>
      </c>
      <c r="H121" s="88" t="s">
        <v>29</v>
      </c>
      <c r="I121" s="2">
        <v>4</v>
      </c>
      <c r="J121" s="89">
        <v>3.96</v>
      </c>
      <c r="K121" s="1">
        <v>0.06</v>
      </c>
      <c r="L121" s="89">
        <v>0.24</v>
      </c>
      <c r="M121" s="89"/>
      <c r="N121" s="1"/>
      <c r="O121" s="89"/>
      <c r="P121" s="89"/>
      <c r="Q121" s="1"/>
      <c r="R121" s="89"/>
      <c r="S121" s="89">
        <f t="shared" si="20"/>
        <v>4.2</v>
      </c>
    </row>
    <row r="122" spans="1:19" ht="12.75" outlineLevel="2">
      <c r="A122" s="88" t="s">
        <v>248</v>
      </c>
      <c r="B122" s="88" t="s">
        <v>233</v>
      </c>
      <c r="C122" s="88" t="s">
        <v>249</v>
      </c>
      <c r="D122" s="88" t="s">
        <v>202</v>
      </c>
      <c r="E122" s="88" t="s">
        <v>42</v>
      </c>
      <c r="F122" s="88" t="s">
        <v>250</v>
      </c>
      <c r="G122" s="88" t="s">
        <v>8</v>
      </c>
      <c r="H122" s="88" t="s">
        <v>31</v>
      </c>
      <c r="I122" s="2">
        <v>24</v>
      </c>
      <c r="J122" s="89">
        <v>6.68</v>
      </c>
      <c r="K122" s="1">
        <v>0.1</v>
      </c>
      <c r="L122" s="89">
        <v>2.4</v>
      </c>
      <c r="M122" s="89"/>
      <c r="N122" s="1"/>
      <c r="O122" s="89"/>
      <c r="P122" s="89"/>
      <c r="Q122" s="1"/>
      <c r="R122" s="89"/>
      <c r="S122" s="89">
        <f t="shared" si="20"/>
        <v>9.08</v>
      </c>
    </row>
    <row r="123" spans="1:19" ht="12.75" outlineLevel="2">
      <c r="A123" s="88" t="s">
        <v>248</v>
      </c>
      <c r="B123" s="88" t="s">
        <v>233</v>
      </c>
      <c r="C123" s="88" t="s">
        <v>249</v>
      </c>
      <c r="D123" s="88" t="s">
        <v>202</v>
      </c>
      <c r="E123" s="88" t="s">
        <v>42</v>
      </c>
      <c r="F123" s="88" t="s">
        <v>250</v>
      </c>
      <c r="G123" s="88" t="s">
        <v>8</v>
      </c>
      <c r="H123" s="88" t="s">
        <v>32</v>
      </c>
      <c r="I123" s="2">
        <v>1</v>
      </c>
      <c r="J123" s="89">
        <v>0.39</v>
      </c>
      <c r="K123" s="1">
        <v>0.06</v>
      </c>
      <c r="L123" s="89">
        <v>0.06</v>
      </c>
      <c r="M123" s="89"/>
      <c r="N123" s="1"/>
      <c r="O123" s="89"/>
      <c r="P123" s="89"/>
      <c r="Q123" s="1"/>
      <c r="R123" s="89"/>
      <c r="S123" s="89">
        <f t="shared" si="20"/>
        <v>0.45</v>
      </c>
    </row>
    <row r="124" spans="1:19" ht="12.75" outlineLevel="2">
      <c r="A124" s="88" t="s">
        <v>248</v>
      </c>
      <c r="B124" s="88" t="s">
        <v>233</v>
      </c>
      <c r="C124" s="88" t="s">
        <v>249</v>
      </c>
      <c r="D124" s="88" t="s">
        <v>202</v>
      </c>
      <c r="E124" s="88" t="s">
        <v>42</v>
      </c>
      <c r="F124" s="88" t="s">
        <v>250</v>
      </c>
      <c r="G124" s="88" t="s">
        <v>8</v>
      </c>
      <c r="H124" s="88" t="s">
        <v>21</v>
      </c>
      <c r="I124" s="2">
        <v>173</v>
      </c>
      <c r="J124" s="89">
        <v>51.489</v>
      </c>
      <c r="K124" s="1">
        <v>0.1</v>
      </c>
      <c r="L124" s="89">
        <v>17.3</v>
      </c>
      <c r="M124" s="89"/>
      <c r="N124" s="1"/>
      <c r="O124" s="89"/>
      <c r="P124" s="89"/>
      <c r="Q124" s="1"/>
      <c r="R124" s="89"/>
      <c r="S124" s="89">
        <f t="shared" si="20"/>
        <v>68.789</v>
      </c>
    </row>
    <row r="125" spans="1:19" ht="12.75" outlineLevel="2">
      <c r="A125" s="88" t="s">
        <v>248</v>
      </c>
      <c r="B125" s="88" t="s">
        <v>233</v>
      </c>
      <c r="C125" s="88" t="s">
        <v>249</v>
      </c>
      <c r="D125" s="88" t="s">
        <v>202</v>
      </c>
      <c r="E125" s="88" t="s">
        <v>42</v>
      </c>
      <c r="F125" s="88" t="s">
        <v>250</v>
      </c>
      <c r="G125" s="88" t="s">
        <v>22</v>
      </c>
      <c r="H125" s="88" t="s">
        <v>23</v>
      </c>
      <c r="I125" s="90"/>
      <c r="J125" s="89"/>
      <c r="L125" s="89"/>
      <c r="M125" s="89"/>
      <c r="N125" s="1"/>
      <c r="O125" s="89"/>
      <c r="P125" s="89">
        <v>180</v>
      </c>
      <c r="Q125" s="1"/>
      <c r="R125" s="89"/>
      <c r="S125" s="89">
        <f t="shared" si="20"/>
        <v>180</v>
      </c>
    </row>
    <row r="126" spans="1:20" ht="12.75" outlineLevel="2">
      <c r="A126" s="88" t="s">
        <v>248</v>
      </c>
      <c r="B126" s="88" t="s">
        <v>233</v>
      </c>
      <c r="C126" s="88" t="s">
        <v>249</v>
      </c>
      <c r="D126" s="88" t="s">
        <v>202</v>
      </c>
      <c r="E126" s="88" t="s">
        <v>42</v>
      </c>
      <c r="F126" s="88" t="s">
        <v>250</v>
      </c>
      <c r="G126" s="88" t="s">
        <v>22</v>
      </c>
      <c r="H126" s="88" t="s">
        <v>24</v>
      </c>
      <c r="I126" s="2"/>
      <c r="J126" s="89"/>
      <c r="K126" s="1"/>
      <c r="L126" s="89"/>
      <c r="M126" s="89"/>
      <c r="N126" s="1"/>
      <c r="O126" s="89"/>
      <c r="P126" s="89"/>
      <c r="Q126" s="1">
        <v>0.332</v>
      </c>
      <c r="R126" s="89">
        <f>+$R$1*Q126</f>
        <v>1040.8200000000002</v>
      </c>
      <c r="S126" s="89">
        <f t="shared" si="20"/>
        <v>1040.8200000000002</v>
      </c>
      <c r="T126" s="88" t="s">
        <v>216</v>
      </c>
    </row>
    <row r="127" spans="1:19" ht="12.75" outlineLevel="1">
      <c r="A127" s="128" t="s">
        <v>1193</v>
      </c>
      <c r="I127" s="116">
        <f>SUBTOTAL(9,I117:I126)</f>
        <v>651</v>
      </c>
      <c r="J127" s="104">
        <f>SUBTOTAL(9,J117:J126)</f>
        <v>328.84899999999993</v>
      </c>
      <c r="K127" s="103"/>
      <c r="L127" s="104">
        <f aca="true" t="shared" si="21" ref="L127:S127">SUBTOTAL(9,L117:L126)</f>
        <v>46.94</v>
      </c>
      <c r="M127" s="104">
        <f t="shared" si="21"/>
        <v>0</v>
      </c>
      <c r="N127" s="103">
        <f t="shared" si="21"/>
        <v>0</v>
      </c>
      <c r="O127" s="104">
        <f t="shared" si="21"/>
        <v>0</v>
      </c>
      <c r="P127" s="104">
        <f t="shared" si="21"/>
        <v>180</v>
      </c>
      <c r="Q127" s="103">
        <f t="shared" si="21"/>
        <v>0.332</v>
      </c>
      <c r="R127" s="104">
        <f t="shared" si="21"/>
        <v>1040.8200000000002</v>
      </c>
      <c r="S127" s="104">
        <f t="shared" si="21"/>
        <v>1596.6090000000002</v>
      </c>
    </row>
    <row r="128" spans="1:19" ht="12.75" outlineLevel="2">
      <c r="A128" s="88" t="s">
        <v>251</v>
      </c>
      <c r="B128" s="88" t="s">
        <v>233</v>
      </c>
      <c r="C128" s="88" t="s">
        <v>238</v>
      </c>
      <c r="D128" s="88" t="s">
        <v>252</v>
      </c>
      <c r="E128" s="88" t="s">
        <v>42</v>
      </c>
      <c r="F128" s="88" t="s">
        <v>253</v>
      </c>
      <c r="G128" s="88" t="s">
        <v>8</v>
      </c>
      <c r="H128" s="88" t="s">
        <v>28</v>
      </c>
      <c r="I128" s="2">
        <v>1</v>
      </c>
      <c r="J128" s="89">
        <v>0.8</v>
      </c>
      <c r="K128" s="1">
        <v>0.06</v>
      </c>
      <c r="L128" s="89">
        <v>0.06</v>
      </c>
      <c r="M128" s="89"/>
      <c r="N128" s="1"/>
      <c r="O128" s="89"/>
      <c r="P128" s="89"/>
      <c r="Q128" s="1"/>
      <c r="R128" s="89"/>
      <c r="S128" s="89">
        <f aca="true" t="shared" si="22" ref="S128:S136">+R128+P128+O128+M128+L128+J128</f>
        <v>0.8600000000000001</v>
      </c>
    </row>
    <row r="129" spans="1:19" ht="12.75" outlineLevel="2">
      <c r="A129" s="88" t="s">
        <v>251</v>
      </c>
      <c r="B129" s="88" t="s">
        <v>233</v>
      </c>
      <c r="C129" s="88" t="s">
        <v>238</v>
      </c>
      <c r="D129" s="88" t="s">
        <v>252</v>
      </c>
      <c r="E129" s="88" t="s">
        <v>42</v>
      </c>
      <c r="F129" s="88" t="s">
        <v>253</v>
      </c>
      <c r="G129" s="88" t="s">
        <v>8</v>
      </c>
      <c r="H129" s="88" t="s">
        <v>16</v>
      </c>
      <c r="I129" s="2">
        <v>11</v>
      </c>
      <c r="J129" s="89">
        <v>4.68</v>
      </c>
      <c r="K129" s="1">
        <v>0.06</v>
      </c>
      <c r="L129" s="89">
        <v>0.66</v>
      </c>
      <c r="M129" s="89"/>
      <c r="N129" s="1"/>
      <c r="O129" s="89"/>
      <c r="P129" s="89"/>
      <c r="Q129" s="1"/>
      <c r="R129" s="89"/>
      <c r="S129" s="89">
        <f t="shared" si="22"/>
        <v>5.34</v>
      </c>
    </row>
    <row r="130" spans="1:19" ht="12.75" outlineLevel="2">
      <c r="A130" s="88" t="s">
        <v>251</v>
      </c>
      <c r="B130" s="88" t="s">
        <v>233</v>
      </c>
      <c r="C130" s="88" t="s">
        <v>238</v>
      </c>
      <c r="D130" s="88" t="s">
        <v>252</v>
      </c>
      <c r="E130" s="88" t="s">
        <v>42</v>
      </c>
      <c r="F130" s="88" t="s">
        <v>253</v>
      </c>
      <c r="G130" s="88" t="s">
        <v>8</v>
      </c>
      <c r="H130" s="88" t="s">
        <v>18</v>
      </c>
      <c r="I130" s="2">
        <v>2</v>
      </c>
      <c r="J130" s="89">
        <v>0.78</v>
      </c>
      <c r="K130" s="1">
        <v>0.06</v>
      </c>
      <c r="L130" s="89">
        <v>0.12</v>
      </c>
      <c r="M130" s="89"/>
      <c r="N130" s="1"/>
      <c r="O130" s="89"/>
      <c r="P130" s="89"/>
      <c r="Q130" s="1"/>
      <c r="R130" s="89"/>
      <c r="S130" s="89">
        <f t="shared" si="22"/>
        <v>0.9</v>
      </c>
    </row>
    <row r="131" spans="1:19" ht="12.75" outlineLevel="2">
      <c r="A131" s="88" t="s">
        <v>251</v>
      </c>
      <c r="B131" s="88" t="s">
        <v>233</v>
      </c>
      <c r="C131" s="88" t="s">
        <v>238</v>
      </c>
      <c r="D131" s="88" t="s">
        <v>252</v>
      </c>
      <c r="E131" s="88" t="s">
        <v>42</v>
      </c>
      <c r="F131" s="88" t="s">
        <v>253</v>
      </c>
      <c r="G131" s="88" t="s">
        <v>8</v>
      </c>
      <c r="H131" s="88" t="s">
        <v>19</v>
      </c>
      <c r="I131" s="2">
        <v>72</v>
      </c>
      <c r="J131" s="89">
        <v>54.055</v>
      </c>
      <c r="K131" s="1">
        <v>0.06</v>
      </c>
      <c r="L131" s="89">
        <v>4.32</v>
      </c>
      <c r="M131" s="89"/>
      <c r="N131" s="1"/>
      <c r="O131" s="89"/>
      <c r="P131" s="89"/>
      <c r="Q131" s="1"/>
      <c r="R131" s="89"/>
      <c r="S131" s="89">
        <f t="shared" si="22"/>
        <v>58.375</v>
      </c>
    </row>
    <row r="132" spans="1:19" ht="12.75" outlineLevel="2">
      <c r="A132" s="88" t="s">
        <v>251</v>
      </c>
      <c r="B132" s="88" t="s">
        <v>233</v>
      </c>
      <c r="C132" s="88" t="s">
        <v>238</v>
      </c>
      <c r="D132" s="88" t="s">
        <v>252</v>
      </c>
      <c r="E132" s="88" t="s">
        <v>42</v>
      </c>
      <c r="F132" s="88" t="s">
        <v>253</v>
      </c>
      <c r="G132" s="88" t="s">
        <v>8</v>
      </c>
      <c r="H132" s="88" t="s">
        <v>29</v>
      </c>
      <c r="I132" s="2">
        <v>1</v>
      </c>
      <c r="J132" s="89">
        <v>0.39</v>
      </c>
      <c r="K132" s="1">
        <v>0.06</v>
      </c>
      <c r="L132" s="89">
        <v>0.06</v>
      </c>
      <c r="M132" s="89"/>
      <c r="N132" s="1"/>
      <c r="O132" s="89"/>
      <c r="P132" s="89"/>
      <c r="Q132" s="1"/>
      <c r="R132" s="89"/>
      <c r="S132" s="89">
        <f t="shared" si="22"/>
        <v>0.45</v>
      </c>
    </row>
    <row r="133" spans="1:19" ht="12.75" outlineLevel="2">
      <c r="A133" s="88" t="s">
        <v>251</v>
      </c>
      <c r="B133" s="88" t="s">
        <v>233</v>
      </c>
      <c r="C133" s="88" t="s">
        <v>238</v>
      </c>
      <c r="D133" s="88" t="s">
        <v>252</v>
      </c>
      <c r="E133" s="88" t="s">
        <v>42</v>
      </c>
      <c r="F133" s="88" t="s">
        <v>253</v>
      </c>
      <c r="G133" s="88" t="s">
        <v>8</v>
      </c>
      <c r="H133" s="88" t="s">
        <v>31</v>
      </c>
      <c r="I133" s="2">
        <v>3</v>
      </c>
      <c r="J133" s="89">
        <v>0.8790000000000001</v>
      </c>
      <c r="K133" s="1">
        <v>0.1</v>
      </c>
      <c r="L133" s="89">
        <v>0.3</v>
      </c>
      <c r="M133" s="89"/>
      <c r="N133" s="1"/>
      <c r="O133" s="89"/>
      <c r="P133" s="89"/>
      <c r="Q133" s="1"/>
      <c r="R133" s="89"/>
      <c r="S133" s="89">
        <f t="shared" si="22"/>
        <v>1.179</v>
      </c>
    </row>
    <row r="134" spans="1:19" ht="12.75" outlineLevel="2">
      <c r="A134" s="88" t="s">
        <v>251</v>
      </c>
      <c r="B134" s="88" t="s">
        <v>233</v>
      </c>
      <c r="C134" s="88" t="s">
        <v>238</v>
      </c>
      <c r="D134" s="88" t="s">
        <v>252</v>
      </c>
      <c r="E134" s="88" t="s">
        <v>42</v>
      </c>
      <c r="F134" s="88" t="s">
        <v>253</v>
      </c>
      <c r="G134" s="88" t="s">
        <v>8</v>
      </c>
      <c r="H134" s="88" t="s">
        <v>21</v>
      </c>
      <c r="I134" s="2">
        <v>58</v>
      </c>
      <c r="J134" s="89">
        <v>17.012999999999998</v>
      </c>
      <c r="K134" s="1">
        <v>0.1</v>
      </c>
      <c r="L134" s="89">
        <v>5.8</v>
      </c>
      <c r="M134" s="89"/>
      <c r="N134" s="1"/>
      <c r="O134" s="89"/>
      <c r="P134" s="89"/>
      <c r="Q134" s="1"/>
      <c r="R134" s="89"/>
      <c r="S134" s="89">
        <f t="shared" si="22"/>
        <v>22.813</v>
      </c>
    </row>
    <row r="135" spans="1:19" ht="12.75" outlineLevel="2">
      <c r="A135" s="88" t="s">
        <v>251</v>
      </c>
      <c r="B135" s="88" t="s">
        <v>233</v>
      </c>
      <c r="C135" s="88" t="s">
        <v>238</v>
      </c>
      <c r="D135" s="88" t="s">
        <v>252</v>
      </c>
      <c r="E135" s="88" t="s">
        <v>42</v>
      </c>
      <c r="F135" s="88" t="s">
        <v>253</v>
      </c>
      <c r="G135" s="88" t="s">
        <v>22</v>
      </c>
      <c r="H135" s="88" t="s">
        <v>23</v>
      </c>
      <c r="I135" s="90"/>
      <c r="J135" s="89"/>
      <c r="L135" s="89"/>
      <c r="M135" s="89"/>
      <c r="N135" s="1"/>
      <c r="O135" s="89"/>
      <c r="P135" s="89">
        <v>135</v>
      </c>
      <c r="Q135" s="1"/>
      <c r="R135" s="89"/>
      <c r="S135" s="89">
        <f t="shared" si="22"/>
        <v>135</v>
      </c>
    </row>
    <row r="136" spans="1:20" ht="12.75" outlineLevel="2">
      <c r="A136" s="88" t="s">
        <v>251</v>
      </c>
      <c r="B136" s="88" t="s">
        <v>233</v>
      </c>
      <c r="C136" s="88" t="s">
        <v>238</v>
      </c>
      <c r="D136" s="88" t="s">
        <v>252</v>
      </c>
      <c r="E136" s="88" t="s">
        <v>42</v>
      </c>
      <c r="F136" s="88" t="s">
        <v>253</v>
      </c>
      <c r="G136" s="88" t="s">
        <v>22</v>
      </c>
      <c r="H136" s="88" t="s">
        <v>24</v>
      </c>
      <c r="I136" s="2"/>
      <c r="J136" s="89"/>
      <c r="K136" s="1"/>
      <c r="L136" s="89"/>
      <c r="M136" s="89"/>
      <c r="N136" s="1"/>
      <c r="O136" s="89"/>
      <c r="P136" s="89"/>
      <c r="Q136" s="1">
        <v>0.332</v>
      </c>
      <c r="R136" s="89">
        <f>+$R$1*Q136</f>
        <v>1040.8200000000002</v>
      </c>
      <c r="S136" s="89">
        <f t="shared" si="22"/>
        <v>1040.8200000000002</v>
      </c>
      <c r="T136" s="88" t="s">
        <v>216</v>
      </c>
    </row>
    <row r="137" spans="1:19" ht="12.75" outlineLevel="1">
      <c r="A137" s="128" t="s">
        <v>1197</v>
      </c>
      <c r="I137" s="116">
        <f>SUBTOTAL(9,I128:I136)</f>
        <v>148</v>
      </c>
      <c r="J137" s="104">
        <f>SUBTOTAL(9,J128:J136)</f>
        <v>78.597</v>
      </c>
      <c r="K137" s="103"/>
      <c r="L137" s="104">
        <f aca="true" t="shared" si="23" ref="L137:S137">SUBTOTAL(9,L128:L136)</f>
        <v>11.32</v>
      </c>
      <c r="M137" s="104">
        <f t="shared" si="23"/>
        <v>0</v>
      </c>
      <c r="N137" s="103">
        <f t="shared" si="23"/>
        <v>0</v>
      </c>
      <c r="O137" s="104">
        <f t="shared" si="23"/>
        <v>0</v>
      </c>
      <c r="P137" s="104">
        <f t="shared" si="23"/>
        <v>135</v>
      </c>
      <c r="Q137" s="103">
        <f t="shared" si="23"/>
        <v>0.332</v>
      </c>
      <c r="R137" s="104">
        <f t="shared" si="23"/>
        <v>1040.8200000000002</v>
      </c>
      <c r="S137" s="104">
        <f t="shared" si="23"/>
        <v>1265.737</v>
      </c>
    </row>
    <row r="138" spans="1:19" ht="12.75" outlineLevel="2">
      <c r="A138" s="88" t="s">
        <v>292</v>
      </c>
      <c r="B138" s="88" t="s">
        <v>233</v>
      </c>
      <c r="C138" s="88" t="s">
        <v>247</v>
      </c>
      <c r="D138" s="88" t="s">
        <v>293</v>
      </c>
      <c r="E138" s="88" t="s">
        <v>123</v>
      </c>
      <c r="F138" s="88" t="s">
        <v>294</v>
      </c>
      <c r="G138" s="88" t="s">
        <v>8</v>
      </c>
      <c r="H138" s="88" t="s">
        <v>28</v>
      </c>
      <c r="I138" s="2">
        <v>3</v>
      </c>
      <c r="J138" s="89">
        <v>1.23</v>
      </c>
      <c r="K138" s="1">
        <v>0.06</v>
      </c>
      <c r="L138" s="89">
        <v>0.18</v>
      </c>
      <c r="M138" s="89"/>
      <c r="N138" s="1"/>
      <c r="O138" s="89"/>
      <c r="P138" s="89"/>
      <c r="Q138" s="1"/>
      <c r="R138" s="89"/>
      <c r="S138" s="89">
        <f aca="true" t="shared" si="24" ref="S138:S150">+R138+P138+O138+M138+L138+J138</f>
        <v>1.41</v>
      </c>
    </row>
    <row r="139" spans="1:19" ht="12.75" outlineLevel="2">
      <c r="A139" s="88" t="s">
        <v>292</v>
      </c>
      <c r="B139" s="88" t="s">
        <v>233</v>
      </c>
      <c r="C139" s="88" t="s">
        <v>247</v>
      </c>
      <c r="D139" s="88" t="s">
        <v>293</v>
      </c>
      <c r="E139" s="88" t="s">
        <v>123</v>
      </c>
      <c r="F139" s="88" t="s">
        <v>294</v>
      </c>
      <c r="G139" s="88" t="s">
        <v>8</v>
      </c>
      <c r="H139" s="88" t="s">
        <v>16</v>
      </c>
      <c r="I139" s="2">
        <v>441</v>
      </c>
      <c r="J139" s="89">
        <v>186.07</v>
      </c>
      <c r="K139" s="1">
        <v>0.06</v>
      </c>
      <c r="L139" s="89">
        <v>26.46</v>
      </c>
      <c r="M139" s="89"/>
      <c r="N139" s="1"/>
      <c r="O139" s="89"/>
      <c r="P139" s="89"/>
      <c r="Q139" s="1"/>
      <c r="R139" s="89"/>
      <c r="S139" s="89">
        <f t="shared" si="24"/>
        <v>212.53</v>
      </c>
    </row>
    <row r="140" spans="1:19" ht="12.75" outlineLevel="2">
      <c r="A140" s="88" t="s">
        <v>292</v>
      </c>
      <c r="B140" s="88" t="s">
        <v>233</v>
      </c>
      <c r="C140" s="88" t="s">
        <v>247</v>
      </c>
      <c r="D140" s="88" t="s">
        <v>293</v>
      </c>
      <c r="E140" s="88" t="s">
        <v>123</v>
      </c>
      <c r="F140" s="88" t="s">
        <v>294</v>
      </c>
      <c r="G140" s="88" t="s">
        <v>8</v>
      </c>
      <c r="H140" s="88" t="s">
        <v>18</v>
      </c>
      <c r="I140" s="2">
        <v>260</v>
      </c>
      <c r="J140" s="89">
        <v>101.88</v>
      </c>
      <c r="K140" s="1">
        <v>0.06</v>
      </c>
      <c r="L140" s="89">
        <v>15.6</v>
      </c>
      <c r="M140" s="89"/>
      <c r="N140" s="1"/>
      <c r="O140" s="89"/>
      <c r="P140" s="89"/>
      <c r="Q140" s="1"/>
      <c r="R140" s="89"/>
      <c r="S140" s="89">
        <f t="shared" si="24"/>
        <v>117.47999999999999</v>
      </c>
    </row>
    <row r="141" spans="1:19" ht="12.75" outlineLevel="2">
      <c r="A141" s="88" t="s">
        <v>292</v>
      </c>
      <c r="B141" s="88" t="s">
        <v>233</v>
      </c>
      <c r="C141" s="88" t="s">
        <v>247</v>
      </c>
      <c r="D141" s="88" t="s">
        <v>293</v>
      </c>
      <c r="E141" s="88" t="s">
        <v>123</v>
      </c>
      <c r="F141" s="88" t="s">
        <v>294</v>
      </c>
      <c r="G141" s="88" t="s">
        <v>8</v>
      </c>
      <c r="H141" s="88" t="s">
        <v>19</v>
      </c>
      <c r="I141" s="2">
        <v>2310</v>
      </c>
      <c r="J141" s="89">
        <v>934.89</v>
      </c>
      <c r="K141" s="1">
        <v>0.06</v>
      </c>
      <c r="L141" s="89">
        <v>138.6</v>
      </c>
      <c r="M141" s="89"/>
      <c r="N141" s="1"/>
      <c r="O141" s="89"/>
      <c r="P141" s="89"/>
      <c r="Q141" s="1"/>
      <c r="R141" s="89"/>
      <c r="S141" s="89">
        <f t="shared" si="24"/>
        <v>1073.49</v>
      </c>
    </row>
    <row r="142" spans="1:19" ht="12.75" outlineLevel="2">
      <c r="A142" s="88" t="s">
        <v>292</v>
      </c>
      <c r="B142" s="88" t="s">
        <v>233</v>
      </c>
      <c r="C142" s="88" t="s">
        <v>247</v>
      </c>
      <c r="D142" s="88" t="s">
        <v>293</v>
      </c>
      <c r="E142" s="88" t="s">
        <v>123</v>
      </c>
      <c r="F142" s="88" t="s">
        <v>294</v>
      </c>
      <c r="G142" s="88" t="s">
        <v>8</v>
      </c>
      <c r="H142" s="88" t="s">
        <v>29</v>
      </c>
      <c r="I142" s="2">
        <v>20</v>
      </c>
      <c r="J142" s="89">
        <v>7.8</v>
      </c>
      <c r="K142" s="1">
        <v>0.06</v>
      </c>
      <c r="L142" s="89">
        <v>1.2</v>
      </c>
      <c r="M142" s="89"/>
      <c r="N142" s="1"/>
      <c r="O142" s="89"/>
      <c r="P142" s="89"/>
      <c r="Q142" s="1"/>
      <c r="R142" s="89"/>
      <c r="S142" s="89">
        <f t="shared" si="24"/>
        <v>9</v>
      </c>
    </row>
    <row r="143" spans="1:19" ht="12.75" outlineLevel="2">
      <c r="A143" s="88" t="s">
        <v>292</v>
      </c>
      <c r="B143" s="88" t="s">
        <v>233</v>
      </c>
      <c r="C143" s="88" t="s">
        <v>247</v>
      </c>
      <c r="D143" s="88" t="s">
        <v>293</v>
      </c>
      <c r="E143" s="88" t="s">
        <v>123</v>
      </c>
      <c r="F143" s="88" t="s">
        <v>294</v>
      </c>
      <c r="G143" s="88" t="s">
        <v>8</v>
      </c>
      <c r="H143" s="88" t="s">
        <v>51</v>
      </c>
      <c r="I143" s="2">
        <v>0</v>
      </c>
      <c r="J143" s="89">
        <v>60</v>
      </c>
      <c r="K143" s="1"/>
      <c r="L143" s="89">
        <v>0</v>
      </c>
      <c r="M143" s="89"/>
      <c r="N143" s="1"/>
      <c r="O143" s="89"/>
      <c r="P143" s="89"/>
      <c r="Q143" s="1"/>
      <c r="R143" s="89"/>
      <c r="S143" s="89">
        <f t="shared" si="24"/>
        <v>60</v>
      </c>
    </row>
    <row r="144" spans="1:19" ht="12.75" outlineLevel="2">
      <c r="A144" s="88" t="s">
        <v>292</v>
      </c>
      <c r="B144" s="88" t="s">
        <v>233</v>
      </c>
      <c r="C144" s="88" t="s">
        <v>247</v>
      </c>
      <c r="D144" s="88" t="s">
        <v>293</v>
      </c>
      <c r="E144" s="88" t="s">
        <v>123</v>
      </c>
      <c r="F144" s="88" t="s">
        <v>294</v>
      </c>
      <c r="G144" s="88" t="s">
        <v>8</v>
      </c>
      <c r="H144" s="88" t="s">
        <v>31</v>
      </c>
      <c r="I144" s="2">
        <v>174</v>
      </c>
      <c r="J144" s="89">
        <v>51.37</v>
      </c>
      <c r="K144" s="1">
        <v>0.1</v>
      </c>
      <c r="L144" s="89">
        <v>17.4</v>
      </c>
      <c r="M144" s="89"/>
      <c r="N144" s="1"/>
      <c r="O144" s="89"/>
      <c r="P144" s="89"/>
      <c r="Q144" s="1"/>
      <c r="R144" s="89"/>
      <c r="S144" s="89">
        <f t="shared" si="24"/>
        <v>68.77</v>
      </c>
    </row>
    <row r="145" spans="1:19" ht="12.75" outlineLevel="2">
      <c r="A145" s="88" t="s">
        <v>292</v>
      </c>
      <c r="B145" s="88" t="s">
        <v>233</v>
      </c>
      <c r="C145" s="88" t="s">
        <v>247</v>
      </c>
      <c r="D145" s="88" t="s">
        <v>293</v>
      </c>
      <c r="E145" s="88" t="s">
        <v>123</v>
      </c>
      <c r="F145" s="88" t="s">
        <v>294</v>
      </c>
      <c r="G145" s="88" t="s">
        <v>8</v>
      </c>
      <c r="H145" s="88" t="s">
        <v>71</v>
      </c>
      <c r="I145" s="2">
        <v>1</v>
      </c>
      <c r="J145" s="89">
        <v>0.84</v>
      </c>
      <c r="K145" s="1">
        <v>0.06</v>
      </c>
      <c r="L145" s="89">
        <v>0.06</v>
      </c>
      <c r="M145" s="89"/>
      <c r="N145" s="1"/>
      <c r="O145" s="89"/>
      <c r="P145" s="89"/>
      <c r="Q145" s="1"/>
      <c r="R145" s="89"/>
      <c r="S145" s="89">
        <f t="shared" si="24"/>
        <v>0.8999999999999999</v>
      </c>
    </row>
    <row r="146" spans="1:19" ht="12.75" outlineLevel="2">
      <c r="A146" s="88" t="s">
        <v>292</v>
      </c>
      <c r="B146" s="88" t="s">
        <v>233</v>
      </c>
      <c r="C146" s="88" t="s">
        <v>247</v>
      </c>
      <c r="D146" s="88" t="s">
        <v>293</v>
      </c>
      <c r="E146" s="88" t="s">
        <v>123</v>
      </c>
      <c r="F146" s="88" t="s">
        <v>294</v>
      </c>
      <c r="G146" s="88" t="s">
        <v>8</v>
      </c>
      <c r="H146" s="88" t="s">
        <v>32</v>
      </c>
      <c r="I146" s="2">
        <v>8</v>
      </c>
      <c r="J146" s="89">
        <v>3.12</v>
      </c>
      <c r="K146" s="1">
        <v>0.06</v>
      </c>
      <c r="L146" s="89">
        <v>0.48</v>
      </c>
      <c r="M146" s="89"/>
      <c r="N146" s="1"/>
      <c r="O146" s="89"/>
      <c r="P146" s="89"/>
      <c r="Q146" s="1"/>
      <c r="R146" s="89"/>
      <c r="S146" s="89">
        <f t="shared" si="24"/>
        <v>3.6</v>
      </c>
    </row>
    <row r="147" spans="1:19" ht="12.75" outlineLevel="2">
      <c r="A147" s="88" t="s">
        <v>292</v>
      </c>
      <c r="B147" s="88" t="s">
        <v>233</v>
      </c>
      <c r="C147" s="88" t="s">
        <v>247</v>
      </c>
      <c r="D147" s="88" t="s">
        <v>293</v>
      </c>
      <c r="E147" s="88" t="s">
        <v>123</v>
      </c>
      <c r="F147" s="88" t="s">
        <v>294</v>
      </c>
      <c r="G147" s="88" t="s">
        <v>8</v>
      </c>
      <c r="H147" s="88" t="s">
        <v>21</v>
      </c>
      <c r="I147" s="2">
        <v>10</v>
      </c>
      <c r="J147" s="89">
        <v>2.93</v>
      </c>
      <c r="K147" s="1">
        <v>0.1</v>
      </c>
      <c r="L147" s="89">
        <v>1</v>
      </c>
      <c r="M147" s="89"/>
      <c r="N147" s="1"/>
      <c r="O147" s="89"/>
      <c r="P147" s="89"/>
      <c r="Q147" s="1"/>
      <c r="R147" s="89"/>
      <c r="S147" s="89">
        <f t="shared" si="24"/>
        <v>3.93</v>
      </c>
    </row>
    <row r="148" spans="1:19" ht="12.75" outlineLevel="2">
      <c r="A148" s="88" t="s">
        <v>292</v>
      </c>
      <c r="B148" s="88" t="s">
        <v>233</v>
      </c>
      <c r="C148" s="88" t="s">
        <v>247</v>
      </c>
      <c r="D148" s="88" t="s">
        <v>293</v>
      </c>
      <c r="E148" s="88" t="s">
        <v>123</v>
      </c>
      <c r="F148" s="88" t="s">
        <v>294</v>
      </c>
      <c r="G148" s="88" t="s">
        <v>22</v>
      </c>
      <c r="H148" s="88" t="s">
        <v>23</v>
      </c>
      <c r="I148" s="90"/>
      <c r="J148" s="89"/>
      <c r="L148" s="89"/>
      <c r="M148" s="89"/>
      <c r="N148" s="1"/>
      <c r="O148" s="89"/>
      <c r="P148" s="89">
        <v>180</v>
      </c>
      <c r="Q148" s="1"/>
      <c r="R148" s="89"/>
      <c r="S148" s="89">
        <f t="shared" si="24"/>
        <v>180</v>
      </c>
    </row>
    <row r="149" spans="1:19" ht="12.75" outlineLevel="2">
      <c r="A149" s="88" t="s">
        <v>292</v>
      </c>
      <c r="B149" s="88" t="s">
        <v>233</v>
      </c>
      <c r="C149" s="88" t="s">
        <v>247</v>
      </c>
      <c r="D149" s="88" t="s">
        <v>293</v>
      </c>
      <c r="E149" s="88" t="s">
        <v>123</v>
      </c>
      <c r="F149" s="88" t="s">
        <v>294</v>
      </c>
      <c r="G149" s="88" t="s">
        <v>22</v>
      </c>
      <c r="H149" s="88" t="s">
        <v>62</v>
      </c>
      <c r="I149" s="2"/>
      <c r="J149" s="89"/>
      <c r="K149" s="1"/>
      <c r="L149" s="89"/>
      <c r="M149" s="89"/>
      <c r="N149" s="1">
        <v>1.25</v>
      </c>
      <c r="O149" s="89">
        <f>+$O$1*N149</f>
        <v>90</v>
      </c>
      <c r="P149" s="89"/>
      <c r="Q149" s="1"/>
      <c r="R149" s="89"/>
      <c r="S149" s="89">
        <f t="shared" si="24"/>
        <v>90</v>
      </c>
    </row>
    <row r="150" spans="1:20" ht="12.75" outlineLevel="2">
      <c r="A150" s="88" t="s">
        <v>292</v>
      </c>
      <c r="B150" s="88" t="s">
        <v>233</v>
      </c>
      <c r="C150" s="88" t="s">
        <v>247</v>
      </c>
      <c r="D150" s="88" t="s">
        <v>293</v>
      </c>
      <c r="E150" s="88" t="s">
        <v>123</v>
      </c>
      <c r="F150" s="88" t="s">
        <v>294</v>
      </c>
      <c r="G150" s="88" t="s">
        <v>22</v>
      </c>
      <c r="H150" s="88" t="s">
        <v>24</v>
      </c>
      <c r="I150" s="2"/>
      <c r="J150" s="89"/>
      <c r="K150" s="1"/>
      <c r="L150" s="89"/>
      <c r="M150" s="89"/>
      <c r="N150" s="1"/>
      <c r="O150" s="89"/>
      <c r="P150" s="89"/>
      <c r="Q150" s="1">
        <v>0.332</v>
      </c>
      <c r="R150" s="89">
        <f>+$R$1*Q150</f>
        <v>1040.8200000000002</v>
      </c>
      <c r="S150" s="89">
        <f t="shared" si="24"/>
        <v>1040.8200000000002</v>
      </c>
      <c r="T150" s="88" t="s">
        <v>216</v>
      </c>
    </row>
    <row r="151" spans="1:19" ht="12.75" outlineLevel="1">
      <c r="A151" s="128" t="s">
        <v>1196</v>
      </c>
      <c r="I151" s="116">
        <f>SUBTOTAL(9,I138:I150)</f>
        <v>3227</v>
      </c>
      <c r="J151" s="104">
        <f>SUBTOTAL(9,J138:J150)</f>
        <v>1350.1299999999997</v>
      </c>
      <c r="K151" s="103"/>
      <c r="L151" s="104">
        <f aca="true" t="shared" si="25" ref="L151:S151">SUBTOTAL(9,L138:L150)</f>
        <v>200.98</v>
      </c>
      <c r="M151" s="104">
        <f t="shared" si="25"/>
        <v>0</v>
      </c>
      <c r="N151" s="103">
        <f t="shared" si="25"/>
        <v>1.25</v>
      </c>
      <c r="O151" s="104">
        <f t="shared" si="25"/>
        <v>90</v>
      </c>
      <c r="P151" s="104">
        <f t="shared" si="25"/>
        <v>180</v>
      </c>
      <c r="Q151" s="103">
        <f t="shared" si="25"/>
        <v>0.332</v>
      </c>
      <c r="R151" s="104">
        <f t="shared" si="25"/>
        <v>1040.8200000000002</v>
      </c>
      <c r="S151" s="104">
        <f t="shared" si="25"/>
        <v>2861.9300000000003</v>
      </c>
    </row>
    <row r="152" spans="1:19" ht="12.75" outlineLevel="2">
      <c r="A152" s="88" t="s">
        <v>261</v>
      </c>
      <c r="B152" s="88" t="s">
        <v>233</v>
      </c>
      <c r="C152" s="88" t="s">
        <v>235</v>
      </c>
      <c r="D152" s="88" t="s">
        <v>262</v>
      </c>
      <c r="E152" s="88" t="s">
        <v>42</v>
      </c>
      <c r="F152" s="88" t="s">
        <v>263</v>
      </c>
      <c r="G152" s="88" t="s">
        <v>8</v>
      </c>
      <c r="H152" s="88" t="s">
        <v>28</v>
      </c>
      <c r="I152" s="2">
        <v>91</v>
      </c>
      <c r="J152" s="89">
        <v>97.62</v>
      </c>
      <c r="K152" s="1">
        <v>0.06</v>
      </c>
      <c r="L152" s="89">
        <v>5.46</v>
      </c>
      <c r="M152" s="89"/>
      <c r="N152" s="1"/>
      <c r="O152" s="89"/>
      <c r="P152" s="89"/>
      <c r="Q152" s="1"/>
      <c r="R152" s="89"/>
      <c r="S152" s="89">
        <f aca="true" t="shared" si="26" ref="S152:S165">+R152+P152+O152+M152+L152+J152</f>
        <v>103.08</v>
      </c>
    </row>
    <row r="153" spans="1:19" ht="12.75" outlineLevel="2">
      <c r="A153" s="88" t="s">
        <v>261</v>
      </c>
      <c r="B153" s="88" t="s">
        <v>233</v>
      </c>
      <c r="C153" s="88" t="s">
        <v>235</v>
      </c>
      <c r="D153" s="88" t="s">
        <v>262</v>
      </c>
      <c r="E153" s="88" t="s">
        <v>42</v>
      </c>
      <c r="F153" s="88" t="s">
        <v>263</v>
      </c>
      <c r="G153" s="88" t="s">
        <v>8</v>
      </c>
      <c r="H153" s="88" t="s">
        <v>16</v>
      </c>
      <c r="I153" s="2">
        <v>1598</v>
      </c>
      <c r="J153" s="89">
        <v>661.79</v>
      </c>
      <c r="K153" s="1">
        <v>0.06</v>
      </c>
      <c r="L153" s="89">
        <v>95.88</v>
      </c>
      <c r="M153" s="89"/>
      <c r="N153" s="1"/>
      <c r="O153" s="89"/>
      <c r="P153" s="89"/>
      <c r="Q153" s="1"/>
      <c r="R153" s="89"/>
      <c r="S153" s="89">
        <f t="shared" si="26"/>
        <v>757.67</v>
      </c>
    </row>
    <row r="154" spans="1:19" ht="12.75" outlineLevel="2">
      <c r="A154" s="88" t="s">
        <v>261</v>
      </c>
      <c r="B154" s="88" t="s">
        <v>233</v>
      </c>
      <c r="C154" s="88" t="s">
        <v>235</v>
      </c>
      <c r="D154" s="88" t="s">
        <v>262</v>
      </c>
      <c r="E154" s="88" t="s">
        <v>42</v>
      </c>
      <c r="F154" s="88" t="s">
        <v>263</v>
      </c>
      <c r="G154" s="88" t="s">
        <v>8</v>
      </c>
      <c r="H154" s="88" t="s">
        <v>18</v>
      </c>
      <c r="I154" s="2">
        <v>1487</v>
      </c>
      <c r="J154" s="89">
        <v>868.738</v>
      </c>
      <c r="K154" s="1">
        <v>0.06</v>
      </c>
      <c r="L154" s="89">
        <v>89.22</v>
      </c>
      <c r="M154" s="89"/>
      <c r="N154" s="1"/>
      <c r="O154" s="89"/>
      <c r="P154" s="89"/>
      <c r="Q154" s="1"/>
      <c r="R154" s="89"/>
      <c r="S154" s="89">
        <f t="shared" si="26"/>
        <v>957.9580000000001</v>
      </c>
    </row>
    <row r="155" spans="1:19" ht="12.75" outlineLevel="2">
      <c r="A155" s="88" t="s">
        <v>261</v>
      </c>
      <c r="B155" s="88" t="s">
        <v>233</v>
      </c>
      <c r="C155" s="88" t="s">
        <v>235</v>
      </c>
      <c r="D155" s="88" t="s">
        <v>262</v>
      </c>
      <c r="E155" s="88" t="s">
        <v>42</v>
      </c>
      <c r="F155" s="88" t="s">
        <v>263</v>
      </c>
      <c r="G155" s="88" t="s">
        <v>8</v>
      </c>
      <c r="H155" s="88" t="s">
        <v>19</v>
      </c>
      <c r="I155" s="2">
        <v>9610</v>
      </c>
      <c r="J155" s="89">
        <v>4632.891</v>
      </c>
      <c r="K155" s="1">
        <v>0.06</v>
      </c>
      <c r="L155" s="89">
        <v>576.6</v>
      </c>
      <c r="M155" s="89"/>
      <c r="N155" s="1"/>
      <c r="O155" s="89"/>
      <c r="P155" s="89"/>
      <c r="Q155" s="1"/>
      <c r="R155" s="89"/>
      <c r="S155" s="89">
        <f t="shared" si="26"/>
        <v>5209.491</v>
      </c>
    </row>
    <row r="156" spans="1:19" ht="12.75" outlineLevel="2">
      <c r="A156" s="88" t="s">
        <v>261</v>
      </c>
      <c r="B156" s="88" t="s">
        <v>233</v>
      </c>
      <c r="C156" s="88" t="s">
        <v>235</v>
      </c>
      <c r="D156" s="88" t="s">
        <v>262</v>
      </c>
      <c r="E156" s="88" t="s">
        <v>42</v>
      </c>
      <c r="F156" s="88" t="s">
        <v>263</v>
      </c>
      <c r="G156" s="88" t="s">
        <v>8</v>
      </c>
      <c r="H156" s="88" t="s">
        <v>29</v>
      </c>
      <c r="I156" s="2">
        <v>10</v>
      </c>
      <c r="J156" s="89">
        <v>5.58</v>
      </c>
      <c r="K156" s="1">
        <v>0.06</v>
      </c>
      <c r="L156" s="89">
        <v>0.6</v>
      </c>
      <c r="M156" s="89"/>
      <c r="N156" s="1"/>
      <c r="O156" s="89"/>
      <c r="P156" s="89"/>
      <c r="Q156" s="1"/>
      <c r="R156" s="89"/>
      <c r="S156" s="89">
        <f t="shared" si="26"/>
        <v>6.18</v>
      </c>
    </row>
    <row r="157" spans="1:19" ht="12.75" outlineLevel="2">
      <c r="A157" s="88" t="s">
        <v>261</v>
      </c>
      <c r="B157" s="88" t="s">
        <v>233</v>
      </c>
      <c r="C157" s="88" t="s">
        <v>235</v>
      </c>
      <c r="D157" s="88" t="s">
        <v>262</v>
      </c>
      <c r="E157" s="88" t="s">
        <v>42</v>
      </c>
      <c r="F157" s="88" t="s">
        <v>263</v>
      </c>
      <c r="G157" s="88" t="s">
        <v>8</v>
      </c>
      <c r="H157" s="88" t="s">
        <v>31</v>
      </c>
      <c r="I157" s="2">
        <v>319</v>
      </c>
      <c r="J157" s="89">
        <v>107.923</v>
      </c>
      <c r="K157" s="1">
        <v>0.1</v>
      </c>
      <c r="L157" s="89">
        <v>31.9</v>
      </c>
      <c r="M157" s="89"/>
      <c r="N157" s="1"/>
      <c r="O157" s="89"/>
      <c r="P157" s="89"/>
      <c r="Q157" s="1"/>
      <c r="R157" s="89"/>
      <c r="S157" s="89">
        <f t="shared" si="26"/>
        <v>139.823</v>
      </c>
    </row>
    <row r="158" spans="1:19" ht="12.75" outlineLevel="2">
      <c r="A158" s="88" t="s">
        <v>261</v>
      </c>
      <c r="B158" s="88" t="s">
        <v>233</v>
      </c>
      <c r="C158" s="88" t="s">
        <v>235</v>
      </c>
      <c r="D158" s="88" t="s">
        <v>262</v>
      </c>
      <c r="E158" s="88" t="s">
        <v>42</v>
      </c>
      <c r="F158" s="88" t="s">
        <v>263</v>
      </c>
      <c r="G158" s="88" t="s">
        <v>8</v>
      </c>
      <c r="H158" s="88" t="s">
        <v>52</v>
      </c>
      <c r="I158" s="2">
        <v>18</v>
      </c>
      <c r="J158" s="89">
        <v>8.22</v>
      </c>
      <c r="K158" s="1">
        <v>0.06</v>
      </c>
      <c r="L158" s="89">
        <v>1.08</v>
      </c>
      <c r="M158" s="89"/>
      <c r="N158" s="1"/>
      <c r="O158" s="89"/>
      <c r="P158" s="89"/>
      <c r="Q158" s="1"/>
      <c r="R158" s="89"/>
      <c r="S158" s="89">
        <f t="shared" si="26"/>
        <v>9.3</v>
      </c>
    </row>
    <row r="159" spans="1:19" ht="12.75" outlineLevel="2">
      <c r="A159" s="88" t="s">
        <v>261</v>
      </c>
      <c r="B159" s="88" t="s">
        <v>233</v>
      </c>
      <c r="C159" s="88" t="s">
        <v>235</v>
      </c>
      <c r="D159" s="88" t="s">
        <v>262</v>
      </c>
      <c r="E159" s="88" t="s">
        <v>42</v>
      </c>
      <c r="F159" s="88" t="s">
        <v>263</v>
      </c>
      <c r="G159" s="88" t="s">
        <v>8</v>
      </c>
      <c r="H159" s="88" t="s">
        <v>54</v>
      </c>
      <c r="I159" s="2">
        <v>50</v>
      </c>
      <c r="J159" s="89">
        <v>19.5</v>
      </c>
      <c r="K159" s="1">
        <v>0.06</v>
      </c>
      <c r="L159" s="89">
        <v>3</v>
      </c>
      <c r="M159" s="89"/>
      <c r="N159" s="1"/>
      <c r="O159" s="89"/>
      <c r="P159" s="89"/>
      <c r="Q159" s="1"/>
      <c r="R159" s="89"/>
      <c r="S159" s="89">
        <f t="shared" si="26"/>
        <v>22.5</v>
      </c>
    </row>
    <row r="160" spans="1:19" ht="12.75" outlineLevel="2">
      <c r="A160" s="88" t="s">
        <v>261</v>
      </c>
      <c r="B160" s="88" t="s">
        <v>233</v>
      </c>
      <c r="C160" s="88" t="s">
        <v>235</v>
      </c>
      <c r="D160" s="88" t="s">
        <v>262</v>
      </c>
      <c r="E160" s="88" t="s">
        <v>42</v>
      </c>
      <c r="F160" s="88" t="s">
        <v>263</v>
      </c>
      <c r="G160" s="88" t="s">
        <v>8</v>
      </c>
      <c r="H160" s="88" t="s">
        <v>21</v>
      </c>
      <c r="I160" s="2">
        <v>1643</v>
      </c>
      <c r="J160" s="89">
        <v>510.19</v>
      </c>
      <c r="K160" s="1">
        <v>0.1</v>
      </c>
      <c r="L160" s="89">
        <v>164.3</v>
      </c>
      <c r="M160" s="89"/>
      <c r="N160" s="1"/>
      <c r="O160" s="89"/>
      <c r="P160" s="89"/>
      <c r="Q160" s="1"/>
      <c r="R160" s="89"/>
      <c r="S160" s="89">
        <f t="shared" si="26"/>
        <v>674.49</v>
      </c>
    </row>
    <row r="161" spans="1:19" ht="12.75" outlineLevel="2">
      <c r="A161" s="88" t="s">
        <v>261</v>
      </c>
      <c r="B161" s="88" t="s">
        <v>233</v>
      </c>
      <c r="C161" s="88" t="s">
        <v>235</v>
      </c>
      <c r="D161" s="88" t="s">
        <v>262</v>
      </c>
      <c r="E161" s="88" t="s">
        <v>42</v>
      </c>
      <c r="F161" s="88" t="s">
        <v>263</v>
      </c>
      <c r="G161" s="88" t="s">
        <v>8</v>
      </c>
      <c r="H161" s="88" t="s">
        <v>9</v>
      </c>
      <c r="I161" s="2">
        <v>5</v>
      </c>
      <c r="J161" s="89">
        <v>32.2</v>
      </c>
      <c r="K161" s="1"/>
      <c r="L161" s="89">
        <v>0</v>
      </c>
      <c r="M161" s="89"/>
      <c r="N161" s="1"/>
      <c r="O161" s="89"/>
      <c r="P161" s="89"/>
      <c r="Q161" s="1"/>
      <c r="R161" s="89"/>
      <c r="S161" s="89">
        <f t="shared" si="26"/>
        <v>32.2</v>
      </c>
    </row>
    <row r="162" spans="1:19" ht="12.75" outlineLevel="2">
      <c r="A162" s="88" t="s">
        <v>261</v>
      </c>
      <c r="B162" s="88" t="s">
        <v>233</v>
      </c>
      <c r="C162" s="88" t="s">
        <v>235</v>
      </c>
      <c r="D162" s="88" t="s">
        <v>262</v>
      </c>
      <c r="E162" s="88" t="s">
        <v>42</v>
      </c>
      <c r="F162" s="88" t="s">
        <v>263</v>
      </c>
      <c r="G162" s="88" t="s">
        <v>22</v>
      </c>
      <c r="H162" s="88" t="s">
        <v>23</v>
      </c>
      <c r="I162" s="90"/>
      <c r="J162" s="89"/>
      <c r="L162" s="89"/>
      <c r="M162" s="89"/>
      <c r="N162" s="1"/>
      <c r="O162" s="89"/>
      <c r="P162" s="89">
        <v>180</v>
      </c>
      <c r="Q162" s="1"/>
      <c r="R162" s="89"/>
      <c r="S162" s="89">
        <f t="shared" si="26"/>
        <v>180</v>
      </c>
    </row>
    <row r="163" spans="1:21" ht="12.75" outlineLevel="2">
      <c r="A163" s="88" t="s">
        <v>261</v>
      </c>
      <c r="B163" s="88" t="s">
        <v>233</v>
      </c>
      <c r="C163" s="88" t="s">
        <v>235</v>
      </c>
      <c r="D163" s="88" t="s">
        <v>262</v>
      </c>
      <c r="E163" s="88" t="s">
        <v>42</v>
      </c>
      <c r="F163" s="88" t="s">
        <v>263</v>
      </c>
      <c r="G163" s="88" t="s">
        <v>22</v>
      </c>
      <c r="H163" s="88" t="s">
        <v>265</v>
      </c>
      <c r="J163" s="89"/>
      <c r="K163" s="1"/>
      <c r="L163" s="89"/>
      <c r="M163" s="89">
        <v>5617.28</v>
      </c>
      <c r="N163" s="1"/>
      <c r="O163" s="89"/>
      <c r="P163" s="89"/>
      <c r="Q163" s="1"/>
      <c r="R163" s="89"/>
      <c r="S163" s="89">
        <f t="shared" si="26"/>
        <v>5617.28</v>
      </c>
      <c r="U163" s="2" t="s">
        <v>934</v>
      </c>
    </row>
    <row r="164" spans="1:19" ht="12.75" outlineLevel="2">
      <c r="A164" s="88" t="s">
        <v>261</v>
      </c>
      <c r="B164" s="88" t="s">
        <v>233</v>
      </c>
      <c r="C164" s="88" t="s">
        <v>235</v>
      </c>
      <c r="D164" s="88" t="s">
        <v>262</v>
      </c>
      <c r="E164" s="88" t="s">
        <v>42</v>
      </c>
      <c r="F164" s="88" t="s">
        <v>263</v>
      </c>
      <c r="G164" s="88" t="s">
        <v>22</v>
      </c>
      <c r="H164" s="88" t="s">
        <v>62</v>
      </c>
      <c r="I164" s="2"/>
      <c r="J164" s="89"/>
      <c r="K164" s="1"/>
      <c r="L164" s="89"/>
      <c r="M164" s="89"/>
      <c r="N164" s="1">
        <v>14.074193548387097</v>
      </c>
      <c r="O164" s="89">
        <f>+$O$1*N164</f>
        <v>1013.341935483871</v>
      </c>
      <c r="P164" s="89"/>
      <c r="Q164" s="1"/>
      <c r="R164" s="89"/>
      <c r="S164" s="89">
        <f t="shared" si="26"/>
        <v>1013.341935483871</v>
      </c>
    </row>
    <row r="165" spans="1:20" ht="12.75" outlineLevel="2">
      <c r="A165" s="88" t="s">
        <v>261</v>
      </c>
      <c r="B165" s="88" t="s">
        <v>233</v>
      </c>
      <c r="C165" s="88" t="s">
        <v>235</v>
      </c>
      <c r="D165" s="88" t="s">
        <v>262</v>
      </c>
      <c r="E165" s="88" t="s">
        <v>42</v>
      </c>
      <c r="F165" s="88" t="s">
        <v>263</v>
      </c>
      <c r="G165" s="88" t="s">
        <v>22</v>
      </c>
      <c r="H165" s="88" t="s">
        <v>24</v>
      </c>
      <c r="I165" s="2"/>
      <c r="J165" s="89"/>
      <c r="K165" s="1"/>
      <c r="L165" s="89"/>
      <c r="M165" s="89"/>
      <c r="N165" s="1"/>
      <c r="O165" s="89"/>
      <c r="P165" s="89"/>
      <c r="Q165" s="1">
        <v>4</v>
      </c>
      <c r="R165" s="89">
        <f>+$R$1*Q165</f>
        <v>12540</v>
      </c>
      <c r="S165" s="89">
        <f t="shared" si="26"/>
        <v>12540</v>
      </c>
      <c r="T165" s="88" t="s">
        <v>264</v>
      </c>
    </row>
    <row r="166" spans="1:19" ht="12.75" outlineLevel="1">
      <c r="A166" s="128" t="s">
        <v>1200</v>
      </c>
      <c r="I166" s="116">
        <f>SUBTOTAL(9,I152:I165)</f>
        <v>14831</v>
      </c>
      <c r="J166" s="104">
        <f>SUBTOTAL(9,J152:J165)</f>
        <v>6944.651999999999</v>
      </c>
      <c r="K166" s="103"/>
      <c r="L166" s="104">
        <f aca="true" t="shared" si="27" ref="L166:S166">SUBTOTAL(9,L152:L165)</f>
        <v>968.0400000000002</v>
      </c>
      <c r="M166" s="104">
        <f t="shared" si="27"/>
        <v>5617.28</v>
      </c>
      <c r="N166" s="103">
        <f t="shared" si="27"/>
        <v>14.074193548387097</v>
      </c>
      <c r="O166" s="104">
        <f t="shared" si="27"/>
        <v>1013.341935483871</v>
      </c>
      <c r="P166" s="104">
        <f t="shared" si="27"/>
        <v>180</v>
      </c>
      <c r="Q166" s="103">
        <f t="shared" si="27"/>
        <v>4</v>
      </c>
      <c r="R166" s="104">
        <f t="shared" si="27"/>
        <v>12540</v>
      </c>
      <c r="S166" s="104">
        <f t="shared" si="27"/>
        <v>27263.31393548387</v>
      </c>
    </row>
    <row r="167" spans="1:20" ht="12.75" outlineLevel="2">
      <c r="A167" s="88" t="s">
        <v>254</v>
      </c>
      <c r="B167" s="88" t="s">
        <v>233</v>
      </c>
      <c r="C167" s="88" t="s">
        <v>255</v>
      </c>
      <c r="D167" s="88" t="s">
        <v>256</v>
      </c>
      <c r="E167" s="88" t="s">
        <v>42</v>
      </c>
      <c r="F167" s="102">
        <v>508000</v>
      </c>
      <c r="G167" s="88" t="s">
        <v>22</v>
      </c>
      <c r="H167" s="88" t="s">
        <v>24</v>
      </c>
      <c r="I167" s="2"/>
      <c r="J167" s="89"/>
      <c r="K167" s="1"/>
      <c r="L167" s="89"/>
      <c r="M167" s="89"/>
      <c r="N167" s="1"/>
      <c r="O167" s="89"/>
      <c r="P167" s="89"/>
      <c r="Q167" s="1">
        <v>1</v>
      </c>
      <c r="R167" s="89">
        <f>+$R$1*Q167</f>
        <v>3135</v>
      </c>
      <c r="S167" s="89">
        <f>+R167+P167+O167+M167+L167+J167</f>
        <v>3135</v>
      </c>
      <c r="T167" s="88" t="s">
        <v>257</v>
      </c>
    </row>
    <row r="168" spans="1:19" ht="12.75" outlineLevel="1">
      <c r="A168" s="128" t="s">
        <v>1198</v>
      </c>
      <c r="F168" s="102"/>
      <c r="I168" s="116">
        <f>SUBTOTAL(9,I167:I167)</f>
        <v>0</v>
      </c>
      <c r="J168" s="104">
        <f>SUBTOTAL(9,J167:J167)</f>
        <v>0</v>
      </c>
      <c r="K168" s="103"/>
      <c r="L168" s="104">
        <f aca="true" t="shared" si="28" ref="L168:S168">SUBTOTAL(9,L167:L167)</f>
        <v>0</v>
      </c>
      <c r="M168" s="104">
        <f t="shared" si="28"/>
        <v>0</v>
      </c>
      <c r="N168" s="103">
        <f t="shared" si="28"/>
        <v>0</v>
      </c>
      <c r="O168" s="104">
        <f t="shared" si="28"/>
        <v>0</v>
      </c>
      <c r="P168" s="104">
        <f t="shared" si="28"/>
        <v>0</v>
      </c>
      <c r="Q168" s="103">
        <f t="shared" si="28"/>
        <v>1</v>
      </c>
      <c r="R168" s="104">
        <f t="shared" si="28"/>
        <v>3135</v>
      </c>
      <c r="S168" s="104">
        <f t="shared" si="28"/>
        <v>3135</v>
      </c>
    </row>
    <row r="169" spans="1:19" ht="12.75" outlineLevel="2">
      <c r="A169" s="88" t="s">
        <v>234</v>
      </c>
      <c r="B169" s="88" t="s">
        <v>233</v>
      </c>
      <c r="C169" s="88" t="s">
        <v>235</v>
      </c>
      <c r="D169" s="88" t="s">
        <v>236</v>
      </c>
      <c r="G169" s="88" t="s">
        <v>8</v>
      </c>
      <c r="H169" s="88" t="s">
        <v>19</v>
      </c>
      <c r="I169" s="2"/>
      <c r="J169" s="89"/>
      <c r="K169" s="1"/>
      <c r="L169" s="89"/>
      <c r="M169" s="89"/>
      <c r="N169" s="1"/>
      <c r="O169" s="89"/>
      <c r="P169" s="89"/>
      <c r="R169" s="89"/>
      <c r="S169" s="89">
        <v>0</v>
      </c>
    </row>
    <row r="170" spans="1:19" ht="12.75" outlineLevel="2">
      <c r="A170" s="88" t="s">
        <v>234</v>
      </c>
      <c r="B170" s="88" t="s">
        <v>233</v>
      </c>
      <c r="C170" s="88" t="s">
        <v>235</v>
      </c>
      <c r="D170" s="88" t="s">
        <v>236</v>
      </c>
      <c r="G170" s="88" t="s">
        <v>8</v>
      </c>
      <c r="H170" s="88" t="s">
        <v>21</v>
      </c>
      <c r="I170" s="2"/>
      <c r="J170" s="89"/>
      <c r="K170" s="1"/>
      <c r="L170" s="89"/>
      <c r="M170" s="89"/>
      <c r="N170" s="1"/>
      <c r="O170" s="89"/>
      <c r="P170" s="89"/>
      <c r="R170" s="89"/>
      <c r="S170" s="89">
        <v>0</v>
      </c>
    </row>
    <row r="171" spans="1:19" ht="12.75" outlineLevel="2">
      <c r="A171" s="88" t="s">
        <v>234</v>
      </c>
      <c r="B171" s="88" t="s">
        <v>233</v>
      </c>
      <c r="C171" s="88" t="s">
        <v>235</v>
      </c>
      <c r="D171" s="88" t="s">
        <v>236</v>
      </c>
      <c r="G171" s="88" t="s">
        <v>8</v>
      </c>
      <c r="H171" s="88" t="s">
        <v>9</v>
      </c>
      <c r="I171" s="2"/>
      <c r="J171" s="89"/>
      <c r="K171" s="1"/>
      <c r="L171" s="89"/>
      <c r="M171" s="89"/>
      <c r="N171" s="1"/>
      <c r="O171" s="89"/>
      <c r="P171" s="89"/>
      <c r="R171" s="89"/>
      <c r="S171" s="89">
        <v>0</v>
      </c>
    </row>
    <row r="172" spans="1:19" ht="12.75" outlineLevel="2">
      <c r="A172" s="88" t="s">
        <v>234</v>
      </c>
      <c r="B172" s="88" t="s">
        <v>233</v>
      </c>
      <c r="C172" s="88" t="s">
        <v>235</v>
      </c>
      <c r="D172" s="88" t="s">
        <v>236</v>
      </c>
      <c r="G172" s="88" t="s">
        <v>22</v>
      </c>
      <c r="H172" s="88" t="s">
        <v>23</v>
      </c>
      <c r="I172" s="90"/>
      <c r="J172" s="89"/>
      <c r="L172" s="89"/>
      <c r="M172" s="89"/>
      <c r="N172" s="1"/>
      <c r="O172" s="89"/>
      <c r="P172" s="89"/>
      <c r="R172" s="89"/>
      <c r="S172" s="89">
        <v>0</v>
      </c>
    </row>
    <row r="173" spans="1:19" ht="12.75" outlineLevel="1">
      <c r="A173" s="128" t="s">
        <v>1204</v>
      </c>
      <c r="I173" s="116">
        <f>SUBTOTAL(9,I169:I172)</f>
        <v>0</v>
      </c>
      <c r="J173" s="104">
        <f>SUBTOTAL(9,J169:J172)</f>
        <v>0</v>
      </c>
      <c r="K173" s="103"/>
      <c r="L173" s="104">
        <f aca="true" t="shared" si="29" ref="L173:S173">SUBTOTAL(9,L169:L172)</f>
        <v>0</v>
      </c>
      <c r="M173" s="104">
        <f t="shared" si="29"/>
        <v>0</v>
      </c>
      <c r="N173" s="103">
        <f t="shared" si="29"/>
        <v>0</v>
      </c>
      <c r="O173" s="104">
        <f t="shared" si="29"/>
        <v>0</v>
      </c>
      <c r="P173" s="104">
        <f t="shared" si="29"/>
        <v>0</v>
      </c>
      <c r="Q173" s="103">
        <f t="shared" si="29"/>
        <v>0</v>
      </c>
      <c r="R173" s="104">
        <f t="shared" si="29"/>
        <v>0</v>
      </c>
      <c r="S173" s="104">
        <f t="shared" si="29"/>
        <v>0</v>
      </c>
    </row>
    <row r="174" spans="1:20" ht="12.75" outlineLevel="2">
      <c r="A174" s="88" t="s">
        <v>258</v>
      </c>
      <c r="B174" s="88" t="s">
        <v>233</v>
      </c>
      <c r="C174" s="88" t="s">
        <v>255</v>
      </c>
      <c r="D174" s="88" t="s">
        <v>259</v>
      </c>
      <c r="E174" s="88" t="s">
        <v>42</v>
      </c>
      <c r="F174" s="88">
        <v>508000</v>
      </c>
      <c r="G174" s="88" t="s">
        <v>22</v>
      </c>
      <c r="H174" s="88" t="s">
        <v>24</v>
      </c>
      <c r="I174" s="2"/>
      <c r="J174" s="89"/>
      <c r="K174" s="1"/>
      <c r="L174" s="89"/>
      <c r="M174" s="89"/>
      <c r="N174" s="1"/>
      <c r="O174" s="89"/>
      <c r="P174" s="89"/>
      <c r="Q174" s="1">
        <v>1</v>
      </c>
      <c r="R174" s="89">
        <f>+$R$1*Q174</f>
        <v>3135</v>
      </c>
      <c r="S174" s="89">
        <f>+R174+P174+O174+M174+L174+J174</f>
        <v>3135</v>
      </c>
      <c r="T174" s="88" t="s">
        <v>260</v>
      </c>
    </row>
    <row r="175" spans="1:19" ht="12.75" outlineLevel="1">
      <c r="A175" s="128" t="s">
        <v>1199</v>
      </c>
      <c r="I175" s="116">
        <f>SUBTOTAL(9,I174:I174)</f>
        <v>0</v>
      </c>
      <c r="J175" s="104">
        <f>SUBTOTAL(9,J174:J174)</f>
        <v>0</v>
      </c>
      <c r="K175" s="103"/>
      <c r="L175" s="104">
        <f aca="true" t="shared" si="30" ref="L175:S175">SUBTOTAL(9,L174:L174)</f>
        <v>0</v>
      </c>
      <c r="M175" s="104">
        <f t="shared" si="30"/>
        <v>0</v>
      </c>
      <c r="N175" s="103">
        <f t="shared" si="30"/>
        <v>0</v>
      </c>
      <c r="O175" s="104">
        <f t="shared" si="30"/>
        <v>0</v>
      </c>
      <c r="P175" s="104">
        <f t="shared" si="30"/>
        <v>0</v>
      </c>
      <c r="Q175" s="103">
        <f t="shared" si="30"/>
        <v>1</v>
      </c>
      <c r="R175" s="104">
        <f t="shared" si="30"/>
        <v>3135</v>
      </c>
      <c r="S175" s="104">
        <f t="shared" si="30"/>
        <v>3135</v>
      </c>
    </row>
    <row r="176" spans="1:19" ht="12.75" outlineLevel="2">
      <c r="A176" s="88" t="s">
        <v>266</v>
      </c>
      <c r="B176" s="88" t="s">
        <v>233</v>
      </c>
      <c r="C176" s="88" t="s">
        <v>267</v>
      </c>
      <c r="E176" s="88" t="s">
        <v>268</v>
      </c>
      <c r="F176" s="88" t="s">
        <v>269</v>
      </c>
      <c r="G176" s="88" t="s">
        <v>8</v>
      </c>
      <c r="H176" s="88" t="s">
        <v>28</v>
      </c>
      <c r="I176" s="2">
        <v>20</v>
      </c>
      <c r="J176" s="89">
        <v>20.08</v>
      </c>
      <c r="K176" s="1">
        <v>0.06</v>
      </c>
      <c r="L176" s="89">
        <v>1.2</v>
      </c>
      <c r="M176" s="89"/>
      <c r="N176" s="1"/>
      <c r="O176" s="89"/>
      <c r="P176" s="89"/>
      <c r="Q176" s="1"/>
      <c r="R176" s="89"/>
      <c r="S176" s="89">
        <f aca="true" t="shared" si="31" ref="S176:S185">+R176+P176+O176+M176+L176+J176</f>
        <v>21.279999999999998</v>
      </c>
    </row>
    <row r="177" spans="1:19" ht="12.75" outlineLevel="2">
      <c r="A177" s="88" t="s">
        <v>266</v>
      </c>
      <c r="B177" s="88" t="s">
        <v>233</v>
      </c>
      <c r="C177" s="88" t="s">
        <v>267</v>
      </c>
      <c r="E177" s="88" t="s">
        <v>268</v>
      </c>
      <c r="F177" s="88" t="s">
        <v>269</v>
      </c>
      <c r="G177" s="88" t="s">
        <v>8</v>
      </c>
      <c r="H177" s="88" t="s">
        <v>16</v>
      </c>
      <c r="I177" s="2">
        <v>48</v>
      </c>
      <c r="J177" s="89">
        <v>26.01</v>
      </c>
      <c r="K177" s="1">
        <v>0.06</v>
      </c>
      <c r="L177" s="89">
        <v>2.88</v>
      </c>
      <c r="M177" s="89"/>
      <c r="N177" s="1"/>
      <c r="O177" s="89"/>
      <c r="P177" s="89"/>
      <c r="Q177" s="1"/>
      <c r="R177" s="89"/>
      <c r="S177" s="89">
        <f t="shared" si="31"/>
        <v>28.89</v>
      </c>
    </row>
    <row r="178" spans="1:19" ht="12.75" outlineLevel="2">
      <c r="A178" s="88" t="s">
        <v>266</v>
      </c>
      <c r="B178" s="88" t="s">
        <v>233</v>
      </c>
      <c r="C178" s="88" t="s">
        <v>267</v>
      </c>
      <c r="E178" s="88" t="s">
        <v>268</v>
      </c>
      <c r="F178" s="88" t="s">
        <v>269</v>
      </c>
      <c r="G178" s="88" t="s">
        <v>8</v>
      </c>
      <c r="H178" s="88" t="s">
        <v>18</v>
      </c>
      <c r="I178" s="2">
        <v>77</v>
      </c>
      <c r="J178" s="89">
        <v>32.905</v>
      </c>
      <c r="K178" s="1">
        <v>0.06</v>
      </c>
      <c r="L178" s="89">
        <v>4.62</v>
      </c>
      <c r="M178" s="89"/>
      <c r="N178" s="1"/>
      <c r="O178" s="89"/>
      <c r="P178" s="89"/>
      <c r="Q178" s="1"/>
      <c r="R178" s="89"/>
      <c r="S178" s="89">
        <f t="shared" si="31"/>
        <v>37.525</v>
      </c>
    </row>
    <row r="179" spans="1:19" ht="12.75" outlineLevel="2">
      <c r="A179" s="88" t="s">
        <v>266</v>
      </c>
      <c r="B179" s="88" t="s">
        <v>233</v>
      </c>
      <c r="C179" s="88" t="s">
        <v>267</v>
      </c>
      <c r="E179" s="88" t="s">
        <v>268</v>
      </c>
      <c r="F179" s="88" t="s">
        <v>269</v>
      </c>
      <c r="G179" s="88" t="s">
        <v>8</v>
      </c>
      <c r="H179" s="88" t="s">
        <v>19</v>
      </c>
      <c r="I179" s="2">
        <v>775</v>
      </c>
      <c r="J179" s="89">
        <v>360.705</v>
      </c>
      <c r="K179" s="1">
        <v>0.06</v>
      </c>
      <c r="L179" s="89">
        <v>46.5</v>
      </c>
      <c r="M179" s="89"/>
      <c r="N179" s="1"/>
      <c r="O179" s="89"/>
      <c r="P179" s="89"/>
      <c r="Q179" s="1"/>
      <c r="R179" s="89"/>
      <c r="S179" s="89">
        <f t="shared" si="31"/>
        <v>407.205</v>
      </c>
    </row>
    <row r="180" spans="1:19" ht="12.75" outlineLevel="2">
      <c r="A180" s="88" t="s">
        <v>266</v>
      </c>
      <c r="B180" s="88" t="s">
        <v>233</v>
      </c>
      <c r="C180" s="88" t="s">
        <v>267</v>
      </c>
      <c r="E180" s="88" t="s">
        <v>268</v>
      </c>
      <c r="F180" s="88" t="s">
        <v>269</v>
      </c>
      <c r="G180" s="88" t="s">
        <v>8</v>
      </c>
      <c r="H180" s="88" t="s">
        <v>29</v>
      </c>
      <c r="I180" s="2">
        <v>17</v>
      </c>
      <c r="J180" s="89">
        <v>7.11</v>
      </c>
      <c r="K180" s="1">
        <v>0.06</v>
      </c>
      <c r="L180" s="89">
        <v>1.02</v>
      </c>
      <c r="M180" s="89"/>
      <c r="N180" s="1"/>
      <c r="O180" s="89"/>
      <c r="P180" s="89"/>
      <c r="Q180" s="1"/>
      <c r="R180" s="89"/>
      <c r="S180" s="89">
        <f t="shared" si="31"/>
        <v>8.13</v>
      </c>
    </row>
    <row r="181" spans="1:19" ht="12.75" outlineLevel="2">
      <c r="A181" s="88" t="s">
        <v>266</v>
      </c>
      <c r="B181" s="88" t="s">
        <v>233</v>
      </c>
      <c r="C181" s="88" t="s">
        <v>267</v>
      </c>
      <c r="E181" s="88" t="s">
        <v>268</v>
      </c>
      <c r="F181" s="88" t="s">
        <v>269</v>
      </c>
      <c r="G181" s="88" t="s">
        <v>8</v>
      </c>
      <c r="H181" s="88" t="s">
        <v>31</v>
      </c>
      <c r="I181" s="2">
        <v>128</v>
      </c>
      <c r="J181" s="89">
        <v>41.333000000000006</v>
      </c>
      <c r="K181" s="1">
        <v>0.1</v>
      </c>
      <c r="L181" s="89">
        <v>12.8</v>
      </c>
      <c r="M181" s="89"/>
      <c r="N181" s="1"/>
      <c r="O181" s="89"/>
      <c r="P181" s="89"/>
      <c r="Q181" s="1"/>
      <c r="R181" s="89"/>
      <c r="S181" s="89">
        <f t="shared" si="31"/>
        <v>54.13300000000001</v>
      </c>
    </row>
    <row r="182" spans="1:19" ht="12.75" outlineLevel="2">
      <c r="A182" s="88" t="s">
        <v>266</v>
      </c>
      <c r="B182" s="88" t="s">
        <v>233</v>
      </c>
      <c r="C182" s="88" t="s">
        <v>267</v>
      </c>
      <c r="E182" s="88" t="s">
        <v>268</v>
      </c>
      <c r="F182" s="88" t="s">
        <v>269</v>
      </c>
      <c r="G182" s="88" t="s">
        <v>8</v>
      </c>
      <c r="H182" s="88" t="s">
        <v>21</v>
      </c>
      <c r="I182" s="2">
        <v>1476</v>
      </c>
      <c r="J182" s="89">
        <v>469.39</v>
      </c>
      <c r="K182" s="1">
        <v>0.1</v>
      </c>
      <c r="L182" s="89">
        <v>147.6</v>
      </c>
      <c r="M182" s="89"/>
      <c r="N182" s="1"/>
      <c r="O182" s="89"/>
      <c r="P182" s="89"/>
      <c r="Q182" s="1"/>
      <c r="R182" s="89"/>
      <c r="S182" s="89">
        <f t="shared" si="31"/>
        <v>616.99</v>
      </c>
    </row>
    <row r="183" spans="1:19" ht="12.75" outlineLevel="2">
      <c r="A183" s="88" t="s">
        <v>266</v>
      </c>
      <c r="B183" s="88" t="s">
        <v>233</v>
      </c>
      <c r="C183" s="88" t="s">
        <v>267</v>
      </c>
      <c r="E183" s="88" t="s">
        <v>268</v>
      </c>
      <c r="F183" s="88" t="s">
        <v>269</v>
      </c>
      <c r="G183" s="88" t="s">
        <v>22</v>
      </c>
      <c r="H183" s="88" t="s">
        <v>23</v>
      </c>
      <c r="I183" s="90"/>
      <c r="J183" s="89"/>
      <c r="L183" s="89"/>
      <c r="M183" s="89"/>
      <c r="N183" s="1"/>
      <c r="O183" s="89"/>
      <c r="P183" s="89">
        <v>180</v>
      </c>
      <c r="Q183" s="1"/>
      <c r="R183" s="89"/>
      <c r="S183" s="89">
        <f t="shared" si="31"/>
        <v>180</v>
      </c>
    </row>
    <row r="184" spans="1:19" ht="12.75" outlineLevel="2">
      <c r="A184" s="88" t="s">
        <v>266</v>
      </c>
      <c r="B184" s="88" t="s">
        <v>233</v>
      </c>
      <c r="C184" s="88" t="s">
        <v>267</v>
      </c>
      <c r="E184" s="88" t="s">
        <v>268</v>
      </c>
      <c r="F184" s="88" t="s">
        <v>269</v>
      </c>
      <c r="G184" s="88" t="s">
        <v>22</v>
      </c>
      <c r="H184" s="88" t="s">
        <v>62</v>
      </c>
      <c r="I184" s="90"/>
      <c r="J184" s="89"/>
      <c r="L184" s="89"/>
      <c r="M184" s="89"/>
      <c r="N184" s="1">
        <v>0.75</v>
      </c>
      <c r="O184" s="89">
        <f>+$O$1*N184</f>
        <v>54</v>
      </c>
      <c r="P184" s="89"/>
      <c r="Q184" s="1"/>
      <c r="R184" s="89"/>
      <c r="S184" s="89">
        <f t="shared" si="31"/>
        <v>54</v>
      </c>
    </row>
    <row r="185" spans="1:20" ht="12.75" outlineLevel="2">
      <c r="A185" s="88" t="s">
        <v>266</v>
      </c>
      <c r="B185" s="88" t="s">
        <v>233</v>
      </c>
      <c r="C185" s="88" t="s">
        <v>267</v>
      </c>
      <c r="E185" s="88" t="s">
        <v>268</v>
      </c>
      <c r="F185" s="88" t="s">
        <v>269</v>
      </c>
      <c r="G185" s="88" t="s">
        <v>22</v>
      </c>
      <c r="H185" s="88" t="s">
        <v>24</v>
      </c>
      <c r="I185" s="2"/>
      <c r="J185" s="89"/>
      <c r="K185" s="1"/>
      <c r="L185" s="89"/>
      <c r="M185" s="89"/>
      <c r="N185" s="1"/>
      <c r="O185" s="89"/>
      <c r="P185" s="89"/>
      <c r="Q185" s="1">
        <v>1</v>
      </c>
      <c r="R185" s="89">
        <f>+$R$1*Q185</f>
        <v>3135</v>
      </c>
      <c r="S185" s="89">
        <f t="shared" si="31"/>
        <v>3135</v>
      </c>
      <c r="T185" s="88" t="s">
        <v>270</v>
      </c>
    </row>
    <row r="186" spans="1:19" ht="12.75" outlineLevel="1">
      <c r="A186" s="128" t="s">
        <v>1201</v>
      </c>
      <c r="I186" s="116">
        <f>SUBTOTAL(9,I176:I185)</f>
        <v>2541</v>
      </c>
      <c r="J186" s="104">
        <f>SUBTOTAL(9,J176:J185)</f>
        <v>957.533</v>
      </c>
      <c r="K186" s="103"/>
      <c r="L186" s="104">
        <f aca="true" t="shared" si="32" ref="L186:S186">SUBTOTAL(9,L176:L185)</f>
        <v>216.62</v>
      </c>
      <c r="M186" s="104">
        <f t="shared" si="32"/>
        <v>0</v>
      </c>
      <c r="N186" s="103">
        <f t="shared" si="32"/>
        <v>0.75</v>
      </c>
      <c r="O186" s="104">
        <f t="shared" si="32"/>
        <v>54</v>
      </c>
      <c r="P186" s="104">
        <f t="shared" si="32"/>
        <v>180</v>
      </c>
      <c r="Q186" s="103">
        <f t="shared" si="32"/>
        <v>1</v>
      </c>
      <c r="R186" s="104">
        <f t="shared" si="32"/>
        <v>3135</v>
      </c>
      <c r="S186" s="104">
        <f t="shared" si="32"/>
        <v>4543.153</v>
      </c>
    </row>
    <row r="187" spans="1:19" ht="12.75" outlineLevel="2">
      <c r="A187" s="88" t="s">
        <v>237</v>
      </c>
      <c r="B187" s="88" t="s">
        <v>233</v>
      </c>
      <c r="C187" s="88" t="s">
        <v>238</v>
      </c>
      <c r="D187" s="88" t="s">
        <v>239</v>
      </c>
      <c r="G187" s="88" t="s">
        <v>8</v>
      </c>
      <c r="H187" s="88" t="s">
        <v>16</v>
      </c>
      <c r="I187" s="2">
        <v>194</v>
      </c>
      <c r="J187" s="89">
        <v>79.71</v>
      </c>
      <c r="K187" s="1">
        <v>0.06</v>
      </c>
      <c r="L187" s="89">
        <v>11.64</v>
      </c>
      <c r="M187" s="89"/>
      <c r="N187" s="1"/>
      <c r="O187" s="89"/>
      <c r="P187" s="89"/>
      <c r="Q187" s="1"/>
      <c r="R187" s="89"/>
      <c r="S187" s="89">
        <f aca="true" t="shared" si="33" ref="S187:S198">+R187+P187+O187+M187+L187+J187</f>
        <v>91.35</v>
      </c>
    </row>
    <row r="188" spans="1:19" ht="12.75" outlineLevel="2">
      <c r="A188" s="88" t="s">
        <v>237</v>
      </c>
      <c r="B188" s="88" t="s">
        <v>233</v>
      </c>
      <c r="C188" s="88" t="s">
        <v>238</v>
      </c>
      <c r="D188" s="88" t="s">
        <v>239</v>
      </c>
      <c r="G188" s="88" t="s">
        <v>8</v>
      </c>
      <c r="H188" s="88" t="s">
        <v>18</v>
      </c>
      <c r="I188" s="2">
        <v>259</v>
      </c>
      <c r="J188" s="89">
        <v>104.35799999999999</v>
      </c>
      <c r="K188" s="1">
        <v>0.06</v>
      </c>
      <c r="L188" s="89">
        <v>15.54</v>
      </c>
      <c r="M188" s="89"/>
      <c r="N188" s="1"/>
      <c r="O188" s="89"/>
      <c r="P188" s="89"/>
      <c r="Q188" s="1"/>
      <c r="R188" s="89"/>
      <c r="S188" s="89">
        <f t="shared" si="33"/>
        <v>119.898</v>
      </c>
    </row>
    <row r="189" spans="1:19" ht="12.75" outlineLevel="2">
      <c r="A189" s="88" t="s">
        <v>237</v>
      </c>
      <c r="B189" s="88" t="s">
        <v>233</v>
      </c>
      <c r="C189" s="88" t="s">
        <v>238</v>
      </c>
      <c r="D189" s="88" t="s">
        <v>239</v>
      </c>
      <c r="G189" s="88" t="s">
        <v>8</v>
      </c>
      <c r="H189" s="88" t="s">
        <v>19</v>
      </c>
      <c r="I189" s="2">
        <v>993</v>
      </c>
      <c r="J189" s="89">
        <v>462.63599999999997</v>
      </c>
      <c r="K189" s="1">
        <v>0.06</v>
      </c>
      <c r="L189" s="89">
        <v>59.58</v>
      </c>
      <c r="M189" s="89"/>
      <c r="N189" s="1"/>
      <c r="O189" s="89"/>
      <c r="P189" s="89"/>
      <c r="Q189" s="1"/>
      <c r="R189" s="89"/>
      <c r="S189" s="89">
        <f t="shared" si="33"/>
        <v>522.216</v>
      </c>
    </row>
    <row r="190" spans="1:19" ht="12.75" outlineLevel="2">
      <c r="A190" s="88" t="s">
        <v>237</v>
      </c>
      <c r="B190" s="88" t="s">
        <v>233</v>
      </c>
      <c r="C190" s="88" t="s">
        <v>238</v>
      </c>
      <c r="D190" s="88" t="s">
        <v>239</v>
      </c>
      <c r="G190" s="88" t="s">
        <v>8</v>
      </c>
      <c r="H190" s="88" t="s">
        <v>29</v>
      </c>
      <c r="I190" s="2">
        <v>23</v>
      </c>
      <c r="J190" s="89">
        <v>9.21</v>
      </c>
      <c r="K190" s="1">
        <v>0.06</v>
      </c>
      <c r="L190" s="89">
        <v>1.38</v>
      </c>
      <c r="M190" s="89"/>
      <c r="N190" s="1"/>
      <c r="O190" s="89"/>
      <c r="P190" s="89"/>
      <c r="Q190" s="1"/>
      <c r="R190" s="89"/>
      <c r="S190" s="89">
        <f t="shared" si="33"/>
        <v>10.59</v>
      </c>
    </row>
    <row r="191" spans="1:19" ht="12.75" outlineLevel="2">
      <c r="A191" s="88" t="s">
        <v>237</v>
      </c>
      <c r="B191" s="88" t="s">
        <v>233</v>
      </c>
      <c r="C191" s="88" t="s">
        <v>238</v>
      </c>
      <c r="D191" s="88" t="s">
        <v>239</v>
      </c>
      <c r="G191" s="88" t="s">
        <v>8</v>
      </c>
      <c r="H191" s="88" t="s">
        <v>51</v>
      </c>
      <c r="I191" s="2">
        <v>0</v>
      </c>
      <c r="J191" s="89">
        <v>60</v>
      </c>
      <c r="K191" s="1"/>
      <c r="L191" s="89">
        <v>0</v>
      </c>
      <c r="M191" s="89"/>
      <c r="N191" s="1"/>
      <c r="O191" s="89"/>
      <c r="P191" s="89"/>
      <c r="Q191" s="1"/>
      <c r="R191" s="89"/>
      <c r="S191" s="89">
        <f t="shared" si="33"/>
        <v>60</v>
      </c>
    </row>
    <row r="192" spans="1:19" ht="12.75" outlineLevel="2">
      <c r="A192" s="88" t="s">
        <v>237</v>
      </c>
      <c r="B192" s="88" t="s">
        <v>233</v>
      </c>
      <c r="C192" s="88" t="s">
        <v>238</v>
      </c>
      <c r="D192" s="88" t="s">
        <v>239</v>
      </c>
      <c r="G192" s="88" t="s">
        <v>8</v>
      </c>
      <c r="H192" s="88" t="s">
        <v>31</v>
      </c>
      <c r="I192" s="2">
        <v>61</v>
      </c>
      <c r="J192" s="89">
        <v>18.404</v>
      </c>
      <c r="K192" s="1">
        <v>0.1</v>
      </c>
      <c r="L192" s="89">
        <v>6.1</v>
      </c>
      <c r="M192" s="89"/>
      <c r="N192" s="1"/>
      <c r="O192" s="89"/>
      <c r="P192" s="89"/>
      <c r="Q192" s="1"/>
      <c r="R192" s="89"/>
      <c r="S192" s="89">
        <f t="shared" si="33"/>
        <v>24.503999999999998</v>
      </c>
    </row>
    <row r="193" spans="1:19" ht="12.75" outlineLevel="2">
      <c r="A193" s="88" t="s">
        <v>237</v>
      </c>
      <c r="B193" s="88" t="s">
        <v>233</v>
      </c>
      <c r="C193" s="88" t="s">
        <v>238</v>
      </c>
      <c r="D193" s="88" t="s">
        <v>239</v>
      </c>
      <c r="G193" s="88" t="s">
        <v>8</v>
      </c>
      <c r="H193" s="88" t="s">
        <v>71</v>
      </c>
      <c r="I193" s="2">
        <v>1</v>
      </c>
      <c r="J193" s="89">
        <v>0.63</v>
      </c>
      <c r="K193" s="1">
        <v>0.06</v>
      </c>
      <c r="L193" s="89">
        <v>0.06</v>
      </c>
      <c r="M193" s="89"/>
      <c r="N193" s="1"/>
      <c r="O193" s="89"/>
      <c r="P193" s="89"/>
      <c r="Q193" s="1"/>
      <c r="R193" s="89"/>
      <c r="S193" s="89">
        <f t="shared" si="33"/>
        <v>0.69</v>
      </c>
    </row>
    <row r="194" spans="1:19" ht="12.75" outlineLevel="2">
      <c r="A194" s="88" t="s">
        <v>237</v>
      </c>
      <c r="B194" s="88" t="s">
        <v>233</v>
      </c>
      <c r="C194" s="88" t="s">
        <v>238</v>
      </c>
      <c r="D194" s="88" t="s">
        <v>239</v>
      </c>
      <c r="G194" s="88" t="s">
        <v>8</v>
      </c>
      <c r="H194" s="88" t="s">
        <v>32</v>
      </c>
      <c r="I194" s="2">
        <v>4</v>
      </c>
      <c r="J194" s="89">
        <v>1.56</v>
      </c>
      <c r="K194" s="1">
        <v>0.06</v>
      </c>
      <c r="L194" s="89">
        <v>0.24</v>
      </c>
      <c r="M194" s="89"/>
      <c r="N194" s="1"/>
      <c r="O194" s="89"/>
      <c r="P194" s="89"/>
      <c r="Q194" s="1"/>
      <c r="R194" s="89"/>
      <c r="S194" s="89">
        <f t="shared" si="33"/>
        <v>1.8</v>
      </c>
    </row>
    <row r="195" spans="1:19" ht="12.75" outlineLevel="2">
      <c r="A195" s="88" t="s">
        <v>237</v>
      </c>
      <c r="B195" s="88" t="s">
        <v>233</v>
      </c>
      <c r="C195" s="88" t="s">
        <v>238</v>
      </c>
      <c r="D195" s="88" t="s">
        <v>239</v>
      </c>
      <c r="G195" s="88" t="s">
        <v>8</v>
      </c>
      <c r="H195" s="88" t="s">
        <v>21</v>
      </c>
      <c r="I195" s="2">
        <v>836</v>
      </c>
      <c r="J195" s="89">
        <v>249.88299999999995</v>
      </c>
      <c r="K195" s="1">
        <v>0.1</v>
      </c>
      <c r="L195" s="89">
        <v>83.6</v>
      </c>
      <c r="M195" s="89"/>
      <c r="N195" s="1"/>
      <c r="O195" s="89"/>
      <c r="P195" s="89"/>
      <c r="Q195" s="1"/>
      <c r="R195" s="89"/>
      <c r="S195" s="89">
        <f t="shared" si="33"/>
        <v>333.48299999999995</v>
      </c>
    </row>
    <row r="196" spans="1:19" ht="12.75" outlineLevel="2">
      <c r="A196" s="88" t="s">
        <v>237</v>
      </c>
      <c r="B196" s="88" t="s">
        <v>233</v>
      </c>
      <c r="C196" s="88" t="s">
        <v>238</v>
      </c>
      <c r="D196" s="88" t="s">
        <v>239</v>
      </c>
      <c r="G196" s="88" t="s">
        <v>22</v>
      </c>
      <c r="H196" s="88" t="s">
        <v>23</v>
      </c>
      <c r="I196" s="90"/>
      <c r="J196" s="89"/>
      <c r="L196" s="89"/>
      <c r="M196" s="89"/>
      <c r="N196" s="1"/>
      <c r="O196" s="89"/>
      <c r="P196" s="89">
        <v>180</v>
      </c>
      <c r="Q196" s="1"/>
      <c r="R196" s="89"/>
      <c r="S196" s="89">
        <f t="shared" si="33"/>
        <v>180</v>
      </c>
    </row>
    <row r="197" spans="1:19" ht="12.75" outlineLevel="2">
      <c r="A197" s="88" t="s">
        <v>237</v>
      </c>
      <c r="B197" s="88" t="s">
        <v>233</v>
      </c>
      <c r="C197" s="88" t="s">
        <v>238</v>
      </c>
      <c r="D197" s="88" t="s">
        <v>239</v>
      </c>
      <c r="G197" s="88" t="s">
        <v>22</v>
      </c>
      <c r="H197" s="88" t="s">
        <v>62</v>
      </c>
      <c r="I197" s="2"/>
      <c r="J197" s="89"/>
      <c r="K197" s="1"/>
      <c r="L197" s="89"/>
      <c r="M197" s="89"/>
      <c r="N197" s="1">
        <v>1.2540322580645162</v>
      </c>
      <c r="O197" s="89">
        <f>+$O$1*N197</f>
        <v>90.29032258064517</v>
      </c>
      <c r="P197" s="89"/>
      <c r="Q197" s="1"/>
      <c r="R197" s="89"/>
      <c r="S197" s="89">
        <f t="shared" si="33"/>
        <v>90.29032258064517</v>
      </c>
    </row>
    <row r="198" spans="1:20" ht="12.75" outlineLevel="2">
      <c r="A198" s="88" t="s">
        <v>237</v>
      </c>
      <c r="B198" s="88" t="s">
        <v>233</v>
      </c>
      <c r="C198" s="88" t="s">
        <v>238</v>
      </c>
      <c r="D198" s="88" t="s">
        <v>239</v>
      </c>
      <c r="G198" s="88" t="s">
        <v>22</v>
      </c>
      <c r="H198" s="88" t="s">
        <v>24</v>
      </c>
      <c r="I198" s="2"/>
      <c r="J198" s="89"/>
      <c r="K198" s="1"/>
      <c r="L198" s="89"/>
      <c r="M198" s="89"/>
      <c r="N198" s="1"/>
      <c r="O198" s="89"/>
      <c r="P198" s="89"/>
      <c r="Q198" s="1">
        <v>0.332</v>
      </c>
      <c r="R198" s="89">
        <f>+$R$1*Q198</f>
        <v>1040.8200000000002</v>
      </c>
      <c r="S198" s="89">
        <f t="shared" si="33"/>
        <v>1040.8200000000002</v>
      </c>
      <c r="T198" s="88" t="s">
        <v>216</v>
      </c>
    </row>
    <row r="199" spans="1:19" ht="12.75" outlineLevel="1">
      <c r="A199" s="128" t="s">
        <v>1189</v>
      </c>
      <c r="I199" s="116">
        <f>SUBTOTAL(9,I187:I198)</f>
        <v>2371</v>
      </c>
      <c r="J199" s="104">
        <f>SUBTOTAL(9,J187:J198)</f>
        <v>986.3909999999998</v>
      </c>
      <c r="K199" s="103"/>
      <c r="L199" s="104">
        <f aca="true" t="shared" si="34" ref="L199:S199">SUBTOTAL(9,L187:L198)</f>
        <v>178.14</v>
      </c>
      <c r="M199" s="104">
        <f t="shared" si="34"/>
        <v>0</v>
      </c>
      <c r="N199" s="103">
        <f t="shared" si="34"/>
        <v>1.2540322580645162</v>
      </c>
      <c r="O199" s="104">
        <f t="shared" si="34"/>
        <v>90.29032258064517</v>
      </c>
      <c r="P199" s="104">
        <f t="shared" si="34"/>
        <v>180</v>
      </c>
      <c r="Q199" s="103">
        <f t="shared" si="34"/>
        <v>0.332</v>
      </c>
      <c r="R199" s="104">
        <f t="shared" si="34"/>
        <v>1040.8200000000002</v>
      </c>
      <c r="S199" s="104">
        <f t="shared" si="34"/>
        <v>2475.6413225806455</v>
      </c>
    </row>
    <row r="200" spans="1:19" ht="12.75" outlineLevel="2">
      <c r="A200" s="88" t="s">
        <v>289</v>
      </c>
      <c r="B200" s="88" t="s">
        <v>233</v>
      </c>
      <c r="C200" s="88" t="s">
        <v>247</v>
      </c>
      <c r="D200" s="88" t="s">
        <v>290</v>
      </c>
      <c r="E200" s="88" t="s">
        <v>123</v>
      </c>
      <c r="F200" s="88" t="s">
        <v>291</v>
      </c>
      <c r="G200" s="88" t="s">
        <v>8</v>
      </c>
      <c r="H200" s="88" t="s">
        <v>16</v>
      </c>
      <c r="I200" s="2">
        <v>107</v>
      </c>
      <c r="J200" s="89">
        <v>27.82</v>
      </c>
      <c r="K200" s="1">
        <v>0.06</v>
      </c>
      <c r="L200" s="89">
        <v>6.42</v>
      </c>
      <c r="M200" s="89"/>
      <c r="N200" s="1"/>
      <c r="O200" s="89"/>
      <c r="P200" s="89"/>
      <c r="Q200" s="1"/>
      <c r="R200" s="89"/>
      <c r="S200" s="89">
        <f aca="true" t="shared" si="35" ref="S200:S212">+R200+P200+O200+M200+L200+J200</f>
        <v>34.24</v>
      </c>
    </row>
    <row r="201" spans="1:19" ht="12.75" outlineLevel="2">
      <c r="A201" s="88" t="s">
        <v>289</v>
      </c>
      <c r="B201" s="88" t="s">
        <v>233</v>
      </c>
      <c r="C201" s="88" t="s">
        <v>247</v>
      </c>
      <c r="D201" s="88" t="s">
        <v>290</v>
      </c>
      <c r="E201" s="88" t="s">
        <v>123</v>
      </c>
      <c r="F201" s="88" t="s">
        <v>291</v>
      </c>
      <c r="G201" s="88" t="s">
        <v>8</v>
      </c>
      <c r="H201" s="88" t="s">
        <v>18</v>
      </c>
      <c r="I201" s="2">
        <v>10</v>
      </c>
      <c r="J201" s="89">
        <v>4.32</v>
      </c>
      <c r="K201" s="1">
        <v>0.06</v>
      </c>
      <c r="L201" s="89">
        <v>0.6</v>
      </c>
      <c r="M201" s="89"/>
      <c r="N201" s="1"/>
      <c r="O201" s="89"/>
      <c r="P201" s="89"/>
      <c r="Q201" s="1"/>
      <c r="R201" s="89"/>
      <c r="S201" s="89">
        <f t="shared" si="35"/>
        <v>4.92</v>
      </c>
    </row>
    <row r="202" spans="1:19" ht="12.75" outlineLevel="2">
      <c r="A202" s="88" t="s">
        <v>289</v>
      </c>
      <c r="B202" s="88" t="s">
        <v>233</v>
      </c>
      <c r="C202" s="88" t="s">
        <v>247</v>
      </c>
      <c r="D202" s="88" t="s">
        <v>290</v>
      </c>
      <c r="E202" s="88" t="s">
        <v>123</v>
      </c>
      <c r="F202" s="88" t="s">
        <v>291</v>
      </c>
      <c r="G202" s="88" t="s">
        <v>8</v>
      </c>
      <c r="H202" s="88" t="s">
        <v>19</v>
      </c>
      <c r="I202" s="2">
        <v>492</v>
      </c>
      <c r="J202" s="89">
        <v>158.56</v>
      </c>
      <c r="K202" s="1">
        <v>0.06</v>
      </c>
      <c r="L202" s="89">
        <v>29.52</v>
      </c>
      <c r="M202" s="89"/>
      <c r="N202" s="1"/>
      <c r="O202" s="89"/>
      <c r="P202" s="89"/>
      <c r="Q202" s="1"/>
      <c r="R202" s="89"/>
      <c r="S202" s="89">
        <f t="shared" si="35"/>
        <v>188.08</v>
      </c>
    </row>
    <row r="203" spans="1:19" ht="12.75" outlineLevel="2">
      <c r="A203" s="88" t="s">
        <v>289</v>
      </c>
      <c r="B203" s="88" t="s">
        <v>233</v>
      </c>
      <c r="C203" s="88" t="s">
        <v>247</v>
      </c>
      <c r="D203" s="88" t="s">
        <v>290</v>
      </c>
      <c r="E203" s="88" t="s">
        <v>123</v>
      </c>
      <c r="F203" s="88" t="s">
        <v>291</v>
      </c>
      <c r="G203" s="88" t="s">
        <v>8</v>
      </c>
      <c r="H203" s="88" t="s">
        <v>29</v>
      </c>
      <c r="I203" s="2">
        <v>5</v>
      </c>
      <c r="J203" s="89">
        <v>1.95</v>
      </c>
      <c r="K203" s="1">
        <v>0.06</v>
      </c>
      <c r="L203" s="89">
        <v>0.3</v>
      </c>
      <c r="M203" s="89"/>
      <c r="N203" s="1"/>
      <c r="O203" s="89"/>
      <c r="P203" s="89"/>
      <c r="Q203" s="1"/>
      <c r="R203" s="89"/>
      <c r="S203" s="89">
        <f t="shared" si="35"/>
        <v>2.25</v>
      </c>
    </row>
    <row r="204" spans="1:19" ht="12.75" outlineLevel="2">
      <c r="A204" s="88" t="s">
        <v>289</v>
      </c>
      <c r="B204" s="88" t="s">
        <v>233</v>
      </c>
      <c r="C204" s="88" t="s">
        <v>247</v>
      </c>
      <c r="D204" s="88" t="s">
        <v>290</v>
      </c>
      <c r="E204" s="88" t="s">
        <v>123</v>
      </c>
      <c r="F204" s="88" t="s">
        <v>291</v>
      </c>
      <c r="G204" s="88" t="s">
        <v>8</v>
      </c>
      <c r="H204" s="88" t="s">
        <v>51</v>
      </c>
      <c r="I204" s="2">
        <v>0</v>
      </c>
      <c r="J204" s="89">
        <v>30</v>
      </c>
      <c r="K204" s="1"/>
      <c r="L204" s="89">
        <v>0</v>
      </c>
      <c r="M204" s="89"/>
      <c r="N204" s="1"/>
      <c r="O204" s="89"/>
      <c r="P204" s="89"/>
      <c r="Q204" s="1"/>
      <c r="R204" s="89"/>
      <c r="S204" s="89">
        <f t="shared" si="35"/>
        <v>30</v>
      </c>
    </row>
    <row r="205" spans="1:19" ht="12.75" outlineLevel="2">
      <c r="A205" s="88" t="s">
        <v>289</v>
      </c>
      <c r="B205" s="88" t="s">
        <v>233</v>
      </c>
      <c r="C205" s="88" t="s">
        <v>247</v>
      </c>
      <c r="D205" s="88" t="s">
        <v>290</v>
      </c>
      <c r="E205" s="88" t="s">
        <v>123</v>
      </c>
      <c r="F205" s="88" t="s">
        <v>291</v>
      </c>
      <c r="G205" s="88" t="s">
        <v>8</v>
      </c>
      <c r="H205" s="88" t="s">
        <v>31</v>
      </c>
      <c r="I205" s="2">
        <v>34</v>
      </c>
      <c r="J205" s="89">
        <v>9.962</v>
      </c>
      <c r="K205" s="1">
        <v>0.1</v>
      </c>
      <c r="L205" s="89">
        <v>3.4</v>
      </c>
      <c r="M205" s="89"/>
      <c r="N205" s="1"/>
      <c r="O205" s="89"/>
      <c r="P205" s="89"/>
      <c r="Q205" s="1"/>
      <c r="R205" s="89"/>
      <c r="S205" s="89">
        <f t="shared" si="35"/>
        <v>13.362</v>
      </c>
    </row>
    <row r="206" spans="1:19" ht="12.75" outlineLevel="2">
      <c r="A206" s="88" t="s">
        <v>289</v>
      </c>
      <c r="B206" s="88" t="s">
        <v>233</v>
      </c>
      <c r="C206" s="88" t="s">
        <v>247</v>
      </c>
      <c r="D206" s="88" t="s">
        <v>290</v>
      </c>
      <c r="E206" s="88" t="s">
        <v>123</v>
      </c>
      <c r="F206" s="88" t="s">
        <v>291</v>
      </c>
      <c r="G206" s="88" t="s">
        <v>8</v>
      </c>
      <c r="H206" s="88" t="s">
        <v>53</v>
      </c>
      <c r="I206" s="2">
        <v>2</v>
      </c>
      <c r="J206" s="89">
        <v>0.48</v>
      </c>
      <c r="K206" s="1">
        <v>0.06</v>
      </c>
      <c r="L206" s="89">
        <v>0.12</v>
      </c>
      <c r="M206" s="89"/>
      <c r="N206" s="1"/>
      <c r="O206" s="89"/>
      <c r="P206" s="89"/>
      <c r="Q206" s="1"/>
      <c r="R206" s="89"/>
      <c r="S206" s="89">
        <f t="shared" si="35"/>
        <v>0.6</v>
      </c>
    </row>
    <row r="207" spans="1:19" ht="12.75" outlineLevel="2">
      <c r="A207" s="88" t="s">
        <v>289</v>
      </c>
      <c r="B207" s="88" t="s">
        <v>233</v>
      </c>
      <c r="C207" s="88" t="s">
        <v>247</v>
      </c>
      <c r="D207" s="88" t="s">
        <v>290</v>
      </c>
      <c r="E207" s="88" t="s">
        <v>123</v>
      </c>
      <c r="F207" s="88" t="s">
        <v>291</v>
      </c>
      <c r="G207" s="88" t="s">
        <v>8</v>
      </c>
      <c r="H207" s="88" t="s">
        <v>54</v>
      </c>
      <c r="I207" s="2">
        <v>99</v>
      </c>
      <c r="J207" s="89">
        <v>24.34</v>
      </c>
      <c r="K207" s="1">
        <v>0.06</v>
      </c>
      <c r="L207" s="89">
        <v>5.94</v>
      </c>
      <c r="M207" s="89"/>
      <c r="N207" s="1"/>
      <c r="O207" s="89"/>
      <c r="P207" s="89"/>
      <c r="Q207" s="1"/>
      <c r="R207" s="89"/>
      <c r="S207" s="89">
        <f t="shared" si="35"/>
        <v>30.28</v>
      </c>
    </row>
    <row r="208" spans="1:19" ht="12.75" outlineLevel="2">
      <c r="A208" s="88" t="s">
        <v>289</v>
      </c>
      <c r="B208" s="88" t="s">
        <v>233</v>
      </c>
      <c r="C208" s="88" t="s">
        <v>247</v>
      </c>
      <c r="D208" s="88" t="s">
        <v>290</v>
      </c>
      <c r="E208" s="88" t="s">
        <v>123</v>
      </c>
      <c r="F208" s="88" t="s">
        <v>291</v>
      </c>
      <c r="G208" s="88" t="s">
        <v>8</v>
      </c>
      <c r="H208" s="88" t="s">
        <v>21</v>
      </c>
      <c r="I208" s="2">
        <v>87</v>
      </c>
      <c r="J208" s="89">
        <v>25.491000000000003</v>
      </c>
      <c r="K208" s="1">
        <v>0.1</v>
      </c>
      <c r="L208" s="89">
        <v>8.7</v>
      </c>
      <c r="M208" s="89"/>
      <c r="N208" s="1"/>
      <c r="O208" s="89"/>
      <c r="P208" s="89"/>
      <c r="Q208" s="1"/>
      <c r="R208" s="89"/>
      <c r="S208" s="89">
        <f t="shared" si="35"/>
        <v>34.191</v>
      </c>
    </row>
    <row r="209" spans="1:19" ht="12.75" outlineLevel="2">
      <c r="A209" s="88" t="s">
        <v>289</v>
      </c>
      <c r="B209" s="88" t="s">
        <v>233</v>
      </c>
      <c r="C209" s="88" t="s">
        <v>247</v>
      </c>
      <c r="D209" s="88" t="s">
        <v>290</v>
      </c>
      <c r="E209" s="88" t="s">
        <v>123</v>
      </c>
      <c r="F209" s="88" t="s">
        <v>291</v>
      </c>
      <c r="G209" s="88" t="s">
        <v>8</v>
      </c>
      <c r="H209" s="88" t="s">
        <v>9</v>
      </c>
      <c r="I209" s="2">
        <v>2</v>
      </c>
      <c r="J209" s="89">
        <v>14.14</v>
      </c>
      <c r="K209" s="1"/>
      <c r="L209" s="89">
        <v>0</v>
      </c>
      <c r="M209" s="89"/>
      <c r="N209" s="1"/>
      <c r="O209" s="89"/>
      <c r="P209" s="89"/>
      <c r="Q209" s="1"/>
      <c r="R209" s="89"/>
      <c r="S209" s="89">
        <f t="shared" si="35"/>
        <v>14.14</v>
      </c>
    </row>
    <row r="210" spans="1:19" ht="12.75" outlineLevel="2">
      <c r="A210" s="88" t="s">
        <v>289</v>
      </c>
      <c r="B210" s="88" t="s">
        <v>233</v>
      </c>
      <c r="C210" s="88" t="s">
        <v>247</v>
      </c>
      <c r="D210" s="88" t="s">
        <v>290</v>
      </c>
      <c r="E210" s="88" t="s">
        <v>123</v>
      </c>
      <c r="F210" s="88" t="s">
        <v>291</v>
      </c>
      <c r="G210" s="88" t="s">
        <v>22</v>
      </c>
      <c r="H210" s="88" t="s">
        <v>23</v>
      </c>
      <c r="I210" s="90"/>
      <c r="J210" s="89"/>
      <c r="L210" s="89"/>
      <c r="M210" s="89"/>
      <c r="N210" s="1"/>
      <c r="O210" s="89"/>
      <c r="P210" s="89">
        <v>180</v>
      </c>
      <c r="Q210" s="1"/>
      <c r="R210" s="89"/>
      <c r="S210" s="89">
        <f t="shared" si="35"/>
        <v>180</v>
      </c>
    </row>
    <row r="211" spans="1:19" ht="12.75" outlineLevel="2">
      <c r="A211" s="88" t="s">
        <v>289</v>
      </c>
      <c r="B211" s="88" t="s">
        <v>233</v>
      </c>
      <c r="C211" s="88" t="s">
        <v>247</v>
      </c>
      <c r="D211" s="88" t="s">
        <v>290</v>
      </c>
      <c r="E211" s="88" t="s">
        <v>123</v>
      </c>
      <c r="F211" s="88" t="s">
        <v>291</v>
      </c>
      <c r="G211" s="88" t="s">
        <v>22</v>
      </c>
      <c r="H211" s="88" t="s">
        <v>62</v>
      </c>
      <c r="I211" s="2"/>
      <c r="J211" s="89"/>
      <c r="K211" s="1"/>
      <c r="L211" s="89"/>
      <c r="M211" s="89"/>
      <c r="N211" s="1">
        <v>0.25</v>
      </c>
      <c r="O211" s="89">
        <f>+$O$1*N211</f>
        <v>18</v>
      </c>
      <c r="P211" s="89"/>
      <c r="Q211" s="1"/>
      <c r="R211" s="89"/>
      <c r="S211" s="89">
        <f t="shared" si="35"/>
        <v>18</v>
      </c>
    </row>
    <row r="212" spans="1:20" ht="12.75" outlineLevel="2">
      <c r="A212" s="88" t="s">
        <v>289</v>
      </c>
      <c r="B212" s="88" t="s">
        <v>233</v>
      </c>
      <c r="C212" s="88" t="s">
        <v>247</v>
      </c>
      <c r="D212" s="88" t="s">
        <v>290</v>
      </c>
      <c r="E212" s="88" t="s">
        <v>123</v>
      </c>
      <c r="F212" s="88" t="s">
        <v>291</v>
      </c>
      <c r="G212" s="88" t="s">
        <v>22</v>
      </c>
      <c r="H212" s="88" t="s">
        <v>24</v>
      </c>
      <c r="I212" s="2"/>
      <c r="J212" s="89"/>
      <c r="K212" s="1"/>
      <c r="L212" s="89"/>
      <c r="M212" s="89"/>
      <c r="N212" s="1"/>
      <c r="O212" s="89"/>
      <c r="P212" s="89"/>
      <c r="Q212" s="1">
        <v>0.332</v>
      </c>
      <c r="R212" s="89">
        <f>+$R$1*Q212</f>
        <v>1040.8200000000002</v>
      </c>
      <c r="S212" s="89">
        <f t="shared" si="35"/>
        <v>1040.8200000000002</v>
      </c>
      <c r="T212" s="88" t="s">
        <v>216</v>
      </c>
    </row>
    <row r="213" spans="1:19" ht="12.75" outlineLevel="1">
      <c r="A213" s="128" t="s">
        <v>1195</v>
      </c>
      <c r="I213" s="116">
        <f>SUBTOTAL(9,I200:I212)</f>
        <v>838</v>
      </c>
      <c r="J213" s="104">
        <f>SUBTOTAL(9,J200:J212)</f>
        <v>297.06299999999993</v>
      </c>
      <c r="K213" s="103"/>
      <c r="L213" s="104">
        <f aca="true" t="shared" si="36" ref="L213:S213">SUBTOTAL(9,L200:L212)</f>
        <v>54.999999999999986</v>
      </c>
      <c r="M213" s="104">
        <f t="shared" si="36"/>
        <v>0</v>
      </c>
      <c r="N213" s="103">
        <f t="shared" si="36"/>
        <v>0.25</v>
      </c>
      <c r="O213" s="104">
        <f t="shared" si="36"/>
        <v>18</v>
      </c>
      <c r="P213" s="104">
        <f t="shared" si="36"/>
        <v>180</v>
      </c>
      <c r="Q213" s="103">
        <f t="shared" si="36"/>
        <v>0.332</v>
      </c>
      <c r="R213" s="104">
        <f t="shared" si="36"/>
        <v>1040.8200000000002</v>
      </c>
      <c r="S213" s="104">
        <f t="shared" si="36"/>
        <v>1590.8830000000003</v>
      </c>
    </row>
    <row r="214" spans="1:19" ht="12.75" outlineLevel="2">
      <c r="A214" s="88" t="s">
        <v>246</v>
      </c>
      <c r="B214" s="88" t="s">
        <v>233</v>
      </c>
      <c r="C214" s="88" t="s">
        <v>247</v>
      </c>
      <c r="D214" s="88" t="s">
        <v>244</v>
      </c>
      <c r="E214" s="88" t="s">
        <v>42</v>
      </c>
      <c r="F214" s="88" t="s">
        <v>245</v>
      </c>
      <c r="G214" s="88" t="s">
        <v>8</v>
      </c>
      <c r="H214" s="88" t="s">
        <v>28</v>
      </c>
      <c r="I214" s="2">
        <v>2</v>
      </c>
      <c r="J214" s="89">
        <v>1.5</v>
      </c>
      <c r="K214" s="1">
        <v>0.06</v>
      </c>
      <c r="L214" s="89">
        <v>0.12</v>
      </c>
      <c r="M214" s="89"/>
      <c r="N214" s="1"/>
      <c r="O214" s="89"/>
      <c r="P214" s="89"/>
      <c r="R214" s="89"/>
      <c r="S214" s="89">
        <f aca="true" t="shared" si="37" ref="S214:S222">+R214+P214+O214+M214+L214+J214</f>
        <v>1.62</v>
      </c>
    </row>
    <row r="215" spans="1:19" ht="12.75" outlineLevel="2">
      <c r="A215" s="88" t="s">
        <v>246</v>
      </c>
      <c r="B215" s="88" t="s">
        <v>233</v>
      </c>
      <c r="C215" s="88" t="s">
        <v>247</v>
      </c>
      <c r="D215" s="88" t="s">
        <v>244</v>
      </c>
      <c r="E215" s="88" t="s">
        <v>42</v>
      </c>
      <c r="F215" s="88" t="s">
        <v>245</v>
      </c>
      <c r="G215" s="88" t="s">
        <v>8</v>
      </c>
      <c r="H215" s="88" t="s">
        <v>16</v>
      </c>
      <c r="I215" s="2">
        <v>116</v>
      </c>
      <c r="J215" s="89">
        <v>47.9</v>
      </c>
      <c r="K215" s="1">
        <v>0.06</v>
      </c>
      <c r="L215" s="89">
        <v>6.96</v>
      </c>
      <c r="M215" s="89"/>
      <c r="N215" s="1"/>
      <c r="O215" s="89"/>
      <c r="P215" s="89"/>
      <c r="R215" s="89"/>
      <c r="S215" s="89">
        <f t="shared" si="37"/>
        <v>54.86</v>
      </c>
    </row>
    <row r="216" spans="1:19" ht="12.75" outlineLevel="2">
      <c r="A216" s="88" t="s">
        <v>246</v>
      </c>
      <c r="B216" s="88" t="s">
        <v>233</v>
      </c>
      <c r="C216" s="88" t="s">
        <v>247</v>
      </c>
      <c r="D216" s="88" t="s">
        <v>244</v>
      </c>
      <c r="E216" s="88" t="s">
        <v>42</v>
      </c>
      <c r="F216" s="88" t="s">
        <v>245</v>
      </c>
      <c r="G216" s="88" t="s">
        <v>8</v>
      </c>
      <c r="H216" s="88" t="s">
        <v>18</v>
      </c>
      <c r="I216" s="2">
        <v>102</v>
      </c>
      <c r="J216" s="89">
        <v>41.46</v>
      </c>
      <c r="K216" s="1">
        <v>0.06</v>
      </c>
      <c r="L216" s="89">
        <v>6.12</v>
      </c>
      <c r="M216" s="89"/>
      <c r="N216" s="1"/>
      <c r="O216" s="89"/>
      <c r="P216" s="89"/>
      <c r="R216" s="89"/>
      <c r="S216" s="89">
        <f t="shared" si="37"/>
        <v>47.58</v>
      </c>
    </row>
    <row r="217" spans="1:19" ht="12.75" outlineLevel="2">
      <c r="A217" s="88" t="s">
        <v>246</v>
      </c>
      <c r="B217" s="88" t="s">
        <v>233</v>
      </c>
      <c r="C217" s="88" t="s">
        <v>247</v>
      </c>
      <c r="D217" s="88" t="s">
        <v>244</v>
      </c>
      <c r="E217" s="88" t="s">
        <v>42</v>
      </c>
      <c r="F217" s="88" t="s">
        <v>245</v>
      </c>
      <c r="G217" s="88" t="s">
        <v>8</v>
      </c>
      <c r="H217" s="88" t="s">
        <v>19</v>
      </c>
      <c r="I217" s="2">
        <v>362</v>
      </c>
      <c r="J217" s="89">
        <v>155.374</v>
      </c>
      <c r="K217" s="1">
        <v>0.06</v>
      </c>
      <c r="L217" s="89">
        <v>21.72</v>
      </c>
      <c r="M217" s="89"/>
      <c r="N217" s="1"/>
      <c r="O217" s="89"/>
      <c r="P217" s="89"/>
      <c r="R217" s="89"/>
      <c r="S217" s="89">
        <f t="shared" si="37"/>
        <v>177.094</v>
      </c>
    </row>
    <row r="218" spans="1:19" ht="12.75" outlineLevel="2">
      <c r="A218" s="88" t="s">
        <v>246</v>
      </c>
      <c r="B218" s="88" t="s">
        <v>233</v>
      </c>
      <c r="C218" s="88" t="s">
        <v>247</v>
      </c>
      <c r="D218" s="88" t="s">
        <v>244</v>
      </c>
      <c r="E218" s="88" t="s">
        <v>42</v>
      </c>
      <c r="F218" s="88" t="s">
        <v>245</v>
      </c>
      <c r="G218" s="88" t="s">
        <v>8</v>
      </c>
      <c r="H218" s="88" t="s">
        <v>29</v>
      </c>
      <c r="I218" s="2">
        <v>2</v>
      </c>
      <c r="J218" s="89">
        <v>1.02</v>
      </c>
      <c r="K218" s="1">
        <v>0.06</v>
      </c>
      <c r="L218" s="89">
        <v>0.12</v>
      </c>
      <c r="M218" s="89"/>
      <c r="N218" s="1"/>
      <c r="O218" s="89"/>
      <c r="P218" s="89"/>
      <c r="R218" s="89"/>
      <c r="S218" s="89">
        <f t="shared" si="37"/>
        <v>1.1400000000000001</v>
      </c>
    </row>
    <row r="219" spans="1:19" ht="12.75" outlineLevel="2">
      <c r="A219" s="88" t="s">
        <v>246</v>
      </c>
      <c r="B219" s="88" t="s">
        <v>233</v>
      </c>
      <c r="C219" s="88" t="s">
        <v>247</v>
      </c>
      <c r="D219" s="88" t="s">
        <v>244</v>
      </c>
      <c r="E219" s="88" t="s">
        <v>42</v>
      </c>
      <c r="F219" s="88" t="s">
        <v>245</v>
      </c>
      <c r="G219" s="88" t="s">
        <v>8</v>
      </c>
      <c r="H219" s="88" t="s">
        <v>31</v>
      </c>
      <c r="I219" s="2">
        <v>28</v>
      </c>
      <c r="J219" s="89">
        <v>8.708</v>
      </c>
      <c r="K219" s="1">
        <v>0.1</v>
      </c>
      <c r="L219" s="89">
        <v>2.8</v>
      </c>
      <c r="M219" s="89"/>
      <c r="N219" s="1"/>
      <c r="O219" s="89"/>
      <c r="P219" s="89"/>
      <c r="R219" s="89"/>
      <c r="S219" s="89">
        <f t="shared" si="37"/>
        <v>11.508</v>
      </c>
    </row>
    <row r="220" spans="1:19" ht="12.75" outlineLevel="2">
      <c r="A220" s="88" t="s">
        <v>246</v>
      </c>
      <c r="B220" s="88" t="s">
        <v>233</v>
      </c>
      <c r="C220" s="88" t="s">
        <v>247</v>
      </c>
      <c r="D220" s="88" t="s">
        <v>244</v>
      </c>
      <c r="E220" s="88" t="s">
        <v>42</v>
      </c>
      <c r="F220" s="88" t="s">
        <v>245</v>
      </c>
      <c r="G220" s="88" t="s">
        <v>8</v>
      </c>
      <c r="H220" s="88" t="s">
        <v>32</v>
      </c>
      <c r="I220" s="2">
        <v>1</v>
      </c>
      <c r="J220" s="89">
        <v>0.39</v>
      </c>
      <c r="K220" s="1">
        <v>0.06</v>
      </c>
      <c r="L220" s="89">
        <v>0.06</v>
      </c>
      <c r="M220" s="89"/>
      <c r="N220" s="1"/>
      <c r="O220" s="89"/>
      <c r="P220" s="89"/>
      <c r="R220" s="89"/>
      <c r="S220" s="89">
        <f t="shared" si="37"/>
        <v>0.45</v>
      </c>
    </row>
    <row r="221" spans="1:19" ht="12.75" outlineLevel="2">
      <c r="A221" s="88" t="s">
        <v>246</v>
      </c>
      <c r="B221" s="88" t="s">
        <v>233</v>
      </c>
      <c r="C221" s="88" t="s">
        <v>247</v>
      </c>
      <c r="D221" s="88" t="s">
        <v>244</v>
      </c>
      <c r="E221" s="88" t="s">
        <v>42</v>
      </c>
      <c r="F221" s="88" t="s">
        <v>245</v>
      </c>
      <c r="G221" s="88" t="s">
        <v>8</v>
      </c>
      <c r="H221" s="88" t="s">
        <v>21</v>
      </c>
      <c r="I221" s="2">
        <v>341</v>
      </c>
      <c r="J221" s="89">
        <v>105.544</v>
      </c>
      <c r="K221" s="1">
        <v>0.1</v>
      </c>
      <c r="L221" s="89">
        <v>34.1</v>
      </c>
      <c r="M221" s="89"/>
      <c r="N221" s="1"/>
      <c r="O221" s="89"/>
      <c r="P221" s="89"/>
      <c r="R221" s="89"/>
      <c r="S221" s="89">
        <f t="shared" si="37"/>
        <v>139.644</v>
      </c>
    </row>
    <row r="222" spans="1:19" ht="12.75" outlineLevel="2">
      <c r="A222" s="88" t="s">
        <v>246</v>
      </c>
      <c r="B222" s="88" t="s">
        <v>233</v>
      </c>
      <c r="C222" s="88" t="s">
        <v>247</v>
      </c>
      <c r="D222" s="88" t="s">
        <v>244</v>
      </c>
      <c r="E222" s="88" t="s">
        <v>42</v>
      </c>
      <c r="F222" s="88" t="s">
        <v>245</v>
      </c>
      <c r="G222" s="88" t="s">
        <v>22</v>
      </c>
      <c r="H222" s="88" t="s">
        <v>23</v>
      </c>
      <c r="I222" s="90"/>
      <c r="J222" s="89"/>
      <c r="L222" s="89"/>
      <c r="M222" s="89"/>
      <c r="N222" s="1"/>
      <c r="O222" s="89"/>
      <c r="P222" s="89">
        <v>180</v>
      </c>
      <c r="R222" s="89"/>
      <c r="S222" s="89">
        <f t="shared" si="37"/>
        <v>180</v>
      </c>
    </row>
    <row r="223" spans="1:19" ht="12.75" outlineLevel="1">
      <c r="A223" s="128" t="s">
        <v>1183</v>
      </c>
      <c r="I223" s="116">
        <f>SUBTOTAL(9,I214:I222)</f>
        <v>954</v>
      </c>
      <c r="J223" s="104">
        <f>SUBTOTAL(9,J214:J222)</f>
        <v>361.89599999999996</v>
      </c>
      <c r="K223" s="103"/>
      <c r="L223" s="104">
        <f aca="true" t="shared" si="38" ref="L223:S223">SUBTOTAL(9,L214:L222)</f>
        <v>72</v>
      </c>
      <c r="M223" s="104">
        <f t="shared" si="38"/>
        <v>0</v>
      </c>
      <c r="N223" s="103">
        <f t="shared" si="38"/>
        <v>0</v>
      </c>
      <c r="O223" s="104">
        <f t="shared" si="38"/>
        <v>0</v>
      </c>
      <c r="P223" s="104">
        <f t="shared" si="38"/>
        <v>180</v>
      </c>
      <c r="Q223" s="103">
        <f t="shared" si="38"/>
        <v>0</v>
      </c>
      <c r="R223" s="104">
        <f t="shared" si="38"/>
        <v>0</v>
      </c>
      <c r="S223" s="104">
        <f t="shared" si="38"/>
        <v>613.896</v>
      </c>
    </row>
    <row r="224" spans="1:19" ht="12.75" outlineLevel="2">
      <c r="A224" s="88" t="s">
        <v>278</v>
      </c>
      <c r="B224" s="88" t="s">
        <v>233</v>
      </c>
      <c r="C224" s="88" t="s">
        <v>238</v>
      </c>
      <c r="D224" s="88" t="s">
        <v>279</v>
      </c>
      <c r="E224" s="88" t="s">
        <v>123</v>
      </c>
      <c r="F224" s="88" t="s">
        <v>280</v>
      </c>
      <c r="G224" s="88" t="s">
        <v>8</v>
      </c>
      <c r="H224" s="88" t="s">
        <v>16</v>
      </c>
      <c r="I224" s="2">
        <v>25</v>
      </c>
      <c r="J224" s="89">
        <v>10.25</v>
      </c>
      <c r="K224" s="1">
        <v>0.06</v>
      </c>
      <c r="L224" s="89">
        <v>1.5</v>
      </c>
      <c r="M224" s="89"/>
      <c r="N224" s="1"/>
      <c r="O224" s="89"/>
      <c r="P224" s="89"/>
      <c r="Q224" s="1"/>
      <c r="R224" s="89"/>
      <c r="S224" s="89">
        <f aca="true" t="shared" si="39" ref="S224:S234">+R224+P224+O224+M224+L224+J224</f>
        <v>11.75</v>
      </c>
    </row>
    <row r="225" spans="1:19" ht="12.75" outlineLevel="2">
      <c r="A225" s="88" t="s">
        <v>278</v>
      </c>
      <c r="B225" s="88" t="s">
        <v>233</v>
      </c>
      <c r="C225" s="88" t="s">
        <v>238</v>
      </c>
      <c r="D225" s="88" t="s">
        <v>279</v>
      </c>
      <c r="E225" s="88" t="s">
        <v>123</v>
      </c>
      <c r="F225" s="88" t="s">
        <v>280</v>
      </c>
      <c r="G225" s="88" t="s">
        <v>8</v>
      </c>
      <c r="H225" s="88" t="s">
        <v>18</v>
      </c>
      <c r="I225" s="2">
        <v>2</v>
      </c>
      <c r="J225" s="89">
        <v>0.78</v>
      </c>
      <c r="K225" s="1">
        <v>0.06</v>
      </c>
      <c r="L225" s="89">
        <v>0.12</v>
      </c>
      <c r="M225" s="89"/>
      <c r="N225" s="1"/>
      <c r="O225" s="89"/>
      <c r="P225" s="89"/>
      <c r="Q225" s="1"/>
      <c r="R225" s="89"/>
      <c r="S225" s="89">
        <f t="shared" si="39"/>
        <v>0.9</v>
      </c>
    </row>
    <row r="226" spans="1:19" ht="12.75" outlineLevel="2">
      <c r="A226" s="88" t="s">
        <v>278</v>
      </c>
      <c r="B226" s="88" t="s">
        <v>233</v>
      </c>
      <c r="C226" s="88" t="s">
        <v>238</v>
      </c>
      <c r="D226" s="88" t="s">
        <v>279</v>
      </c>
      <c r="E226" s="88" t="s">
        <v>123</v>
      </c>
      <c r="F226" s="88" t="s">
        <v>280</v>
      </c>
      <c r="G226" s="88" t="s">
        <v>8</v>
      </c>
      <c r="H226" s="88" t="s">
        <v>19</v>
      </c>
      <c r="I226" s="2">
        <v>97</v>
      </c>
      <c r="J226" s="89">
        <v>39.99</v>
      </c>
      <c r="K226" s="1">
        <v>0.06</v>
      </c>
      <c r="L226" s="89">
        <v>5.82</v>
      </c>
      <c r="M226" s="89"/>
      <c r="N226" s="1"/>
      <c r="O226" s="89"/>
      <c r="P226" s="89"/>
      <c r="Q226" s="1"/>
      <c r="R226" s="89"/>
      <c r="S226" s="89">
        <f t="shared" si="39"/>
        <v>45.81</v>
      </c>
    </row>
    <row r="227" spans="1:19" ht="12.75" outlineLevel="2">
      <c r="A227" s="88" t="s">
        <v>278</v>
      </c>
      <c r="B227" s="88" t="s">
        <v>233</v>
      </c>
      <c r="C227" s="88" t="s">
        <v>238</v>
      </c>
      <c r="D227" s="88" t="s">
        <v>279</v>
      </c>
      <c r="E227" s="88" t="s">
        <v>123</v>
      </c>
      <c r="F227" s="88" t="s">
        <v>280</v>
      </c>
      <c r="G227" s="88" t="s">
        <v>8</v>
      </c>
      <c r="H227" s="88" t="s">
        <v>51</v>
      </c>
      <c r="I227" s="2">
        <v>0</v>
      </c>
      <c r="J227" s="89">
        <v>60</v>
      </c>
      <c r="K227" s="1"/>
      <c r="L227" s="89">
        <v>0</v>
      </c>
      <c r="M227" s="89"/>
      <c r="N227" s="1"/>
      <c r="O227" s="89"/>
      <c r="P227" s="89"/>
      <c r="Q227" s="1"/>
      <c r="R227" s="89"/>
      <c r="S227" s="89">
        <f t="shared" si="39"/>
        <v>60</v>
      </c>
    </row>
    <row r="228" spans="1:19" ht="12.75" outlineLevel="2">
      <c r="A228" s="88" t="s">
        <v>278</v>
      </c>
      <c r="B228" s="88" t="s">
        <v>233</v>
      </c>
      <c r="C228" s="88" t="s">
        <v>238</v>
      </c>
      <c r="D228" s="88" t="s">
        <v>279</v>
      </c>
      <c r="E228" s="88" t="s">
        <v>123</v>
      </c>
      <c r="F228" s="88" t="s">
        <v>280</v>
      </c>
      <c r="G228" s="88" t="s">
        <v>8</v>
      </c>
      <c r="H228" s="88" t="s">
        <v>31</v>
      </c>
      <c r="I228" s="2">
        <v>4225</v>
      </c>
      <c r="J228" s="89">
        <v>1003.6220000000002</v>
      </c>
      <c r="K228" s="1">
        <v>0.1</v>
      </c>
      <c r="L228" s="89">
        <v>422.5</v>
      </c>
      <c r="M228" s="89"/>
      <c r="N228" s="1"/>
      <c r="O228" s="89"/>
      <c r="P228" s="89"/>
      <c r="Q228" s="1"/>
      <c r="R228" s="89"/>
      <c r="S228" s="89">
        <f t="shared" si="39"/>
        <v>1426.1220000000003</v>
      </c>
    </row>
    <row r="229" spans="1:19" ht="12.75" outlineLevel="2">
      <c r="A229" s="88" t="s">
        <v>278</v>
      </c>
      <c r="B229" s="88" t="s">
        <v>233</v>
      </c>
      <c r="C229" s="88" t="s">
        <v>238</v>
      </c>
      <c r="D229" s="88" t="s">
        <v>279</v>
      </c>
      <c r="E229" s="88" t="s">
        <v>123</v>
      </c>
      <c r="F229" s="88" t="s">
        <v>280</v>
      </c>
      <c r="G229" s="88" t="s">
        <v>8</v>
      </c>
      <c r="H229" s="88" t="s">
        <v>21</v>
      </c>
      <c r="I229" s="2">
        <v>17811</v>
      </c>
      <c r="J229" s="89">
        <v>5252.927</v>
      </c>
      <c r="K229" s="1">
        <v>0.1</v>
      </c>
      <c r="L229" s="89">
        <v>1781.1</v>
      </c>
      <c r="M229" s="89"/>
      <c r="N229" s="1"/>
      <c r="O229" s="89"/>
      <c r="P229" s="89"/>
      <c r="Q229" s="1"/>
      <c r="R229" s="89"/>
      <c r="S229" s="89">
        <f t="shared" si="39"/>
        <v>7034.027</v>
      </c>
    </row>
    <row r="230" spans="1:19" ht="12.75" outlineLevel="2">
      <c r="A230" s="88" t="s">
        <v>278</v>
      </c>
      <c r="B230" s="88" t="s">
        <v>233</v>
      </c>
      <c r="C230" s="88" t="s">
        <v>238</v>
      </c>
      <c r="D230" s="88" t="s">
        <v>279</v>
      </c>
      <c r="E230" s="88" t="s">
        <v>123</v>
      </c>
      <c r="F230" s="88" t="s">
        <v>280</v>
      </c>
      <c r="G230" s="88" t="s">
        <v>8</v>
      </c>
      <c r="H230" s="88" t="s">
        <v>61</v>
      </c>
      <c r="I230" s="2">
        <v>1</v>
      </c>
      <c r="J230" s="89">
        <v>0.293</v>
      </c>
      <c r="K230" s="1">
        <v>0.06</v>
      </c>
      <c r="L230" s="89">
        <v>0.06</v>
      </c>
      <c r="M230" s="89"/>
      <c r="N230" s="1"/>
      <c r="O230" s="89"/>
      <c r="P230" s="89"/>
      <c r="Q230" s="1"/>
      <c r="R230" s="89"/>
      <c r="S230" s="89">
        <f t="shared" si="39"/>
        <v>0.353</v>
      </c>
    </row>
    <row r="231" spans="1:19" ht="12.75" outlineLevel="2">
      <c r="A231" s="88" t="s">
        <v>278</v>
      </c>
      <c r="B231" s="88" t="s">
        <v>233</v>
      </c>
      <c r="C231" s="88" t="s">
        <v>238</v>
      </c>
      <c r="D231" s="88" t="s">
        <v>279</v>
      </c>
      <c r="E231" s="88" t="s">
        <v>123</v>
      </c>
      <c r="F231" s="88" t="s">
        <v>280</v>
      </c>
      <c r="G231" s="88" t="s">
        <v>22</v>
      </c>
      <c r="H231" s="88" t="s">
        <v>23</v>
      </c>
      <c r="I231" s="90"/>
      <c r="J231" s="89"/>
      <c r="L231" s="89"/>
      <c r="M231" s="89"/>
      <c r="N231" s="1"/>
      <c r="O231" s="89"/>
      <c r="P231" s="89">
        <v>180</v>
      </c>
      <c r="Q231" s="1"/>
      <c r="R231" s="89"/>
      <c r="S231" s="89">
        <f t="shared" si="39"/>
        <v>180</v>
      </c>
    </row>
    <row r="232" spans="1:21" ht="12.75" outlineLevel="2">
      <c r="A232" s="88" t="s">
        <v>278</v>
      </c>
      <c r="B232" s="88" t="s">
        <v>233</v>
      </c>
      <c r="C232" s="88" t="s">
        <v>238</v>
      </c>
      <c r="D232" s="88" t="s">
        <v>279</v>
      </c>
      <c r="E232" s="88" t="s">
        <v>123</v>
      </c>
      <c r="F232" s="88" t="s">
        <v>280</v>
      </c>
      <c r="G232" s="88" t="s">
        <v>22</v>
      </c>
      <c r="H232" s="88" t="s">
        <v>265</v>
      </c>
      <c r="J232" s="89"/>
      <c r="K232" s="1"/>
      <c r="L232" s="89"/>
      <c r="M232" s="89">
        <v>1013.86</v>
      </c>
      <c r="N232" s="1"/>
      <c r="O232" s="89"/>
      <c r="P232" s="89"/>
      <c r="Q232" s="1"/>
      <c r="R232" s="89"/>
      <c r="S232" s="89">
        <f t="shared" si="39"/>
        <v>1013.86</v>
      </c>
      <c r="U232" s="2" t="s">
        <v>935</v>
      </c>
    </row>
    <row r="233" spans="1:19" ht="12.75" outlineLevel="2">
      <c r="A233" s="88" t="s">
        <v>278</v>
      </c>
      <c r="B233" s="88" t="s">
        <v>233</v>
      </c>
      <c r="C233" s="88" t="s">
        <v>238</v>
      </c>
      <c r="D233" s="88" t="s">
        <v>279</v>
      </c>
      <c r="E233" s="88" t="s">
        <v>123</v>
      </c>
      <c r="F233" s="88" t="s">
        <v>280</v>
      </c>
      <c r="G233" s="88" t="s">
        <v>22</v>
      </c>
      <c r="H233" s="88" t="s">
        <v>62</v>
      </c>
      <c r="I233" s="2"/>
      <c r="J233" s="89"/>
      <c r="K233" s="1"/>
      <c r="L233" s="89"/>
      <c r="M233" s="89"/>
      <c r="N233" s="1">
        <v>1</v>
      </c>
      <c r="O233" s="89">
        <f>+$O$1*N233</f>
        <v>72</v>
      </c>
      <c r="P233" s="89"/>
      <c r="Q233" s="1"/>
      <c r="R233" s="89"/>
      <c r="S233" s="89">
        <f t="shared" si="39"/>
        <v>72</v>
      </c>
    </row>
    <row r="234" spans="1:20" ht="12.75" outlineLevel="2">
      <c r="A234" s="88" t="s">
        <v>278</v>
      </c>
      <c r="B234" s="88" t="s">
        <v>233</v>
      </c>
      <c r="C234" s="88" t="s">
        <v>238</v>
      </c>
      <c r="D234" s="88" t="s">
        <v>279</v>
      </c>
      <c r="E234" s="88" t="s">
        <v>123</v>
      </c>
      <c r="F234" s="88" t="s">
        <v>280</v>
      </c>
      <c r="G234" s="88" t="s">
        <v>22</v>
      </c>
      <c r="H234" s="88" t="s">
        <v>24</v>
      </c>
      <c r="I234" s="2"/>
      <c r="J234" s="89"/>
      <c r="K234" s="1"/>
      <c r="L234" s="89"/>
      <c r="M234" s="89"/>
      <c r="N234" s="1"/>
      <c r="O234" s="89"/>
      <c r="P234" s="89"/>
      <c r="Q234" s="1">
        <v>0.332</v>
      </c>
      <c r="R234" s="89">
        <f>+$R$1*Q234</f>
        <v>1040.8200000000002</v>
      </c>
      <c r="S234" s="89">
        <f t="shared" si="39"/>
        <v>1040.8200000000002</v>
      </c>
      <c r="T234" s="88" t="s">
        <v>216</v>
      </c>
    </row>
    <row r="235" spans="1:19" ht="12.75" outlineLevel="1">
      <c r="A235" s="128" t="s">
        <v>1203</v>
      </c>
      <c r="I235" s="116">
        <f>SUBTOTAL(9,I224:I234)</f>
        <v>22161</v>
      </c>
      <c r="J235" s="104">
        <f>SUBTOTAL(9,J224:J234)</f>
        <v>6367.861999999999</v>
      </c>
      <c r="K235" s="103"/>
      <c r="L235" s="104">
        <f aca="true" t="shared" si="40" ref="L235:S235">SUBTOTAL(9,L224:L234)</f>
        <v>2211.1</v>
      </c>
      <c r="M235" s="104">
        <f t="shared" si="40"/>
        <v>1013.86</v>
      </c>
      <c r="N235" s="103">
        <f t="shared" si="40"/>
        <v>1</v>
      </c>
      <c r="O235" s="104">
        <f t="shared" si="40"/>
        <v>72</v>
      </c>
      <c r="P235" s="104">
        <f t="shared" si="40"/>
        <v>180</v>
      </c>
      <c r="Q235" s="103">
        <f t="shared" si="40"/>
        <v>0.332</v>
      </c>
      <c r="R235" s="104">
        <f t="shared" si="40"/>
        <v>1040.8200000000002</v>
      </c>
      <c r="S235" s="104">
        <f t="shared" si="40"/>
        <v>10885.642</v>
      </c>
    </row>
    <row r="236" spans="1:21" ht="12.75" outlineLevel="2">
      <c r="A236" s="88" t="s">
        <v>303</v>
      </c>
      <c r="B236" s="88" t="s">
        <v>233</v>
      </c>
      <c r="C236" s="88" t="s">
        <v>304</v>
      </c>
      <c r="D236" s="88" t="s">
        <v>305</v>
      </c>
      <c r="E236" s="88" t="s">
        <v>42</v>
      </c>
      <c r="F236" s="88" t="s">
        <v>306</v>
      </c>
      <c r="G236" s="88" t="s">
        <v>22</v>
      </c>
      <c r="H236" s="88" t="s">
        <v>24</v>
      </c>
      <c r="I236" s="2"/>
      <c r="J236" s="89"/>
      <c r="K236" s="1"/>
      <c r="L236" s="89"/>
      <c r="M236" s="89"/>
      <c r="N236" s="1"/>
      <c r="O236" s="89"/>
      <c r="P236" s="89"/>
      <c r="Q236" s="1">
        <v>0.2</v>
      </c>
      <c r="R236" s="89">
        <f>+$R$1*Q236</f>
        <v>627</v>
      </c>
      <c r="S236" s="89">
        <f>+R236+P236+O236+M236+L236+J236</f>
        <v>627</v>
      </c>
      <c r="T236" s="88" t="s">
        <v>307</v>
      </c>
      <c r="U236" s="88" t="s">
        <v>308</v>
      </c>
    </row>
    <row r="237" spans="1:19" ht="12.75" outlineLevel="1">
      <c r="A237" s="128" t="s">
        <v>1179</v>
      </c>
      <c r="I237" s="116">
        <f>SUBTOTAL(9,I236:I236)</f>
        <v>0</v>
      </c>
      <c r="J237" s="104">
        <f>SUBTOTAL(9,J236:J236)</f>
        <v>0</v>
      </c>
      <c r="K237" s="103"/>
      <c r="L237" s="104">
        <f aca="true" t="shared" si="41" ref="L237:S237">SUBTOTAL(9,L236:L236)</f>
        <v>0</v>
      </c>
      <c r="M237" s="104">
        <f t="shared" si="41"/>
        <v>0</v>
      </c>
      <c r="N237" s="103">
        <f t="shared" si="41"/>
        <v>0</v>
      </c>
      <c r="O237" s="104">
        <f t="shared" si="41"/>
        <v>0</v>
      </c>
      <c r="P237" s="104">
        <f t="shared" si="41"/>
        <v>0</v>
      </c>
      <c r="Q237" s="103">
        <f t="shared" si="41"/>
        <v>0.2</v>
      </c>
      <c r="R237" s="104">
        <f t="shared" si="41"/>
        <v>627</v>
      </c>
      <c r="S237" s="104">
        <f t="shared" si="41"/>
        <v>627</v>
      </c>
    </row>
    <row r="238" spans="1:19" ht="12.75" outlineLevel="2">
      <c r="A238" s="88" t="s">
        <v>281</v>
      </c>
      <c r="B238" s="88" t="s">
        <v>233</v>
      </c>
      <c r="C238" s="88" t="s">
        <v>247</v>
      </c>
      <c r="D238" s="88" t="s">
        <v>282</v>
      </c>
      <c r="E238" s="88" t="s">
        <v>123</v>
      </c>
      <c r="F238" s="88" t="s">
        <v>283</v>
      </c>
      <c r="G238" s="88" t="s">
        <v>8</v>
      </c>
      <c r="H238" s="88" t="s">
        <v>16</v>
      </c>
      <c r="I238" s="2">
        <v>28</v>
      </c>
      <c r="J238" s="89">
        <v>9.83</v>
      </c>
      <c r="K238" s="1">
        <v>0.06</v>
      </c>
      <c r="L238" s="89">
        <v>1.68</v>
      </c>
      <c r="M238" s="89"/>
      <c r="N238" s="1"/>
      <c r="O238" s="89"/>
      <c r="P238" s="89"/>
      <c r="Q238" s="1"/>
      <c r="R238" s="89"/>
      <c r="S238" s="89">
        <f aca="true" t="shared" si="42" ref="S238:S247">+R238+P238+O238+M238+L238+J238</f>
        <v>11.51</v>
      </c>
    </row>
    <row r="239" spans="1:19" ht="12.75" outlineLevel="2">
      <c r="A239" s="88" t="s">
        <v>281</v>
      </c>
      <c r="B239" s="88" t="s">
        <v>233</v>
      </c>
      <c r="C239" s="88" t="s">
        <v>247</v>
      </c>
      <c r="D239" s="88" t="s">
        <v>282</v>
      </c>
      <c r="E239" s="88" t="s">
        <v>123</v>
      </c>
      <c r="F239" s="88" t="s">
        <v>283</v>
      </c>
      <c r="G239" s="88" t="s">
        <v>8</v>
      </c>
      <c r="H239" s="88" t="s">
        <v>18</v>
      </c>
      <c r="I239" s="2">
        <v>3</v>
      </c>
      <c r="J239" s="89">
        <v>1.41</v>
      </c>
      <c r="K239" s="1">
        <v>0.06</v>
      </c>
      <c r="L239" s="89">
        <v>0.18</v>
      </c>
      <c r="M239" s="89"/>
      <c r="N239" s="1"/>
      <c r="O239" s="89"/>
      <c r="P239" s="89"/>
      <c r="Q239" s="1"/>
      <c r="R239" s="89"/>
      <c r="S239" s="89">
        <f t="shared" si="42"/>
        <v>1.5899999999999999</v>
      </c>
    </row>
    <row r="240" spans="1:19" ht="12.75" outlineLevel="2">
      <c r="A240" s="88" t="s">
        <v>281</v>
      </c>
      <c r="B240" s="88" t="s">
        <v>233</v>
      </c>
      <c r="C240" s="88" t="s">
        <v>247</v>
      </c>
      <c r="D240" s="88" t="s">
        <v>282</v>
      </c>
      <c r="E240" s="88" t="s">
        <v>123</v>
      </c>
      <c r="F240" s="88" t="s">
        <v>283</v>
      </c>
      <c r="G240" s="88" t="s">
        <v>8</v>
      </c>
      <c r="H240" s="88" t="s">
        <v>19</v>
      </c>
      <c r="I240" s="2">
        <v>79</v>
      </c>
      <c r="J240" s="89">
        <v>42.41</v>
      </c>
      <c r="K240" s="1">
        <v>0.06</v>
      </c>
      <c r="L240" s="89">
        <v>4.74</v>
      </c>
      <c r="M240" s="89"/>
      <c r="N240" s="1"/>
      <c r="O240" s="89"/>
      <c r="P240" s="89"/>
      <c r="Q240" s="1"/>
      <c r="R240" s="89"/>
      <c r="S240" s="89">
        <f t="shared" si="42"/>
        <v>47.15</v>
      </c>
    </row>
    <row r="241" spans="1:19" ht="12.75" outlineLevel="2">
      <c r="A241" s="88" t="s">
        <v>281</v>
      </c>
      <c r="B241" s="88" t="s">
        <v>233</v>
      </c>
      <c r="C241" s="88" t="s">
        <v>247</v>
      </c>
      <c r="D241" s="88" t="s">
        <v>282</v>
      </c>
      <c r="E241" s="88" t="s">
        <v>123</v>
      </c>
      <c r="F241" s="88" t="s">
        <v>283</v>
      </c>
      <c r="G241" s="88" t="s">
        <v>8</v>
      </c>
      <c r="H241" s="88" t="s">
        <v>29</v>
      </c>
      <c r="I241" s="2">
        <v>2</v>
      </c>
      <c r="J241" s="89">
        <v>0.78</v>
      </c>
      <c r="K241" s="1">
        <v>0.06</v>
      </c>
      <c r="L241" s="89">
        <v>0.12</v>
      </c>
      <c r="M241" s="89"/>
      <c r="N241" s="1"/>
      <c r="O241" s="89"/>
      <c r="P241" s="89"/>
      <c r="Q241" s="1"/>
      <c r="R241" s="89"/>
      <c r="S241" s="89">
        <f t="shared" si="42"/>
        <v>0.9</v>
      </c>
    </row>
    <row r="242" spans="1:19" ht="12.75" outlineLevel="2">
      <c r="A242" s="88" t="s">
        <v>281</v>
      </c>
      <c r="B242" s="88" t="s">
        <v>233</v>
      </c>
      <c r="C242" s="88" t="s">
        <v>247</v>
      </c>
      <c r="D242" s="88" t="s">
        <v>282</v>
      </c>
      <c r="E242" s="88" t="s">
        <v>123</v>
      </c>
      <c r="F242" s="88" t="s">
        <v>283</v>
      </c>
      <c r="G242" s="88" t="s">
        <v>8</v>
      </c>
      <c r="H242" s="88" t="s">
        <v>31</v>
      </c>
      <c r="I242" s="2">
        <v>5</v>
      </c>
      <c r="J242" s="89">
        <v>1.465</v>
      </c>
      <c r="K242" s="1">
        <v>0.1</v>
      </c>
      <c r="L242" s="89">
        <v>0.5</v>
      </c>
      <c r="M242" s="89"/>
      <c r="N242" s="1"/>
      <c r="O242" s="89"/>
      <c r="P242" s="89"/>
      <c r="Q242" s="1"/>
      <c r="R242" s="89"/>
      <c r="S242" s="89">
        <f t="shared" si="42"/>
        <v>1.965</v>
      </c>
    </row>
    <row r="243" spans="1:19" ht="12.75" outlineLevel="2">
      <c r="A243" s="88" t="s">
        <v>281</v>
      </c>
      <c r="B243" s="88" t="s">
        <v>233</v>
      </c>
      <c r="C243" s="88" t="s">
        <v>247</v>
      </c>
      <c r="D243" s="88" t="s">
        <v>282</v>
      </c>
      <c r="E243" s="88" t="s">
        <v>123</v>
      </c>
      <c r="F243" s="88" t="s">
        <v>283</v>
      </c>
      <c r="G243" s="88" t="s">
        <v>8</v>
      </c>
      <c r="H243" s="88" t="s">
        <v>54</v>
      </c>
      <c r="I243" s="2">
        <v>1</v>
      </c>
      <c r="J243" s="89">
        <v>0.26</v>
      </c>
      <c r="K243" s="1">
        <v>0.06</v>
      </c>
      <c r="L243" s="89">
        <v>0.06</v>
      </c>
      <c r="M243" s="89"/>
      <c r="N243" s="1"/>
      <c r="O243" s="89"/>
      <c r="P243" s="89"/>
      <c r="Q243" s="1"/>
      <c r="R243" s="89"/>
      <c r="S243" s="89">
        <f t="shared" si="42"/>
        <v>0.32</v>
      </c>
    </row>
    <row r="244" spans="1:19" ht="12.75" outlineLevel="2">
      <c r="A244" s="88" t="s">
        <v>281</v>
      </c>
      <c r="B244" s="88" t="s">
        <v>233</v>
      </c>
      <c r="C244" s="88" t="s">
        <v>247</v>
      </c>
      <c r="D244" s="88" t="s">
        <v>282</v>
      </c>
      <c r="E244" s="88" t="s">
        <v>123</v>
      </c>
      <c r="F244" s="88" t="s">
        <v>283</v>
      </c>
      <c r="G244" s="88" t="s">
        <v>8</v>
      </c>
      <c r="H244" s="88" t="s">
        <v>21</v>
      </c>
      <c r="I244" s="2">
        <v>53</v>
      </c>
      <c r="J244" s="89">
        <v>15.528999999999998</v>
      </c>
      <c r="K244" s="1">
        <v>0.1</v>
      </c>
      <c r="L244" s="89">
        <v>5.3</v>
      </c>
      <c r="M244" s="89"/>
      <c r="N244" s="1"/>
      <c r="O244" s="89"/>
      <c r="P244" s="89"/>
      <c r="Q244" s="1"/>
      <c r="R244" s="89"/>
      <c r="S244" s="89">
        <f t="shared" si="42"/>
        <v>20.828999999999997</v>
      </c>
    </row>
    <row r="245" spans="1:19" ht="12.75" outlineLevel="2">
      <c r="A245" s="88" t="s">
        <v>281</v>
      </c>
      <c r="B245" s="88" t="s">
        <v>233</v>
      </c>
      <c r="C245" s="88" t="s">
        <v>247</v>
      </c>
      <c r="D245" s="88" t="s">
        <v>282</v>
      </c>
      <c r="E245" s="88" t="s">
        <v>123</v>
      </c>
      <c r="F245" s="88" t="s">
        <v>283</v>
      </c>
      <c r="G245" s="88" t="s">
        <v>22</v>
      </c>
      <c r="H245" s="88" t="s">
        <v>23</v>
      </c>
      <c r="I245" s="90"/>
      <c r="J245" s="89"/>
      <c r="L245" s="89"/>
      <c r="M245" s="89"/>
      <c r="N245" s="1"/>
      <c r="O245" s="89"/>
      <c r="P245" s="89">
        <v>180</v>
      </c>
      <c r="Q245" s="1"/>
      <c r="R245" s="89"/>
      <c r="S245" s="89">
        <f t="shared" si="42"/>
        <v>180</v>
      </c>
    </row>
    <row r="246" spans="1:19" ht="12.75" outlineLevel="2">
      <c r="A246" s="88" t="s">
        <v>281</v>
      </c>
      <c r="B246" s="88" t="s">
        <v>233</v>
      </c>
      <c r="C246" s="88" t="s">
        <v>247</v>
      </c>
      <c r="D246" s="88" t="s">
        <v>282</v>
      </c>
      <c r="E246" s="88" t="s">
        <v>123</v>
      </c>
      <c r="F246" s="88" t="s">
        <v>283</v>
      </c>
      <c r="G246" s="88" t="s">
        <v>22</v>
      </c>
      <c r="H246" s="88" t="s">
        <v>62</v>
      </c>
      <c r="I246" s="2"/>
      <c r="J246" s="89"/>
      <c r="K246" s="1"/>
      <c r="L246" s="89"/>
      <c r="M246" s="89"/>
      <c r="N246" s="1">
        <v>1.5</v>
      </c>
      <c r="O246" s="89">
        <f>+$O$1*N246</f>
        <v>108</v>
      </c>
      <c r="P246" s="89"/>
      <c r="Q246" s="1"/>
      <c r="R246" s="89"/>
      <c r="S246" s="89">
        <f t="shared" si="42"/>
        <v>108</v>
      </c>
    </row>
    <row r="247" spans="1:20" ht="12.75" outlineLevel="2">
      <c r="A247" s="88" t="s">
        <v>281</v>
      </c>
      <c r="B247" s="88" t="s">
        <v>233</v>
      </c>
      <c r="C247" s="88" t="s">
        <v>247</v>
      </c>
      <c r="D247" s="88" t="s">
        <v>282</v>
      </c>
      <c r="E247" s="88" t="s">
        <v>123</v>
      </c>
      <c r="F247" s="88" t="s">
        <v>283</v>
      </c>
      <c r="G247" s="88" t="s">
        <v>22</v>
      </c>
      <c r="H247" s="88" t="s">
        <v>24</v>
      </c>
      <c r="I247" s="2"/>
      <c r="J247" s="89"/>
      <c r="K247" s="1"/>
      <c r="L247" s="89"/>
      <c r="M247" s="89"/>
      <c r="N247" s="1"/>
      <c r="O247" s="89"/>
      <c r="P247" s="89"/>
      <c r="Q247" s="1">
        <v>0.332</v>
      </c>
      <c r="R247" s="89">
        <f>+$R$1*Q247</f>
        <v>1040.8200000000002</v>
      </c>
      <c r="S247" s="89">
        <f t="shared" si="42"/>
        <v>1040.8200000000002</v>
      </c>
      <c r="T247" s="88" t="s">
        <v>216</v>
      </c>
    </row>
    <row r="248" spans="1:19" ht="12.75" outlineLevel="1">
      <c r="A248" s="128" t="s">
        <v>1194</v>
      </c>
      <c r="I248" s="116">
        <f>SUBTOTAL(9,I238:I247)</f>
        <v>171</v>
      </c>
      <c r="J248" s="104">
        <f>SUBTOTAL(9,J238:J247)</f>
        <v>71.684</v>
      </c>
      <c r="K248" s="103"/>
      <c r="L248" s="104">
        <f aca="true" t="shared" si="43" ref="L248:S248">SUBTOTAL(9,L238:L247)</f>
        <v>12.579999999999998</v>
      </c>
      <c r="M248" s="104">
        <f t="shared" si="43"/>
        <v>0</v>
      </c>
      <c r="N248" s="103">
        <f t="shared" si="43"/>
        <v>1.5</v>
      </c>
      <c r="O248" s="104">
        <f t="shared" si="43"/>
        <v>108</v>
      </c>
      <c r="P248" s="104">
        <f t="shared" si="43"/>
        <v>180</v>
      </c>
      <c r="Q248" s="103">
        <f t="shared" si="43"/>
        <v>0.332</v>
      </c>
      <c r="R248" s="104">
        <f t="shared" si="43"/>
        <v>1040.8200000000002</v>
      </c>
      <c r="S248" s="104">
        <f t="shared" si="43"/>
        <v>1413.0840000000003</v>
      </c>
    </row>
    <row r="249" spans="1:19" ht="12.75" outlineLevel="2">
      <c r="A249" s="88" t="s">
        <v>295</v>
      </c>
      <c r="B249" s="88" t="s">
        <v>233</v>
      </c>
      <c r="C249" s="88" t="s">
        <v>238</v>
      </c>
      <c r="D249" s="88" t="s">
        <v>296</v>
      </c>
      <c r="E249" s="88" t="s">
        <v>123</v>
      </c>
      <c r="F249" s="88" t="s">
        <v>297</v>
      </c>
      <c r="G249" s="88" t="s">
        <v>8</v>
      </c>
      <c r="H249" s="88" t="s">
        <v>19</v>
      </c>
      <c r="I249" s="2">
        <v>1</v>
      </c>
      <c r="J249" s="89">
        <v>0.39</v>
      </c>
      <c r="K249" s="1">
        <v>0.06</v>
      </c>
      <c r="L249" s="89">
        <v>0.06</v>
      </c>
      <c r="M249" s="89"/>
      <c r="N249" s="1"/>
      <c r="O249" s="89"/>
      <c r="P249" s="89"/>
      <c r="R249" s="89"/>
      <c r="S249" s="89">
        <f>+R249+P249+O249+M249+L249+J249</f>
        <v>0.45</v>
      </c>
    </row>
    <row r="250" spans="1:19" ht="12.75" outlineLevel="2">
      <c r="A250" s="88" t="s">
        <v>295</v>
      </c>
      <c r="B250" s="88" t="s">
        <v>233</v>
      </c>
      <c r="C250" s="88" t="s">
        <v>238</v>
      </c>
      <c r="D250" s="88" t="s">
        <v>296</v>
      </c>
      <c r="E250" s="88" t="s">
        <v>123</v>
      </c>
      <c r="F250" s="88" t="s">
        <v>297</v>
      </c>
      <c r="G250" s="88" t="s">
        <v>8</v>
      </c>
      <c r="H250" s="88" t="s">
        <v>21</v>
      </c>
      <c r="I250" s="2">
        <v>1</v>
      </c>
      <c r="J250" s="89">
        <v>0.293</v>
      </c>
      <c r="K250" s="1">
        <v>0.1</v>
      </c>
      <c r="L250" s="89">
        <v>0.1</v>
      </c>
      <c r="M250" s="89"/>
      <c r="N250" s="1"/>
      <c r="O250" s="89"/>
      <c r="P250" s="89"/>
      <c r="R250" s="89"/>
      <c r="S250" s="89">
        <f>+R250+P250+O250+M250+L250+J250</f>
        <v>0.393</v>
      </c>
    </row>
    <row r="251" spans="1:19" ht="12.75" outlineLevel="2">
      <c r="A251" s="88" t="s">
        <v>295</v>
      </c>
      <c r="B251" s="88" t="s">
        <v>233</v>
      </c>
      <c r="C251" s="88" t="s">
        <v>238</v>
      </c>
      <c r="D251" s="88" t="s">
        <v>296</v>
      </c>
      <c r="E251" s="88" t="s">
        <v>123</v>
      </c>
      <c r="F251" s="88" t="s">
        <v>297</v>
      </c>
      <c r="G251" s="88" t="s">
        <v>22</v>
      </c>
      <c r="H251" s="88" t="s">
        <v>23</v>
      </c>
      <c r="I251" s="90"/>
      <c r="J251" s="89"/>
      <c r="L251" s="89"/>
      <c r="M251" s="89"/>
      <c r="N251" s="1"/>
      <c r="O251" s="89"/>
      <c r="P251" s="89">
        <v>30</v>
      </c>
      <c r="R251" s="89"/>
      <c r="S251" s="89">
        <f>+R251+P251+O251+M251+L251+J251</f>
        <v>30</v>
      </c>
    </row>
    <row r="252" spans="1:19" ht="12.75" outlineLevel="1">
      <c r="A252" s="128" t="s">
        <v>1192</v>
      </c>
      <c r="I252" s="116">
        <f>SUBTOTAL(9,I249:I251)</f>
        <v>2</v>
      </c>
      <c r="J252" s="104">
        <f>SUBTOTAL(9,J249:J251)</f>
        <v>0.683</v>
      </c>
      <c r="K252" s="103"/>
      <c r="L252" s="104">
        <f aca="true" t="shared" si="44" ref="L252:S252">SUBTOTAL(9,L249:L251)</f>
        <v>0.16</v>
      </c>
      <c r="M252" s="104">
        <f t="shared" si="44"/>
        <v>0</v>
      </c>
      <c r="N252" s="103">
        <f t="shared" si="44"/>
        <v>0</v>
      </c>
      <c r="O252" s="104">
        <f t="shared" si="44"/>
        <v>0</v>
      </c>
      <c r="P252" s="104">
        <f t="shared" si="44"/>
        <v>30</v>
      </c>
      <c r="Q252" s="103">
        <f t="shared" si="44"/>
        <v>0</v>
      </c>
      <c r="R252" s="104">
        <f t="shared" si="44"/>
        <v>0</v>
      </c>
      <c r="S252" s="104">
        <f t="shared" si="44"/>
        <v>30.843</v>
      </c>
    </row>
    <row r="253" spans="1:19" ht="12.75" outlineLevel="2">
      <c r="A253" s="88" t="s">
        <v>312</v>
      </c>
      <c r="B253" s="88" t="s">
        <v>233</v>
      </c>
      <c r="C253" s="88" t="s">
        <v>313</v>
      </c>
      <c r="D253" s="88" t="s">
        <v>314</v>
      </c>
      <c r="E253" s="88" t="s">
        <v>123</v>
      </c>
      <c r="F253" s="88" t="s">
        <v>315</v>
      </c>
      <c r="G253" s="88" t="s">
        <v>8</v>
      </c>
      <c r="H253" s="88" t="s">
        <v>28</v>
      </c>
      <c r="I253" s="2">
        <v>7</v>
      </c>
      <c r="J253" s="89">
        <v>12.63</v>
      </c>
      <c r="K253" s="1">
        <v>0.06</v>
      </c>
      <c r="L253" s="89">
        <v>0.42</v>
      </c>
      <c r="M253" s="89"/>
      <c r="N253" s="1"/>
      <c r="O253" s="89"/>
      <c r="P253" s="89"/>
      <c r="Q253" s="1"/>
      <c r="R253" s="89"/>
      <c r="S253" s="89">
        <f aca="true" t="shared" si="45" ref="S253:S263">+R253+P253+O253+M253+L253+J253</f>
        <v>13.05</v>
      </c>
    </row>
    <row r="254" spans="1:19" ht="12.75" outlineLevel="2">
      <c r="A254" s="88" t="s">
        <v>312</v>
      </c>
      <c r="B254" s="88" t="s">
        <v>233</v>
      </c>
      <c r="C254" s="88" t="s">
        <v>313</v>
      </c>
      <c r="D254" s="88" t="s">
        <v>314</v>
      </c>
      <c r="E254" s="88" t="s">
        <v>123</v>
      </c>
      <c r="F254" s="88" t="s">
        <v>315</v>
      </c>
      <c r="G254" s="88" t="s">
        <v>8</v>
      </c>
      <c r="H254" s="88" t="s">
        <v>16</v>
      </c>
      <c r="I254" s="2">
        <v>48</v>
      </c>
      <c r="J254" s="89">
        <v>21.87</v>
      </c>
      <c r="K254" s="1">
        <v>0.06</v>
      </c>
      <c r="L254" s="89">
        <v>2.88</v>
      </c>
      <c r="M254" s="89"/>
      <c r="N254" s="1"/>
      <c r="O254" s="89"/>
      <c r="P254" s="89"/>
      <c r="Q254" s="1"/>
      <c r="R254" s="89"/>
      <c r="S254" s="89">
        <f t="shared" si="45"/>
        <v>24.75</v>
      </c>
    </row>
    <row r="255" spans="1:19" ht="12.75" outlineLevel="2">
      <c r="A255" s="88" t="s">
        <v>312</v>
      </c>
      <c r="B255" s="88" t="s">
        <v>233</v>
      </c>
      <c r="C255" s="88" t="s">
        <v>313</v>
      </c>
      <c r="D255" s="88" t="s">
        <v>314</v>
      </c>
      <c r="E255" s="88" t="s">
        <v>123</v>
      </c>
      <c r="F255" s="88" t="s">
        <v>315</v>
      </c>
      <c r="G255" s="88" t="s">
        <v>8</v>
      </c>
      <c r="H255" s="88" t="s">
        <v>18</v>
      </c>
      <c r="I255" s="2">
        <v>147</v>
      </c>
      <c r="J255" s="89">
        <v>88.87100000000001</v>
      </c>
      <c r="K255" s="1">
        <v>0.06</v>
      </c>
      <c r="L255" s="89">
        <v>8.82</v>
      </c>
      <c r="M255" s="89"/>
      <c r="N255" s="1"/>
      <c r="O255" s="89"/>
      <c r="P255" s="89"/>
      <c r="Q255" s="1"/>
      <c r="R255" s="89"/>
      <c r="S255" s="89">
        <f t="shared" si="45"/>
        <v>97.691</v>
      </c>
    </row>
    <row r="256" spans="1:19" ht="12.75" outlineLevel="2">
      <c r="A256" s="88" t="s">
        <v>312</v>
      </c>
      <c r="B256" s="88" t="s">
        <v>233</v>
      </c>
      <c r="C256" s="88" t="s">
        <v>313</v>
      </c>
      <c r="D256" s="88" t="s">
        <v>314</v>
      </c>
      <c r="E256" s="88" t="s">
        <v>123</v>
      </c>
      <c r="F256" s="88" t="s">
        <v>315</v>
      </c>
      <c r="G256" s="88" t="s">
        <v>8</v>
      </c>
      <c r="H256" s="88" t="s">
        <v>19</v>
      </c>
      <c r="I256" s="2">
        <v>563</v>
      </c>
      <c r="J256" s="89">
        <v>355.95</v>
      </c>
      <c r="K256" s="1">
        <v>0.06</v>
      </c>
      <c r="L256" s="89">
        <v>33.78</v>
      </c>
      <c r="M256" s="89"/>
      <c r="N256" s="1"/>
      <c r="O256" s="89"/>
      <c r="P256" s="89"/>
      <c r="Q256" s="1"/>
      <c r="R256" s="89"/>
      <c r="S256" s="89">
        <f t="shared" si="45"/>
        <v>389.73</v>
      </c>
    </row>
    <row r="257" spans="1:19" ht="12.75" outlineLevel="2">
      <c r="A257" s="88" t="s">
        <v>312</v>
      </c>
      <c r="B257" s="88" t="s">
        <v>233</v>
      </c>
      <c r="C257" s="88" t="s">
        <v>313</v>
      </c>
      <c r="D257" s="88" t="s">
        <v>314</v>
      </c>
      <c r="E257" s="88" t="s">
        <v>123</v>
      </c>
      <c r="F257" s="88" t="s">
        <v>315</v>
      </c>
      <c r="G257" s="88" t="s">
        <v>8</v>
      </c>
      <c r="H257" s="88" t="s">
        <v>29</v>
      </c>
      <c r="I257" s="2">
        <v>7</v>
      </c>
      <c r="J257" s="89">
        <v>2.97</v>
      </c>
      <c r="K257" s="1">
        <v>0.06</v>
      </c>
      <c r="L257" s="89">
        <v>0.42</v>
      </c>
      <c r="M257" s="89"/>
      <c r="N257" s="1"/>
      <c r="O257" s="89"/>
      <c r="P257" s="89"/>
      <c r="Q257" s="1"/>
      <c r="R257" s="89"/>
      <c r="S257" s="89">
        <f t="shared" si="45"/>
        <v>3.39</v>
      </c>
    </row>
    <row r="258" spans="1:19" ht="12.75" outlineLevel="2">
      <c r="A258" s="88" t="s">
        <v>312</v>
      </c>
      <c r="B258" s="88" t="s">
        <v>233</v>
      </c>
      <c r="C258" s="88" t="s">
        <v>313</v>
      </c>
      <c r="D258" s="88" t="s">
        <v>314</v>
      </c>
      <c r="E258" s="88" t="s">
        <v>123</v>
      </c>
      <c r="F258" s="88" t="s">
        <v>315</v>
      </c>
      <c r="G258" s="88" t="s">
        <v>8</v>
      </c>
      <c r="H258" s="88" t="s">
        <v>31</v>
      </c>
      <c r="I258" s="2">
        <v>261</v>
      </c>
      <c r="J258" s="89">
        <v>78.329</v>
      </c>
      <c r="K258" s="1">
        <v>0.1</v>
      </c>
      <c r="L258" s="89">
        <v>26.1</v>
      </c>
      <c r="M258" s="89"/>
      <c r="N258" s="1"/>
      <c r="O258" s="89"/>
      <c r="P258" s="89"/>
      <c r="Q258" s="1"/>
      <c r="R258" s="89"/>
      <c r="S258" s="89">
        <f t="shared" si="45"/>
        <v>104.429</v>
      </c>
    </row>
    <row r="259" spans="1:19" ht="12.75" outlineLevel="2">
      <c r="A259" s="88" t="s">
        <v>312</v>
      </c>
      <c r="B259" s="88" t="s">
        <v>233</v>
      </c>
      <c r="C259" s="88" t="s">
        <v>313</v>
      </c>
      <c r="D259" s="88" t="s">
        <v>314</v>
      </c>
      <c r="E259" s="88" t="s">
        <v>123</v>
      </c>
      <c r="F259" s="88" t="s">
        <v>315</v>
      </c>
      <c r="G259" s="88" t="s">
        <v>8</v>
      </c>
      <c r="H259" s="88" t="s">
        <v>21</v>
      </c>
      <c r="I259" s="2">
        <v>364</v>
      </c>
      <c r="J259" s="89">
        <v>108.84900000000002</v>
      </c>
      <c r="K259" s="1">
        <v>0.1</v>
      </c>
      <c r="L259" s="89">
        <v>36.4</v>
      </c>
      <c r="M259" s="89"/>
      <c r="N259" s="1"/>
      <c r="O259" s="89"/>
      <c r="P259" s="89"/>
      <c r="Q259" s="1"/>
      <c r="R259" s="89"/>
      <c r="S259" s="89">
        <f t="shared" si="45"/>
        <v>145.24900000000002</v>
      </c>
    </row>
    <row r="260" spans="1:19" ht="12.75" outlineLevel="2">
      <c r="A260" s="88" t="s">
        <v>312</v>
      </c>
      <c r="B260" s="88" t="s">
        <v>233</v>
      </c>
      <c r="C260" s="88" t="s">
        <v>313</v>
      </c>
      <c r="D260" s="88" t="s">
        <v>314</v>
      </c>
      <c r="E260" s="88" t="s">
        <v>123</v>
      </c>
      <c r="F260" s="88" t="s">
        <v>315</v>
      </c>
      <c r="G260" s="88" t="s">
        <v>8</v>
      </c>
      <c r="H260" s="88" t="s">
        <v>9</v>
      </c>
      <c r="I260" s="2">
        <v>1</v>
      </c>
      <c r="J260" s="89">
        <v>6.1</v>
      </c>
      <c r="K260" s="1"/>
      <c r="L260" s="89"/>
      <c r="M260" s="89"/>
      <c r="O260" s="89"/>
      <c r="P260" s="89"/>
      <c r="Q260" s="1"/>
      <c r="R260" s="89"/>
      <c r="S260" s="89">
        <f t="shared" si="45"/>
        <v>6.1</v>
      </c>
    </row>
    <row r="261" spans="1:19" ht="12.75" outlineLevel="2">
      <c r="A261" s="88" t="s">
        <v>312</v>
      </c>
      <c r="B261" s="88" t="s">
        <v>233</v>
      </c>
      <c r="C261" s="88" t="s">
        <v>313</v>
      </c>
      <c r="D261" s="88" t="s">
        <v>314</v>
      </c>
      <c r="E261" s="88" t="s">
        <v>123</v>
      </c>
      <c r="F261" s="88" t="s">
        <v>315</v>
      </c>
      <c r="G261" s="88" t="s">
        <v>22</v>
      </c>
      <c r="H261" s="88" t="s">
        <v>23</v>
      </c>
      <c r="I261" s="90"/>
      <c r="J261" s="89"/>
      <c r="L261" s="89"/>
      <c r="M261" s="89"/>
      <c r="N261" s="1"/>
      <c r="O261" s="89"/>
      <c r="P261" s="89">
        <v>180</v>
      </c>
      <c r="Q261" s="1"/>
      <c r="R261" s="89"/>
      <c r="S261" s="89">
        <f t="shared" si="45"/>
        <v>180</v>
      </c>
    </row>
    <row r="262" spans="1:19" ht="12.75" outlineLevel="2">
      <c r="A262" s="88" t="s">
        <v>312</v>
      </c>
      <c r="B262" s="88" t="s">
        <v>233</v>
      </c>
      <c r="C262" s="88" t="s">
        <v>313</v>
      </c>
      <c r="D262" s="88" t="s">
        <v>314</v>
      </c>
      <c r="E262" s="88" t="s">
        <v>123</v>
      </c>
      <c r="F262" s="88" t="s">
        <v>315</v>
      </c>
      <c r="G262" s="88" t="s">
        <v>22</v>
      </c>
      <c r="H262" s="88" t="s">
        <v>62</v>
      </c>
      <c r="I262" s="2"/>
      <c r="J262" s="89"/>
      <c r="K262" s="1"/>
      <c r="L262" s="89"/>
      <c r="M262" s="89"/>
      <c r="N262" s="1">
        <v>0.5</v>
      </c>
      <c r="O262" s="89">
        <f>+$O$1*N262</f>
        <v>36</v>
      </c>
      <c r="P262" s="89"/>
      <c r="Q262" s="1"/>
      <c r="R262" s="89"/>
      <c r="S262" s="89">
        <f t="shared" si="45"/>
        <v>36</v>
      </c>
    </row>
    <row r="263" spans="1:20" ht="12.75" outlineLevel="2">
      <c r="A263" s="88" t="s">
        <v>312</v>
      </c>
      <c r="B263" s="88" t="s">
        <v>233</v>
      </c>
      <c r="C263" s="88" t="s">
        <v>313</v>
      </c>
      <c r="D263" s="88" t="s">
        <v>314</v>
      </c>
      <c r="E263" s="88" t="s">
        <v>123</v>
      </c>
      <c r="F263" s="88" t="s">
        <v>315</v>
      </c>
      <c r="G263" s="88" t="s">
        <v>22</v>
      </c>
      <c r="H263" s="88" t="s">
        <v>24</v>
      </c>
      <c r="I263" s="2"/>
      <c r="J263" s="89"/>
      <c r="K263" s="1"/>
      <c r="L263" s="89"/>
      <c r="M263" s="89"/>
      <c r="N263" s="1"/>
      <c r="O263" s="89"/>
      <c r="P263" s="89"/>
      <c r="Q263" s="1">
        <v>1</v>
      </c>
      <c r="R263" s="89">
        <f>+$R$1*Q263</f>
        <v>3135</v>
      </c>
      <c r="S263" s="89">
        <f t="shared" si="45"/>
        <v>3135</v>
      </c>
      <c r="T263" s="88" t="s">
        <v>316</v>
      </c>
    </row>
    <row r="264" spans="1:19" ht="12.75" outlineLevel="1">
      <c r="A264" s="128" t="s">
        <v>1187</v>
      </c>
      <c r="I264" s="116">
        <f>SUBTOTAL(9,I253:I263)</f>
        <v>1398</v>
      </c>
      <c r="J264" s="104">
        <f>SUBTOTAL(9,J253:J263)</f>
        <v>675.5690000000001</v>
      </c>
      <c r="K264" s="103"/>
      <c r="L264" s="104">
        <f aca="true" t="shared" si="46" ref="L264:S264">SUBTOTAL(9,L253:L263)</f>
        <v>108.82000000000002</v>
      </c>
      <c r="M264" s="104">
        <f t="shared" si="46"/>
        <v>0</v>
      </c>
      <c r="N264" s="103">
        <f t="shared" si="46"/>
        <v>0.5</v>
      </c>
      <c r="O264" s="104">
        <f t="shared" si="46"/>
        <v>36</v>
      </c>
      <c r="P264" s="104">
        <f t="shared" si="46"/>
        <v>180</v>
      </c>
      <c r="Q264" s="103">
        <f t="shared" si="46"/>
        <v>1</v>
      </c>
      <c r="R264" s="104">
        <f t="shared" si="46"/>
        <v>3135</v>
      </c>
      <c r="S264" s="104">
        <f t="shared" si="46"/>
        <v>4135.389</v>
      </c>
    </row>
    <row r="265" spans="1:19" ht="12.75">
      <c r="A265" s="128" t="s">
        <v>1014</v>
      </c>
      <c r="I265" s="116">
        <f>SUBTOTAL(9,I3:I263)</f>
        <v>124939</v>
      </c>
      <c r="J265" s="104">
        <f>SUBTOTAL(9,J3:J263)</f>
        <v>46185.452</v>
      </c>
      <c r="K265" s="103"/>
      <c r="L265" s="104">
        <f aca="true" t="shared" si="47" ref="L265:S265">SUBTOTAL(9,L3:L263)</f>
        <v>11238.100000000008</v>
      </c>
      <c r="M265" s="104">
        <f t="shared" si="47"/>
        <v>9204.2</v>
      </c>
      <c r="N265" s="103">
        <f t="shared" si="47"/>
        <v>33.47064516129032</v>
      </c>
      <c r="O265" s="104">
        <f t="shared" si="47"/>
        <v>2409.8864516129033</v>
      </c>
      <c r="P265" s="104">
        <f t="shared" si="47"/>
        <v>3435</v>
      </c>
      <c r="Q265" s="103">
        <f t="shared" si="47"/>
        <v>21.153800000000007</v>
      </c>
      <c r="R265" s="104">
        <f t="shared" si="47"/>
        <v>66317.163</v>
      </c>
      <c r="S265" s="104">
        <f t="shared" si="47"/>
        <v>138789.801451613</v>
      </c>
    </row>
    <row r="266" ht="12.75" customHeight="1" collapsed="1"/>
    <row r="267" ht="12.75" customHeight="1">
      <c r="O267" s="130"/>
    </row>
    <row r="268" ht="12.75" customHeight="1">
      <c r="I268" s="90"/>
    </row>
  </sheetData>
  <mergeCells count="1">
    <mergeCell ref="A1:D1"/>
  </mergeCells>
  <printOptions/>
  <pageMargins left="0" right="0" top="0" bottom="0" header="0" footer="0"/>
  <pageSetup fitToHeight="0" fitToWidth="0" horizontalDpi="600" verticalDpi="600" orientation="landscape" pageOrder="overThenDown" paperSize="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3"/>
  <sheetViews>
    <sheetView workbookViewId="0" topLeftCell="A268">
      <selection activeCell="A1" sqref="A1:IV16384"/>
    </sheetView>
  </sheetViews>
  <sheetFormatPr defaultColWidth="10.00390625" defaultRowHeight="12.75" customHeight="1" outlineLevelRow="2"/>
  <cols>
    <col min="1" max="1" width="8.8515625" style="88" customWidth="1"/>
    <col min="2" max="2" width="5.8515625" style="88" bestFit="1" customWidth="1"/>
    <col min="3" max="3" width="25.57421875" style="88" customWidth="1"/>
    <col min="4" max="4" width="21.8515625" style="88" customWidth="1"/>
    <col min="5" max="5" width="10.00390625" style="88" customWidth="1"/>
    <col min="6" max="6" width="16.140625" style="88" bestFit="1" customWidth="1"/>
    <col min="7" max="7" width="10.00390625" style="88" customWidth="1"/>
    <col min="8" max="8" width="22.28125" style="88" bestFit="1" customWidth="1"/>
    <col min="9" max="9" width="7.8515625" style="88" bestFit="1" customWidth="1"/>
    <col min="10" max="10" width="11.140625" style="88" bestFit="1" customWidth="1"/>
    <col min="11" max="12" width="10.28125" style="88" bestFit="1" customWidth="1"/>
    <col min="13" max="13" width="10.140625" style="88" bestFit="1" customWidth="1"/>
    <col min="14" max="14" width="9.8515625" style="88" bestFit="1" customWidth="1"/>
    <col min="15" max="15" width="10.421875" style="88" bestFit="1" customWidth="1"/>
    <col min="16" max="17" width="9.8515625" style="88" bestFit="1" customWidth="1"/>
    <col min="18" max="18" width="10.140625" style="88" bestFit="1" customWidth="1"/>
    <col min="19" max="19" width="11.140625" style="88" bestFit="1" customWidth="1"/>
    <col min="20" max="20" width="12.28125" style="88" bestFit="1" customWidth="1"/>
    <col min="21" max="21" width="52.00390625" style="88" bestFit="1" customWidth="1"/>
    <col min="22" max="16384" width="10.00390625" style="88" customWidth="1"/>
  </cols>
  <sheetData>
    <row r="1" spans="1:18" ht="12.75" customHeight="1">
      <c r="A1" s="99" t="s">
        <v>1274</v>
      </c>
      <c r="B1" s="100"/>
      <c r="C1" s="100"/>
      <c r="D1" s="101"/>
      <c r="N1" s="88" t="s">
        <v>1016</v>
      </c>
      <c r="O1" s="105">
        <v>72</v>
      </c>
      <c r="Q1" s="88" t="s">
        <v>1016</v>
      </c>
      <c r="R1" s="105">
        <v>3135</v>
      </c>
    </row>
    <row r="2" spans="1:21" ht="31.5" customHeight="1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6" t="s">
        <v>6</v>
      </c>
      <c r="H2" s="106" t="s">
        <v>7</v>
      </c>
      <c r="I2" s="107" t="s">
        <v>921</v>
      </c>
      <c r="J2" s="108" t="s">
        <v>8</v>
      </c>
      <c r="K2" s="109" t="s">
        <v>922</v>
      </c>
      <c r="L2" s="108" t="s">
        <v>923</v>
      </c>
      <c r="M2" s="108" t="s">
        <v>924</v>
      </c>
      <c r="N2" s="109" t="s">
        <v>925</v>
      </c>
      <c r="O2" s="108" t="s">
        <v>926</v>
      </c>
      <c r="P2" s="108" t="s">
        <v>927</v>
      </c>
      <c r="Q2" s="109" t="s">
        <v>928</v>
      </c>
      <c r="R2" s="108" t="s">
        <v>24</v>
      </c>
      <c r="S2" s="108" t="s">
        <v>929</v>
      </c>
      <c r="T2" s="109" t="s">
        <v>930</v>
      </c>
      <c r="U2" s="107" t="s">
        <v>931</v>
      </c>
    </row>
    <row r="3" spans="1:21" ht="12.75" outlineLevel="2">
      <c r="A3" s="110" t="s">
        <v>405</v>
      </c>
      <c r="B3" s="110" t="s">
        <v>333</v>
      </c>
      <c r="C3" s="110" t="s">
        <v>339</v>
      </c>
      <c r="D3" s="110" t="s">
        <v>406</v>
      </c>
      <c r="E3" s="110" t="s">
        <v>42</v>
      </c>
      <c r="F3" s="110" t="s">
        <v>407</v>
      </c>
      <c r="G3" s="110" t="s">
        <v>8</v>
      </c>
      <c r="H3" s="110" t="s">
        <v>16</v>
      </c>
      <c r="I3" s="111">
        <v>1</v>
      </c>
      <c r="J3" s="112">
        <v>0.58</v>
      </c>
      <c r="K3" s="113">
        <v>0.06</v>
      </c>
      <c r="L3" s="112">
        <v>0.06</v>
      </c>
      <c r="M3" s="112"/>
      <c r="N3" s="113"/>
      <c r="O3" s="112"/>
      <c r="P3" s="112"/>
      <c r="Q3" s="113"/>
      <c r="R3" s="112"/>
      <c r="S3" s="112">
        <f aca="true" t="shared" si="0" ref="S3:S8">+R3+P3+O3+M3+L3+J3</f>
        <v>0.6399999999999999</v>
      </c>
      <c r="T3" s="110"/>
      <c r="U3" s="110"/>
    </row>
    <row r="4" spans="1:19" ht="12.75" outlineLevel="2">
      <c r="A4" s="88" t="s">
        <v>405</v>
      </c>
      <c r="B4" s="88" t="s">
        <v>333</v>
      </c>
      <c r="C4" s="88" t="s">
        <v>339</v>
      </c>
      <c r="D4" s="88" t="s">
        <v>406</v>
      </c>
      <c r="E4" s="88" t="s">
        <v>42</v>
      </c>
      <c r="F4" s="88" t="s">
        <v>407</v>
      </c>
      <c r="G4" s="88" t="s">
        <v>8</v>
      </c>
      <c r="H4" s="88" t="s">
        <v>19</v>
      </c>
      <c r="I4" s="2">
        <v>427</v>
      </c>
      <c r="J4" s="89">
        <v>233.76700000000002</v>
      </c>
      <c r="K4" s="1">
        <v>0.06</v>
      </c>
      <c r="L4" s="89">
        <v>25.62</v>
      </c>
      <c r="M4" s="89"/>
      <c r="N4" s="1"/>
      <c r="O4" s="89"/>
      <c r="P4" s="89"/>
      <c r="Q4" s="1"/>
      <c r="R4" s="89"/>
      <c r="S4" s="89">
        <f t="shared" si="0"/>
        <v>259.387</v>
      </c>
    </row>
    <row r="5" spans="1:19" ht="12.75" outlineLevel="2">
      <c r="A5" s="88" t="s">
        <v>405</v>
      </c>
      <c r="B5" s="88" t="s">
        <v>333</v>
      </c>
      <c r="C5" s="88" t="s">
        <v>339</v>
      </c>
      <c r="D5" s="88" t="s">
        <v>406</v>
      </c>
      <c r="E5" s="88" t="s">
        <v>42</v>
      </c>
      <c r="F5" s="88" t="s">
        <v>407</v>
      </c>
      <c r="G5" s="88" t="s">
        <v>8</v>
      </c>
      <c r="H5" s="88" t="s">
        <v>21</v>
      </c>
      <c r="I5" s="2">
        <v>920</v>
      </c>
      <c r="J5" s="89">
        <v>317.37</v>
      </c>
      <c r="K5" s="1">
        <v>0.1</v>
      </c>
      <c r="L5" s="89">
        <v>92</v>
      </c>
      <c r="M5" s="89"/>
      <c r="N5" s="1"/>
      <c r="O5" s="89"/>
      <c r="P5" s="89"/>
      <c r="Q5" s="1"/>
      <c r="R5" s="89"/>
      <c r="S5" s="89">
        <f t="shared" si="0"/>
        <v>409.37</v>
      </c>
    </row>
    <row r="6" spans="1:19" ht="12.75" outlineLevel="2">
      <c r="A6" s="88" t="s">
        <v>405</v>
      </c>
      <c r="B6" s="88" t="s">
        <v>333</v>
      </c>
      <c r="C6" s="88" t="s">
        <v>339</v>
      </c>
      <c r="D6" s="88" t="s">
        <v>406</v>
      </c>
      <c r="E6" s="88" t="s">
        <v>42</v>
      </c>
      <c r="F6" s="88" t="s">
        <v>407</v>
      </c>
      <c r="G6" s="88" t="s">
        <v>22</v>
      </c>
      <c r="H6" s="88" t="s">
        <v>23</v>
      </c>
      <c r="I6" s="90"/>
      <c r="J6" s="89"/>
      <c r="L6" s="89"/>
      <c r="M6" s="89"/>
      <c r="N6" s="1"/>
      <c r="O6" s="89"/>
      <c r="P6" s="89">
        <v>120</v>
      </c>
      <c r="Q6" s="1"/>
      <c r="R6" s="89"/>
      <c r="S6" s="89">
        <f t="shared" si="0"/>
        <v>120</v>
      </c>
    </row>
    <row r="7" spans="1:19" ht="12.75" outlineLevel="2">
      <c r="A7" s="88" t="s">
        <v>405</v>
      </c>
      <c r="B7" s="88" t="s">
        <v>333</v>
      </c>
      <c r="C7" s="88" t="s">
        <v>339</v>
      </c>
      <c r="D7" s="88" t="s">
        <v>406</v>
      </c>
      <c r="E7" s="88" t="s">
        <v>42</v>
      </c>
      <c r="F7" s="88" t="s">
        <v>407</v>
      </c>
      <c r="G7" s="88" t="s">
        <v>22</v>
      </c>
      <c r="H7" s="88" t="s">
        <v>62</v>
      </c>
      <c r="I7" s="2"/>
      <c r="J7" s="89"/>
      <c r="K7" s="1"/>
      <c r="L7" s="89"/>
      <c r="M7" s="89"/>
      <c r="N7" s="1">
        <v>0.75</v>
      </c>
      <c r="O7" s="89">
        <f>+$O$1*N7</f>
        <v>54</v>
      </c>
      <c r="P7" s="89"/>
      <c r="Q7" s="1"/>
      <c r="R7" s="89"/>
      <c r="S7" s="89">
        <f t="shared" si="0"/>
        <v>54</v>
      </c>
    </row>
    <row r="8" spans="1:21" ht="12.75" outlineLevel="2">
      <c r="A8" s="88" t="s">
        <v>405</v>
      </c>
      <c r="B8" s="88" t="s">
        <v>333</v>
      </c>
      <c r="C8" s="88" t="s">
        <v>339</v>
      </c>
      <c r="D8" s="88" t="s">
        <v>406</v>
      </c>
      <c r="E8" s="88" t="s">
        <v>42</v>
      </c>
      <c r="F8" s="88" t="s">
        <v>407</v>
      </c>
      <c r="G8" s="88" t="s">
        <v>22</v>
      </c>
      <c r="H8" s="88" t="s">
        <v>24</v>
      </c>
      <c r="I8" s="2"/>
      <c r="J8" s="89"/>
      <c r="K8" s="1"/>
      <c r="L8" s="89"/>
      <c r="M8" s="89"/>
      <c r="N8" s="1"/>
      <c r="O8" s="89"/>
      <c r="P8" s="89"/>
      <c r="Q8" s="1">
        <v>0.03</v>
      </c>
      <c r="R8" s="89">
        <f>+$R$1*Q8</f>
        <v>94.05</v>
      </c>
      <c r="S8" s="89">
        <f t="shared" si="0"/>
        <v>94.05</v>
      </c>
      <c r="T8" s="88" t="s">
        <v>341</v>
      </c>
      <c r="U8" s="88" t="s">
        <v>342</v>
      </c>
    </row>
    <row r="9" spans="1:19" ht="12.75" outlineLevel="1">
      <c r="A9" s="115" t="s">
        <v>1259</v>
      </c>
      <c r="B9" s="115"/>
      <c r="C9" s="115"/>
      <c r="D9" s="115"/>
      <c r="E9" s="115"/>
      <c r="F9" s="115"/>
      <c r="G9" s="115"/>
      <c r="H9" s="115"/>
      <c r="I9" s="116">
        <f>SUBTOTAL(9,I3:I8)</f>
        <v>1348</v>
      </c>
      <c r="J9" s="104">
        <f>SUBTOTAL(9,J3:J8)</f>
        <v>551.7170000000001</v>
      </c>
      <c r="K9" s="103"/>
      <c r="L9" s="104">
        <f aca="true" t="shared" si="1" ref="L9:S9">SUBTOTAL(9,L3:L8)</f>
        <v>117.68</v>
      </c>
      <c r="M9" s="104">
        <f t="shared" si="1"/>
        <v>0</v>
      </c>
      <c r="N9" s="103">
        <f t="shared" si="1"/>
        <v>0.75</v>
      </c>
      <c r="O9" s="104">
        <f t="shared" si="1"/>
        <v>54</v>
      </c>
      <c r="P9" s="104">
        <f t="shared" si="1"/>
        <v>120</v>
      </c>
      <c r="Q9" s="103">
        <f t="shared" si="1"/>
        <v>0.03</v>
      </c>
      <c r="R9" s="104">
        <f t="shared" si="1"/>
        <v>94.05</v>
      </c>
      <c r="S9" s="104">
        <f t="shared" si="1"/>
        <v>937.4469999999999</v>
      </c>
    </row>
    <row r="10" spans="1:19" ht="12.75" outlineLevel="2">
      <c r="A10" s="88" t="s">
        <v>386</v>
      </c>
      <c r="B10" s="88" t="s">
        <v>333</v>
      </c>
      <c r="C10" s="88" t="s">
        <v>339</v>
      </c>
      <c r="D10" s="88" t="s">
        <v>387</v>
      </c>
      <c r="E10" s="88" t="s">
        <v>42</v>
      </c>
      <c r="F10" s="88" t="s">
        <v>388</v>
      </c>
      <c r="G10" s="88" t="s">
        <v>8</v>
      </c>
      <c r="H10" s="88" t="s">
        <v>16</v>
      </c>
      <c r="I10" s="2">
        <v>0</v>
      </c>
      <c r="J10" s="89">
        <v>0</v>
      </c>
      <c r="K10" s="1">
        <v>0.06</v>
      </c>
      <c r="L10" s="89">
        <v>0</v>
      </c>
      <c r="M10" s="89"/>
      <c r="N10" s="1"/>
      <c r="O10" s="89"/>
      <c r="P10" s="89"/>
      <c r="Q10" s="1"/>
      <c r="R10" s="89"/>
      <c r="S10" s="89">
        <f>+R10+P10+O10+M10+L10+J10</f>
        <v>0</v>
      </c>
    </row>
    <row r="11" spans="1:19" ht="12.75" outlineLevel="2">
      <c r="A11" s="88" t="s">
        <v>386</v>
      </c>
      <c r="B11" s="88" t="s">
        <v>333</v>
      </c>
      <c r="C11" s="88" t="s">
        <v>339</v>
      </c>
      <c r="D11" s="88" t="s">
        <v>387</v>
      </c>
      <c r="E11" s="88" t="s">
        <v>42</v>
      </c>
      <c r="F11" s="88" t="s">
        <v>388</v>
      </c>
      <c r="G11" s="88" t="s">
        <v>22</v>
      </c>
      <c r="H11" s="88" t="s">
        <v>23</v>
      </c>
      <c r="I11" s="90"/>
      <c r="J11" s="89"/>
      <c r="L11" s="89"/>
      <c r="M11" s="89"/>
      <c r="N11" s="1"/>
      <c r="O11" s="89"/>
      <c r="P11" s="89">
        <v>0</v>
      </c>
      <c r="Q11" s="1"/>
      <c r="R11" s="89"/>
      <c r="S11" s="89">
        <f>+R11+P11+O11+M11+L11+J11</f>
        <v>0</v>
      </c>
    </row>
    <row r="12" spans="1:20" ht="12.75" outlineLevel="2">
      <c r="A12" s="88" t="s">
        <v>386</v>
      </c>
      <c r="B12" s="88" t="s">
        <v>333</v>
      </c>
      <c r="C12" s="88" t="s">
        <v>339</v>
      </c>
      <c r="D12" s="88" t="s">
        <v>387</v>
      </c>
      <c r="E12" s="88" t="s">
        <v>42</v>
      </c>
      <c r="F12" s="88" t="s">
        <v>388</v>
      </c>
      <c r="G12" s="88" t="s">
        <v>22</v>
      </c>
      <c r="H12" s="88" t="s">
        <v>24</v>
      </c>
      <c r="I12" s="2"/>
      <c r="J12" s="89"/>
      <c r="K12" s="1"/>
      <c r="L12" s="89"/>
      <c r="M12" s="89"/>
      <c r="N12" s="1"/>
      <c r="O12" s="89"/>
      <c r="P12" s="89"/>
      <c r="Q12" s="1">
        <v>0.1429</v>
      </c>
      <c r="R12" s="89">
        <f>+$R$1*Q12</f>
        <v>447.9915</v>
      </c>
      <c r="S12" s="89">
        <f>+R12+P12+O12+M12+L12+J12</f>
        <v>447.9915</v>
      </c>
      <c r="T12" s="88" t="s">
        <v>277</v>
      </c>
    </row>
    <row r="13" spans="1:19" ht="12.75" outlineLevel="1">
      <c r="A13" s="115" t="s">
        <v>1254</v>
      </c>
      <c r="B13" s="115"/>
      <c r="C13" s="115"/>
      <c r="D13" s="115"/>
      <c r="E13" s="115"/>
      <c r="F13" s="115"/>
      <c r="G13" s="115"/>
      <c r="H13" s="115"/>
      <c r="I13" s="116">
        <f>SUBTOTAL(9,I10:I12)</f>
        <v>0</v>
      </c>
      <c r="J13" s="104">
        <f>SUBTOTAL(9,J10:J12)</f>
        <v>0</v>
      </c>
      <c r="K13" s="103"/>
      <c r="L13" s="104">
        <f aca="true" t="shared" si="2" ref="L13:S13">SUBTOTAL(9,L10:L12)</f>
        <v>0</v>
      </c>
      <c r="M13" s="104">
        <f t="shared" si="2"/>
        <v>0</v>
      </c>
      <c r="N13" s="103">
        <f t="shared" si="2"/>
        <v>0</v>
      </c>
      <c r="O13" s="104">
        <f t="shared" si="2"/>
        <v>0</v>
      </c>
      <c r="P13" s="104">
        <f t="shared" si="2"/>
        <v>0</v>
      </c>
      <c r="Q13" s="103">
        <f t="shared" si="2"/>
        <v>0.1429</v>
      </c>
      <c r="R13" s="104">
        <f t="shared" si="2"/>
        <v>447.9915</v>
      </c>
      <c r="S13" s="104">
        <f t="shared" si="2"/>
        <v>447.9915</v>
      </c>
    </row>
    <row r="14" spans="1:19" ht="12.75" outlineLevel="2">
      <c r="A14" s="88" t="s">
        <v>408</v>
      </c>
      <c r="B14" s="88" t="s">
        <v>333</v>
      </c>
      <c r="C14" s="88" t="s">
        <v>339</v>
      </c>
      <c r="D14" s="88" t="s">
        <v>387</v>
      </c>
      <c r="E14" s="88" t="s">
        <v>42</v>
      </c>
      <c r="F14" s="88" t="s">
        <v>409</v>
      </c>
      <c r="G14" s="88" t="s">
        <v>8</v>
      </c>
      <c r="H14" s="88" t="s">
        <v>403</v>
      </c>
      <c r="I14" s="2">
        <v>2597</v>
      </c>
      <c r="J14" s="89">
        <v>963.49</v>
      </c>
      <c r="K14" s="1">
        <v>0.01</v>
      </c>
      <c r="L14" s="89">
        <v>25.97</v>
      </c>
      <c r="M14" s="89"/>
      <c r="N14" s="1"/>
      <c r="O14" s="89"/>
      <c r="P14" s="89"/>
      <c r="Q14" s="1"/>
      <c r="R14" s="89"/>
      <c r="S14" s="89">
        <f>+R14+P14+O14+M14+L14+J14</f>
        <v>989.46</v>
      </c>
    </row>
    <row r="15" spans="1:20" ht="12.75" outlineLevel="2">
      <c r="A15" s="88" t="s">
        <v>408</v>
      </c>
      <c r="B15" s="88" t="s">
        <v>333</v>
      </c>
      <c r="C15" s="88" t="s">
        <v>339</v>
      </c>
      <c r="D15" s="88" t="s">
        <v>387</v>
      </c>
      <c r="E15" s="88" t="s">
        <v>42</v>
      </c>
      <c r="F15" s="88" t="s">
        <v>409</v>
      </c>
      <c r="G15" s="88" t="s">
        <v>22</v>
      </c>
      <c r="H15" s="88" t="s">
        <v>24</v>
      </c>
      <c r="I15" s="2"/>
      <c r="J15" s="89"/>
      <c r="K15" s="1"/>
      <c r="L15" s="89"/>
      <c r="M15" s="89"/>
      <c r="N15" s="1"/>
      <c r="O15" s="89"/>
      <c r="P15" s="89"/>
      <c r="Q15" s="1">
        <v>0.1429</v>
      </c>
      <c r="R15" s="89">
        <f>+$R$1*Q15</f>
        <v>447.9915</v>
      </c>
      <c r="S15" s="89">
        <f>+R15+P15+O15+M15+L15+J15</f>
        <v>447.9915</v>
      </c>
      <c r="T15" s="88" t="s">
        <v>277</v>
      </c>
    </row>
    <row r="16" spans="1:19" ht="12.75" outlineLevel="1">
      <c r="A16" s="115" t="s">
        <v>1260</v>
      </c>
      <c r="B16" s="115"/>
      <c r="C16" s="115"/>
      <c r="D16" s="115"/>
      <c r="E16" s="115"/>
      <c r="F16" s="115"/>
      <c r="G16" s="115"/>
      <c r="H16" s="115"/>
      <c r="I16" s="116">
        <f>SUBTOTAL(9,I14:I15)</f>
        <v>2597</v>
      </c>
      <c r="J16" s="104">
        <f>SUBTOTAL(9,J14:J15)</f>
        <v>963.49</v>
      </c>
      <c r="K16" s="103"/>
      <c r="L16" s="104">
        <f aca="true" t="shared" si="3" ref="L16:S16">SUBTOTAL(9,L14:L15)</f>
        <v>25.97</v>
      </c>
      <c r="M16" s="104">
        <f t="shared" si="3"/>
        <v>0</v>
      </c>
      <c r="N16" s="103">
        <f t="shared" si="3"/>
        <v>0</v>
      </c>
      <c r="O16" s="104">
        <f t="shared" si="3"/>
        <v>0</v>
      </c>
      <c r="P16" s="104">
        <f t="shared" si="3"/>
        <v>0</v>
      </c>
      <c r="Q16" s="103">
        <f t="shared" si="3"/>
        <v>0.1429</v>
      </c>
      <c r="R16" s="104">
        <f t="shared" si="3"/>
        <v>447.9915</v>
      </c>
      <c r="S16" s="104">
        <f t="shared" si="3"/>
        <v>1437.4515000000001</v>
      </c>
    </row>
    <row r="17" spans="1:19" ht="12.75" outlineLevel="2">
      <c r="A17" s="88" t="s">
        <v>389</v>
      </c>
      <c r="B17" s="88" t="s">
        <v>333</v>
      </c>
      <c r="C17" s="88" t="s">
        <v>339</v>
      </c>
      <c r="D17" s="88" t="s">
        <v>390</v>
      </c>
      <c r="E17" s="88" t="s">
        <v>42</v>
      </c>
      <c r="F17" s="88" t="s">
        <v>388</v>
      </c>
      <c r="G17" s="88" t="s">
        <v>8</v>
      </c>
      <c r="H17" s="88" t="s">
        <v>28</v>
      </c>
      <c r="I17" s="2">
        <v>7</v>
      </c>
      <c r="J17" s="89">
        <v>7.64</v>
      </c>
      <c r="K17" s="1">
        <v>0.06</v>
      </c>
      <c r="L17" s="89">
        <v>0.42</v>
      </c>
      <c r="M17" s="89"/>
      <c r="N17" s="1"/>
      <c r="O17" s="89"/>
      <c r="P17" s="89"/>
      <c r="Q17" s="1"/>
      <c r="R17" s="89"/>
      <c r="S17" s="89">
        <f aca="true" t="shared" si="4" ref="S17:S24">+R17+P17+O17+M17+L17+J17</f>
        <v>8.06</v>
      </c>
    </row>
    <row r="18" spans="1:19" ht="12.75" outlineLevel="2">
      <c r="A18" s="88" t="s">
        <v>389</v>
      </c>
      <c r="B18" s="88" t="s">
        <v>333</v>
      </c>
      <c r="C18" s="88" t="s">
        <v>339</v>
      </c>
      <c r="D18" s="88" t="s">
        <v>390</v>
      </c>
      <c r="E18" s="88" t="s">
        <v>42</v>
      </c>
      <c r="F18" s="88" t="s">
        <v>388</v>
      </c>
      <c r="G18" s="88" t="s">
        <v>8</v>
      </c>
      <c r="H18" s="88" t="s">
        <v>16</v>
      </c>
      <c r="I18" s="2">
        <v>63</v>
      </c>
      <c r="J18" s="89">
        <v>28.38</v>
      </c>
      <c r="K18" s="1">
        <v>0.06</v>
      </c>
      <c r="L18" s="89">
        <v>3.78</v>
      </c>
      <c r="M18" s="89"/>
      <c r="N18" s="1"/>
      <c r="O18" s="89"/>
      <c r="P18" s="89"/>
      <c r="Q18" s="1"/>
      <c r="R18" s="89"/>
      <c r="S18" s="89">
        <f t="shared" si="4"/>
        <v>32.16</v>
      </c>
    </row>
    <row r="19" spans="1:19" ht="12.75" outlineLevel="2">
      <c r="A19" s="88" t="s">
        <v>389</v>
      </c>
      <c r="B19" s="88" t="s">
        <v>333</v>
      </c>
      <c r="C19" s="88" t="s">
        <v>339</v>
      </c>
      <c r="D19" s="88" t="s">
        <v>390</v>
      </c>
      <c r="E19" s="88" t="s">
        <v>42</v>
      </c>
      <c r="F19" s="88" t="s">
        <v>388</v>
      </c>
      <c r="G19" s="88" t="s">
        <v>8</v>
      </c>
      <c r="H19" s="88" t="s">
        <v>18</v>
      </c>
      <c r="I19" s="2">
        <v>129</v>
      </c>
      <c r="J19" s="89">
        <v>52.23</v>
      </c>
      <c r="K19" s="1">
        <v>0.06</v>
      </c>
      <c r="L19" s="89">
        <v>7.74</v>
      </c>
      <c r="M19" s="89"/>
      <c r="N19" s="1"/>
      <c r="O19" s="89"/>
      <c r="P19" s="89"/>
      <c r="Q19" s="1"/>
      <c r="R19" s="89"/>
      <c r="S19" s="89">
        <f t="shared" si="4"/>
        <v>59.97</v>
      </c>
    </row>
    <row r="20" spans="1:19" ht="12.75" outlineLevel="2">
      <c r="A20" s="88" t="s">
        <v>389</v>
      </c>
      <c r="B20" s="88" t="s">
        <v>333</v>
      </c>
      <c r="C20" s="88" t="s">
        <v>339</v>
      </c>
      <c r="D20" s="88" t="s">
        <v>390</v>
      </c>
      <c r="E20" s="88" t="s">
        <v>42</v>
      </c>
      <c r="F20" s="88" t="s">
        <v>388</v>
      </c>
      <c r="G20" s="88" t="s">
        <v>8</v>
      </c>
      <c r="H20" s="88" t="s">
        <v>19</v>
      </c>
      <c r="I20" s="2">
        <v>575</v>
      </c>
      <c r="J20" s="89">
        <v>259.39</v>
      </c>
      <c r="K20" s="1">
        <v>0.06</v>
      </c>
      <c r="L20" s="89">
        <v>34.5</v>
      </c>
      <c r="M20" s="89"/>
      <c r="N20" s="1"/>
      <c r="O20" s="89"/>
      <c r="P20" s="89"/>
      <c r="Q20" s="1"/>
      <c r="R20" s="89"/>
      <c r="S20" s="89">
        <f t="shared" si="4"/>
        <v>293.89</v>
      </c>
    </row>
    <row r="21" spans="1:19" ht="12.75" outlineLevel="2">
      <c r="A21" s="88" t="s">
        <v>389</v>
      </c>
      <c r="B21" s="88" t="s">
        <v>333</v>
      </c>
      <c r="C21" s="88" t="s">
        <v>339</v>
      </c>
      <c r="D21" s="88" t="s">
        <v>390</v>
      </c>
      <c r="E21" s="88" t="s">
        <v>42</v>
      </c>
      <c r="F21" s="88" t="s">
        <v>388</v>
      </c>
      <c r="G21" s="88" t="s">
        <v>8</v>
      </c>
      <c r="H21" s="88" t="s">
        <v>31</v>
      </c>
      <c r="I21" s="2">
        <v>5</v>
      </c>
      <c r="J21" s="89">
        <v>2.176</v>
      </c>
      <c r="K21" s="1">
        <v>0.1</v>
      </c>
      <c r="L21" s="89">
        <v>0.5</v>
      </c>
      <c r="M21" s="89"/>
      <c r="N21" s="1"/>
      <c r="O21" s="89"/>
      <c r="P21" s="89"/>
      <c r="Q21" s="1"/>
      <c r="R21" s="89"/>
      <c r="S21" s="89">
        <f t="shared" si="4"/>
        <v>2.676</v>
      </c>
    </row>
    <row r="22" spans="1:19" ht="12.75" outlineLevel="2">
      <c r="A22" s="88" t="s">
        <v>389</v>
      </c>
      <c r="B22" s="88" t="s">
        <v>333</v>
      </c>
      <c r="C22" s="88" t="s">
        <v>339</v>
      </c>
      <c r="D22" s="88" t="s">
        <v>390</v>
      </c>
      <c r="E22" s="88" t="s">
        <v>42</v>
      </c>
      <c r="F22" s="88" t="s">
        <v>388</v>
      </c>
      <c r="G22" s="88" t="s">
        <v>8</v>
      </c>
      <c r="H22" s="88" t="s">
        <v>21</v>
      </c>
      <c r="I22" s="2">
        <v>153</v>
      </c>
      <c r="J22" s="89">
        <v>45.321999999999996</v>
      </c>
      <c r="K22" s="1">
        <v>0.1</v>
      </c>
      <c r="L22" s="89">
        <v>15.3</v>
      </c>
      <c r="M22" s="89"/>
      <c r="N22" s="1"/>
      <c r="O22" s="89"/>
      <c r="P22" s="89"/>
      <c r="Q22" s="1"/>
      <c r="R22" s="89"/>
      <c r="S22" s="89">
        <f t="shared" si="4"/>
        <v>60.622</v>
      </c>
    </row>
    <row r="23" spans="1:19" ht="12.75" outlineLevel="2">
      <c r="A23" s="88" t="s">
        <v>389</v>
      </c>
      <c r="B23" s="88" t="s">
        <v>333</v>
      </c>
      <c r="C23" s="88" t="s">
        <v>339</v>
      </c>
      <c r="D23" s="88" t="s">
        <v>390</v>
      </c>
      <c r="E23" s="88" t="s">
        <v>42</v>
      </c>
      <c r="F23" s="88" t="s">
        <v>388</v>
      </c>
      <c r="G23" s="88" t="s">
        <v>22</v>
      </c>
      <c r="H23" s="88" t="s">
        <v>23</v>
      </c>
      <c r="I23" s="90"/>
      <c r="J23" s="89"/>
      <c r="L23" s="89"/>
      <c r="M23" s="89"/>
      <c r="N23" s="1"/>
      <c r="O23" s="89"/>
      <c r="P23" s="89">
        <v>180</v>
      </c>
      <c r="Q23" s="1"/>
      <c r="R23" s="89"/>
      <c r="S23" s="89">
        <f t="shared" si="4"/>
        <v>180</v>
      </c>
    </row>
    <row r="24" spans="1:21" ht="12.75" outlineLevel="2">
      <c r="A24" s="88" t="s">
        <v>389</v>
      </c>
      <c r="B24" s="88" t="s">
        <v>333</v>
      </c>
      <c r="C24" s="88" t="s">
        <v>339</v>
      </c>
      <c r="D24" s="88" t="s">
        <v>390</v>
      </c>
      <c r="E24" s="88" t="s">
        <v>42</v>
      </c>
      <c r="F24" s="88" t="s">
        <v>388</v>
      </c>
      <c r="G24" s="88" t="s">
        <v>22</v>
      </c>
      <c r="H24" s="88" t="s">
        <v>24</v>
      </c>
      <c r="I24" s="2"/>
      <c r="J24" s="89"/>
      <c r="K24" s="1"/>
      <c r="L24" s="89"/>
      <c r="M24" s="89"/>
      <c r="N24" s="1"/>
      <c r="O24" s="89"/>
      <c r="P24" s="89"/>
      <c r="Q24" s="1">
        <v>0.03</v>
      </c>
      <c r="R24" s="89">
        <f>+$R$1*Q24</f>
        <v>94.05</v>
      </c>
      <c r="S24" s="89">
        <f t="shared" si="4"/>
        <v>94.05</v>
      </c>
      <c r="T24" s="88" t="s">
        <v>341</v>
      </c>
      <c r="U24" s="88" t="s">
        <v>342</v>
      </c>
    </row>
    <row r="25" spans="1:19" ht="12.75" outlineLevel="1">
      <c r="A25" s="115" t="s">
        <v>1255</v>
      </c>
      <c r="B25" s="115"/>
      <c r="C25" s="115"/>
      <c r="D25" s="115"/>
      <c r="E25" s="115"/>
      <c r="F25" s="115"/>
      <c r="G25" s="115"/>
      <c r="H25" s="115"/>
      <c r="I25" s="116">
        <f>SUBTOTAL(9,I17:I24)</f>
        <v>932</v>
      </c>
      <c r="J25" s="104">
        <f>SUBTOTAL(9,J17:J24)</f>
        <v>395.138</v>
      </c>
      <c r="K25" s="103"/>
      <c r="L25" s="104">
        <f aca="true" t="shared" si="5" ref="L25:S25">SUBTOTAL(9,L17:L24)</f>
        <v>62.239999999999995</v>
      </c>
      <c r="M25" s="104">
        <f t="shared" si="5"/>
        <v>0</v>
      </c>
      <c r="N25" s="103">
        <f t="shared" si="5"/>
        <v>0</v>
      </c>
      <c r="O25" s="104">
        <f t="shared" si="5"/>
        <v>0</v>
      </c>
      <c r="P25" s="104">
        <f t="shared" si="5"/>
        <v>180</v>
      </c>
      <c r="Q25" s="103">
        <f t="shared" si="5"/>
        <v>0.03</v>
      </c>
      <c r="R25" s="104">
        <f t="shared" si="5"/>
        <v>94.05</v>
      </c>
      <c r="S25" s="104">
        <f t="shared" si="5"/>
        <v>731.4279999999999</v>
      </c>
    </row>
    <row r="26" spans="1:19" ht="12.75" outlineLevel="2">
      <c r="A26" s="88" t="s">
        <v>395</v>
      </c>
      <c r="B26" s="88" t="s">
        <v>333</v>
      </c>
      <c r="C26" s="88" t="s">
        <v>339</v>
      </c>
      <c r="D26" s="88" t="s">
        <v>396</v>
      </c>
      <c r="E26" s="88" t="s">
        <v>42</v>
      </c>
      <c r="F26" s="88" t="s">
        <v>397</v>
      </c>
      <c r="G26" s="88" t="s">
        <v>8</v>
      </c>
      <c r="H26" s="88" t="s">
        <v>28</v>
      </c>
      <c r="I26" s="2">
        <v>2430</v>
      </c>
      <c r="J26" s="89">
        <v>4215.848</v>
      </c>
      <c r="K26" s="1">
        <v>0.06</v>
      </c>
      <c r="L26" s="89">
        <v>145.8</v>
      </c>
      <c r="M26" s="89"/>
      <c r="N26" s="1"/>
      <c r="O26" s="89"/>
      <c r="P26" s="89"/>
      <c r="Q26" s="1"/>
      <c r="R26" s="89"/>
      <c r="S26" s="89">
        <f aca="true" t="shared" si="6" ref="S26:S41">+R26+P26+O26+M26+L26+J26</f>
        <v>4361.648</v>
      </c>
    </row>
    <row r="27" spans="1:19" ht="12.75" outlineLevel="2">
      <c r="A27" s="88" t="s">
        <v>395</v>
      </c>
      <c r="B27" s="88" t="s">
        <v>333</v>
      </c>
      <c r="C27" s="88" t="s">
        <v>339</v>
      </c>
      <c r="D27" s="88" t="s">
        <v>396</v>
      </c>
      <c r="E27" s="88" t="s">
        <v>42</v>
      </c>
      <c r="F27" s="88" t="s">
        <v>397</v>
      </c>
      <c r="G27" s="88" t="s">
        <v>8</v>
      </c>
      <c r="H27" s="88" t="s">
        <v>16</v>
      </c>
      <c r="I27" s="2">
        <v>36</v>
      </c>
      <c r="J27" s="89">
        <v>15.871999999999998</v>
      </c>
      <c r="K27" s="1">
        <v>0.06</v>
      </c>
      <c r="L27" s="89">
        <v>2.16</v>
      </c>
      <c r="M27" s="89"/>
      <c r="N27" s="1"/>
      <c r="O27" s="89"/>
      <c r="P27" s="89"/>
      <c r="Q27" s="1"/>
      <c r="R27" s="89"/>
      <c r="S27" s="89">
        <f t="shared" si="6"/>
        <v>18.031999999999996</v>
      </c>
    </row>
    <row r="28" spans="1:19" ht="12.75" outlineLevel="2">
      <c r="A28" s="88" t="s">
        <v>395</v>
      </c>
      <c r="B28" s="88" t="s">
        <v>333</v>
      </c>
      <c r="C28" s="88" t="s">
        <v>339</v>
      </c>
      <c r="D28" s="88" t="s">
        <v>396</v>
      </c>
      <c r="E28" s="88" t="s">
        <v>42</v>
      </c>
      <c r="F28" s="88" t="s">
        <v>397</v>
      </c>
      <c r="G28" s="88" t="s">
        <v>8</v>
      </c>
      <c r="H28" s="88" t="s">
        <v>18</v>
      </c>
      <c r="I28" s="2">
        <v>5544</v>
      </c>
      <c r="J28" s="89">
        <v>5145.366</v>
      </c>
      <c r="K28" s="1">
        <v>0.06</v>
      </c>
      <c r="L28" s="89">
        <v>332.64</v>
      </c>
      <c r="M28" s="89"/>
      <c r="N28" s="1"/>
      <c r="O28" s="89"/>
      <c r="P28" s="89"/>
      <c r="Q28" s="1"/>
      <c r="R28" s="89"/>
      <c r="S28" s="89">
        <f t="shared" si="6"/>
        <v>5478.006</v>
      </c>
    </row>
    <row r="29" spans="1:19" ht="12.75" outlineLevel="2">
      <c r="A29" s="88" t="s">
        <v>395</v>
      </c>
      <c r="B29" s="88" t="s">
        <v>333</v>
      </c>
      <c r="C29" s="88" t="s">
        <v>339</v>
      </c>
      <c r="D29" s="88" t="s">
        <v>396</v>
      </c>
      <c r="E29" s="88" t="s">
        <v>42</v>
      </c>
      <c r="F29" s="88" t="s">
        <v>397</v>
      </c>
      <c r="G29" s="88" t="s">
        <v>8</v>
      </c>
      <c r="H29" s="88" t="s">
        <v>19</v>
      </c>
      <c r="I29" s="2">
        <v>38057</v>
      </c>
      <c r="J29" s="89">
        <v>47247.524</v>
      </c>
      <c r="K29" s="1">
        <v>0.06</v>
      </c>
      <c r="L29" s="89">
        <v>2283.42</v>
      </c>
      <c r="M29" s="89"/>
      <c r="N29" s="1"/>
      <c r="O29" s="89"/>
      <c r="P29" s="89"/>
      <c r="Q29" s="1"/>
      <c r="R29" s="89"/>
      <c r="S29" s="89">
        <f t="shared" si="6"/>
        <v>49530.943999999996</v>
      </c>
    </row>
    <row r="30" spans="1:19" ht="12.75" outlineLevel="2">
      <c r="A30" s="88" t="s">
        <v>395</v>
      </c>
      <c r="B30" s="88" t="s">
        <v>333</v>
      </c>
      <c r="C30" s="88" t="s">
        <v>339</v>
      </c>
      <c r="D30" s="88" t="s">
        <v>396</v>
      </c>
      <c r="E30" s="88" t="s">
        <v>42</v>
      </c>
      <c r="F30" s="88" t="s">
        <v>397</v>
      </c>
      <c r="G30" s="88" t="s">
        <v>8</v>
      </c>
      <c r="H30" s="88" t="s">
        <v>29</v>
      </c>
      <c r="I30" s="2">
        <v>77</v>
      </c>
      <c r="J30" s="89">
        <v>127.27</v>
      </c>
      <c r="K30" s="1">
        <v>0.06</v>
      </c>
      <c r="L30" s="89">
        <v>4.62</v>
      </c>
      <c r="M30" s="89"/>
      <c r="N30" s="1"/>
      <c r="O30" s="89"/>
      <c r="P30" s="89"/>
      <c r="Q30" s="1"/>
      <c r="R30" s="89"/>
      <c r="S30" s="89">
        <f t="shared" si="6"/>
        <v>131.89</v>
      </c>
    </row>
    <row r="31" spans="1:19" ht="12.75" outlineLevel="2">
      <c r="A31" s="88" t="s">
        <v>395</v>
      </c>
      <c r="B31" s="88" t="s">
        <v>333</v>
      </c>
      <c r="C31" s="88" t="s">
        <v>339</v>
      </c>
      <c r="D31" s="88" t="s">
        <v>396</v>
      </c>
      <c r="E31" s="88" t="s">
        <v>42</v>
      </c>
      <c r="F31" s="88" t="s">
        <v>397</v>
      </c>
      <c r="G31" s="88" t="s">
        <v>8</v>
      </c>
      <c r="H31" s="88" t="s">
        <v>51</v>
      </c>
      <c r="I31" s="2">
        <v>0</v>
      </c>
      <c r="J31" s="89">
        <v>2150</v>
      </c>
      <c r="K31" s="1"/>
      <c r="L31" s="89">
        <v>0</v>
      </c>
      <c r="M31" s="89"/>
      <c r="N31" s="1"/>
      <c r="O31" s="89"/>
      <c r="P31" s="89"/>
      <c r="Q31" s="1"/>
      <c r="R31" s="89"/>
      <c r="S31" s="89">
        <f t="shared" si="6"/>
        <v>2150</v>
      </c>
    </row>
    <row r="32" spans="1:19" ht="12.75" outlineLevel="2">
      <c r="A32" s="88" t="s">
        <v>395</v>
      </c>
      <c r="B32" s="88" t="s">
        <v>333</v>
      </c>
      <c r="C32" s="88" t="s">
        <v>339</v>
      </c>
      <c r="D32" s="88" t="s">
        <v>396</v>
      </c>
      <c r="E32" s="88" t="s">
        <v>42</v>
      </c>
      <c r="F32" s="88" t="s">
        <v>397</v>
      </c>
      <c r="G32" s="88" t="s">
        <v>8</v>
      </c>
      <c r="H32" s="88" t="s">
        <v>31</v>
      </c>
      <c r="I32" s="2">
        <v>8769</v>
      </c>
      <c r="J32" s="89">
        <v>2852.0440000000003</v>
      </c>
      <c r="K32" s="1">
        <v>0.1</v>
      </c>
      <c r="L32" s="89">
        <v>876.9</v>
      </c>
      <c r="M32" s="89"/>
      <c r="N32" s="1"/>
      <c r="O32" s="89"/>
      <c r="P32" s="89"/>
      <c r="Q32" s="1"/>
      <c r="R32" s="89"/>
      <c r="S32" s="89">
        <f t="shared" si="6"/>
        <v>3728.9440000000004</v>
      </c>
    </row>
    <row r="33" spans="1:19" ht="12.75" outlineLevel="2">
      <c r="A33" s="88" t="s">
        <v>395</v>
      </c>
      <c r="B33" s="88" t="s">
        <v>333</v>
      </c>
      <c r="C33" s="88" t="s">
        <v>339</v>
      </c>
      <c r="D33" s="88" t="s">
        <v>396</v>
      </c>
      <c r="E33" s="88" t="s">
        <v>42</v>
      </c>
      <c r="F33" s="88" t="s">
        <v>397</v>
      </c>
      <c r="G33" s="88" t="s">
        <v>8</v>
      </c>
      <c r="H33" s="88" t="s">
        <v>71</v>
      </c>
      <c r="I33" s="2">
        <v>7</v>
      </c>
      <c r="J33" s="89">
        <v>4.95</v>
      </c>
      <c r="K33" s="1">
        <v>0.06</v>
      </c>
      <c r="L33" s="89">
        <v>0.42</v>
      </c>
      <c r="M33" s="89"/>
      <c r="N33" s="1"/>
      <c r="O33" s="89"/>
      <c r="P33" s="89"/>
      <c r="Q33" s="1"/>
      <c r="R33" s="89"/>
      <c r="S33" s="89">
        <f t="shared" si="6"/>
        <v>5.37</v>
      </c>
    </row>
    <row r="34" spans="1:19" ht="12.75" outlineLevel="2">
      <c r="A34" s="88" t="s">
        <v>395</v>
      </c>
      <c r="B34" s="88" t="s">
        <v>333</v>
      </c>
      <c r="C34" s="88" t="s">
        <v>339</v>
      </c>
      <c r="D34" s="88" t="s">
        <v>396</v>
      </c>
      <c r="E34" s="88" t="s">
        <v>42</v>
      </c>
      <c r="F34" s="88" t="s">
        <v>397</v>
      </c>
      <c r="G34" s="88" t="s">
        <v>8</v>
      </c>
      <c r="H34" s="88" t="s">
        <v>54</v>
      </c>
      <c r="I34" s="2">
        <v>1</v>
      </c>
      <c r="J34" s="89">
        <v>0.24</v>
      </c>
      <c r="K34" s="1">
        <v>0.06</v>
      </c>
      <c r="L34" s="89">
        <v>0.06</v>
      </c>
      <c r="M34" s="89"/>
      <c r="N34" s="1"/>
      <c r="O34" s="89"/>
      <c r="P34" s="89"/>
      <c r="Q34" s="1"/>
      <c r="R34" s="89"/>
      <c r="S34" s="89">
        <f t="shared" si="6"/>
        <v>0.3</v>
      </c>
    </row>
    <row r="35" spans="1:19" ht="12.75" outlineLevel="2">
      <c r="A35" s="88" t="s">
        <v>395</v>
      </c>
      <c r="B35" s="88" t="s">
        <v>333</v>
      </c>
      <c r="C35" s="88" t="s">
        <v>339</v>
      </c>
      <c r="D35" s="88" t="s">
        <v>396</v>
      </c>
      <c r="E35" s="88" t="s">
        <v>42</v>
      </c>
      <c r="F35" s="88" t="s">
        <v>397</v>
      </c>
      <c r="G35" s="88" t="s">
        <v>8</v>
      </c>
      <c r="H35" s="88" t="s">
        <v>21</v>
      </c>
      <c r="I35" s="2">
        <v>60397</v>
      </c>
      <c r="J35" s="89">
        <v>18748.165</v>
      </c>
      <c r="K35" s="1">
        <v>0.1</v>
      </c>
      <c r="L35" s="89">
        <v>6039.7</v>
      </c>
      <c r="M35" s="89"/>
      <c r="N35" s="1"/>
      <c r="O35" s="89"/>
      <c r="P35" s="89"/>
      <c r="Q35" s="1"/>
      <c r="R35" s="89"/>
      <c r="S35" s="89">
        <f t="shared" si="6"/>
        <v>24787.865</v>
      </c>
    </row>
    <row r="36" spans="1:19" ht="12.75" outlineLevel="2">
      <c r="A36" s="88" t="s">
        <v>395</v>
      </c>
      <c r="B36" s="88" t="s">
        <v>333</v>
      </c>
      <c r="C36" s="88" t="s">
        <v>339</v>
      </c>
      <c r="D36" s="88" t="s">
        <v>396</v>
      </c>
      <c r="E36" s="88" t="s">
        <v>42</v>
      </c>
      <c r="F36" s="88" t="s">
        <v>397</v>
      </c>
      <c r="G36" s="88" t="s">
        <v>8</v>
      </c>
      <c r="H36" s="88" t="s">
        <v>61</v>
      </c>
      <c r="I36" s="2">
        <v>1</v>
      </c>
      <c r="J36" s="89">
        <v>6.07</v>
      </c>
      <c r="K36" s="1">
        <v>0.06</v>
      </c>
      <c r="L36" s="89">
        <v>0.06</v>
      </c>
      <c r="M36" s="89"/>
      <c r="N36" s="1"/>
      <c r="O36" s="89"/>
      <c r="P36" s="89"/>
      <c r="Q36" s="1"/>
      <c r="R36" s="89"/>
      <c r="S36" s="89">
        <f t="shared" si="6"/>
        <v>6.13</v>
      </c>
    </row>
    <row r="37" spans="1:19" ht="12.75" outlineLevel="2">
      <c r="A37" s="88" t="s">
        <v>395</v>
      </c>
      <c r="B37" s="88" t="s">
        <v>333</v>
      </c>
      <c r="C37" s="88" t="s">
        <v>339</v>
      </c>
      <c r="D37" s="88" t="s">
        <v>396</v>
      </c>
      <c r="E37" s="88" t="s">
        <v>42</v>
      </c>
      <c r="F37" s="88" t="s">
        <v>397</v>
      </c>
      <c r="G37" s="88" t="s">
        <v>8</v>
      </c>
      <c r="H37" s="88" t="s">
        <v>9</v>
      </c>
      <c r="I37" s="2">
        <v>110</v>
      </c>
      <c r="J37" s="89">
        <v>657.79</v>
      </c>
      <c r="K37" s="1"/>
      <c r="L37" s="89">
        <v>0</v>
      </c>
      <c r="M37" s="89"/>
      <c r="N37" s="1"/>
      <c r="O37" s="89"/>
      <c r="P37" s="89"/>
      <c r="Q37" s="1"/>
      <c r="R37" s="89"/>
      <c r="S37" s="89">
        <f t="shared" si="6"/>
        <v>657.79</v>
      </c>
    </row>
    <row r="38" spans="1:19" ht="12.75" outlineLevel="2">
      <c r="A38" s="88" t="s">
        <v>395</v>
      </c>
      <c r="B38" s="88" t="s">
        <v>333</v>
      </c>
      <c r="C38" s="88" t="s">
        <v>339</v>
      </c>
      <c r="D38" s="88" t="s">
        <v>396</v>
      </c>
      <c r="E38" s="88" t="s">
        <v>42</v>
      </c>
      <c r="F38" s="88" t="s">
        <v>397</v>
      </c>
      <c r="G38" s="88" t="s">
        <v>22</v>
      </c>
      <c r="H38" s="88" t="s">
        <v>23</v>
      </c>
      <c r="I38" s="90"/>
      <c r="J38" s="89"/>
      <c r="L38" s="89"/>
      <c r="M38" s="89"/>
      <c r="N38" s="1"/>
      <c r="O38" s="89"/>
      <c r="P38" s="89">
        <v>180</v>
      </c>
      <c r="Q38" s="1"/>
      <c r="R38" s="89"/>
      <c r="S38" s="89">
        <f t="shared" si="6"/>
        <v>180</v>
      </c>
    </row>
    <row r="39" spans="1:19" ht="12.75" outlineLevel="2">
      <c r="A39" s="88" t="s">
        <v>395</v>
      </c>
      <c r="B39" s="88" t="s">
        <v>333</v>
      </c>
      <c r="C39" s="88" t="s">
        <v>339</v>
      </c>
      <c r="D39" s="88" t="s">
        <v>396</v>
      </c>
      <c r="E39" s="88" t="s">
        <v>42</v>
      </c>
      <c r="F39" s="88" t="s">
        <v>397</v>
      </c>
      <c r="G39" s="88" t="s">
        <v>22</v>
      </c>
      <c r="H39" s="88" t="s">
        <v>398</v>
      </c>
      <c r="I39" s="2"/>
      <c r="J39" s="89"/>
      <c r="K39" s="1"/>
      <c r="L39" s="89"/>
      <c r="M39" s="89">
        <v>248</v>
      </c>
      <c r="N39" s="1"/>
      <c r="O39" s="89"/>
      <c r="P39" s="89"/>
      <c r="Q39" s="1"/>
      <c r="R39" s="89"/>
      <c r="S39" s="89">
        <f t="shared" si="6"/>
        <v>248</v>
      </c>
    </row>
    <row r="40" spans="1:19" ht="12.75" outlineLevel="2">
      <c r="A40" s="88" t="s">
        <v>395</v>
      </c>
      <c r="B40" s="88" t="s">
        <v>333</v>
      </c>
      <c r="C40" s="88" t="s">
        <v>339</v>
      </c>
      <c r="D40" s="88" t="s">
        <v>396</v>
      </c>
      <c r="E40" s="88" t="s">
        <v>42</v>
      </c>
      <c r="F40" s="88" t="s">
        <v>397</v>
      </c>
      <c r="G40" s="88" t="s">
        <v>22</v>
      </c>
      <c r="H40" s="88" t="s">
        <v>62</v>
      </c>
      <c r="I40" s="2"/>
      <c r="J40" s="89"/>
      <c r="K40" s="1"/>
      <c r="L40" s="89"/>
      <c r="M40" s="89"/>
      <c r="N40" s="1">
        <v>2.321451612903226</v>
      </c>
      <c r="O40" s="89">
        <f>+$O$1*N40</f>
        <v>167.14451612903227</v>
      </c>
      <c r="P40" s="89"/>
      <c r="Q40" s="1"/>
      <c r="R40" s="89"/>
      <c r="S40" s="89">
        <f t="shared" si="6"/>
        <v>167.14451612903227</v>
      </c>
    </row>
    <row r="41" spans="1:21" ht="12.75" outlineLevel="2">
      <c r="A41" s="88" t="s">
        <v>395</v>
      </c>
      <c r="B41" s="88" t="s">
        <v>333</v>
      </c>
      <c r="C41" s="88" t="s">
        <v>339</v>
      </c>
      <c r="D41" s="88" t="s">
        <v>396</v>
      </c>
      <c r="E41" s="88" t="s">
        <v>42</v>
      </c>
      <c r="F41" s="88" t="s">
        <v>397</v>
      </c>
      <c r="G41" s="88" t="s">
        <v>22</v>
      </c>
      <c r="H41" s="88" t="s">
        <v>24</v>
      </c>
      <c r="I41" s="2"/>
      <c r="J41" s="89"/>
      <c r="K41" s="1"/>
      <c r="L41" s="89"/>
      <c r="M41" s="89"/>
      <c r="N41" s="1"/>
      <c r="O41" s="89"/>
      <c r="P41" s="89"/>
      <c r="Q41" s="1">
        <v>0.9</v>
      </c>
      <c r="R41" s="89">
        <f>+$R$1*Q41</f>
        <v>2821.5</v>
      </c>
      <c r="S41" s="89">
        <f t="shared" si="6"/>
        <v>2821.5</v>
      </c>
      <c r="T41" s="88" t="s">
        <v>341</v>
      </c>
      <c r="U41" s="88" t="s">
        <v>342</v>
      </c>
    </row>
    <row r="42" spans="1:19" ht="12.75" outlineLevel="1">
      <c r="A42" s="115" t="s">
        <v>1257</v>
      </c>
      <c r="B42" s="115"/>
      <c r="C42" s="115"/>
      <c r="D42" s="115"/>
      <c r="E42" s="115"/>
      <c r="F42" s="115"/>
      <c r="G42" s="115"/>
      <c r="H42" s="115"/>
      <c r="I42" s="116">
        <f>SUBTOTAL(9,I26:I41)</f>
        <v>115429</v>
      </c>
      <c r="J42" s="104">
        <f>SUBTOTAL(9,J26:J41)</f>
        <v>81171.139</v>
      </c>
      <c r="K42" s="103"/>
      <c r="L42" s="104">
        <f aca="true" t="shared" si="7" ref="L42:S42">SUBTOTAL(9,L26:L41)</f>
        <v>9685.779999999999</v>
      </c>
      <c r="M42" s="104">
        <f t="shared" si="7"/>
        <v>248</v>
      </c>
      <c r="N42" s="103">
        <f t="shared" si="7"/>
        <v>2.321451612903226</v>
      </c>
      <c r="O42" s="104">
        <f t="shared" si="7"/>
        <v>167.14451612903227</v>
      </c>
      <c r="P42" s="104">
        <f t="shared" si="7"/>
        <v>180</v>
      </c>
      <c r="Q42" s="103">
        <f t="shared" si="7"/>
        <v>0.9</v>
      </c>
      <c r="R42" s="104">
        <f t="shared" si="7"/>
        <v>2821.5</v>
      </c>
      <c r="S42" s="104">
        <f t="shared" si="7"/>
        <v>94273.56351612904</v>
      </c>
    </row>
    <row r="43" spans="1:19" ht="12.75" outlineLevel="2">
      <c r="A43" s="88" t="s">
        <v>410</v>
      </c>
      <c r="B43" s="88" t="s">
        <v>333</v>
      </c>
      <c r="C43" s="88" t="s">
        <v>339</v>
      </c>
      <c r="D43" s="88" t="s">
        <v>411</v>
      </c>
      <c r="E43" s="88" t="s">
        <v>42</v>
      </c>
      <c r="F43" s="88" t="s">
        <v>412</v>
      </c>
      <c r="G43" s="88" t="s">
        <v>8</v>
      </c>
      <c r="H43" s="88" t="s">
        <v>28</v>
      </c>
      <c r="I43" s="2">
        <v>37</v>
      </c>
      <c r="J43" s="89">
        <v>63.36</v>
      </c>
      <c r="K43" s="1">
        <v>0.06</v>
      </c>
      <c r="L43" s="89">
        <v>2.22</v>
      </c>
      <c r="M43" s="89"/>
      <c r="N43" s="1"/>
      <c r="O43" s="89"/>
      <c r="P43" s="89"/>
      <c r="Q43" s="1"/>
      <c r="R43" s="89"/>
      <c r="S43" s="89">
        <f aca="true" t="shared" si="8" ref="S43:S56">+R43+P43+O43+M43+L43+J43</f>
        <v>65.58</v>
      </c>
    </row>
    <row r="44" spans="1:19" ht="12.75" outlineLevel="2">
      <c r="A44" s="88" t="s">
        <v>410</v>
      </c>
      <c r="B44" s="88" t="s">
        <v>333</v>
      </c>
      <c r="C44" s="88" t="s">
        <v>339</v>
      </c>
      <c r="D44" s="88" t="s">
        <v>411</v>
      </c>
      <c r="E44" s="88" t="s">
        <v>42</v>
      </c>
      <c r="F44" s="88" t="s">
        <v>412</v>
      </c>
      <c r="G44" s="88" t="s">
        <v>8</v>
      </c>
      <c r="H44" s="88" t="s">
        <v>16</v>
      </c>
      <c r="I44" s="2">
        <v>287</v>
      </c>
      <c r="J44" s="89">
        <v>301.35</v>
      </c>
      <c r="K44" s="1">
        <v>0.06</v>
      </c>
      <c r="L44" s="89">
        <v>17.22</v>
      </c>
      <c r="M44" s="89"/>
      <c r="N44" s="1"/>
      <c r="O44" s="89"/>
      <c r="P44" s="89"/>
      <c r="Q44" s="1"/>
      <c r="R44" s="89"/>
      <c r="S44" s="89">
        <f t="shared" si="8"/>
        <v>318.57000000000005</v>
      </c>
    </row>
    <row r="45" spans="1:19" ht="12.75" outlineLevel="2">
      <c r="A45" s="88" t="s">
        <v>410</v>
      </c>
      <c r="B45" s="88" t="s">
        <v>333</v>
      </c>
      <c r="C45" s="88" t="s">
        <v>339</v>
      </c>
      <c r="D45" s="88" t="s">
        <v>411</v>
      </c>
      <c r="E45" s="88" t="s">
        <v>42</v>
      </c>
      <c r="F45" s="88" t="s">
        <v>412</v>
      </c>
      <c r="G45" s="88" t="s">
        <v>8</v>
      </c>
      <c r="H45" s="88" t="s">
        <v>18</v>
      </c>
      <c r="I45" s="2">
        <v>363</v>
      </c>
      <c r="J45" s="89">
        <v>260.52</v>
      </c>
      <c r="K45" s="1">
        <v>0.06</v>
      </c>
      <c r="L45" s="89">
        <v>21.78</v>
      </c>
      <c r="M45" s="89"/>
      <c r="N45" s="1"/>
      <c r="O45" s="89"/>
      <c r="P45" s="89"/>
      <c r="Q45" s="1"/>
      <c r="R45" s="89"/>
      <c r="S45" s="89">
        <f t="shared" si="8"/>
        <v>282.29999999999995</v>
      </c>
    </row>
    <row r="46" spans="1:19" ht="12.75" outlineLevel="2">
      <c r="A46" s="88" t="s">
        <v>410</v>
      </c>
      <c r="B46" s="88" t="s">
        <v>333</v>
      </c>
      <c r="C46" s="88" t="s">
        <v>339</v>
      </c>
      <c r="D46" s="88" t="s">
        <v>411</v>
      </c>
      <c r="E46" s="88" t="s">
        <v>42</v>
      </c>
      <c r="F46" s="88" t="s">
        <v>412</v>
      </c>
      <c r="G46" s="88" t="s">
        <v>8</v>
      </c>
      <c r="H46" s="88" t="s">
        <v>19</v>
      </c>
      <c r="I46" s="2">
        <v>4323</v>
      </c>
      <c r="J46" s="89">
        <v>2982.243</v>
      </c>
      <c r="K46" s="1">
        <v>0.06</v>
      </c>
      <c r="L46" s="89">
        <v>259.38</v>
      </c>
      <c r="M46" s="89"/>
      <c r="N46" s="1"/>
      <c r="O46" s="89"/>
      <c r="P46" s="89"/>
      <c r="Q46" s="1"/>
      <c r="R46" s="89"/>
      <c r="S46" s="89">
        <f t="shared" si="8"/>
        <v>3241.623</v>
      </c>
    </row>
    <row r="47" spans="1:19" ht="12.75" outlineLevel="2">
      <c r="A47" s="88" t="s">
        <v>410</v>
      </c>
      <c r="B47" s="88" t="s">
        <v>333</v>
      </c>
      <c r="C47" s="88" t="s">
        <v>339</v>
      </c>
      <c r="D47" s="88" t="s">
        <v>411</v>
      </c>
      <c r="E47" s="88" t="s">
        <v>42</v>
      </c>
      <c r="F47" s="88" t="s">
        <v>412</v>
      </c>
      <c r="G47" s="88" t="s">
        <v>8</v>
      </c>
      <c r="H47" s="88" t="s">
        <v>31</v>
      </c>
      <c r="I47" s="2">
        <v>192</v>
      </c>
      <c r="J47" s="89">
        <v>82.015</v>
      </c>
      <c r="K47" s="1">
        <v>0.1</v>
      </c>
      <c r="L47" s="89">
        <v>19.2</v>
      </c>
      <c r="M47" s="89"/>
      <c r="N47" s="1"/>
      <c r="O47" s="89"/>
      <c r="P47" s="89"/>
      <c r="Q47" s="1"/>
      <c r="R47" s="89"/>
      <c r="S47" s="89">
        <f t="shared" si="8"/>
        <v>101.215</v>
      </c>
    </row>
    <row r="48" spans="1:19" ht="12.75" outlineLevel="2">
      <c r="A48" s="88" t="s">
        <v>410</v>
      </c>
      <c r="B48" s="88" t="s">
        <v>333</v>
      </c>
      <c r="C48" s="88" t="s">
        <v>339</v>
      </c>
      <c r="D48" s="88" t="s">
        <v>411</v>
      </c>
      <c r="E48" s="88" t="s">
        <v>42</v>
      </c>
      <c r="F48" s="88" t="s">
        <v>412</v>
      </c>
      <c r="G48" s="88" t="s">
        <v>8</v>
      </c>
      <c r="H48" s="88" t="s">
        <v>403</v>
      </c>
      <c r="I48" s="2">
        <v>24585</v>
      </c>
      <c r="J48" s="89">
        <v>7534.04</v>
      </c>
      <c r="K48" s="1">
        <v>0.01</v>
      </c>
      <c r="L48" s="89">
        <v>245.85</v>
      </c>
      <c r="M48" s="89"/>
      <c r="N48" s="1"/>
      <c r="O48" s="89"/>
      <c r="P48" s="89"/>
      <c r="Q48" s="1"/>
      <c r="R48" s="89"/>
      <c r="S48" s="89">
        <f t="shared" si="8"/>
        <v>7779.89</v>
      </c>
    </row>
    <row r="49" spans="1:19" ht="12.75" outlineLevel="2">
      <c r="A49" s="88" t="s">
        <v>410</v>
      </c>
      <c r="B49" s="88" t="s">
        <v>333</v>
      </c>
      <c r="C49" s="88" t="s">
        <v>339</v>
      </c>
      <c r="D49" s="88" t="s">
        <v>411</v>
      </c>
      <c r="E49" s="88" t="s">
        <v>42</v>
      </c>
      <c r="F49" s="88" t="s">
        <v>412</v>
      </c>
      <c r="G49" s="88" t="s">
        <v>8</v>
      </c>
      <c r="H49" s="88" t="s">
        <v>52</v>
      </c>
      <c r="I49" s="2">
        <v>4</v>
      </c>
      <c r="J49" s="89">
        <v>2.52</v>
      </c>
      <c r="K49" s="1">
        <v>0.06</v>
      </c>
      <c r="L49" s="89">
        <v>0.24</v>
      </c>
      <c r="M49" s="89"/>
      <c r="N49" s="1"/>
      <c r="O49" s="89"/>
      <c r="P49" s="89"/>
      <c r="Q49" s="1"/>
      <c r="R49" s="89"/>
      <c r="S49" s="89">
        <f t="shared" si="8"/>
        <v>2.76</v>
      </c>
    </row>
    <row r="50" spans="1:19" ht="12.75" outlineLevel="2">
      <c r="A50" s="88" t="s">
        <v>410</v>
      </c>
      <c r="B50" s="88" t="s">
        <v>333</v>
      </c>
      <c r="C50" s="88" t="s">
        <v>339</v>
      </c>
      <c r="D50" s="88" t="s">
        <v>411</v>
      </c>
      <c r="E50" s="88" t="s">
        <v>42</v>
      </c>
      <c r="F50" s="88" t="s">
        <v>412</v>
      </c>
      <c r="G50" s="88" t="s">
        <v>8</v>
      </c>
      <c r="H50" s="88" t="s">
        <v>71</v>
      </c>
      <c r="I50" s="2">
        <v>23</v>
      </c>
      <c r="J50" s="89">
        <v>16.2</v>
      </c>
      <c r="K50" s="1">
        <v>0.06</v>
      </c>
      <c r="L50" s="89">
        <v>1.38</v>
      </c>
      <c r="M50" s="89"/>
      <c r="N50" s="1"/>
      <c r="O50" s="89"/>
      <c r="P50" s="89"/>
      <c r="Q50" s="1"/>
      <c r="R50" s="89"/>
      <c r="S50" s="89">
        <f t="shared" si="8"/>
        <v>17.58</v>
      </c>
    </row>
    <row r="51" spans="1:19" ht="12.75" outlineLevel="2">
      <c r="A51" s="88" t="s">
        <v>410</v>
      </c>
      <c r="B51" s="88" t="s">
        <v>333</v>
      </c>
      <c r="C51" s="88" t="s">
        <v>339</v>
      </c>
      <c r="D51" s="88" t="s">
        <v>411</v>
      </c>
      <c r="E51" s="88" t="s">
        <v>42</v>
      </c>
      <c r="F51" s="88" t="s">
        <v>412</v>
      </c>
      <c r="G51" s="88" t="s">
        <v>8</v>
      </c>
      <c r="H51" s="88" t="s">
        <v>21</v>
      </c>
      <c r="I51" s="2">
        <v>11878</v>
      </c>
      <c r="J51" s="89">
        <v>3570.5810000000006</v>
      </c>
      <c r="K51" s="1">
        <v>0.1</v>
      </c>
      <c r="L51" s="89">
        <v>1187.8</v>
      </c>
      <c r="M51" s="89"/>
      <c r="N51" s="1"/>
      <c r="O51" s="89"/>
      <c r="P51" s="89"/>
      <c r="Q51" s="1"/>
      <c r="R51" s="89"/>
      <c r="S51" s="89">
        <f t="shared" si="8"/>
        <v>4758.381</v>
      </c>
    </row>
    <row r="52" spans="1:19" ht="12.75" outlineLevel="2">
      <c r="A52" s="88" t="s">
        <v>410</v>
      </c>
      <c r="B52" s="88" t="s">
        <v>333</v>
      </c>
      <c r="C52" s="88" t="s">
        <v>339</v>
      </c>
      <c r="D52" s="88" t="s">
        <v>411</v>
      </c>
      <c r="E52" s="88" t="s">
        <v>42</v>
      </c>
      <c r="F52" s="88" t="s">
        <v>412</v>
      </c>
      <c r="G52" s="88" t="s">
        <v>22</v>
      </c>
      <c r="H52" s="88" t="s">
        <v>23</v>
      </c>
      <c r="I52" s="90"/>
      <c r="J52" s="89"/>
      <c r="L52" s="89"/>
      <c r="M52" s="89"/>
      <c r="N52" s="1"/>
      <c r="O52" s="89"/>
      <c r="P52" s="89">
        <v>180</v>
      </c>
      <c r="Q52" s="1"/>
      <c r="R52" s="89"/>
      <c r="S52" s="89">
        <f t="shared" si="8"/>
        <v>180</v>
      </c>
    </row>
    <row r="53" spans="1:21" ht="12.75" outlineLevel="2">
      <c r="A53" s="88" t="s">
        <v>410</v>
      </c>
      <c r="B53" s="88" t="s">
        <v>333</v>
      </c>
      <c r="C53" s="88" t="s">
        <v>339</v>
      </c>
      <c r="D53" s="88" t="s">
        <v>411</v>
      </c>
      <c r="E53" s="88" t="s">
        <v>42</v>
      </c>
      <c r="F53" s="88" t="s">
        <v>412</v>
      </c>
      <c r="G53" s="88" t="s">
        <v>22</v>
      </c>
      <c r="H53" s="88" t="s">
        <v>404</v>
      </c>
      <c r="J53" s="89"/>
      <c r="K53" s="1"/>
      <c r="L53" s="89"/>
      <c r="M53" s="89">
        <v>1146.51</v>
      </c>
      <c r="N53" s="1"/>
      <c r="O53" s="89"/>
      <c r="P53" s="89"/>
      <c r="Q53" s="1"/>
      <c r="R53" s="89"/>
      <c r="S53" s="89">
        <f t="shared" si="8"/>
        <v>1146.51</v>
      </c>
      <c r="U53" s="2" t="s">
        <v>938</v>
      </c>
    </row>
    <row r="54" spans="1:21" ht="12.75" outlineLevel="2">
      <c r="A54" s="88" t="s">
        <v>410</v>
      </c>
      <c r="B54" s="88" t="s">
        <v>333</v>
      </c>
      <c r="C54" s="88" t="s">
        <v>339</v>
      </c>
      <c r="D54" s="88" t="s">
        <v>411</v>
      </c>
      <c r="E54" s="88" t="s">
        <v>42</v>
      </c>
      <c r="F54" s="88" t="s">
        <v>412</v>
      </c>
      <c r="G54" s="88" t="s">
        <v>22</v>
      </c>
      <c r="H54" s="88" t="s">
        <v>265</v>
      </c>
      <c r="J54" s="89"/>
      <c r="K54" s="1"/>
      <c r="L54" s="89"/>
      <c r="M54" s="89">
        <v>452.84</v>
      </c>
      <c r="N54" s="1"/>
      <c r="O54" s="89"/>
      <c r="P54" s="89"/>
      <c r="Q54" s="1"/>
      <c r="R54" s="89"/>
      <c r="S54" s="89">
        <f t="shared" si="8"/>
        <v>452.84</v>
      </c>
      <c r="U54" s="2" t="s">
        <v>939</v>
      </c>
    </row>
    <row r="55" spans="1:19" ht="12.75" outlineLevel="2">
      <c r="A55" s="88" t="s">
        <v>410</v>
      </c>
      <c r="B55" s="88" t="s">
        <v>333</v>
      </c>
      <c r="C55" s="88" t="s">
        <v>339</v>
      </c>
      <c r="D55" s="88" t="s">
        <v>411</v>
      </c>
      <c r="E55" s="88" t="s">
        <v>42</v>
      </c>
      <c r="F55" s="88" t="s">
        <v>412</v>
      </c>
      <c r="G55" s="88" t="s">
        <v>22</v>
      </c>
      <c r="H55" s="88" t="s">
        <v>62</v>
      </c>
      <c r="I55" s="2"/>
      <c r="J55" s="89"/>
      <c r="K55" s="1"/>
      <c r="L55" s="89"/>
      <c r="M55" s="89"/>
      <c r="N55" s="1">
        <v>3.875</v>
      </c>
      <c r="O55" s="89">
        <f>+$O$1*N55</f>
        <v>279</v>
      </c>
      <c r="P55" s="89"/>
      <c r="Q55" s="1"/>
      <c r="R55" s="89"/>
      <c r="S55" s="89">
        <f t="shared" si="8"/>
        <v>279</v>
      </c>
    </row>
    <row r="56" spans="1:21" ht="12.75" outlineLevel="2">
      <c r="A56" s="88" t="s">
        <v>410</v>
      </c>
      <c r="B56" s="88" t="s">
        <v>333</v>
      </c>
      <c r="C56" s="88" t="s">
        <v>339</v>
      </c>
      <c r="D56" s="88" t="s">
        <v>411</v>
      </c>
      <c r="E56" s="88" t="s">
        <v>42</v>
      </c>
      <c r="F56" s="88" t="s">
        <v>412</v>
      </c>
      <c r="G56" s="88" t="s">
        <v>22</v>
      </c>
      <c r="H56" s="88" t="s">
        <v>24</v>
      </c>
      <c r="I56" s="2"/>
      <c r="J56" s="89"/>
      <c r="K56" s="1"/>
      <c r="L56" s="89"/>
      <c r="M56" s="89"/>
      <c r="N56" s="1"/>
      <c r="O56" s="89"/>
      <c r="P56" s="89"/>
      <c r="Q56" s="1">
        <v>1.62</v>
      </c>
      <c r="R56" s="89">
        <f>+$R$1*Q56</f>
        <v>5078.700000000001</v>
      </c>
      <c r="S56" s="89">
        <f t="shared" si="8"/>
        <v>5078.700000000001</v>
      </c>
      <c r="T56" s="88" t="s">
        <v>341</v>
      </c>
      <c r="U56" s="88" t="s">
        <v>342</v>
      </c>
    </row>
    <row r="57" spans="1:19" ht="12.75" outlineLevel="1">
      <c r="A57" s="115" t="s">
        <v>1261</v>
      </c>
      <c r="B57" s="115"/>
      <c r="C57" s="115"/>
      <c r="D57" s="115"/>
      <c r="E57" s="115"/>
      <c r="F57" s="115"/>
      <c r="G57" s="115"/>
      <c r="H57" s="115"/>
      <c r="I57" s="116">
        <f>SUBTOTAL(9,I43:I56)</f>
        <v>41692</v>
      </c>
      <c r="J57" s="104">
        <f>SUBTOTAL(9,J43:J56)</f>
        <v>14812.829000000002</v>
      </c>
      <c r="K57" s="103"/>
      <c r="L57" s="104">
        <f aca="true" t="shared" si="9" ref="L57:S57">SUBTOTAL(9,L43:L56)</f>
        <v>1755.07</v>
      </c>
      <c r="M57" s="104">
        <f t="shared" si="9"/>
        <v>1599.35</v>
      </c>
      <c r="N57" s="103">
        <f t="shared" si="9"/>
        <v>3.875</v>
      </c>
      <c r="O57" s="104">
        <f t="shared" si="9"/>
        <v>279</v>
      </c>
      <c r="P57" s="104">
        <f t="shared" si="9"/>
        <v>180</v>
      </c>
      <c r="Q57" s="103">
        <f t="shared" si="9"/>
        <v>1.62</v>
      </c>
      <c r="R57" s="104">
        <f t="shared" si="9"/>
        <v>5078.700000000001</v>
      </c>
      <c r="S57" s="104">
        <f t="shared" si="9"/>
        <v>23704.949</v>
      </c>
    </row>
    <row r="58" spans="1:19" ht="12.75" outlineLevel="2">
      <c r="A58" s="88" t="s">
        <v>399</v>
      </c>
      <c r="B58" s="88" t="s">
        <v>333</v>
      </c>
      <c r="C58" s="88" t="s">
        <v>339</v>
      </c>
      <c r="D58" s="88" t="s">
        <v>400</v>
      </c>
      <c r="E58" s="88" t="s">
        <v>42</v>
      </c>
      <c r="F58" s="88" t="s">
        <v>401</v>
      </c>
      <c r="G58" s="88" t="s">
        <v>8</v>
      </c>
      <c r="H58" s="88" t="s">
        <v>28</v>
      </c>
      <c r="I58" s="2">
        <v>94</v>
      </c>
      <c r="J58" s="89">
        <v>171.601</v>
      </c>
      <c r="K58" s="1">
        <v>0.06</v>
      </c>
      <c r="L58" s="89">
        <v>5.64</v>
      </c>
      <c r="M58" s="89"/>
      <c r="N58" s="1"/>
      <c r="O58" s="89"/>
      <c r="P58" s="89"/>
      <c r="R58" s="89"/>
      <c r="S58" s="89">
        <f aca="true" t="shared" si="10" ref="S58:S77">+R58+P58+O58+M58+L58+J58</f>
        <v>177.24099999999999</v>
      </c>
    </row>
    <row r="59" spans="1:19" ht="12.75" outlineLevel="2">
      <c r="A59" s="88" t="s">
        <v>399</v>
      </c>
      <c r="B59" s="88" t="s">
        <v>333</v>
      </c>
      <c r="C59" s="88" t="s">
        <v>339</v>
      </c>
      <c r="D59" s="88" t="s">
        <v>400</v>
      </c>
      <c r="E59" s="88" t="s">
        <v>42</v>
      </c>
      <c r="F59" s="88" t="s">
        <v>401</v>
      </c>
      <c r="G59" s="88" t="s">
        <v>8</v>
      </c>
      <c r="H59" s="88" t="s">
        <v>16</v>
      </c>
      <c r="I59" s="2">
        <v>698</v>
      </c>
      <c r="J59" s="89">
        <v>1807.609</v>
      </c>
      <c r="K59" s="1">
        <v>0.06</v>
      </c>
      <c r="L59" s="89">
        <v>41.88</v>
      </c>
      <c r="M59" s="89"/>
      <c r="N59" s="1"/>
      <c r="O59" s="89"/>
      <c r="P59" s="89"/>
      <c r="R59" s="89"/>
      <c r="S59" s="89">
        <f t="shared" si="10"/>
        <v>1849.489</v>
      </c>
    </row>
    <row r="60" spans="1:19" ht="12.75" outlineLevel="2">
      <c r="A60" s="88" t="s">
        <v>399</v>
      </c>
      <c r="B60" s="88" t="s">
        <v>333</v>
      </c>
      <c r="C60" s="88" t="s">
        <v>339</v>
      </c>
      <c r="D60" s="88" t="s">
        <v>400</v>
      </c>
      <c r="E60" s="88" t="s">
        <v>42</v>
      </c>
      <c r="F60" s="88" t="s">
        <v>401</v>
      </c>
      <c r="G60" s="88" t="s">
        <v>8</v>
      </c>
      <c r="H60" s="88" t="s">
        <v>18</v>
      </c>
      <c r="I60" s="2">
        <v>892</v>
      </c>
      <c r="J60" s="89">
        <v>848.4320000000001</v>
      </c>
      <c r="K60" s="1">
        <v>0.06</v>
      </c>
      <c r="L60" s="89">
        <v>53.52</v>
      </c>
      <c r="M60" s="89"/>
      <c r="N60" s="1"/>
      <c r="O60" s="89"/>
      <c r="P60" s="89"/>
      <c r="R60" s="89"/>
      <c r="S60" s="89">
        <f t="shared" si="10"/>
        <v>901.9520000000001</v>
      </c>
    </row>
    <row r="61" spans="1:19" ht="12.75" outlineLevel="2">
      <c r="A61" s="88" t="s">
        <v>399</v>
      </c>
      <c r="B61" s="88" t="s">
        <v>333</v>
      </c>
      <c r="C61" s="88" t="s">
        <v>339</v>
      </c>
      <c r="D61" s="88" t="s">
        <v>400</v>
      </c>
      <c r="E61" s="88" t="s">
        <v>42</v>
      </c>
      <c r="F61" s="88" t="s">
        <v>401</v>
      </c>
      <c r="G61" s="88" t="s">
        <v>8</v>
      </c>
      <c r="H61" s="88" t="s">
        <v>19</v>
      </c>
      <c r="I61" s="2">
        <v>5413</v>
      </c>
      <c r="J61" s="89">
        <v>8866.368</v>
      </c>
      <c r="K61" s="1">
        <v>0.06</v>
      </c>
      <c r="L61" s="89">
        <v>324.78</v>
      </c>
      <c r="M61" s="89"/>
      <c r="N61" s="1"/>
      <c r="O61" s="89"/>
      <c r="P61" s="89"/>
      <c r="R61" s="89"/>
      <c r="S61" s="89">
        <f t="shared" si="10"/>
        <v>9191.148000000001</v>
      </c>
    </row>
    <row r="62" spans="1:19" ht="12.75" outlineLevel="2">
      <c r="A62" s="88" t="s">
        <v>399</v>
      </c>
      <c r="B62" s="88" t="s">
        <v>333</v>
      </c>
      <c r="C62" s="88" t="s">
        <v>339</v>
      </c>
      <c r="D62" s="88" t="s">
        <v>400</v>
      </c>
      <c r="E62" s="88" t="s">
        <v>42</v>
      </c>
      <c r="F62" s="88" t="s">
        <v>401</v>
      </c>
      <c r="G62" s="88" t="s">
        <v>8</v>
      </c>
      <c r="H62" s="88" t="s">
        <v>29</v>
      </c>
      <c r="I62" s="2">
        <v>17</v>
      </c>
      <c r="J62" s="89">
        <v>42.79</v>
      </c>
      <c r="K62" s="1">
        <v>0.06</v>
      </c>
      <c r="L62" s="89">
        <v>1.02</v>
      </c>
      <c r="M62" s="89"/>
      <c r="N62" s="1"/>
      <c r="O62" s="89"/>
      <c r="P62" s="89"/>
      <c r="R62" s="89"/>
      <c r="S62" s="89">
        <f t="shared" si="10"/>
        <v>43.81</v>
      </c>
    </row>
    <row r="63" spans="1:19" ht="12.75" outlineLevel="2">
      <c r="A63" s="88" t="s">
        <v>399</v>
      </c>
      <c r="B63" s="88" t="s">
        <v>333</v>
      </c>
      <c r="C63" s="88" t="s">
        <v>339</v>
      </c>
      <c r="D63" s="88" t="s">
        <v>400</v>
      </c>
      <c r="E63" s="88" t="s">
        <v>42</v>
      </c>
      <c r="F63" s="88" t="s">
        <v>401</v>
      </c>
      <c r="G63" s="88" t="s">
        <v>8</v>
      </c>
      <c r="H63" s="88" t="s">
        <v>402</v>
      </c>
      <c r="I63" s="2">
        <v>4269</v>
      </c>
      <c r="J63" s="89">
        <v>9273.18</v>
      </c>
      <c r="K63" s="1">
        <v>0.06</v>
      </c>
      <c r="L63" s="89">
        <v>42.69</v>
      </c>
      <c r="M63" s="89"/>
      <c r="N63" s="1"/>
      <c r="O63" s="89"/>
      <c r="P63" s="89"/>
      <c r="R63" s="89"/>
      <c r="S63" s="89">
        <f t="shared" si="10"/>
        <v>9315.87</v>
      </c>
    </row>
    <row r="64" spans="1:19" ht="12.75" outlineLevel="2">
      <c r="A64" s="88" t="s">
        <v>399</v>
      </c>
      <c r="B64" s="88" t="s">
        <v>333</v>
      </c>
      <c r="C64" s="88" t="s">
        <v>339</v>
      </c>
      <c r="D64" s="88" t="s">
        <v>400</v>
      </c>
      <c r="E64" s="88" t="s">
        <v>42</v>
      </c>
      <c r="F64" s="88" t="s">
        <v>401</v>
      </c>
      <c r="G64" s="88" t="s">
        <v>8</v>
      </c>
      <c r="H64" s="88" t="s">
        <v>51</v>
      </c>
      <c r="I64" s="2">
        <v>0</v>
      </c>
      <c r="J64" s="89">
        <v>7300</v>
      </c>
      <c r="K64" s="1"/>
      <c r="L64" s="89">
        <v>0</v>
      </c>
      <c r="M64" s="89"/>
      <c r="N64" s="1"/>
      <c r="O64" s="89"/>
      <c r="P64" s="89"/>
      <c r="R64" s="89"/>
      <c r="S64" s="89">
        <f t="shared" si="10"/>
        <v>7300</v>
      </c>
    </row>
    <row r="65" spans="1:19" ht="12.75" outlineLevel="2">
      <c r="A65" s="88" t="s">
        <v>399</v>
      </c>
      <c r="B65" s="88" t="s">
        <v>333</v>
      </c>
      <c r="C65" s="88" t="s">
        <v>339</v>
      </c>
      <c r="D65" s="88" t="s">
        <v>400</v>
      </c>
      <c r="E65" s="88" t="s">
        <v>42</v>
      </c>
      <c r="F65" s="88" t="s">
        <v>401</v>
      </c>
      <c r="G65" s="88" t="s">
        <v>8</v>
      </c>
      <c r="H65" s="88" t="s">
        <v>31</v>
      </c>
      <c r="I65" s="2">
        <v>748</v>
      </c>
      <c r="J65" s="89">
        <v>221.53400000000002</v>
      </c>
      <c r="K65" s="1">
        <v>0.1</v>
      </c>
      <c r="L65" s="89">
        <v>74.8</v>
      </c>
      <c r="M65" s="89"/>
      <c r="N65" s="1"/>
      <c r="O65" s="89"/>
      <c r="P65" s="89"/>
      <c r="R65" s="89"/>
      <c r="S65" s="89">
        <f t="shared" si="10"/>
        <v>296.334</v>
      </c>
    </row>
    <row r="66" spans="1:19" ht="12.75" outlineLevel="2">
      <c r="A66" s="88" t="s">
        <v>399</v>
      </c>
      <c r="B66" s="88" t="s">
        <v>333</v>
      </c>
      <c r="C66" s="88" t="s">
        <v>339</v>
      </c>
      <c r="D66" s="88" t="s">
        <v>400</v>
      </c>
      <c r="E66" s="88" t="s">
        <v>42</v>
      </c>
      <c r="F66" s="88" t="s">
        <v>401</v>
      </c>
      <c r="G66" s="88" t="s">
        <v>8</v>
      </c>
      <c r="H66" s="88" t="s">
        <v>403</v>
      </c>
      <c r="I66" s="2">
        <v>334961</v>
      </c>
      <c r="J66" s="89">
        <v>99769.2</v>
      </c>
      <c r="K66" s="1">
        <v>0.01</v>
      </c>
      <c r="L66" s="89">
        <v>3349.61</v>
      </c>
      <c r="M66" s="89"/>
      <c r="N66" s="1"/>
      <c r="O66" s="89"/>
      <c r="P66" s="89"/>
      <c r="R66" s="89"/>
      <c r="S66" s="89">
        <f t="shared" si="10"/>
        <v>103118.81</v>
      </c>
    </row>
    <row r="67" spans="1:19" ht="12.75" outlineLevel="2">
      <c r="A67" s="88" t="s">
        <v>399</v>
      </c>
      <c r="B67" s="88" t="s">
        <v>333</v>
      </c>
      <c r="C67" s="88" t="s">
        <v>339</v>
      </c>
      <c r="D67" s="88" t="s">
        <v>400</v>
      </c>
      <c r="E67" s="88" t="s">
        <v>42</v>
      </c>
      <c r="F67" s="88" t="s">
        <v>401</v>
      </c>
      <c r="G67" s="88" t="s">
        <v>8</v>
      </c>
      <c r="H67" s="88" t="s">
        <v>52</v>
      </c>
      <c r="I67" s="2">
        <v>1</v>
      </c>
      <c r="J67" s="89">
        <v>0.1</v>
      </c>
      <c r="K67" s="1">
        <v>0.06</v>
      </c>
      <c r="L67" s="89">
        <v>0.06</v>
      </c>
      <c r="M67" s="89"/>
      <c r="N67" s="1"/>
      <c r="O67" s="89"/>
      <c r="P67" s="89"/>
      <c r="R67" s="89"/>
      <c r="S67" s="89">
        <f t="shared" si="10"/>
        <v>0.16</v>
      </c>
    </row>
    <row r="68" spans="1:19" ht="12.75" outlineLevel="2">
      <c r="A68" s="88" t="s">
        <v>399</v>
      </c>
      <c r="B68" s="88" t="s">
        <v>333</v>
      </c>
      <c r="C68" s="88" t="s">
        <v>339</v>
      </c>
      <c r="D68" s="88" t="s">
        <v>400</v>
      </c>
      <c r="E68" s="88" t="s">
        <v>42</v>
      </c>
      <c r="F68" s="88" t="s">
        <v>401</v>
      </c>
      <c r="G68" s="88" t="s">
        <v>8</v>
      </c>
      <c r="H68" s="88" t="s">
        <v>71</v>
      </c>
      <c r="I68" s="2">
        <v>230</v>
      </c>
      <c r="J68" s="89">
        <v>211.288</v>
      </c>
      <c r="K68" s="1">
        <v>0.06</v>
      </c>
      <c r="L68" s="89">
        <v>13.8</v>
      </c>
      <c r="M68" s="89"/>
      <c r="N68" s="1"/>
      <c r="O68" s="89"/>
      <c r="P68" s="89"/>
      <c r="R68" s="89"/>
      <c r="S68" s="89">
        <f t="shared" si="10"/>
        <v>225.08800000000002</v>
      </c>
    </row>
    <row r="69" spans="1:19" ht="12.75" outlineLevel="2">
      <c r="A69" s="88" t="s">
        <v>399</v>
      </c>
      <c r="B69" s="88" t="s">
        <v>333</v>
      </c>
      <c r="C69" s="88" t="s">
        <v>339</v>
      </c>
      <c r="D69" s="88" t="s">
        <v>400</v>
      </c>
      <c r="E69" s="88" t="s">
        <v>42</v>
      </c>
      <c r="F69" s="88" t="s">
        <v>401</v>
      </c>
      <c r="G69" s="88" t="s">
        <v>8</v>
      </c>
      <c r="H69" s="88" t="s">
        <v>59</v>
      </c>
      <c r="I69" s="2">
        <v>1</v>
      </c>
      <c r="J69" s="89">
        <v>31.67</v>
      </c>
      <c r="K69" s="1">
        <v>0.06</v>
      </c>
      <c r="L69" s="89">
        <v>0.06</v>
      </c>
      <c r="M69" s="89"/>
      <c r="N69" s="1"/>
      <c r="O69" s="89"/>
      <c r="P69" s="89"/>
      <c r="R69" s="89"/>
      <c r="S69" s="89">
        <f t="shared" si="10"/>
        <v>31.73</v>
      </c>
    </row>
    <row r="70" spans="1:19" ht="12.75" outlineLevel="2">
      <c r="A70" s="88" t="s">
        <v>399</v>
      </c>
      <c r="B70" s="88" t="s">
        <v>333</v>
      </c>
      <c r="C70" s="88" t="s">
        <v>339</v>
      </c>
      <c r="D70" s="88" t="s">
        <v>400</v>
      </c>
      <c r="E70" s="88" t="s">
        <v>42</v>
      </c>
      <c r="F70" s="88" t="s">
        <v>401</v>
      </c>
      <c r="G70" s="88" t="s">
        <v>8</v>
      </c>
      <c r="H70" s="88" t="s">
        <v>54</v>
      </c>
      <c r="I70" s="2">
        <v>2</v>
      </c>
      <c r="J70" s="89">
        <v>4.786</v>
      </c>
      <c r="K70" s="1">
        <v>0.06</v>
      </c>
      <c r="L70" s="89">
        <v>0.12</v>
      </c>
      <c r="M70" s="89"/>
      <c r="N70" s="1"/>
      <c r="O70" s="89"/>
      <c r="P70" s="89"/>
      <c r="R70" s="89"/>
      <c r="S70" s="89">
        <f t="shared" si="10"/>
        <v>4.906</v>
      </c>
    </row>
    <row r="71" spans="1:19" ht="12.75" outlineLevel="2">
      <c r="A71" s="88" t="s">
        <v>399</v>
      </c>
      <c r="B71" s="88" t="s">
        <v>333</v>
      </c>
      <c r="C71" s="88" t="s">
        <v>339</v>
      </c>
      <c r="D71" s="88" t="s">
        <v>400</v>
      </c>
      <c r="E71" s="88" t="s">
        <v>42</v>
      </c>
      <c r="F71" s="88" t="s">
        <v>401</v>
      </c>
      <c r="G71" s="88" t="s">
        <v>8</v>
      </c>
      <c r="H71" s="88" t="s">
        <v>21</v>
      </c>
      <c r="I71" s="2">
        <v>19151</v>
      </c>
      <c r="J71" s="89">
        <v>5871.442</v>
      </c>
      <c r="K71" s="1">
        <v>0.1</v>
      </c>
      <c r="L71" s="89">
        <v>1915.1</v>
      </c>
      <c r="M71" s="89"/>
      <c r="N71" s="1"/>
      <c r="O71" s="89"/>
      <c r="P71" s="89"/>
      <c r="R71" s="89"/>
      <c r="S71" s="89">
        <f t="shared" si="10"/>
        <v>7786.5419999999995</v>
      </c>
    </row>
    <row r="72" spans="1:19" ht="12.75" outlineLevel="2">
      <c r="A72" s="88" t="s">
        <v>399</v>
      </c>
      <c r="B72" s="88" t="s">
        <v>333</v>
      </c>
      <c r="C72" s="88" t="s">
        <v>339</v>
      </c>
      <c r="D72" s="88" t="s">
        <v>400</v>
      </c>
      <c r="E72" s="88" t="s">
        <v>42</v>
      </c>
      <c r="F72" s="88" t="s">
        <v>401</v>
      </c>
      <c r="G72" s="88" t="s">
        <v>8</v>
      </c>
      <c r="H72" s="88" t="s">
        <v>9</v>
      </c>
      <c r="I72" s="2">
        <v>4</v>
      </c>
      <c r="J72" s="89">
        <v>38.58</v>
      </c>
      <c r="K72" s="1"/>
      <c r="L72" s="89">
        <v>0</v>
      </c>
      <c r="M72" s="89"/>
      <c r="N72" s="1"/>
      <c r="O72" s="89"/>
      <c r="P72" s="89"/>
      <c r="R72" s="89"/>
      <c r="S72" s="89">
        <f t="shared" si="10"/>
        <v>38.58</v>
      </c>
    </row>
    <row r="73" spans="1:19" ht="12.75" outlineLevel="2">
      <c r="A73" s="88" t="s">
        <v>399</v>
      </c>
      <c r="B73" s="88" t="s">
        <v>333</v>
      </c>
      <c r="C73" s="88" t="s">
        <v>339</v>
      </c>
      <c r="D73" s="88" t="s">
        <v>400</v>
      </c>
      <c r="E73" s="88" t="s">
        <v>42</v>
      </c>
      <c r="F73" s="88" t="s">
        <v>401</v>
      </c>
      <c r="G73" s="88" t="s">
        <v>22</v>
      </c>
      <c r="H73" s="88" t="s">
        <v>23</v>
      </c>
      <c r="I73" s="90"/>
      <c r="J73" s="89"/>
      <c r="L73" s="89"/>
      <c r="M73" s="89"/>
      <c r="N73" s="1"/>
      <c r="O73" s="89"/>
      <c r="P73" s="89">
        <v>180</v>
      </c>
      <c r="R73" s="89"/>
      <c r="S73" s="89">
        <f t="shared" si="10"/>
        <v>180</v>
      </c>
    </row>
    <row r="74" spans="1:21" ht="12.75" outlineLevel="2">
      <c r="A74" s="88" t="s">
        <v>399</v>
      </c>
      <c r="B74" s="88" t="s">
        <v>333</v>
      </c>
      <c r="C74" s="88" t="s">
        <v>339</v>
      </c>
      <c r="D74" s="88" t="s">
        <v>400</v>
      </c>
      <c r="E74" s="88" t="s">
        <v>42</v>
      </c>
      <c r="F74" s="88" t="s">
        <v>401</v>
      </c>
      <c r="G74" s="88" t="s">
        <v>22</v>
      </c>
      <c r="H74" s="88" t="s">
        <v>404</v>
      </c>
      <c r="J74" s="89"/>
      <c r="K74" s="1"/>
      <c r="L74" s="89"/>
      <c r="M74" s="89">
        <v>8341.51</v>
      </c>
      <c r="N74" s="1"/>
      <c r="O74" s="89"/>
      <c r="P74" s="89"/>
      <c r="R74" s="89"/>
      <c r="S74" s="89">
        <f t="shared" si="10"/>
        <v>8341.51</v>
      </c>
      <c r="U74" s="2" t="s">
        <v>940</v>
      </c>
    </row>
    <row r="75" spans="1:21" ht="12.75" outlineLevel="2">
      <c r="A75" s="88" t="s">
        <v>399</v>
      </c>
      <c r="B75" s="88" t="s">
        <v>333</v>
      </c>
      <c r="C75" s="88" t="s">
        <v>339</v>
      </c>
      <c r="D75" s="88" t="s">
        <v>400</v>
      </c>
      <c r="E75" s="88" t="s">
        <v>42</v>
      </c>
      <c r="F75" s="88" t="s">
        <v>401</v>
      </c>
      <c r="G75" s="88" t="s">
        <v>22</v>
      </c>
      <c r="H75" s="88" t="s">
        <v>265</v>
      </c>
      <c r="J75" s="89"/>
      <c r="K75" s="1"/>
      <c r="L75" s="89"/>
      <c r="M75" s="89">
        <v>6945.53</v>
      </c>
      <c r="N75" s="1"/>
      <c r="O75" s="89"/>
      <c r="P75" s="89"/>
      <c r="R75" s="89"/>
      <c r="S75" s="89">
        <f t="shared" si="10"/>
        <v>6945.53</v>
      </c>
      <c r="U75" s="2" t="s">
        <v>941</v>
      </c>
    </row>
    <row r="76" spans="1:19" ht="12.75" outlineLevel="2">
      <c r="A76" s="88" t="s">
        <v>399</v>
      </c>
      <c r="B76" s="88" t="s">
        <v>333</v>
      </c>
      <c r="C76" s="88" t="s">
        <v>339</v>
      </c>
      <c r="D76" s="88" t="s">
        <v>400</v>
      </c>
      <c r="E76" s="88" t="s">
        <v>42</v>
      </c>
      <c r="F76" s="88" t="s">
        <v>401</v>
      </c>
      <c r="G76" s="88" t="s">
        <v>22</v>
      </c>
      <c r="H76" s="88" t="s">
        <v>398</v>
      </c>
      <c r="I76" s="2"/>
      <c r="J76" s="89"/>
      <c r="K76" s="1"/>
      <c r="L76" s="89"/>
      <c r="M76" s="89">
        <v>868</v>
      </c>
      <c r="N76" s="1"/>
      <c r="O76" s="89"/>
      <c r="P76" s="89"/>
      <c r="R76" s="89"/>
      <c r="S76" s="89">
        <f t="shared" si="10"/>
        <v>868</v>
      </c>
    </row>
    <row r="77" spans="1:19" ht="12.75" outlineLevel="2">
      <c r="A77" s="88" t="s">
        <v>399</v>
      </c>
      <c r="B77" s="88" t="s">
        <v>333</v>
      </c>
      <c r="C77" s="88" t="s">
        <v>339</v>
      </c>
      <c r="D77" s="88" t="s">
        <v>400</v>
      </c>
      <c r="E77" s="88" t="s">
        <v>42</v>
      </c>
      <c r="F77" s="88" t="s">
        <v>401</v>
      </c>
      <c r="G77" s="88" t="s">
        <v>22</v>
      </c>
      <c r="H77" s="88" t="s">
        <v>62</v>
      </c>
      <c r="I77" s="90"/>
      <c r="J77" s="89"/>
      <c r="L77" s="89"/>
      <c r="M77" s="89"/>
      <c r="N77" s="1">
        <v>1.6832258064516128</v>
      </c>
      <c r="O77" s="89">
        <f>+$O$1*N77</f>
        <v>121.19225806451612</v>
      </c>
      <c r="P77" s="89"/>
      <c r="R77" s="89"/>
      <c r="S77" s="89">
        <f t="shared" si="10"/>
        <v>121.19225806451612</v>
      </c>
    </row>
    <row r="78" spans="1:19" ht="12.75" outlineLevel="1">
      <c r="A78" s="115" t="s">
        <v>1258</v>
      </c>
      <c r="B78" s="115"/>
      <c r="C78" s="115"/>
      <c r="D78" s="115"/>
      <c r="E78" s="115"/>
      <c r="F78" s="115"/>
      <c r="G78" s="115"/>
      <c r="H78" s="115"/>
      <c r="I78" s="116">
        <f>SUBTOTAL(9,I58:I77)</f>
        <v>366481</v>
      </c>
      <c r="J78" s="104">
        <f>SUBTOTAL(9,J58:J77)</f>
        <v>134458.58</v>
      </c>
      <c r="K78" s="103"/>
      <c r="L78" s="104">
        <f aca="true" t="shared" si="11" ref="L78:S78">SUBTOTAL(9,L58:L77)</f>
        <v>5823.08</v>
      </c>
      <c r="M78" s="104">
        <f t="shared" si="11"/>
        <v>16155.04</v>
      </c>
      <c r="N78" s="103">
        <f t="shared" si="11"/>
        <v>1.6832258064516128</v>
      </c>
      <c r="O78" s="104">
        <f t="shared" si="11"/>
        <v>121.19225806451612</v>
      </c>
      <c r="P78" s="104">
        <f t="shared" si="11"/>
        <v>180</v>
      </c>
      <c r="Q78" s="103">
        <f t="shared" si="11"/>
        <v>0</v>
      </c>
      <c r="R78" s="104">
        <f t="shared" si="11"/>
        <v>0</v>
      </c>
      <c r="S78" s="104">
        <f t="shared" si="11"/>
        <v>156737.8922580645</v>
      </c>
    </row>
    <row r="79" spans="1:19" ht="12.75" outlineLevel="2">
      <c r="A79" s="88" t="s">
        <v>338</v>
      </c>
      <c r="B79" s="88" t="s">
        <v>333</v>
      </c>
      <c r="C79" s="88" t="s">
        <v>339</v>
      </c>
      <c r="D79" s="88" t="s">
        <v>340</v>
      </c>
      <c r="E79" s="88" t="s">
        <v>42</v>
      </c>
      <c r="F79" s="88" t="s">
        <v>385</v>
      </c>
      <c r="G79" s="88" t="s">
        <v>8</v>
      </c>
      <c r="H79" s="88" t="s">
        <v>19</v>
      </c>
      <c r="I79" s="2">
        <v>50</v>
      </c>
      <c r="J79" s="89">
        <v>42.54</v>
      </c>
      <c r="K79" s="1">
        <v>0.06</v>
      </c>
      <c r="L79" s="89">
        <v>3</v>
      </c>
      <c r="M79" s="89"/>
      <c r="N79" s="1"/>
      <c r="O79" s="89"/>
      <c r="P79" s="89"/>
      <c r="Q79" s="1"/>
      <c r="R79" s="89"/>
      <c r="S79" s="89">
        <f>+R79+P79+O79+M79+L79+J79</f>
        <v>45.54</v>
      </c>
    </row>
    <row r="80" spans="1:19" ht="12.75" outlineLevel="2">
      <c r="A80" s="88" t="s">
        <v>338</v>
      </c>
      <c r="B80" s="88" t="s">
        <v>333</v>
      </c>
      <c r="C80" s="88" t="s">
        <v>339</v>
      </c>
      <c r="D80" s="88" t="s">
        <v>340</v>
      </c>
      <c r="E80" s="88" t="s">
        <v>42</v>
      </c>
      <c r="F80" s="88" t="s">
        <v>385</v>
      </c>
      <c r="G80" s="88" t="s">
        <v>22</v>
      </c>
      <c r="H80" s="88" t="s">
        <v>23</v>
      </c>
      <c r="I80" s="90"/>
      <c r="J80" s="89"/>
      <c r="L80" s="89"/>
      <c r="M80" s="89"/>
      <c r="N80" s="1"/>
      <c r="O80" s="89"/>
      <c r="P80" s="89">
        <v>15</v>
      </c>
      <c r="Q80" s="1"/>
      <c r="R80" s="89"/>
      <c r="S80" s="89">
        <f>+R80+P80+O80+M80+L80+J80</f>
        <v>15</v>
      </c>
    </row>
    <row r="81" spans="1:21" ht="12.75" outlineLevel="2">
      <c r="A81" s="88" t="s">
        <v>338</v>
      </c>
      <c r="B81" s="88" t="s">
        <v>333</v>
      </c>
      <c r="C81" s="88" t="s">
        <v>339</v>
      </c>
      <c r="D81" s="88" t="s">
        <v>340</v>
      </c>
      <c r="E81" s="88" t="s">
        <v>42</v>
      </c>
      <c r="F81" s="88" t="s">
        <v>385</v>
      </c>
      <c r="G81" s="88" t="s">
        <v>22</v>
      </c>
      <c r="H81" s="88" t="s">
        <v>24</v>
      </c>
      <c r="I81" s="2"/>
      <c r="J81" s="89"/>
      <c r="K81" s="1"/>
      <c r="L81" s="89"/>
      <c r="M81" s="89"/>
      <c r="N81" s="1"/>
      <c r="O81" s="89"/>
      <c r="P81" s="89"/>
      <c r="Q81" s="1">
        <v>0.39</v>
      </c>
      <c r="R81" s="89">
        <f>+$R$1*Q81</f>
        <v>1222.65</v>
      </c>
      <c r="S81" s="89">
        <f>+R81+P81+O81+M81+L81+J81</f>
        <v>1222.65</v>
      </c>
      <c r="T81" s="88" t="s">
        <v>341</v>
      </c>
      <c r="U81" s="88" t="s">
        <v>342</v>
      </c>
    </row>
    <row r="82" spans="1:19" ht="12.75" outlineLevel="1">
      <c r="A82" s="115" t="s">
        <v>1253</v>
      </c>
      <c r="B82" s="115"/>
      <c r="C82" s="115"/>
      <c r="D82" s="115"/>
      <c r="E82" s="115"/>
      <c r="F82" s="115"/>
      <c r="G82" s="115"/>
      <c r="H82" s="115"/>
      <c r="I82" s="116">
        <f>SUBTOTAL(9,I79:I81)</f>
        <v>50</v>
      </c>
      <c r="J82" s="104">
        <f>SUBTOTAL(9,J79:J81)</f>
        <v>42.54</v>
      </c>
      <c r="K82" s="103"/>
      <c r="L82" s="104">
        <f aca="true" t="shared" si="12" ref="L82:S82">SUBTOTAL(9,L79:L81)</f>
        <v>3</v>
      </c>
      <c r="M82" s="104">
        <f t="shared" si="12"/>
        <v>0</v>
      </c>
      <c r="N82" s="103">
        <f t="shared" si="12"/>
        <v>0</v>
      </c>
      <c r="O82" s="104">
        <f t="shared" si="12"/>
        <v>0</v>
      </c>
      <c r="P82" s="104">
        <f t="shared" si="12"/>
        <v>15</v>
      </c>
      <c r="Q82" s="103">
        <f t="shared" si="12"/>
        <v>0.39</v>
      </c>
      <c r="R82" s="104">
        <f t="shared" si="12"/>
        <v>1222.65</v>
      </c>
      <c r="S82" s="104">
        <f t="shared" si="12"/>
        <v>1283.19</v>
      </c>
    </row>
    <row r="83" spans="1:19" ht="12.75" outlineLevel="2">
      <c r="A83" s="88" t="s">
        <v>391</v>
      </c>
      <c r="B83" s="88" t="s">
        <v>333</v>
      </c>
      <c r="C83" s="88" t="s">
        <v>392</v>
      </c>
      <c r="D83" s="88" t="s">
        <v>393</v>
      </c>
      <c r="E83" s="88" t="s">
        <v>42</v>
      </c>
      <c r="F83" s="88" t="s">
        <v>394</v>
      </c>
      <c r="G83" s="88" t="s">
        <v>8</v>
      </c>
      <c r="H83" s="88" t="s">
        <v>28</v>
      </c>
      <c r="I83" s="2">
        <v>8</v>
      </c>
      <c r="J83" s="89">
        <v>7.93</v>
      </c>
      <c r="K83" s="1">
        <v>0.06</v>
      </c>
      <c r="L83" s="89">
        <v>0.48</v>
      </c>
      <c r="M83" s="89"/>
      <c r="N83" s="1"/>
      <c r="O83" s="89"/>
      <c r="P83" s="89"/>
      <c r="Q83" s="1"/>
      <c r="R83" s="89"/>
      <c r="S83" s="89">
        <f aca="true" t="shared" si="13" ref="S83:S95">+R83+P83+O83+M83+L83+J83</f>
        <v>8.41</v>
      </c>
    </row>
    <row r="84" spans="1:19" ht="12.75" outlineLevel="2">
      <c r="A84" s="88" t="s">
        <v>391</v>
      </c>
      <c r="B84" s="88" t="s">
        <v>333</v>
      </c>
      <c r="C84" s="88" t="s">
        <v>392</v>
      </c>
      <c r="D84" s="88" t="s">
        <v>393</v>
      </c>
      <c r="E84" s="88" t="s">
        <v>42</v>
      </c>
      <c r="F84" s="88" t="s">
        <v>394</v>
      </c>
      <c r="G84" s="88" t="s">
        <v>8</v>
      </c>
      <c r="H84" s="88" t="s">
        <v>16</v>
      </c>
      <c r="I84" s="2">
        <v>28</v>
      </c>
      <c r="J84" s="89">
        <v>11.48</v>
      </c>
      <c r="K84" s="1">
        <v>0.06</v>
      </c>
      <c r="L84" s="89">
        <v>1.68</v>
      </c>
      <c r="M84" s="89"/>
      <c r="N84" s="1"/>
      <c r="O84" s="89"/>
      <c r="P84" s="89"/>
      <c r="Q84" s="1"/>
      <c r="R84" s="89"/>
      <c r="S84" s="89">
        <f t="shared" si="13"/>
        <v>13.16</v>
      </c>
    </row>
    <row r="85" spans="1:19" ht="12.75" outlineLevel="2">
      <c r="A85" s="88" t="s">
        <v>391</v>
      </c>
      <c r="B85" s="88" t="s">
        <v>333</v>
      </c>
      <c r="C85" s="88" t="s">
        <v>392</v>
      </c>
      <c r="D85" s="88" t="s">
        <v>393</v>
      </c>
      <c r="E85" s="88" t="s">
        <v>42</v>
      </c>
      <c r="F85" s="88" t="s">
        <v>394</v>
      </c>
      <c r="G85" s="88" t="s">
        <v>8</v>
      </c>
      <c r="H85" s="88" t="s">
        <v>18</v>
      </c>
      <c r="I85" s="2">
        <v>35</v>
      </c>
      <c r="J85" s="89">
        <v>31.764000000000003</v>
      </c>
      <c r="K85" s="1">
        <v>0.06</v>
      </c>
      <c r="L85" s="89">
        <v>2.1</v>
      </c>
      <c r="M85" s="89"/>
      <c r="N85" s="1"/>
      <c r="O85" s="89"/>
      <c r="P85" s="89"/>
      <c r="Q85" s="1"/>
      <c r="R85" s="89"/>
      <c r="S85" s="89">
        <f t="shared" si="13"/>
        <v>33.864000000000004</v>
      </c>
    </row>
    <row r="86" spans="1:19" ht="12.75" outlineLevel="2">
      <c r="A86" s="88" t="s">
        <v>391</v>
      </c>
      <c r="B86" s="88" t="s">
        <v>333</v>
      </c>
      <c r="C86" s="88" t="s">
        <v>392</v>
      </c>
      <c r="D86" s="88" t="s">
        <v>393</v>
      </c>
      <c r="E86" s="88" t="s">
        <v>42</v>
      </c>
      <c r="F86" s="88" t="s">
        <v>394</v>
      </c>
      <c r="G86" s="88" t="s">
        <v>8</v>
      </c>
      <c r="H86" s="88" t="s">
        <v>19</v>
      </c>
      <c r="I86" s="2">
        <v>509</v>
      </c>
      <c r="J86" s="89">
        <v>263.001</v>
      </c>
      <c r="K86" s="1">
        <v>0.06</v>
      </c>
      <c r="L86" s="89">
        <v>30.54</v>
      </c>
      <c r="M86" s="89"/>
      <c r="N86" s="1"/>
      <c r="O86" s="89"/>
      <c r="P86" s="89"/>
      <c r="Q86" s="1"/>
      <c r="R86" s="89"/>
      <c r="S86" s="89">
        <f t="shared" si="13"/>
        <v>293.541</v>
      </c>
    </row>
    <row r="87" spans="1:19" ht="12.75" outlineLevel="2">
      <c r="A87" s="88" t="s">
        <v>391</v>
      </c>
      <c r="B87" s="88" t="s">
        <v>333</v>
      </c>
      <c r="C87" s="88" t="s">
        <v>392</v>
      </c>
      <c r="D87" s="88" t="s">
        <v>393</v>
      </c>
      <c r="E87" s="88" t="s">
        <v>42</v>
      </c>
      <c r="F87" s="88" t="s">
        <v>394</v>
      </c>
      <c r="G87" s="88" t="s">
        <v>8</v>
      </c>
      <c r="H87" s="88" t="s">
        <v>29</v>
      </c>
      <c r="I87" s="2">
        <v>1</v>
      </c>
      <c r="J87" s="89">
        <v>0.87</v>
      </c>
      <c r="K87" s="1">
        <v>0.06</v>
      </c>
      <c r="L87" s="89">
        <v>0.06</v>
      </c>
      <c r="M87" s="89"/>
      <c r="N87" s="1"/>
      <c r="O87" s="89"/>
      <c r="P87" s="89"/>
      <c r="Q87" s="1"/>
      <c r="R87" s="89"/>
      <c r="S87" s="89">
        <f t="shared" si="13"/>
        <v>0.9299999999999999</v>
      </c>
    </row>
    <row r="88" spans="1:19" ht="12.75" outlineLevel="2">
      <c r="A88" s="88" t="s">
        <v>391</v>
      </c>
      <c r="B88" s="88" t="s">
        <v>333</v>
      </c>
      <c r="C88" s="88" t="s">
        <v>392</v>
      </c>
      <c r="D88" s="88" t="s">
        <v>393</v>
      </c>
      <c r="E88" s="88" t="s">
        <v>42</v>
      </c>
      <c r="F88" s="88" t="s">
        <v>394</v>
      </c>
      <c r="G88" s="88" t="s">
        <v>8</v>
      </c>
      <c r="H88" s="88" t="s">
        <v>31</v>
      </c>
      <c r="I88" s="2">
        <v>45</v>
      </c>
      <c r="J88" s="89">
        <v>14.076999999999998</v>
      </c>
      <c r="K88" s="1">
        <v>0.1</v>
      </c>
      <c r="L88" s="89">
        <v>4.5</v>
      </c>
      <c r="M88" s="89"/>
      <c r="N88" s="1"/>
      <c r="O88" s="89"/>
      <c r="P88" s="89"/>
      <c r="Q88" s="1"/>
      <c r="R88" s="89"/>
      <c r="S88" s="89">
        <f t="shared" si="13"/>
        <v>18.576999999999998</v>
      </c>
    </row>
    <row r="89" spans="1:19" ht="12.75" outlineLevel="2">
      <c r="A89" s="88" t="s">
        <v>391</v>
      </c>
      <c r="B89" s="88" t="s">
        <v>333</v>
      </c>
      <c r="C89" s="88" t="s">
        <v>392</v>
      </c>
      <c r="D89" s="88" t="s">
        <v>393</v>
      </c>
      <c r="E89" s="88" t="s">
        <v>42</v>
      </c>
      <c r="F89" s="88" t="s">
        <v>394</v>
      </c>
      <c r="G89" s="88" t="s">
        <v>8</v>
      </c>
      <c r="H89" s="88" t="s">
        <v>52</v>
      </c>
      <c r="I89" s="2">
        <v>1</v>
      </c>
      <c r="J89" s="89">
        <v>0.63</v>
      </c>
      <c r="K89" s="1">
        <v>0.06</v>
      </c>
      <c r="L89" s="89">
        <v>0.06</v>
      </c>
      <c r="M89" s="89"/>
      <c r="N89" s="1"/>
      <c r="O89" s="89"/>
      <c r="P89" s="89"/>
      <c r="Q89" s="1"/>
      <c r="R89" s="89"/>
      <c r="S89" s="89">
        <f t="shared" si="13"/>
        <v>0.69</v>
      </c>
    </row>
    <row r="90" spans="1:19" ht="12.75" outlineLevel="2">
      <c r="A90" s="88" t="s">
        <v>391</v>
      </c>
      <c r="B90" s="88" t="s">
        <v>333</v>
      </c>
      <c r="C90" s="88" t="s">
        <v>392</v>
      </c>
      <c r="D90" s="88" t="s">
        <v>393</v>
      </c>
      <c r="E90" s="88" t="s">
        <v>42</v>
      </c>
      <c r="F90" s="88" t="s">
        <v>394</v>
      </c>
      <c r="G90" s="88" t="s">
        <v>8</v>
      </c>
      <c r="H90" s="88" t="s">
        <v>71</v>
      </c>
      <c r="I90" s="2">
        <v>1</v>
      </c>
      <c r="J90" s="89">
        <v>0.84</v>
      </c>
      <c r="K90" s="1">
        <v>0.06</v>
      </c>
      <c r="L90" s="89">
        <v>0.06</v>
      </c>
      <c r="M90" s="89"/>
      <c r="N90" s="1"/>
      <c r="O90" s="89"/>
      <c r="P90" s="89"/>
      <c r="Q90" s="1"/>
      <c r="R90" s="89"/>
      <c r="S90" s="89">
        <f t="shared" si="13"/>
        <v>0.8999999999999999</v>
      </c>
    </row>
    <row r="91" spans="1:19" ht="12.75" outlineLevel="2">
      <c r="A91" s="88" t="s">
        <v>391</v>
      </c>
      <c r="B91" s="88" t="s">
        <v>333</v>
      </c>
      <c r="C91" s="88" t="s">
        <v>392</v>
      </c>
      <c r="D91" s="88" t="s">
        <v>393</v>
      </c>
      <c r="E91" s="88" t="s">
        <v>42</v>
      </c>
      <c r="F91" s="88" t="s">
        <v>394</v>
      </c>
      <c r="G91" s="88" t="s">
        <v>8</v>
      </c>
      <c r="H91" s="88" t="s">
        <v>54</v>
      </c>
      <c r="I91" s="2">
        <v>1</v>
      </c>
      <c r="J91" s="89">
        <v>0.24</v>
      </c>
      <c r="K91" s="1">
        <v>0.06</v>
      </c>
      <c r="L91" s="89">
        <v>0.06</v>
      </c>
      <c r="M91" s="89"/>
      <c r="N91" s="1"/>
      <c r="O91" s="89"/>
      <c r="P91" s="89"/>
      <c r="Q91" s="1"/>
      <c r="R91" s="89"/>
      <c r="S91" s="89">
        <f t="shared" si="13"/>
        <v>0.3</v>
      </c>
    </row>
    <row r="92" spans="1:19" ht="12.75" outlineLevel="2">
      <c r="A92" s="88" t="s">
        <v>391</v>
      </c>
      <c r="B92" s="88" t="s">
        <v>333</v>
      </c>
      <c r="C92" s="88" t="s">
        <v>392</v>
      </c>
      <c r="D92" s="88" t="s">
        <v>393</v>
      </c>
      <c r="E92" s="88" t="s">
        <v>42</v>
      </c>
      <c r="F92" s="88" t="s">
        <v>394</v>
      </c>
      <c r="G92" s="88" t="s">
        <v>8</v>
      </c>
      <c r="H92" s="88" t="s">
        <v>21</v>
      </c>
      <c r="I92" s="2">
        <v>545</v>
      </c>
      <c r="J92" s="89">
        <v>171.26699999999997</v>
      </c>
      <c r="K92" s="1">
        <v>0.1</v>
      </c>
      <c r="L92" s="89">
        <v>54.5</v>
      </c>
      <c r="M92" s="89"/>
      <c r="N92" s="1"/>
      <c r="O92" s="89"/>
      <c r="P92" s="89"/>
      <c r="Q92" s="1"/>
      <c r="R92" s="89"/>
      <c r="S92" s="89">
        <f t="shared" si="13"/>
        <v>225.76699999999997</v>
      </c>
    </row>
    <row r="93" spans="1:19" ht="12.75" outlineLevel="2">
      <c r="A93" s="88" t="s">
        <v>391</v>
      </c>
      <c r="B93" s="88" t="s">
        <v>333</v>
      </c>
      <c r="C93" s="88" t="s">
        <v>392</v>
      </c>
      <c r="D93" s="88" t="s">
        <v>393</v>
      </c>
      <c r="E93" s="88" t="s">
        <v>42</v>
      </c>
      <c r="F93" s="88" t="s">
        <v>394</v>
      </c>
      <c r="G93" s="88" t="s">
        <v>22</v>
      </c>
      <c r="H93" s="88" t="s">
        <v>23</v>
      </c>
      <c r="I93" s="90"/>
      <c r="J93" s="89"/>
      <c r="L93" s="89"/>
      <c r="M93" s="89"/>
      <c r="N93" s="1"/>
      <c r="O93" s="89"/>
      <c r="P93" s="89">
        <v>180</v>
      </c>
      <c r="Q93" s="1"/>
      <c r="R93" s="89"/>
      <c r="S93" s="89">
        <f t="shared" si="13"/>
        <v>180</v>
      </c>
    </row>
    <row r="94" spans="1:19" ht="12.75" outlineLevel="2">
      <c r="A94" s="88" t="s">
        <v>391</v>
      </c>
      <c r="B94" s="88" t="s">
        <v>333</v>
      </c>
      <c r="C94" s="88" t="s">
        <v>392</v>
      </c>
      <c r="D94" s="88" t="s">
        <v>393</v>
      </c>
      <c r="E94" s="88" t="s">
        <v>42</v>
      </c>
      <c r="F94" s="88" t="s">
        <v>394</v>
      </c>
      <c r="G94" s="88" t="s">
        <v>22</v>
      </c>
      <c r="H94" s="88" t="s">
        <v>62</v>
      </c>
      <c r="I94" s="2"/>
      <c r="J94" s="89"/>
      <c r="K94" s="1"/>
      <c r="L94" s="89"/>
      <c r="M94" s="89"/>
      <c r="N94" s="1">
        <v>0.6</v>
      </c>
      <c r="O94" s="89">
        <f>+$O$1*N94</f>
        <v>43.199999999999996</v>
      </c>
      <c r="P94" s="89"/>
      <c r="Q94" s="1"/>
      <c r="R94" s="89"/>
      <c r="S94" s="89">
        <f t="shared" si="13"/>
        <v>43.199999999999996</v>
      </c>
    </row>
    <row r="95" spans="1:21" ht="12.75" outlineLevel="2">
      <c r="A95" s="88" t="s">
        <v>391</v>
      </c>
      <c r="B95" s="88" t="s">
        <v>333</v>
      </c>
      <c r="C95" s="88" t="s">
        <v>392</v>
      </c>
      <c r="D95" s="88" t="s">
        <v>393</v>
      </c>
      <c r="E95" s="88" t="s">
        <v>42</v>
      </c>
      <c r="F95" s="88" t="s">
        <v>394</v>
      </c>
      <c r="G95" s="88" t="s">
        <v>22</v>
      </c>
      <c r="H95" s="88" t="s">
        <v>24</v>
      </c>
      <c r="I95" s="2"/>
      <c r="J95" s="89"/>
      <c r="K95" s="1"/>
      <c r="L95" s="89"/>
      <c r="M95" s="89"/>
      <c r="N95" s="1"/>
      <c r="O95" s="89"/>
      <c r="P95" s="89"/>
      <c r="Q95" s="1">
        <v>0.03</v>
      </c>
      <c r="R95" s="89">
        <f>+$R$1*Q95</f>
        <v>94.05</v>
      </c>
      <c r="S95" s="89">
        <f t="shared" si="13"/>
        <v>94.05</v>
      </c>
      <c r="T95" s="88" t="s">
        <v>341</v>
      </c>
      <c r="U95" s="88" t="s">
        <v>342</v>
      </c>
    </row>
    <row r="96" spans="1:19" ht="12.75" outlineLevel="1">
      <c r="A96" s="115" t="s">
        <v>1256</v>
      </c>
      <c r="B96" s="115"/>
      <c r="C96" s="115"/>
      <c r="D96" s="115"/>
      <c r="E96" s="115"/>
      <c r="F96" s="115"/>
      <c r="G96" s="115"/>
      <c r="H96" s="115"/>
      <c r="I96" s="116">
        <f>SUBTOTAL(9,I83:I95)</f>
        <v>1174</v>
      </c>
      <c r="J96" s="104">
        <f>SUBTOTAL(9,J83:J95)</f>
        <v>502.09899999999993</v>
      </c>
      <c r="K96" s="103"/>
      <c r="L96" s="104">
        <f aca="true" t="shared" si="14" ref="L96:S96">SUBTOTAL(9,L83:L95)</f>
        <v>94.04</v>
      </c>
      <c r="M96" s="104">
        <f t="shared" si="14"/>
        <v>0</v>
      </c>
      <c r="N96" s="103">
        <f t="shared" si="14"/>
        <v>0.6</v>
      </c>
      <c r="O96" s="104">
        <f t="shared" si="14"/>
        <v>43.199999999999996</v>
      </c>
      <c r="P96" s="104">
        <f t="shared" si="14"/>
        <v>180</v>
      </c>
      <c r="Q96" s="103">
        <f t="shared" si="14"/>
        <v>0.03</v>
      </c>
      <c r="R96" s="104">
        <f t="shared" si="14"/>
        <v>94.05</v>
      </c>
      <c r="S96" s="104">
        <f t="shared" si="14"/>
        <v>913.389</v>
      </c>
    </row>
    <row r="97" spans="1:19" ht="12.75" outlineLevel="2">
      <c r="A97" s="88" t="s">
        <v>343</v>
      </c>
      <c r="B97" s="88" t="s">
        <v>333</v>
      </c>
      <c r="C97" s="88" t="s">
        <v>344</v>
      </c>
      <c r="D97" s="88" t="s">
        <v>345</v>
      </c>
      <c r="E97" s="88" t="s">
        <v>42</v>
      </c>
      <c r="F97" s="88" t="s">
        <v>346</v>
      </c>
      <c r="G97" s="88" t="s">
        <v>8</v>
      </c>
      <c r="H97" s="88" t="s">
        <v>16</v>
      </c>
      <c r="I97" s="2">
        <v>1</v>
      </c>
      <c r="J97" s="89">
        <v>0.41</v>
      </c>
      <c r="K97" s="1">
        <v>0.06</v>
      </c>
      <c r="L97" s="89">
        <v>0.06</v>
      </c>
      <c r="M97" s="89"/>
      <c r="N97" s="1"/>
      <c r="O97" s="89"/>
      <c r="P97" s="89"/>
      <c r="R97" s="89"/>
      <c r="S97" s="89">
        <f>+R97+P97+O97+M97+L97+J97</f>
        <v>0.47</v>
      </c>
    </row>
    <row r="98" spans="1:19" ht="12.75" outlineLevel="2">
      <c r="A98" s="88" t="s">
        <v>343</v>
      </c>
      <c r="B98" s="88" t="s">
        <v>333</v>
      </c>
      <c r="C98" s="88" t="s">
        <v>344</v>
      </c>
      <c r="D98" s="88" t="s">
        <v>345</v>
      </c>
      <c r="E98" s="88" t="s">
        <v>42</v>
      </c>
      <c r="F98" s="88" t="s">
        <v>346</v>
      </c>
      <c r="G98" s="88" t="s">
        <v>8</v>
      </c>
      <c r="H98" s="88" t="s">
        <v>19</v>
      </c>
      <c r="I98" s="2">
        <v>9</v>
      </c>
      <c r="J98" s="89">
        <v>21.4</v>
      </c>
      <c r="K98" s="1">
        <v>0.06</v>
      </c>
      <c r="L98" s="89">
        <v>0.54</v>
      </c>
      <c r="M98" s="89"/>
      <c r="N98" s="1"/>
      <c r="O98" s="89"/>
      <c r="P98" s="89"/>
      <c r="R98" s="89"/>
      <c r="S98" s="89">
        <f>+R98+P98+O98+M98+L98+J98</f>
        <v>21.939999999999998</v>
      </c>
    </row>
    <row r="99" spans="1:19" ht="12.75" outlineLevel="2">
      <c r="A99" s="88" t="s">
        <v>343</v>
      </c>
      <c r="B99" s="88" t="s">
        <v>333</v>
      </c>
      <c r="C99" s="88" t="s">
        <v>344</v>
      </c>
      <c r="D99" s="88" t="s">
        <v>345</v>
      </c>
      <c r="E99" s="88" t="s">
        <v>42</v>
      </c>
      <c r="F99" s="88" t="s">
        <v>346</v>
      </c>
      <c r="G99" s="88" t="s">
        <v>8</v>
      </c>
      <c r="H99" s="88" t="s">
        <v>21</v>
      </c>
      <c r="I99" s="2">
        <v>2</v>
      </c>
      <c r="J99" s="89">
        <v>0.586</v>
      </c>
      <c r="K99" s="1">
        <v>0.1</v>
      </c>
      <c r="L99" s="89">
        <v>0.2</v>
      </c>
      <c r="M99" s="89"/>
      <c r="N99" s="1"/>
      <c r="O99" s="89"/>
      <c r="P99" s="89"/>
      <c r="R99" s="89"/>
      <c r="S99" s="89">
        <f>+R99+P99+O99+M99+L99+J99</f>
        <v>0.786</v>
      </c>
    </row>
    <row r="100" spans="1:19" ht="12.75" outlineLevel="2">
      <c r="A100" s="88" t="s">
        <v>343</v>
      </c>
      <c r="B100" s="88" t="s">
        <v>333</v>
      </c>
      <c r="C100" s="88" t="s">
        <v>344</v>
      </c>
      <c r="D100" s="88" t="s">
        <v>345</v>
      </c>
      <c r="E100" s="88" t="s">
        <v>42</v>
      </c>
      <c r="F100" s="88" t="s">
        <v>346</v>
      </c>
      <c r="G100" s="88" t="s">
        <v>22</v>
      </c>
      <c r="H100" s="88" t="s">
        <v>23</v>
      </c>
      <c r="I100" s="90"/>
      <c r="J100" s="89"/>
      <c r="L100" s="89"/>
      <c r="M100" s="89"/>
      <c r="N100" s="1"/>
      <c r="O100" s="89"/>
      <c r="P100" s="89">
        <v>105</v>
      </c>
      <c r="R100" s="89"/>
      <c r="S100" s="89">
        <f>+R100+P100+O100+M100+L100+J100</f>
        <v>105</v>
      </c>
    </row>
    <row r="101" spans="1:19" ht="12.75" outlineLevel="1">
      <c r="A101" s="115" t="s">
        <v>1241</v>
      </c>
      <c r="B101" s="115"/>
      <c r="C101" s="115"/>
      <c r="D101" s="115"/>
      <c r="E101" s="115"/>
      <c r="F101" s="115"/>
      <c r="G101" s="115"/>
      <c r="H101" s="115"/>
      <c r="I101" s="116">
        <f>SUBTOTAL(9,I97:I100)</f>
        <v>12</v>
      </c>
      <c r="J101" s="104">
        <f>SUBTOTAL(9,J97:J100)</f>
        <v>22.395999999999997</v>
      </c>
      <c r="K101" s="103"/>
      <c r="L101" s="104">
        <f aca="true" t="shared" si="15" ref="L101:S101">SUBTOTAL(9,L97:L100)</f>
        <v>0.8</v>
      </c>
      <c r="M101" s="104">
        <f t="shared" si="15"/>
        <v>0</v>
      </c>
      <c r="N101" s="103">
        <f t="shared" si="15"/>
        <v>0</v>
      </c>
      <c r="O101" s="104">
        <f t="shared" si="15"/>
        <v>0</v>
      </c>
      <c r="P101" s="104">
        <f t="shared" si="15"/>
        <v>105</v>
      </c>
      <c r="Q101" s="103">
        <f t="shared" si="15"/>
        <v>0</v>
      </c>
      <c r="R101" s="104">
        <f t="shared" si="15"/>
        <v>0</v>
      </c>
      <c r="S101" s="104">
        <f t="shared" si="15"/>
        <v>128.196</v>
      </c>
    </row>
    <row r="102" spans="1:19" ht="12.75" outlineLevel="2">
      <c r="A102" s="88" t="s">
        <v>357</v>
      </c>
      <c r="B102" s="88" t="s">
        <v>333</v>
      </c>
      <c r="C102" s="88" t="s">
        <v>352</v>
      </c>
      <c r="D102" s="88" t="s">
        <v>358</v>
      </c>
      <c r="E102" s="88" t="s">
        <v>42</v>
      </c>
      <c r="F102" s="88" t="s">
        <v>359</v>
      </c>
      <c r="G102" s="88" t="s">
        <v>8</v>
      </c>
      <c r="H102" s="88" t="s">
        <v>18</v>
      </c>
      <c r="I102" s="2">
        <v>1</v>
      </c>
      <c r="J102" s="89">
        <v>5</v>
      </c>
      <c r="K102" s="1">
        <v>0.06</v>
      </c>
      <c r="L102" s="89">
        <v>0.06</v>
      </c>
      <c r="M102" s="89"/>
      <c r="N102" s="1"/>
      <c r="O102" s="89"/>
      <c r="P102" s="89"/>
      <c r="Q102" s="1"/>
      <c r="R102" s="89"/>
      <c r="S102" s="89">
        <f>+R102+P102+O102+M102+L102+J102</f>
        <v>5.06</v>
      </c>
    </row>
    <row r="103" spans="1:19" ht="12.75" outlineLevel="2">
      <c r="A103" s="88" t="s">
        <v>357</v>
      </c>
      <c r="B103" s="88" t="s">
        <v>333</v>
      </c>
      <c r="C103" s="88" t="s">
        <v>352</v>
      </c>
      <c r="D103" s="88" t="s">
        <v>358</v>
      </c>
      <c r="E103" s="88" t="s">
        <v>42</v>
      </c>
      <c r="F103" s="88" t="s">
        <v>359</v>
      </c>
      <c r="G103" s="88" t="s">
        <v>22</v>
      </c>
      <c r="H103" s="88" t="s">
        <v>23</v>
      </c>
      <c r="I103" s="90"/>
      <c r="J103" s="89"/>
      <c r="L103" s="89"/>
      <c r="M103" s="89"/>
      <c r="N103" s="1"/>
      <c r="O103" s="89"/>
      <c r="P103" s="89">
        <v>15</v>
      </c>
      <c r="Q103" s="1"/>
      <c r="R103" s="89"/>
      <c r="S103" s="89">
        <f>+R103+P103+O103+M103+L103+J103</f>
        <v>15</v>
      </c>
    </row>
    <row r="104" spans="1:20" ht="12.75" outlineLevel="2">
      <c r="A104" s="88" t="s">
        <v>357</v>
      </c>
      <c r="B104" s="88" t="s">
        <v>333</v>
      </c>
      <c r="C104" s="88" t="s">
        <v>352</v>
      </c>
      <c r="D104" s="88" t="s">
        <v>358</v>
      </c>
      <c r="E104" s="88" t="s">
        <v>42</v>
      </c>
      <c r="F104" s="88" t="s">
        <v>359</v>
      </c>
      <c r="G104" s="88" t="s">
        <v>22</v>
      </c>
      <c r="H104" s="88" t="s">
        <v>24</v>
      </c>
      <c r="I104" s="2"/>
      <c r="J104" s="89"/>
      <c r="K104" s="1"/>
      <c r="L104" s="89"/>
      <c r="M104" s="89"/>
      <c r="N104" s="1"/>
      <c r="O104" s="89"/>
      <c r="P104" s="89"/>
      <c r="Q104" s="1">
        <v>0.2858</v>
      </c>
      <c r="R104" s="89">
        <f>+$R$1*Q104</f>
        <v>895.983</v>
      </c>
      <c r="S104" s="89">
        <f>+R104+P104+O104+M104+L104+J104</f>
        <v>895.983</v>
      </c>
      <c r="T104" s="88" t="s">
        <v>277</v>
      </c>
    </row>
    <row r="105" spans="1:19" ht="12.75" outlineLevel="1">
      <c r="A105" s="115" t="s">
        <v>1245</v>
      </c>
      <c r="B105" s="115"/>
      <c r="C105" s="115"/>
      <c r="D105" s="115"/>
      <c r="E105" s="115"/>
      <c r="F105" s="115"/>
      <c r="G105" s="115"/>
      <c r="H105" s="115"/>
      <c r="I105" s="116">
        <f>SUBTOTAL(9,I102:I104)</f>
        <v>1</v>
      </c>
      <c r="J105" s="104">
        <f>SUBTOTAL(9,J102:J104)</f>
        <v>5</v>
      </c>
      <c r="K105" s="103"/>
      <c r="L105" s="104">
        <f aca="true" t="shared" si="16" ref="L105:S105">SUBTOTAL(9,L102:L104)</f>
        <v>0.06</v>
      </c>
      <c r="M105" s="104">
        <f t="shared" si="16"/>
        <v>0</v>
      </c>
      <c r="N105" s="103">
        <f t="shared" si="16"/>
        <v>0</v>
      </c>
      <c r="O105" s="104">
        <f t="shared" si="16"/>
        <v>0</v>
      </c>
      <c r="P105" s="104">
        <f t="shared" si="16"/>
        <v>15</v>
      </c>
      <c r="Q105" s="103">
        <f t="shared" si="16"/>
        <v>0.2858</v>
      </c>
      <c r="R105" s="104">
        <f t="shared" si="16"/>
        <v>895.983</v>
      </c>
      <c r="S105" s="104">
        <f t="shared" si="16"/>
        <v>916.0429999999999</v>
      </c>
    </row>
    <row r="106" spans="1:19" ht="12.75" outlineLevel="2">
      <c r="A106" s="88" t="s">
        <v>360</v>
      </c>
      <c r="B106" s="88" t="s">
        <v>333</v>
      </c>
      <c r="C106" s="88" t="s">
        <v>352</v>
      </c>
      <c r="D106" s="88" t="s">
        <v>358</v>
      </c>
      <c r="E106" s="88" t="s">
        <v>42</v>
      </c>
      <c r="F106" s="88" t="s">
        <v>359</v>
      </c>
      <c r="G106" s="88" t="s">
        <v>8</v>
      </c>
      <c r="H106" s="88" t="s">
        <v>28</v>
      </c>
      <c r="I106" s="2">
        <v>1</v>
      </c>
      <c r="J106" s="89">
        <v>1.82</v>
      </c>
      <c r="K106" s="1">
        <v>0.06</v>
      </c>
      <c r="L106" s="89">
        <v>0.06</v>
      </c>
      <c r="M106" s="89"/>
      <c r="N106" s="1"/>
      <c r="O106" s="89"/>
      <c r="P106" s="89"/>
      <c r="Q106" s="1"/>
      <c r="R106" s="89"/>
      <c r="S106" s="89">
        <f aca="true" t="shared" si="17" ref="S106:S113">+R106+P106+O106+M106+L106+J106</f>
        <v>1.8800000000000001</v>
      </c>
    </row>
    <row r="107" spans="1:19" ht="12.75" outlineLevel="2">
      <c r="A107" s="88" t="s">
        <v>360</v>
      </c>
      <c r="B107" s="88" t="s">
        <v>333</v>
      </c>
      <c r="C107" s="88" t="s">
        <v>352</v>
      </c>
      <c r="D107" s="88" t="s">
        <v>358</v>
      </c>
      <c r="E107" s="88" t="s">
        <v>42</v>
      </c>
      <c r="F107" s="88" t="s">
        <v>359</v>
      </c>
      <c r="G107" s="88" t="s">
        <v>8</v>
      </c>
      <c r="H107" s="88" t="s">
        <v>16</v>
      </c>
      <c r="I107" s="2">
        <v>1</v>
      </c>
      <c r="J107" s="89">
        <v>0.41</v>
      </c>
      <c r="K107" s="1">
        <v>0.06</v>
      </c>
      <c r="L107" s="89">
        <v>0.06</v>
      </c>
      <c r="M107" s="89"/>
      <c r="N107" s="1"/>
      <c r="O107" s="89"/>
      <c r="P107" s="89"/>
      <c r="Q107" s="1"/>
      <c r="R107" s="89"/>
      <c r="S107" s="89">
        <f t="shared" si="17"/>
        <v>0.47</v>
      </c>
    </row>
    <row r="108" spans="1:19" ht="12.75" outlineLevel="2">
      <c r="A108" s="88" t="s">
        <v>360</v>
      </c>
      <c r="B108" s="88" t="s">
        <v>333</v>
      </c>
      <c r="C108" s="88" t="s">
        <v>352</v>
      </c>
      <c r="D108" s="88" t="s">
        <v>358</v>
      </c>
      <c r="E108" s="88" t="s">
        <v>42</v>
      </c>
      <c r="F108" s="88" t="s">
        <v>359</v>
      </c>
      <c r="G108" s="88" t="s">
        <v>8</v>
      </c>
      <c r="H108" s="88" t="s">
        <v>18</v>
      </c>
      <c r="I108" s="2">
        <v>6</v>
      </c>
      <c r="J108" s="89">
        <v>2.82</v>
      </c>
      <c r="K108" s="1">
        <v>0.06</v>
      </c>
      <c r="L108" s="89">
        <v>0.36</v>
      </c>
      <c r="M108" s="89"/>
      <c r="N108" s="1"/>
      <c r="O108" s="89"/>
      <c r="P108" s="89"/>
      <c r="Q108" s="1"/>
      <c r="R108" s="89"/>
      <c r="S108" s="89">
        <f t="shared" si="17"/>
        <v>3.1799999999999997</v>
      </c>
    </row>
    <row r="109" spans="1:19" ht="12.75" outlineLevel="2">
      <c r="A109" s="88" t="s">
        <v>360</v>
      </c>
      <c r="B109" s="88" t="s">
        <v>333</v>
      </c>
      <c r="C109" s="88" t="s">
        <v>352</v>
      </c>
      <c r="D109" s="88" t="s">
        <v>358</v>
      </c>
      <c r="E109" s="88" t="s">
        <v>42</v>
      </c>
      <c r="F109" s="88" t="s">
        <v>359</v>
      </c>
      <c r="G109" s="88" t="s">
        <v>8</v>
      </c>
      <c r="H109" s="88" t="s">
        <v>19</v>
      </c>
      <c r="I109" s="2">
        <v>9</v>
      </c>
      <c r="J109" s="89">
        <v>13.1</v>
      </c>
      <c r="K109" s="1">
        <v>0.06</v>
      </c>
      <c r="L109" s="89">
        <v>0.54</v>
      </c>
      <c r="M109" s="89"/>
      <c r="N109" s="1"/>
      <c r="O109" s="89"/>
      <c r="P109" s="89"/>
      <c r="Q109" s="1"/>
      <c r="R109" s="89"/>
      <c r="S109" s="89">
        <f t="shared" si="17"/>
        <v>13.64</v>
      </c>
    </row>
    <row r="110" spans="1:19" ht="12.75" outlineLevel="2">
      <c r="A110" s="88" t="s">
        <v>360</v>
      </c>
      <c r="B110" s="88" t="s">
        <v>333</v>
      </c>
      <c r="C110" s="88" t="s">
        <v>352</v>
      </c>
      <c r="D110" s="88" t="s">
        <v>358</v>
      </c>
      <c r="E110" s="88" t="s">
        <v>42</v>
      </c>
      <c r="F110" s="88" t="s">
        <v>359</v>
      </c>
      <c r="G110" s="88" t="s">
        <v>8</v>
      </c>
      <c r="H110" s="88" t="s">
        <v>31</v>
      </c>
      <c r="I110" s="2">
        <v>1</v>
      </c>
      <c r="J110" s="89">
        <v>0.293</v>
      </c>
      <c r="K110" s="1">
        <v>0.1</v>
      </c>
      <c r="L110" s="89">
        <v>0.1</v>
      </c>
      <c r="M110" s="89"/>
      <c r="N110" s="1"/>
      <c r="O110" s="89"/>
      <c r="P110" s="89"/>
      <c r="Q110" s="1"/>
      <c r="R110" s="89"/>
      <c r="S110" s="89">
        <f t="shared" si="17"/>
        <v>0.393</v>
      </c>
    </row>
    <row r="111" spans="1:19" ht="12.75" outlineLevel="2">
      <c r="A111" s="88" t="s">
        <v>360</v>
      </c>
      <c r="B111" s="88" t="s">
        <v>333</v>
      </c>
      <c r="C111" s="88" t="s">
        <v>352</v>
      </c>
      <c r="D111" s="88" t="s">
        <v>358</v>
      </c>
      <c r="E111" s="88" t="s">
        <v>42</v>
      </c>
      <c r="F111" s="88" t="s">
        <v>359</v>
      </c>
      <c r="G111" s="88" t="s">
        <v>22</v>
      </c>
      <c r="H111" s="88" t="s">
        <v>23</v>
      </c>
      <c r="I111" s="90"/>
      <c r="J111" s="89"/>
      <c r="L111" s="89"/>
      <c r="M111" s="89"/>
      <c r="N111" s="1"/>
      <c r="O111" s="89"/>
      <c r="P111" s="89">
        <v>105</v>
      </c>
      <c r="Q111" s="1"/>
      <c r="R111" s="89"/>
      <c r="S111" s="89">
        <f t="shared" si="17"/>
        <v>105</v>
      </c>
    </row>
    <row r="112" spans="1:19" ht="12.75" outlineLevel="2">
      <c r="A112" s="88" t="s">
        <v>360</v>
      </c>
      <c r="B112" s="88" t="s">
        <v>333</v>
      </c>
      <c r="C112" s="88" t="s">
        <v>352</v>
      </c>
      <c r="D112" s="88" t="s">
        <v>358</v>
      </c>
      <c r="E112" s="88" t="s">
        <v>42</v>
      </c>
      <c r="F112" s="88" t="s">
        <v>359</v>
      </c>
      <c r="G112" s="88" t="s">
        <v>22</v>
      </c>
      <c r="H112" s="88" t="s">
        <v>62</v>
      </c>
      <c r="I112" s="2"/>
      <c r="J112" s="89"/>
      <c r="K112" s="1"/>
      <c r="L112" s="89"/>
      <c r="M112" s="89"/>
      <c r="N112" s="1">
        <v>3.1111290322580643</v>
      </c>
      <c r="O112" s="89">
        <f>+$O$1*N112</f>
        <v>224.00129032258062</v>
      </c>
      <c r="P112" s="89"/>
      <c r="Q112" s="1"/>
      <c r="R112" s="89"/>
      <c r="S112" s="89">
        <f t="shared" si="17"/>
        <v>224.00129032258062</v>
      </c>
    </row>
    <row r="113" spans="1:20" ht="12.75" outlineLevel="2">
      <c r="A113" s="88" t="s">
        <v>360</v>
      </c>
      <c r="B113" s="88" t="s">
        <v>333</v>
      </c>
      <c r="C113" s="88" t="s">
        <v>352</v>
      </c>
      <c r="D113" s="88" t="s">
        <v>358</v>
      </c>
      <c r="E113" s="88" t="s">
        <v>42</v>
      </c>
      <c r="F113" s="88" t="s">
        <v>359</v>
      </c>
      <c r="G113" s="88" t="s">
        <v>22</v>
      </c>
      <c r="H113" s="88" t="s">
        <v>24</v>
      </c>
      <c r="I113" s="2"/>
      <c r="J113" s="89"/>
      <c r="K113" s="1"/>
      <c r="L113" s="89"/>
      <c r="M113" s="89"/>
      <c r="N113" s="1"/>
      <c r="O113" s="89"/>
      <c r="P113" s="89"/>
      <c r="Q113" s="1">
        <v>6</v>
      </c>
      <c r="R113" s="89">
        <f>+$R$1*Q113</f>
        <v>18810</v>
      </c>
      <c r="S113" s="89">
        <f t="shared" si="17"/>
        <v>18810</v>
      </c>
      <c r="T113" s="88" t="s">
        <v>361</v>
      </c>
    </row>
    <row r="114" spans="1:19" ht="12.75" outlineLevel="1">
      <c r="A114" s="115" t="s">
        <v>1246</v>
      </c>
      <c r="B114" s="115"/>
      <c r="C114" s="115"/>
      <c r="D114" s="115"/>
      <c r="E114" s="115"/>
      <c r="F114" s="115"/>
      <c r="G114" s="115"/>
      <c r="H114" s="115"/>
      <c r="I114" s="116">
        <f>SUBTOTAL(9,I106:I113)</f>
        <v>18</v>
      </c>
      <c r="J114" s="104">
        <f>SUBTOTAL(9,J106:J113)</f>
        <v>18.442999999999998</v>
      </c>
      <c r="K114" s="103"/>
      <c r="L114" s="104">
        <f aca="true" t="shared" si="18" ref="L114:S114">SUBTOTAL(9,L106:L113)</f>
        <v>1.12</v>
      </c>
      <c r="M114" s="104">
        <f t="shared" si="18"/>
        <v>0</v>
      </c>
      <c r="N114" s="103">
        <f t="shared" si="18"/>
        <v>3.1111290322580643</v>
      </c>
      <c r="O114" s="104">
        <f t="shared" si="18"/>
        <v>224.00129032258062</v>
      </c>
      <c r="P114" s="104">
        <f t="shared" si="18"/>
        <v>105</v>
      </c>
      <c r="Q114" s="103">
        <f t="shared" si="18"/>
        <v>6</v>
      </c>
      <c r="R114" s="104">
        <f t="shared" si="18"/>
        <v>18810</v>
      </c>
      <c r="S114" s="104">
        <f t="shared" si="18"/>
        <v>19158.56429032258</v>
      </c>
    </row>
    <row r="115" spans="1:19" ht="12.75" outlineLevel="2">
      <c r="A115" s="88" t="s">
        <v>351</v>
      </c>
      <c r="B115" s="88" t="s">
        <v>333</v>
      </c>
      <c r="C115" s="88" t="s">
        <v>352</v>
      </c>
      <c r="D115" s="88" t="s">
        <v>353</v>
      </c>
      <c r="E115" s="88" t="s">
        <v>42</v>
      </c>
      <c r="F115" s="88" t="s">
        <v>354</v>
      </c>
      <c r="G115" s="88" t="s">
        <v>8</v>
      </c>
      <c r="H115" s="88" t="s">
        <v>21</v>
      </c>
      <c r="I115" s="2">
        <v>195</v>
      </c>
      <c r="J115" s="89">
        <v>59.14900000000001</v>
      </c>
      <c r="K115" s="1">
        <v>0.1</v>
      </c>
      <c r="L115" s="89">
        <v>19.5</v>
      </c>
      <c r="M115" s="89"/>
      <c r="N115" s="1"/>
      <c r="O115" s="89"/>
      <c r="P115" s="89"/>
      <c r="Q115" s="1"/>
      <c r="R115" s="89"/>
      <c r="S115" s="89">
        <f>+R115+P115+O115+M115+L115+J115</f>
        <v>78.649</v>
      </c>
    </row>
    <row r="116" spans="1:19" ht="12.75" outlineLevel="2">
      <c r="A116" s="88" t="s">
        <v>351</v>
      </c>
      <c r="B116" s="88" t="s">
        <v>333</v>
      </c>
      <c r="C116" s="88" t="s">
        <v>352</v>
      </c>
      <c r="D116" s="88" t="s">
        <v>353</v>
      </c>
      <c r="E116" s="88" t="s">
        <v>42</v>
      </c>
      <c r="F116" s="88" t="s">
        <v>354</v>
      </c>
      <c r="G116" s="88" t="s">
        <v>22</v>
      </c>
      <c r="H116" s="88" t="s">
        <v>23</v>
      </c>
      <c r="I116" s="90"/>
      <c r="J116" s="89"/>
      <c r="L116" s="89"/>
      <c r="M116" s="89"/>
      <c r="N116" s="1"/>
      <c r="O116" s="89"/>
      <c r="P116" s="89">
        <v>30</v>
      </c>
      <c r="Q116" s="1"/>
      <c r="R116" s="89"/>
      <c r="S116" s="89">
        <f>+R116+P116+O116+M116+L116+J116</f>
        <v>30</v>
      </c>
    </row>
    <row r="117" spans="1:20" ht="12.75" outlineLevel="2">
      <c r="A117" s="88" t="s">
        <v>351</v>
      </c>
      <c r="B117" s="88" t="s">
        <v>333</v>
      </c>
      <c r="C117" s="88" t="s">
        <v>352</v>
      </c>
      <c r="D117" s="88" t="s">
        <v>353</v>
      </c>
      <c r="E117" s="88" t="s">
        <v>42</v>
      </c>
      <c r="F117" s="88" t="s">
        <v>354</v>
      </c>
      <c r="G117" s="88" t="s">
        <v>22</v>
      </c>
      <c r="H117" s="88" t="s">
        <v>24</v>
      </c>
      <c r="I117" s="2"/>
      <c r="J117" s="89"/>
      <c r="K117" s="1"/>
      <c r="L117" s="89"/>
      <c r="M117" s="89"/>
      <c r="N117" s="1"/>
      <c r="O117" s="89"/>
      <c r="P117" s="89"/>
      <c r="Q117" s="1">
        <v>0.2858</v>
      </c>
      <c r="R117" s="89">
        <f>+$R$1*Q117</f>
        <v>895.983</v>
      </c>
      <c r="S117" s="89">
        <f>+R117+P117+O117+M117+L117+J117</f>
        <v>895.983</v>
      </c>
      <c r="T117" s="88" t="s">
        <v>277</v>
      </c>
    </row>
    <row r="118" spans="1:19" ht="12.75" outlineLevel="1">
      <c r="A118" s="115" t="s">
        <v>1243</v>
      </c>
      <c r="B118" s="115"/>
      <c r="C118" s="115"/>
      <c r="D118" s="115"/>
      <c r="E118" s="115"/>
      <c r="F118" s="115"/>
      <c r="G118" s="115"/>
      <c r="H118" s="115"/>
      <c r="I118" s="116">
        <f>SUBTOTAL(9,I115:I117)</f>
        <v>195</v>
      </c>
      <c r="J118" s="104">
        <f>SUBTOTAL(9,J115:J117)</f>
        <v>59.14900000000001</v>
      </c>
      <c r="K118" s="103"/>
      <c r="L118" s="104">
        <f aca="true" t="shared" si="19" ref="L118:S118">SUBTOTAL(9,L115:L117)</f>
        <v>19.5</v>
      </c>
      <c r="M118" s="104">
        <f t="shared" si="19"/>
        <v>0</v>
      </c>
      <c r="N118" s="103">
        <f t="shared" si="19"/>
        <v>0</v>
      </c>
      <c r="O118" s="104">
        <f t="shared" si="19"/>
        <v>0</v>
      </c>
      <c r="P118" s="104">
        <f t="shared" si="19"/>
        <v>30</v>
      </c>
      <c r="Q118" s="103">
        <f t="shared" si="19"/>
        <v>0.2858</v>
      </c>
      <c r="R118" s="104">
        <f t="shared" si="19"/>
        <v>895.983</v>
      </c>
      <c r="S118" s="104">
        <f t="shared" si="19"/>
        <v>1004.632</v>
      </c>
    </row>
    <row r="119" spans="1:19" ht="12.75" outlineLevel="2">
      <c r="A119" s="88" t="s">
        <v>355</v>
      </c>
      <c r="B119" s="88" t="s">
        <v>333</v>
      </c>
      <c r="C119" s="88" t="s">
        <v>352</v>
      </c>
      <c r="D119" s="88" t="s">
        <v>353</v>
      </c>
      <c r="E119" s="88" t="s">
        <v>42</v>
      </c>
      <c r="F119" s="88" t="s">
        <v>354</v>
      </c>
      <c r="G119" s="88" t="s">
        <v>8</v>
      </c>
      <c r="H119" s="88" t="s">
        <v>28</v>
      </c>
      <c r="I119" s="2">
        <v>13</v>
      </c>
      <c r="J119" s="89">
        <v>22.76</v>
      </c>
      <c r="K119" s="1">
        <v>0.06</v>
      </c>
      <c r="L119" s="89">
        <v>0.78</v>
      </c>
      <c r="M119" s="89"/>
      <c r="N119" s="1"/>
      <c r="O119" s="89"/>
      <c r="P119" s="89"/>
      <c r="Q119" s="1"/>
      <c r="R119" s="89"/>
      <c r="S119" s="89">
        <f aca="true" t="shared" si="20" ref="S119:S129">+R119+P119+O119+M119+L119+J119</f>
        <v>23.540000000000003</v>
      </c>
    </row>
    <row r="120" spans="1:19" ht="12.75" outlineLevel="2">
      <c r="A120" s="88" t="s">
        <v>355</v>
      </c>
      <c r="B120" s="88" t="s">
        <v>333</v>
      </c>
      <c r="C120" s="88" t="s">
        <v>352</v>
      </c>
      <c r="D120" s="88" t="s">
        <v>353</v>
      </c>
      <c r="E120" s="88" t="s">
        <v>42</v>
      </c>
      <c r="F120" s="88" t="s">
        <v>354</v>
      </c>
      <c r="G120" s="88" t="s">
        <v>8</v>
      </c>
      <c r="H120" s="88" t="s">
        <v>16</v>
      </c>
      <c r="I120" s="2">
        <v>38</v>
      </c>
      <c r="J120" s="89">
        <v>15.58</v>
      </c>
      <c r="K120" s="1">
        <v>0.06</v>
      </c>
      <c r="L120" s="89">
        <v>2.28</v>
      </c>
      <c r="M120" s="89"/>
      <c r="N120" s="1"/>
      <c r="O120" s="89"/>
      <c r="P120" s="89"/>
      <c r="Q120" s="1"/>
      <c r="R120" s="89"/>
      <c r="S120" s="89">
        <f t="shared" si="20"/>
        <v>17.86</v>
      </c>
    </row>
    <row r="121" spans="1:19" ht="12.75" outlineLevel="2">
      <c r="A121" s="88" t="s">
        <v>355</v>
      </c>
      <c r="B121" s="88" t="s">
        <v>333</v>
      </c>
      <c r="C121" s="88" t="s">
        <v>352</v>
      </c>
      <c r="D121" s="88" t="s">
        <v>353</v>
      </c>
      <c r="E121" s="88" t="s">
        <v>42</v>
      </c>
      <c r="F121" s="88" t="s">
        <v>354</v>
      </c>
      <c r="G121" s="88" t="s">
        <v>8</v>
      </c>
      <c r="H121" s="88" t="s">
        <v>18</v>
      </c>
      <c r="I121" s="2">
        <v>71</v>
      </c>
      <c r="J121" s="89">
        <v>60.573</v>
      </c>
      <c r="K121" s="1">
        <v>0.06</v>
      </c>
      <c r="L121" s="89">
        <v>4.26</v>
      </c>
      <c r="M121" s="89"/>
      <c r="N121" s="1"/>
      <c r="O121" s="89"/>
      <c r="P121" s="89"/>
      <c r="Q121" s="1"/>
      <c r="R121" s="89"/>
      <c r="S121" s="89">
        <f t="shared" si="20"/>
        <v>64.833</v>
      </c>
    </row>
    <row r="122" spans="1:19" ht="12.75" outlineLevel="2">
      <c r="A122" s="88" t="s">
        <v>355</v>
      </c>
      <c r="B122" s="88" t="s">
        <v>333</v>
      </c>
      <c r="C122" s="88" t="s">
        <v>352</v>
      </c>
      <c r="D122" s="88" t="s">
        <v>353</v>
      </c>
      <c r="E122" s="88" t="s">
        <v>42</v>
      </c>
      <c r="F122" s="88" t="s">
        <v>354</v>
      </c>
      <c r="G122" s="88" t="s">
        <v>8</v>
      </c>
      <c r="H122" s="88" t="s">
        <v>19</v>
      </c>
      <c r="I122" s="2">
        <v>408</v>
      </c>
      <c r="J122" s="89">
        <v>436.6</v>
      </c>
      <c r="K122" s="1">
        <v>0.06</v>
      </c>
      <c r="L122" s="89">
        <v>24.48</v>
      </c>
      <c r="M122" s="89"/>
      <c r="N122" s="1"/>
      <c r="O122" s="89"/>
      <c r="P122" s="89"/>
      <c r="Q122" s="1"/>
      <c r="R122" s="89"/>
      <c r="S122" s="89">
        <f t="shared" si="20"/>
        <v>461.08000000000004</v>
      </c>
    </row>
    <row r="123" spans="1:19" ht="12.75" outlineLevel="2">
      <c r="A123" s="88" t="s">
        <v>355</v>
      </c>
      <c r="B123" s="88" t="s">
        <v>333</v>
      </c>
      <c r="C123" s="88" t="s">
        <v>352</v>
      </c>
      <c r="D123" s="88" t="s">
        <v>353</v>
      </c>
      <c r="E123" s="88" t="s">
        <v>42</v>
      </c>
      <c r="F123" s="88" t="s">
        <v>354</v>
      </c>
      <c r="G123" s="88" t="s">
        <v>8</v>
      </c>
      <c r="H123" s="88" t="s">
        <v>31</v>
      </c>
      <c r="I123" s="2">
        <v>107</v>
      </c>
      <c r="J123" s="89">
        <v>32.888000000000005</v>
      </c>
      <c r="K123" s="1">
        <v>0.1</v>
      </c>
      <c r="L123" s="89">
        <v>10.7</v>
      </c>
      <c r="M123" s="89"/>
      <c r="N123" s="1"/>
      <c r="O123" s="89"/>
      <c r="P123" s="89"/>
      <c r="Q123" s="1"/>
      <c r="R123" s="89"/>
      <c r="S123" s="89">
        <f t="shared" si="20"/>
        <v>43.58800000000001</v>
      </c>
    </row>
    <row r="124" spans="1:19" ht="12.75" outlineLevel="2">
      <c r="A124" s="88" t="s">
        <v>355</v>
      </c>
      <c r="B124" s="88" t="s">
        <v>333</v>
      </c>
      <c r="C124" s="88" t="s">
        <v>352</v>
      </c>
      <c r="D124" s="88" t="s">
        <v>353</v>
      </c>
      <c r="E124" s="88" t="s">
        <v>42</v>
      </c>
      <c r="F124" s="88" t="s">
        <v>354</v>
      </c>
      <c r="G124" s="88" t="s">
        <v>8</v>
      </c>
      <c r="H124" s="88" t="s">
        <v>71</v>
      </c>
      <c r="I124" s="2">
        <v>2</v>
      </c>
      <c r="J124" s="89">
        <v>1.38</v>
      </c>
      <c r="K124" s="1">
        <v>0.06</v>
      </c>
      <c r="L124" s="89">
        <v>0.12</v>
      </c>
      <c r="M124" s="89"/>
      <c r="N124" s="1"/>
      <c r="O124" s="89"/>
      <c r="P124" s="89"/>
      <c r="Q124" s="1"/>
      <c r="R124" s="89"/>
      <c r="S124" s="89">
        <f t="shared" si="20"/>
        <v>1.5</v>
      </c>
    </row>
    <row r="125" spans="1:19" ht="12.75" outlineLevel="2">
      <c r="A125" s="88" t="s">
        <v>355</v>
      </c>
      <c r="B125" s="88" t="s">
        <v>333</v>
      </c>
      <c r="C125" s="88" t="s">
        <v>352</v>
      </c>
      <c r="D125" s="88" t="s">
        <v>353</v>
      </c>
      <c r="E125" s="88" t="s">
        <v>42</v>
      </c>
      <c r="F125" s="88" t="s">
        <v>354</v>
      </c>
      <c r="G125" s="88" t="s">
        <v>8</v>
      </c>
      <c r="H125" s="88" t="s">
        <v>59</v>
      </c>
      <c r="I125" s="2">
        <v>2</v>
      </c>
      <c r="J125" s="89">
        <v>11.58</v>
      </c>
      <c r="K125" s="1">
        <v>0.06</v>
      </c>
      <c r="L125" s="89">
        <v>0.12</v>
      </c>
      <c r="M125" s="89"/>
      <c r="N125" s="1"/>
      <c r="O125" s="89"/>
      <c r="P125" s="89"/>
      <c r="Q125" s="1"/>
      <c r="R125" s="89"/>
      <c r="S125" s="89">
        <f t="shared" si="20"/>
        <v>11.7</v>
      </c>
    </row>
    <row r="126" spans="1:19" ht="12.75" outlineLevel="2">
      <c r="A126" s="88" t="s">
        <v>355</v>
      </c>
      <c r="B126" s="88" t="s">
        <v>333</v>
      </c>
      <c r="C126" s="88" t="s">
        <v>352</v>
      </c>
      <c r="D126" s="88" t="s">
        <v>353</v>
      </c>
      <c r="E126" s="88" t="s">
        <v>42</v>
      </c>
      <c r="F126" s="88" t="s">
        <v>354</v>
      </c>
      <c r="G126" s="88" t="s">
        <v>8</v>
      </c>
      <c r="H126" s="88" t="s">
        <v>21</v>
      </c>
      <c r="I126" s="2">
        <v>881</v>
      </c>
      <c r="J126" s="89">
        <v>273.828</v>
      </c>
      <c r="K126" s="1">
        <v>0.1</v>
      </c>
      <c r="L126" s="89">
        <v>88.1</v>
      </c>
      <c r="M126" s="89"/>
      <c r="N126" s="1"/>
      <c r="O126" s="89"/>
      <c r="P126" s="89"/>
      <c r="Q126" s="1"/>
      <c r="R126" s="89"/>
      <c r="S126" s="89">
        <f t="shared" si="20"/>
        <v>361.928</v>
      </c>
    </row>
    <row r="127" spans="1:19" ht="12.75" outlineLevel="2">
      <c r="A127" s="88" t="s">
        <v>355</v>
      </c>
      <c r="B127" s="88" t="s">
        <v>333</v>
      </c>
      <c r="C127" s="88" t="s">
        <v>352</v>
      </c>
      <c r="D127" s="88" t="s">
        <v>353</v>
      </c>
      <c r="E127" s="88" t="s">
        <v>42</v>
      </c>
      <c r="F127" s="88" t="s">
        <v>354</v>
      </c>
      <c r="G127" s="88" t="s">
        <v>22</v>
      </c>
      <c r="H127" s="88" t="s">
        <v>23</v>
      </c>
      <c r="I127" s="90"/>
      <c r="J127" s="89"/>
      <c r="L127" s="89"/>
      <c r="M127" s="89"/>
      <c r="N127" s="1"/>
      <c r="O127" s="89"/>
      <c r="P127" s="89">
        <v>180</v>
      </c>
      <c r="Q127" s="1"/>
      <c r="R127" s="89"/>
      <c r="S127" s="89">
        <f t="shared" si="20"/>
        <v>180</v>
      </c>
    </row>
    <row r="128" spans="1:19" ht="12.75" outlineLevel="2">
      <c r="A128" s="88" t="s">
        <v>355</v>
      </c>
      <c r="B128" s="88" t="s">
        <v>333</v>
      </c>
      <c r="C128" s="88" t="s">
        <v>352</v>
      </c>
      <c r="D128" s="88" t="s">
        <v>353</v>
      </c>
      <c r="E128" s="88" t="s">
        <v>42</v>
      </c>
      <c r="F128" s="88" t="s">
        <v>354</v>
      </c>
      <c r="G128" s="88" t="s">
        <v>22</v>
      </c>
      <c r="H128" s="88" t="s">
        <v>62</v>
      </c>
      <c r="I128" s="2"/>
      <c r="J128" s="89"/>
      <c r="K128" s="1"/>
      <c r="L128" s="89"/>
      <c r="M128" s="89"/>
      <c r="N128" s="1">
        <v>1.2932258064516131</v>
      </c>
      <c r="O128" s="89">
        <f>+$O$1*N128</f>
        <v>93.11225806451614</v>
      </c>
      <c r="P128" s="89"/>
      <c r="Q128" s="1"/>
      <c r="R128" s="89"/>
      <c r="S128" s="89">
        <f t="shared" si="20"/>
        <v>93.11225806451614</v>
      </c>
    </row>
    <row r="129" spans="1:20" ht="12.75" outlineLevel="2">
      <c r="A129" s="88" t="s">
        <v>355</v>
      </c>
      <c r="B129" s="88" t="s">
        <v>333</v>
      </c>
      <c r="C129" s="88" t="s">
        <v>352</v>
      </c>
      <c r="D129" s="88" t="s">
        <v>353</v>
      </c>
      <c r="E129" s="88" t="s">
        <v>42</v>
      </c>
      <c r="F129" s="88" t="s">
        <v>354</v>
      </c>
      <c r="G129" s="88" t="s">
        <v>22</v>
      </c>
      <c r="H129" s="88" t="s">
        <v>24</v>
      </c>
      <c r="I129" s="2"/>
      <c r="J129" s="89"/>
      <c r="K129" s="1"/>
      <c r="L129" s="89"/>
      <c r="M129" s="89"/>
      <c r="N129" s="1"/>
      <c r="O129" s="89"/>
      <c r="P129" s="89"/>
      <c r="Q129" s="1">
        <v>2</v>
      </c>
      <c r="R129" s="89">
        <f>+$R$1*Q129</f>
        <v>6270</v>
      </c>
      <c r="S129" s="89">
        <f t="shared" si="20"/>
        <v>6270</v>
      </c>
      <c r="T129" s="88" t="s">
        <v>356</v>
      </c>
    </row>
    <row r="130" spans="1:19" ht="12.75" outlineLevel="1">
      <c r="A130" s="115" t="s">
        <v>1244</v>
      </c>
      <c r="B130" s="115"/>
      <c r="C130" s="115"/>
      <c r="D130" s="115"/>
      <c r="E130" s="115"/>
      <c r="F130" s="115"/>
      <c r="G130" s="115"/>
      <c r="H130" s="115"/>
      <c r="I130" s="116">
        <f>SUBTOTAL(9,I119:I129)</f>
        <v>1522</v>
      </c>
      <c r="J130" s="104">
        <f>SUBTOTAL(9,J119:J129)</f>
        <v>855.1890000000001</v>
      </c>
      <c r="K130" s="103"/>
      <c r="L130" s="104">
        <f aca="true" t="shared" si="21" ref="L130:S130">SUBTOTAL(9,L119:L129)</f>
        <v>130.83999999999997</v>
      </c>
      <c r="M130" s="104">
        <f t="shared" si="21"/>
        <v>0</v>
      </c>
      <c r="N130" s="103">
        <f t="shared" si="21"/>
        <v>1.2932258064516131</v>
      </c>
      <c r="O130" s="104">
        <f t="shared" si="21"/>
        <v>93.11225806451614</v>
      </c>
      <c r="P130" s="104">
        <f t="shared" si="21"/>
        <v>180</v>
      </c>
      <c r="Q130" s="103">
        <f t="shared" si="21"/>
        <v>2</v>
      </c>
      <c r="R130" s="104">
        <f t="shared" si="21"/>
        <v>6270</v>
      </c>
      <c r="S130" s="104">
        <f t="shared" si="21"/>
        <v>7529.141258064516</v>
      </c>
    </row>
    <row r="131" spans="1:19" ht="12.75" outlineLevel="2">
      <c r="A131" s="88" t="s">
        <v>382</v>
      </c>
      <c r="B131" s="88" t="s">
        <v>333</v>
      </c>
      <c r="C131" s="88" t="s">
        <v>383</v>
      </c>
      <c r="D131" s="88" t="s">
        <v>383</v>
      </c>
      <c r="E131" s="88" t="s">
        <v>42</v>
      </c>
      <c r="F131" s="88" t="s">
        <v>384</v>
      </c>
      <c r="G131" s="88" t="s">
        <v>8</v>
      </c>
      <c r="H131" s="88" t="s">
        <v>28</v>
      </c>
      <c r="I131" s="2">
        <v>14</v>
      </c>
      <c r="J131" s="89">
        <v>8.66</v>
      </c>
      <c r="K131" s="1">
        <v>0.06</v>
      </c>
      <c r="L131" s="89">
        <v>0.84</v>
      </c>
      <c r="M131" s="89"/>
      <c r="N131" s="1"/>
      <c r="O131" s="89"/>
      <c r="P131" s="89"/>
      <c r="R131" s="89"/>
      <c r="S131" s="89">
        <f aca="true" t="shared" si="22" ref="S131:S136">+R131+P131+O131+M131+L131+J131</f>
        <v>9.5</v>
      </c>
    </row>
    <row r="132" spans="1:19" ht="12.75" outlineLevel="2">
      <c r="A132" s="88" t="s">
        <v>382</v>
      </c>
      <c r="B132" s="88" t="s">
        <v>333</v>
      </c>
      <c r="C132" s="88" t="s">
        <v>383</v>
      </c>
      <c r="D132" s="88" t="s">
        <v>383</v>
      </c>
      <c r="E132" s="88" t="s">
        <v>42</v>
      </c>
      <c r="F132" s="88" t="s">
        <v>384</v>
      </c>
      <c r="G132" s="88" t="s">
        <v>8</v>
      </c>
      <c r="H132" s="88" t="s">
        <v>16</v>
      </c>
      <c r="I132" s="2">
        <v>351</v>
      </c>
      <c r="J132" s="89">
        <v>144.93</v>
      </c>
      <c r="K132" s="1">
        <v>0.06</v>
      </c>
      <c r="L132" s="89">
        <v>21.06</v>
      </c>
      <c r="M132" s="89"/>
      <c r="N132" s="1"/>
      <c r="O132" s="89"/>
      <c r="P132" s="89"/>
      <c r="R132" s="89"/>
      <c r="S132" s="89">
        <f t="shared" si="22"/>
        <v>165.99</v>
      </c>
    </row>
    <row r="133" spans="1:19" ht="12.75" outlineLevel="2">
      <c r="A133" s="88" t="s">
        <v>382</v>
      </c>
      <c r="B133" s="88" t="s">
        <v>333</v>
      </c>
      <c r="C133" s="88" t="s">
        <v>383</v>
      </c>
      <c r="D133" s="88" t="s">
        <v>383</v>
      </c>
      <c r="E133" s="88" t="s">
        <v>42</v>
      </c>
      <c r="F133" s="88" t="s">
        <v>384</v>
      </c>
      <c r="G133" s="88" t="s">
        <v>8</v>
      </c>
      <c r="H133" s="88" t="s">
        <v>19</v>
      </c>
      <c r="I133" s="2">
        <v>1395</v>
      </c>
      <c r="J133" s="89">
        <v>553.5980000000001</v>
      </c>
      <c r="K133" s="1">
        <v>0.06</v>
      </c>
      <c r="L133" s="89">
        <v>83.7</v>
      </c>
      <c r="M133" s="89"/>
      <c r="N133" s="1"/>
      <c r="O133" s="89"/>
      <c r="P133" s="89"/>
      <c r="R133" s="89"/>
      <c r="S133" s="89">
        <f t="shared" si="22"/>
        <v>637.2980000000001</v>
      </c>
    </row>
    <row r="134" spans="1:19" ht="12.75" outlineLevel="2">
      <c r="A134" s="88" t="s">
        <v>382</v>
      </c>
      <c r="B134" s="88" t="s">
        <v>333</v>
      </c>
      <c r="C134" s="88" t="s">
        <v>383</v>
      </c>
      <c r="D134" s="88" t="s">
        <v>383</v>
      </c>
      <c r="E134" s="88" t="s">
        <v>42</v>
      </c>
      <c r="F134" s="88" t="s">
        <v>384</v>
      </c>
      <c r="G134" s="88" t="s">
        <v>8</v>
      </c>
      <c r="H134" s="88" t="s">
        <v>21</v>
      </c>
      <c r="I134" s="2">
        <v>49</v>
      </c>
      <c r="J134" s="89">
        <v>15.847999999999997</v>
      </c>
      <c r="K134" s="1">
        <v>0.1</v>
      </c>
      <c r="L134" s="89">
        <v>4.9</v>
      </c>
      <c r="M134" s="89"/>
      <c r="N134" s="1"/>
      <c r="O134" s="89"/>
      <c r="P134" s="89"/>
      <c r="R134" s="89"/>
      <c r="S134" s="89">
        <f t="shared" si="22"/>
        <v>20.747999999999998</v>
      </c>
    </row>
    <row r="135" spans="1:19" ht="12.75" outlineLevel="2">
      <c r="A135" s="88" t="s">
        <v>382</v>
      </c>
      <c r="B135" s="88" t="s">
        <v>333</v>
      </c>
      <c r="C135" s="88" t="s">
        <v>383</v>
      </c>
      <c r="D135" s="88" t="s">
        <v>383</v>
      </c>
      <c r="E135" s="88" t="s">
        <v>42</v>
      </c>
      <c r="F135" s="88" t="s">
        <v>384</v>
      </c>
      <c r="G135" s="88" t="s">
        <v>22</v>
      </c>
      <c r="H135" s="88" t="s">
        <v>23</v>
      </c>
      <c r="I135" s="90"/>
      <c r="J135" s="89"/>
      <c r="L135" s="89"/>
      <c r="M135" s="89"/>
      <c r="N135" s="1"/>
      <c r="O135" s="89"/>
      <c r="P135" s="89">
        <v>90</v>
      </c>
      <c r="R135" s="89"/>
      <c r="S135" s="89">
        <f t="shared" si="22"/>
        <v>90</v>
      </c>
    </row>
    <row r="136" spans="1:19" ht="12.75" outlineLevel="2">
      <c r="A136" s="88" t="s">
        <v>382</v>
      </c>
      <c r="B136" s="88" t="s">
        <v>333</v>
      </c>
      <c r="C136" s="88" t="s">
        <v>383</v>
      </c>
      <c r="D136" s="88" t="s">
        <v>383</v>
      </c>
      <c r="E136" s="88" t="s">
        <v>42</v>
      </c>
      <c r="F136" s="88" t="s">
        <v>384</v>
      </c>
      <c r="G136" s="88" t="s">
        <v>22</v>
      </c>
      <c r="H136" s="88" t="s">
        <v>62</v>
      </c>
      <c r="I136" s="2"/>
      <c r="J136" s="89"/>
      <c r="K136" s="1"/>
      <c r="L136" s="89"/>
      <c r="M136" s="89"/>
      <c r="N136" s="1">
        <v>0.5</v>
      </c>
      <c r="O136" s="89">
        <f>+$O$1*N136</f>
        <v>36</v>
      </c>
      <c r="P136" s="89"/>
      <c r="R136" s="89"/>
      <c r="S136" s="89">
        <f t="shared" si="22"/>
        <v>36</v>
      </c>
    </row>
    <row r="137" spans="1:19" ht="12.75" outlineLevel="1">
      <c r="A137" s="115" t="s">
        <v>1282</v>
      </c>
      <c r="B137" s="115"/>
      <c r="C137" s="115"/>
      <c r="D137" s="115"/>
      <c r="E137" s="115"/>
      <c r="F137" s="115"/>
      <c r="G137" s="115"/>
      <c r="H137" s="115"/>
      <c r="I137" s="116">
        <f>SUBTOTAL(9,I131:I136)</f>
        <v>1809</v>
      </c>
      <c r="J137" s="104">
        <f>SUBTOTAL(9,J131:J136)</f>
        <v>723.0360000000001</v>
      </c>
      <c r="K137" s="103"/>
      <c r="L137" s="104">
        <f aca="true" t="shared" si="23" ref="L137:S137">SUBTOTAL(9,L131:L136)</f>
        <v>110.5</v>
      </c>
      <c r="M137" s="104">
        <f t="shared" si="23"/>
        <v>0</v>
      </c>
      <c r="N137" s="103">
        <f t="shared" si="23"/>
        <v>0.5</v>
      </c>
      <c r="O137" s="104">
        <f t="shared" si="23"/>
        <v>36</v>
      </c>
      <c r="P137" s="104">
        <f t="shared" si="23"/>
        <v>90</v>
      </c>
      <c r="Q137" s="103">
        <f t="shared" si="23"/>
        <v>0</v>
      </c>
      <c r="R137" s="104">
        <f t="shared" si="23"/>
        <v>0</v>
      </c>
      <c r="S137" s="104">
        <f t="shared" si="23"/>
        <v>959.5360000000002</v>
      </c>
    </row>
    <row r="138" spans="1:19" ht="12.75" outlineLevel="2">
      <c r="A138" s="88" t="s">
        <v>347</v>
      </c>
      <c r="B138" s="88" t="s">
        <v>333</v>
      </c>
      <c r="C138" s="88" t="s">
        <v>348</v>
      </c>
      <c r="D138" s="88" t="s">
        <v>349</v>
      </c>
      <c r="E138" s="88" t="s">
        <v>42</v>
      </c>
      <c r="F138" s="88" t="s">
        <v>350</v>
      </c>
      <c r="G138" s="88" t="s">
        <v>8</v>
      </c>
      <c r="H138" s="88" t="s">
        <v>28</v>
      </c>
      <c r="I138" s="2">
        <v>9</v>
      </c>
      <c r="J138" s="89">
        <v>10.26</v>
      </c>
      <c r="K138" s="1">
        <v>0.06</v>
      </c>
      <c r="L138" s="89">
        <v>0.54</v>
      </c>
      <c r="M138" s="89"/>
      <c r="N138" s="1"/>
      <c r="O138" s="89"/>
      <c r="P138" s="89"/>
      <c r="R138" s="89"/>
      <c r="S138" s="89">
        <f aca="true" t="shared" si="24" ref="S138:S147">+R138+P138+O138+M138+L138+J138</f>
        <v>10.8</v>
      </c>
    </row>
    <row r="139" spans="1:19" ht="12.75" outlineLevel="2">
      <c r="A139" s="88" t="s">
        <v>347</v>
      </c>
      <c r="B139" s="88" t="s">
        <v>333</v>
      </c>
      <c r="C139" s="88" t="s">
        <v>348</v>
      </c>
      <c r="D139" s="88" t="s">
        <v>349</v>
      </c>
      <c r="E139" s="88" t="s">
        <v>42</v>
      </c>
      <c r="F139" s="88" t="s">
        <v>350</v>
      </c>
      <c r="G139" s="88" t="s">
        <v>8</v>
      </c>
      <c r="H139" s="88" t="s">
        <v>16</v>
      </c>
      <c r="I139" s="2">
        <v>210</v>
      </c>
      <c r="J139" s="89">
        <v>99.7</v>
      </c>
      <c r="K139" s="1">
        <v>0.06</v>
      </c>
      <c r="L139" s="89">
        <v>12.6</v>
      </c>
      <c r="M139" s="89"/>
      <c r="N139" s="1"/>
      <c r="O139" s="89"/>
      <c r="P139" s="89"/>
      <c r="R139" s="89"/>
      <c r="S139" s="89">
        <f t="shared" si="24"/>
        <v>112.3</v>
      </c>
    </row>
    <row r="140" spans="1:19" ht="12.75" outlineLevel="2">
      <c r="A140" s="88" t="s">
        <v>347</v>
      </c>
      <c r="B140" s="88" t="s">
        <v>333</v>
      </c>
      <c r="C140" s="88" t="s">
        <v>348</v>
      </c>
      <c r="D140" s="88" t="s">
        <v>349</v>
      </c>
      <c r="E140" s="88" t="s">
        <v>42</v>
      </c>
      <c r="F140" s="88" t="s">
        <v>350</v>
      </c>
      <c r="G140" s="88" t="s">
        <v>8</v>
      </c>
      <c r="H140" s="88" t="s">
        <v>18</v>
      </c>
      <c r="I140" s="2">
        <v>468</v>
      </c>
      <c r="J140" s="89">
        <v>208.03900000000002</v>
      </c>
      <c r="K140" s="1">
        <v>0.06</v>
      </c>
      <c r="L140" s="89">
        <v>28.08</v>
      </c>
      <c r="M140" s="89"/>
      <c r="N140" s="1"/>
      <c r="O140" s="89"/>
      <c r="P140" s="89"/>
      <c r="R140" s="89"/>
      <c r="S140" s="89">
        <f t="shared" si="24"/>
        <v>236.11900000000003</v>
      </c>
    </row>
    <row r="141" spans="1:19" ht="12.75" outlineLevel="2">
      <c r="A141" s="88" t="s">
        <v>347</v>
      </c>
      <c r="B141" s="88" t="s">
        <v>333</v>
      </c>
      <c r="C141" s="88" t="s">
        <v>348</v>
      </c>
      <c r="D141" s="88" t="s">
        <v>349</v>
      </c>
      <c r="E141" s="88" t="s">
        <v>42</v>
      </c>
      <c r="F141" s="88" t="s">
        <v>350</v>
      </c>
      <c r="G141" s="88" t="s">
        <v>8</v>
      </c>
      <c r="H141" s="88" t="s">
        <v>19</v>
      </c>
      <c r="I141" s="2">
        <v>2884</v>
      </c>
      <c r="J141" s="89">
        <v>1317.61</v>
      </c>
      <c r="K141" s="1">
        <v>0.06</v>
      </c>
      <c r="L141" s="89">
        <v>173.04</v>
      </c>
      <c r="M141" s="89"/>
      <c r="N141" s="1"/>
      <c r="O141" s="89"/>
      <c r="P141" s="89"/>
      <c r="R141" s="89"/>
      <c r="S141" s="89">
        <f t="shared" si="24"/>
        <v>1490.6499999999999</v>
      </c>
    </row>
    <row r="142" spans="1:19" ht="12.75" outlineLevel="2">
      <c r="A142" s="88" t="s">
        <v>347</v>
      </c>
      <c r="B142" s="88" t="s">
        <v>333</v>
      </c>
      <c r="C142" s="88" t="s">
        <v>348</v>
      </c>
      <c r="D142" s="88" t="s">
        <v>349</v>
      </c>
      <c r="E142" s="88" t="s">
        <v>42</v>
      </c>
      <c r="F142" s="88" t="s">
        <v>350</v>
      </c>
      <c r="G142" s="88" t="s">
        <v>8</v>
      </c>
      <c r="H142" s="88" t="s">
        <v>29</v>
      </c>
      <c r="I142" s="2">
        <v>1</v>
      </c>
      <c r="J142" s="89">
        <v>0.39</v>
      </c>
      <c r="K142" s="1">
        <v>0.06</v>
      </c>
      <c r="L142" s="89">
        <v>0.06</v>
      </c>
      <c r="M142" s="89"/>
      <c r="N142" s="1"/>
      <c r="O142" s="89"/>
      <c r="P142" s="89"/>
      <c r="R142" s="89"/>
      <c r="S142" s="89">
        <f t="shared" si="24"/>
        <v>0.45</v>
      </c>
    </row>
    <row r="143" spans="1:19" ht="12.75" outlineLevel="2">
      <c r="A143" s="88" t="s">
        <v>347</v>
      </c>
      <c r="B143" s="88" t="s">
        <v>333</v>
      </c>
      <c r="C143" s="88" t="s">
        <v>348</v>
      </c>
      <c r="D143" s="88" t="s">
        <v>349</v>
      </c>
      <c r="E143" s="88" t="s">
        <v>42</v>
      </c>
      <c r="F143" s="88" t="s">
        <v>350</v>
      </c>
      <c r="G143" s="88" t="s">
        <v>8</v>
      </c>
      <c r="H143" s="88" t="s">
        <v>51</v>
      </c>
      <c r="I143" s="2">
        <v>0</v>
      </c>
      <c r="J143" s="89">
        <v>1.5</v>
      </c>
      <c r="K143" s="1"/>
      <c r="L143" s="89">
        <v>0</v>
      </c>
      <c r="M143" s="89"/>
      <c r="N143" s="1"/>
      <c r="O143" s="89"/>
      <c r="P143" s="89"/>
      <c r="R143" s="89"/>
      <c r="S143" s="89">
        <f t="shared" si="24"/>
        <v>1.5</v>
      </c>
    </row>
    <row r="144" spans="1:19" ht="12.75" outlineLevel="2">
      <c r="A144" s="88" t="s">
        <v>347</v>
      </c>
      <c r="B144" s="88" t="s">
        <v>333</v>
      </c>
      <c r="C144" s="88" t="s">
        <v>348</v>
      </c>
      <c r="D144" s="88" t="s">
        <v>349</v>
      </c>
      <c r="E144" s="88" t="s">
        <v>42</v>
      </c>
      <c r="F144" s="88" t="s">
        <v>350</v>
      </c>
      <c r="G144" s="88" t="s">
        <v>8</v>
      </c>
      <c r="H144" s="88" t="s">
        <v>31</v>
      </c>
      <c r="I144" s="2">
        <v>25</v>
      </c>
      <c r="J144" s="89">
        <v>17.526999999999997</v>
      </c>
      <c r="K144" s="1">
        <v>0.1</v>
      </c>
      <c r="L144" s="89">
        <v>2.5</v>
      </c>
      <c r="M144" s="89"/>
      <c r="N144" s="1"/>
      <c r="O144" s="89"/>
      <c r="P144" s="89"/>
      <c r="R144" s="89"/>
      <c r="S144" s="89">
        <f t="shared" si="24"/>
        <v>20.026999999999997</v>
      </c>
    </row>
    <row r="145" spans="1:19" ht="12.75" outlineLevel="2">
      <c r="A145" s="88" t="s">
        <v>347</v>
      </c>
      <c r="B145" s="88" t="s">
        <v>333</v>
      </c>
      <c r="C145" s="88" t="s">
        <v>348</v>
      </c>
      <c r="D145" s="88" t="s">
        <v>349</v>
      </c>
      <c r="E145" s="88" t="s">
        <v>42</v>
      </c>
      <c r="F145" s="88" t="s">
        <v>350</v>
      </c>
      <c r="G145" s="88" t="s">
        <v>8</v>
      </c>
      <c r="H145" s="88" t="s">
        <v>21</v>
      </c>
      <c r="I145" s="2">
        <v>439</v>
      </c>
      <c r="J145" s="89">
        <v>131.565</v>
      </c>
      <c r="K145" s="1">
        <v>0.1</v>
      </c>
      <c r="L145" s="89">
        <v>43.9</v>
      </c>
      <c r="M145" s="89"/>
      <c r="N145" s="1"/>
      <c r="O145" s="89"/>
      <c r="P145" s="89"/>
      <c r="R145" s="89"/>
      <c r="S145" s="89">
        <f t="shared" si="24"/>
        <v>175.465</v>
      </c>
    </row>
    <row r="146" spans="1:19" ht="12.75" outlineLevel="2">
      <c r="A146" s="88" t="s">
        <v>347</v>
      </c>
      <c r="B146" s="88" t="s">
        <v>333</v>
      </c>
      <c r="C146" s="88" t="s">
        <v>348</v>
      </c>
      <c r="D146" s="88" t="s">
        <v>349</v>
      </c>
      <c r="E146" s="88" t="s">
        <v>42</v>
      </c>
      <c r="F146" s="88" t="s">
        <v>350</v>
      </c>
      <c r="G146" s="88" t="s">
        <v>22</v>
      </c>
      <c r="H146" s="88" t="s">
        <v>23</v>
      </c>
      <c r="I146" s="90"/>
      <c r="J146" s="89"/>
      <c r="L146" s="89"/>
      <c r="M146" s="89"/>
      <c r="N146" s="1"/>
      <c r="O146" s="89"/>
      <c r="P146" s="89">
        <v>180</v>
      </c>
      <c r="R146" s="89"/>
      <c r="S146" s="89">
        <f t="shared" si="24"/>
        <v>180</v>
      </c>
    </row>
    <row r="147" spans="1:19" ht="12.75" outlineLevel="2">
      <c r="A147" s="88" t="s">
        <v>347</v>
      </c>
      <c r="B147" s="88" t="s">
        <v>333</v>
      </c>
      <c r="C147" s="88" t="s">
        <v>348</v>
      </c>
      <c r="D147" s="88" t="s">
        <v>349</v>
      </c>
      <c r="E147" s="88" t="s">
        <v>42</v>
      </c>
      <c r="F147" s="88" t="s">
        <v>350</v>
      </c>
      <c r="G147" s="88" t="s">
        <v>22</v>
      </c>
      <c r="H147" s="88" t="s">
        <v>62</v>
      </c>
      <c r="I147" s="2"/>
      <c r="J147" s="89"/>
      <c r="K147" s="1"/>
      <c r="L147" s="89"/>
      <c r="M147" s="89"/>
      <c r="N147" s="1">
        <v>1.583225806451613</v>
      </c>
      <c r="O147" s="89">
        <f>+$O$1*N147</f>
        <v>113.99225806451614</v>
      </c>
      <c r="P147" s="89"/>
      <c r="R147" s="89"/>
      <c r="S147" s="89">
        <f t="shared" si="24"/>
        <v>113.99225806451614</v>
      </c>
    </row>
    <row r="148" spans="1:19" ht="12.75" outlineLevel="1">
      <c r="A148" s="115" t="s">
        <v>1242</v>
      </c>
      <c r="B148" s="115"/>
      <c r="C148" s="115"/>
      <c r="D148" s="115"/>
      <c r="E148" s="115"/>
      <c r="F148" s="115"/>
      <c r="G148" s="115"/>
      <c r="H148" s="115"/>
      <c r="I148" s="116">
        <f>SUBTOTAL(9,I138:I147)</f>
        <v>4036</v>
      </c>
      <c r="J148" s="104">
        <f>SUBTOTAL(9,J138:J147)</f>
        <v>1786.5910000000001</v>
      </c>
      <c r="K148" s="103"/>
      <c r="L148" s="104">
        <f aca="true" t="shared" si="25" ref="L148:S148">SUBTOTAL(9,L138:L147)</f>
        <v>260.71999999999997</v>
      </c>
      <c r="M148" s="104">
        <f t="shared" si="25"/>
        <v>0</v>
      </c>
      <c r="N148" s="103">
        <f t="shared" si="25"/>
        <v>1.583225806451613</v>
      </c>
      <c r="O148" s="104">
        <f t="shared" si="25"/>
        <v>113.99225806451614</v>
      </c>
      <c r="P148" s="104">
        <f t="shared" si="25"/>
        <v>180</v>
      </c>
      <c r="Q148" s="103">
        <f t="shared" si="25"/>
        <v>0</v>
      </c>
      <c r="R148" s="104">
        <f t="shared" si="25"/>
        <v>0</v>
      </c>
      <c r="S148" s="104">
        <f t="shared" si="25"/>
        <v>2341.303258064516</v>
      </c>
    </row>
    <row r="149" spans="1:20" ht="12.75" outlineLevel="2">
      <c r="A149" s="88" t="s">
        <v>458</v>
      </c>
      <c r="B149" s="88" t="s">
        <v>333</v>
      </c>
      <c r="C149" s="88" t="s">
        <v>459</v>
      </c>
      <c r="D149" s="88" t="s">
        <v>460</v>
      </c>
      <c r="E149" s="88" t="s">
        <v>437</v>
      </c>
      <c r="F149" s="88" t="s">
        <v>461</v>
      </c>
      <c r="G149" s="88" t="s">
        <v>22</v>
      </c>
      <c r="H149" s="88" t="s">
        <v>24</v>
      </c>
      <c r="I149" s="2"/>
      <c r="J149" s="89"/>
      <c r="K149" s="1"/>
      <c r="L149" s="89"/>
      <c r="M149" s="89"/>
      <c r="N149" s="1"/>
      <c r="O149" s="89"/>
      <c r="P149" s="89"/>
      <c r="Q149" s="1">
        <v>2</v>
      </c>
      <c r="R149" s="89">
        <f>+$R$1*Q149</f>
        <v>6270</v>
      </c>
      <c r="S149" s="89">
        <f>+R149+P149+O149+M149+L149+J149</f>
        <v>6270</v>
      </c>
      <c r="T149" s="88" t="s">
        <v>462</v>
      </c>
    </row>
    <row r="150" spans="1:19" ht="12.75" outlineLevel="1">
      <c r="A150" s="115" t="s">
        <v>1269</v>
      </c>
      <c r="B150" s="115"/>
      <c r="C150" s="115"/>
      <c r="D150" s="115"/>
      <c r="E150" s="115"/>
      <c r="F150" s="115"/>
      <c r="G150" s="115"/>
      <c r="H150" s="115"/>
      <c r="I150" s="116">
        <f>SUBTOTAL(9,I149:I149)</f>
        <v>0</v>
      </c>
      <c r="J150" s="104">
        <f>SUBTOTAL(9,J149:J149)</f>
        <v>0</v>
      </c>
      <c r="K150" s="103"/>
      <c r="L150" s="104">
        <f aca="true" t="shared" si="26" ref="L150:S150">SUBTOTAL(9,L149:L149)</f>
        <v>0</v>
      </c>
      <c r="M150" s="104">
        <f t="shared" si="26"/>
        <v>0</v>
      </c>
      <c r="N150" s="103">
        <f t="shared" si="26"/>
        <v>0</v>
      </c>
      <c r="O150" s="104">
        <f t="shared" si="26"/>
        <v>0</v>
      </c>
      <c r="P150" s="104">
        <f t="shared" si="26"/>
        <v>0</v>
      </c>
      <c r="Q150" s="103">
        <f t="shared" si="26"/>
        <v>2</v>
      </c>
      <c r="R150" s="104">
        <f t="shared" si="26"/>
        <v>6270</v>
      </c>
      <c r="S150" s="104">
        <f t="shared" si="26"/>
        <v>6270</v>
      </c>
    </row>
    <row r="151" spans="1:19" ht="12.75" outlineLevel="2">
      <c r="A151" s="88" t="s">
        <v>463</v>
      </c>
      <c r="B151" s="88" t="s">
        <v>333</v>
      </c>
      <c r="C151" s="88" t="s">
        <v>464</v>
      </c>
      <c r="D151" s="88" t="s">
        <v>465</v>
      </c>
      <c r="E151" s="88" t="s">
        <v>42</v>
      </c>
      <c r="F151" s="88" t="s">
        <v>466</v>
      </c>
      <c r="G151" s="88" t="s">
        <v>8</v>
      </c>
      <c r="H151" s="88" t="s">
        <v>28</v>
      </c>
      <c r="I151" s="2">
        <v>525</v>
      </c>
      <c r="J151" s="89">
        <v>1125.95</v>
      </c>
      <c r="K151" s="1">
        <v>0.06</v>
      </c>
      <c r="L151" s="89">
        <v>31.5</v>
      </c>
      <c r="M151" s="89"/>
      <c r="N151" s="1"/>
      <c r="O151" s="89"/>
      <c r="P151" s="89"/>
      <c r="R151" s="89"/>
      <c r="S151" s="89">
        <f aca="true" t="shared" si="27" ref="S151:S163">+R151+P151+O151+M151+L151+J151</f>
        <v>1157.45</v>
      </c>
    </row>
    <row r="152" spans="1:19" ht="12.75" outlineLevel="2">
      <c r="A152" s="88" t="s">
        <v>463</v>
      </c>
      <c r="B152" s="88" t="s">
        <v>333</v>
      </c>
      <c r="C152" s="88" t="s">
        <v>464</v>
      </c>
      <c r="D152" s="88" t="s">
        <v>465</v>
      </c>
      <c r="E152" s="88" t="s">
        <v>42</v>
      </c>
      <c r="F152" s="88" t="s">
        <v>466</v>
      </c>
      <c r="G152" s="88" t="s">
        <v>8</v>
      </c>
      <c r="H152" s="88" t="s">
        <v>16</v>
      </c>
      <c r="I152" s="2">
        <v>1660</v>
      </c>
      <c r="J152" s="89">
        <v>1669.27</v>
      </c>
      <c r="K152" s="1">
        <v>0.06</v>
      </c>
      <c r="L152" s="89">
        <v>99.6</v>
      </c>
      <c r="M152" s="89"/>
      <c r="N152" s="1"/>
      <c r="O152" s="89"/>
      <c r="P152" s="89"/>
      <c r="R152" s="89"/>
      <c r="S152" s="89">
        <f t="shared" si="27"/>
        <v>1768.87</v>
      </c>
    </row>
    <row r="153" spans="1:19" ht="12.75" outlineLevel="2">
      <c r="A153" s="88" t="s">
        <v>463</v>
      </c>
      <c r="B153" s="88" t="s">
        <v>333</v>
      </c>
      <c r="C153" s="88" t="s">
        <v>464</v>
      </c>
      <c r="D153" s="88" t="s">
        <v>465</v>
      </c>
      <c r="E153" s="88" t="s">
        <v>42</v>
      </c>
      <c r="F153" s="88" t="s">
        <v>466</v>
      </c>
      <c r="G153" s="88" t="s">
        <v>8</v>
      </c>
      <c r="H153" s="88" t="s">
        <v>18</v>
      </c>
      <c r="I153" s="2">
        <v>1204</v>
      </c>
      <c r="J153" s="89">
        <v>1104.713</v>
      </c>
      <c r="K153" s="1">
        <v>0.06</v>
      </c>
      <c r="L153" s="89">
        <v>72.24</v>
      </c>
      <c r="M153" s="89"/>
      <c r="N153" s="1"/>
      <c r="O153" s="89"/>
      <c r="P153" s="89"/>
      <c r="R153" s="89"/>
      <c r="S153" s="89">
        <f t="shared" si="27"/>
        <v>1176.953</v>
      </c>
    </row>
    <row r="154" spans="1:19" ht="12.75" outlineLevel="2">
      <c r="A154" s="88" t="s">
        <v>463</v>
      </c>
      <c r="B154" s="88" t="s">
        <v>333</v>
      </c>
      <c r="C154" s="88" t="s">
        <v>464</v>
      </c>
      <c r="D154" s="88" t="s">
        <v>465</v>
      </c>
      <c r="E154" s="88" t="s">
        <v>42</v>
      </c>
      <c r="F154" s="88" t="s">
        <v>466</v>
      </c>
      <c r="G154" s="88" t="s">
        <v>8</v>
      </c>
      <c r="H154" s="88" t="s">
        <v>19</v>
      </c>
      <c r="I154" s="2">
        <v>5594</v>
      </c>
      <c r="J154" s="89">
        <v>13314.819</v>
      </c>
      <c r="K154" s="1">
        <v>0.06</v>
      </c>
      <c r="L154" s="89">
        <v>335.64</v>
      </c>
      <c r="M154" s="89"/>
      <c r="N154" s="1"/>
      <c r="O154" s="89"/>
      <c r="P154" s="89"/>
      <c r="R154" s="89"/>
      <c r="S154" s="89">
        <f t="shared" si="27"/>
        <v>13650.458999999999</v>
      </c>
    </row>
    <row r="155" spans="1:19" ht="12.75" outlineLevel="2">
      <c r="A155" s="88" t="s">
        <v>463</v>
      </c>
      <c r="B155" s="88" t="s">
        <v>333</v>
      </c>
      <c r="C155" s="88" t="s">
        <v>464</v>
      </c>
      <c r="D155" s="88" t="s">
        <v>465</v>
      </c>
      <c r="E155" s="88" t="s">
        <v>42</v>
      </c>
      <c r="F155" s="88" t="s">
        <v>466</v>
      </c>
      <c r="G155" s="88" t="s">
        <v>8</v>
      </c>
      <c r="H155" s="88" t="s">
        <v>29</v>
      </c>
      <c r="I155" s="2">
        <v>17</v>
      </c>
      <c r="J155" s="89">
        <v>12.87</v>
      </c>
      <c r="K155" s="1">
        <v>0.06</v>
      </c>
      <c r="L155" s="89">
        <v>1.02</v>
      </c>
      <c r="M155" s="89"/>
      <c r="N155" s="1"/>
      <c r="O155" s="89"/>
      <c r="P155" s="89"/>
      <c r="R155" s="89"/>
      <c r="S155" s="89">
        <f t="shared" si="27"/>
        <v>13.889999999999999</v>
      </c>
    </row>
    <row r="156" spans="1:19" ht="12.75" outlineLevel="2">
      <c r="A156" s="88" t="s">
        <v>463</v>
      </c>
      <c r="B156" s="88" t="s">
        <v>333</v>
      </c>
      <c r="C156" s="88" t="s">
        <v>464</v>
      </c>
      <c r="D156" s="88" t="s">
        <v>465</v>
      </c>
      <c r="E156" s="88" t="s">
        <v>42</v>
      </c>
      <c r="F156" s="88" t="s">
        <v>466</v>
      </c>
      <c r="G156" s="88" t="s">
        <v>8</v>
      </c>
      <c r="H156" s="88" t="s">
        <v>51</v>
      </c>
      <c r="I156" s="2">
        <v>0</v>
      </c>
      <c r="J156" s="89">
        <v>702.75</v>
      </c>
      <c r="K156" s="1"/>
      <c r="L156" s="89">
        <v>0</v>
      </c>
      <c r="M156" s="89"/>
      <c r="N156" s="1"/>
      <c r="O156" s="89"/>
      <c r="P156" s="89"/>
      <c r="R156" s="89"/>
      <c r="S156" s="89">
        <f t="shared" si="27"/>
        <v>702.75</v>
      </c>
    </row>
    <row r="157" spans="1:19" ht="12.75" outlineLevel="2">
      <c r="A157" s="88" t="s">
        <v>463</v>
      </c>
      <c r="B157" s="88" t="s">
        <v>333</v>
      </c>
      <c r="C157" s="88" t="s">
        <v>464</v>
      </c>
      <c r="D157" s="88" t="s">
        <v>465</v>
      </c>
      <c r="E157" s="88" t="s">
        <v>42</v>
      </c>
      <c r="F157" s="88" t="s">
        <v>466</v>
      </c>
      <c r="G157" s="88" t="s">
        <v>8</v>
      </c>
      <c r="H157" s="88" t="s">
        <v>31</v>
      </c>
      <c r="I157" s="2">
        <v>4053</v>
      </c>
      <c r="J157" s="89">
        <v>1576.5940000000003</v>
      </c>
      <c r="K157" s="1">
        <v>0.1</v>
      </c>
      <c r="L157" s="89">
        <v>405.3</v>
      </c>
      <c r="M157" s="89"/>
      <c r="N157" s="1"/>
      <c r="O157" s="89"/>
      <c r="P157" s="89"/>
      <c r="R157" s="89"/>
      <c r="S157" s="89">
        <f t="shared" si="27"/>
        <v>1981.8940000000002</v>
      </c>
    </row>
    <row r="158" spans="1:19" ht="12.75" outlineLevel="2">
      <c r="A158" s="88" t="s">
        <v>463</v>
      </c>
      <c r="B158" s="88" t="s">
        <v>333</v>
      </c>
      <c r="C158" s="88" t="s">
        <v>464</v>
      </c>
      <c r="D158" s="88" t="s">
        <v>465</v>
      </c>
      <c r="E158" s="88" t="s">
        <v>42</v>
      </c>
      <c r="F158" s="88" t="s">
        <v>466</v>
      </c>
      <c r="G158" s="88" t="s">
        <v>8</v>
      </c>
      <c r="H158" s="88" t="s">
        <v>403</v>
      </c>
      <c r="I158" s="2">
        <v>33567</v>
      </c>
      <c r="J158" s="89">
        <v>9933.18</v>
      </c>
      <c r="K158" s="1">
        <v>0.01</v>
      </c>
      <c r="L158" s="89">
        <v>335.67</v>
      </c>
      <c r="M158" s="89"/>
      <c r="N158" s="1"/>
      <c r="O158" s="89"/>
      <c r="P158" s="89"/>
      <c r="R158" s="89"/>
      <c r="S158" s="89">
        <f t="shared" si="27"/>
        <v>10268.85</v>
      </c>
    </row>
    <row r="159" spans="1:19" ht="12.75" outlineLevel="2">
      <c r="A159" s="88" t="s">
        <v>463</v>
      </c>
      <c r="B159" s="88" t="s">
        <v>333</v>
      </c>
      <c r="C159" s="88" t="s">
        <v>464</v>
      </c>
      <c r="D159" s="88" t="s">
        <v>465</v>
      </c>
      <c r="E159" s="88" t="s">
        <v>42</v>
      </c>
      <c r="F159" s="88" t="s">
        <v>466</v>
      </c>
      <c r="G159" s="88" t="s">
        <v>8</v>
      </c>
      <c r="H159" s="88" t="s">
        <v>71</v>
      </c>
      <c r="I159" s="2">
        <v>6</v>
      </c>
      <c r="J159" s="89">
        <v>5.9</v>
      </c>
      <c r="K159" s="1">
        <v>0.06</v>
      </c>
      <c r="L159" s="89">
        <v>0.36</v>
      </c>
      <c r="M159" s="89"/>
      <c r="N159" s="1"/>
      <c r="O159" s="89"/>
      <c r="P159" s="89"/>
      <c r="R159" s="89"/>
      <c r="S159" s="89">
        <f t="shared" si="27"/>
        <v>6.260000000000001</v>
      </c>
    </row>
    <row r="160" spans="1:19" ht="12.75" outlineLevel="2">
      <c r="A160" s="88" t="s">
        <v>463</v>
      </c>
      <c r="B160" s="88" t="s">
        <v>333</v>
      </c>
      <c r="C160" s="88" t="s">
        <v>464</v>
      </c>
      <c r="D160" s="88" t="s">
        <v>465</v>
      </c>
      <c r="E160" s="88" t="s">
        <v>42</v>
      </c>
      <c r="F160" s="88" t="s">
        <v>466</v>
      </c>
      <c r="G160" s="88" t="s">
        <v>8</v>
      </c>
      <c r="H160" s="88" t="s">
        <v>21</v>
      </c>
      <c r="I160" s="2">
        <v>33436</v>
      </c>
      <c r="J160" s="89">
        <v>10244.467</v>
      </c>
      <c r="K160" s="1">
        <v>0.1</v>
      </c>
      <c r="L160" s="89">
        <v>3343.6</v>
      </c>
      <c r="M160" s="89"/>
      <c r="N160" s="1"/>
      <c r="O160" s="89"/>
      <c r="P160" s="89"/>
      <c r="R160" s="89"/>
      <c r="S160" s="89">
        <f t="shared" si="27"/>
        <v>13588.067000000001</v>
      </c>
    </row>
    <row r="161" spans="1:19" ht="12.75" outlineLevel="2">
      <c r="A161" s="88" t="s">
        <v>463</v>
      </c>
      <c r="B161" s="88" t="s">
        <v>333</v>
      </c>
      <c r="C161" s="88" t="s">
        <v>464</v>
      </c>
      <c r="D161" s="88" t="s">
        <v>465</v>
      </c>
      <c r="E161" s="88" t="s">
        <v>42</v>
      </c>
      <c r="F161" s="88" t="s">
        <v>466</v>
      </c>
      <c r="G161" s="88" t="s">
        <v>22</v>
      </c>
      <c r="H161" s="88" t="s">
        <v>23</v>
      </c>
      <c r="I161" s="90"/>
      <c r="J161" s="89"/>
      <c r="L161" s="89"/>
      <c r="M161" s="89"/>
      <c r="N161" s="1"/>
      <c r="O161" s="89"/>
      <c r="P161" s="89">
        <v>180</v>
      </c>
      <c r="R161" s="89"/>
      <c r="S161" s="89">
        <f t="shared" si="27"/>
        <v>180</v>
      </c>
    </row>
    <row r="162" spans="1:21" ht="12.75" outlineLevel="2">
      <c r="A162" s="88" t="s">
        <v>463</v>
      </c>
      <c r="B162" s="88" t="s">
        <v>333</v>
      </c>
      <c r="C162" s="88" t="s">
        <v>464</v>
      </c>
      <c r="D162" s="88" t="s">
        <v>465</v>
      </c>
      <c r="E162" s="88" t="s">
        <v>42</v>
      </c>
      <c r="F162" s="88" t="s">
        <v>466</v>
      </c>
      <c r="G162" s="88" t="s">
        <v>22</v>
      </c>
      <c r="H162" s="88" t="s">
        <v>404</v>
      </c>
      <c r="J162" s="89"/>
      <c r="K162" s="1"/>
      <c r="L162" s="89"/>
      <c r="M162" s="89">
        <v>835.9</v>
      </c>
      <c r="N162" s="1"/>
      <c r="O162" s="89"/>
      <c r="P162" s="89"/>
      <c r="R162" s="89"/>
      <c r="S162" s="89">
        <f t="shared" si="27"/>
        <v>835.9</v>
      </c>
      <c r="U162" s="2" t="s">
        <v>936</v>
      </c>
    </row>
    <row r="163" spans="1:19" ht="12.75" outlineLevel="2">
      <c r="A163" s="88" t="s">
        <v>463</v>
      </c>
      <c r="B163" s="88" t="s">
        <v>333</v>
      </c>
      <c r="C163" s="88" t="s">
        <v>464</v>
      </c>
      <c r="D163" s="88" t="s">
        <v>465</v>
      </c>
      <c r="E163" s="88" t="s">
        <v>42</v>
      </c>
      <c r="F163" s="88" t="s">
        <v>466</v>
      </c>
      <c r="G163" s="88" t="s">
        <v>22</v>
      </c>
      <c r="H163" s="88" t="s">
        <v>62</v>
      </c>
      <c r="I163" s="2"/>
      <c r="J163" s="89"/>
      <c r="K163" s="1"/>
      <c r="L163" s="89"/>
      <c r="M163" s="89"/>
      <c r="N163" s="1">
        <v>0.875</v>
      </c>
      <c r="O163" s="89">
        <f>+$O$1*N163</f>
        <v>63</v>
      </c>
      <c r="P163" s="89"/>
      <c r="R163" s="89"/>
      <c r="S163" s="89">
        <f t="shared" si="27"/>
        <v>63</v>
      </c>
    </row>
    <row r="164" spans="1:19" ht="12.75" outlineLevel="1">
      <c r="A164" s="115" t="s">
        <v>1281</v>
      </c>
      <c r="B164" s="115"/>
      <c r="C164" s="115"/>
      <c r="D164" s="115"/>
      <c r="E164" s="115"/>
      <c r="F164" s="115"/>
      <c r="G164" s="115"/>
      <c r="H164" s="115"/>
      <c r="I164" s="116">
        <f>SUBTOTAL(9,I151:I163)</f>
        <v>80062</v>
      </c>
      <c r="J164" s="104">
        <f>SUBTOTAL(9,J151:J163)</f>
        <v>39690.513000000006</v>
      </c>
      <c r="K164" s="103"/>
      <c r="L164" s="104">
        <f aca="true" t="shared" si="28" ref="L164:S164">SUBTOTAL(9,L151:L163)</f>
        <v>4624.93</v>
      </c>
      <c r="M164" s="104">
        <f t="shared" si="28"/>
        <v>835.9</v>
      </c>
      <c r="N164" s="103">
        <f t="shared" si="28"/>
        <v>0.875</v>
      </c>
      <c r="O164" s="104">
        <f t="shared" si="28"/>
        <v>63</v>
      </c>
      <c r="P164" s="104">
        <f t="shared" si="28"/>
        <v>180</v>
      </c>
      <c r="Q164" s="103">
        <f t="shared" si="28"/>
        <v>0</v>
      </c>
      <c r="R164" s="104">
        <f t="shared" si="28"/>
        <v>0</v>
      </c>
      <c r="S164" s="104">
        <f t="shared" si="28"/>
        <v>45394.34299999999</v>
      </c>
    </row>
    <row r="165" spans="1:19" ht="12.75" outlineLevel="2">
      <c r="A165" s="88" t="s">
        <v>362</v>
      </c>
      <c r="B165" s="88" t="s">
        <v>333</v>
      </c>
      <c r="C165" s="88" t="s">
        <v>363</v>
      </c>
      <c r="D165" s="88" t="s">
        <v>364</v>
      </c>
      <c r="E165" s="88" t="s">
        <v>42</v>
      </c>
      <c r="F165" s="88" t="s">
        <v>365</v>
      </c>
      <c r="G165" s="88" t="s">
        <v>8</v>
      </c>
      <c r="H165" s="88" t="s">
        <v>28</v>
      </c>
      <c r="I165" s="2">
        <v>77</v>
      </c>
      <c r="J165" s="89">
        <v>87.33</v>
      </c>
      <c r="K165" s="1">
        <v>0.06</v>
      </c>
      <c r="L165" s="89">
        <v>4.62</v>
      </c>
      <c r="M165" s="89"/>
      <c r="N165" s="1"/>
      <c r="O165" s="89"/>
      <c r="P165" s="89"/>
      <c r="R165" s="89"/>
      <c r="S165" s="89">
        <f aca="true" t="shared" si="29" ref="S165:S172">+R165+P165+O165+M165+L165+J165</f>
        <v>91.95</v>
      </c>
    </row>
    <row r="166" spans="1:19" ht="12.75" outlineLevel="2">
      <c r="A166" s="88" t="s">
        <v>362</v>
      </c>
      <c r="B166" s="88" t="s">
        <v>333</v>
      </c>
      <c r="C166" s="88" t="s">
        <v>363</v>
      </c>
      <c r="D166" s="88" t="s">
        <v>364</v>
      </c>
      <c r="E166" s="88" t="s">
        <v>42</v>
      </c>
      <c r="F166" s="88" t="s">
        <v>365</v>
      </c>
      <c r="G166" s="88" t="s">
        <v>8</v>
      </c>
      <c r="H166" s="88" t="s">
        <v>16</v>
      </c>
      <c r="I166" s="2">
        <v>11</v>
      </c>
      <c r="J166" s="89">
        <v>4.642</v>
      </c>
      <c r="K166" s="1">
        <v>0.06</v>
      </c>
      <c r="L166" s="89">
        <v>0.66</v>
      </c>
      <c r="M166" s="89"/>
      <c r="N166" s="1"/>
      <c r="O166" s="89"/>
      <c r="P166" s="89"/>
      <c r="R166" s="89"/>
      <c r="S166" s="89">
        <f t="shared" si="29"/>
        <v>5.3020000000000005</v>
      </c>
    </row>
    <row r="167" spans="1:19" ht="12.75" outlineLevel="2">
      <c r="A167" s="88" t="s">
        <v>362</v>
      </c>
      <c r="B167" s="88" t="s">
        <v>333</v>
      </c>
      <c r="C167" s="88" t="s">
        <v>363</v>
      </c>
      <c r="D167" s="88" t="s">
        <v>364</v>
      </c>
      <c r="E167" s="88" t="s">
        <v>42</v>
      </c>
      <c r="F167" s="88" t="s">
        <v>365</v>
      </c>
      <c r="G167" s="88" t="s">
        <v>8</v>
      </c>
      <c r="H167" s="88" t="s">
        <v>18</v>
      </c>
      <c r="I167" s="2">
        <v>1124</v>
      </c>
      <c r="J167" s="89">
        <v>384.58700000000005</v>
      </c>
      <c r="K167" s="1">
        <v>0.06</v>
      </c>
      <c r="L167" s="89">
        <v>67.44</v>
      </c>
      <c r="M167" s="89"/>
      <c r="N167" s="1"/>
      <c r="O167" s="89"/>
      <c r="P167" s="89"/>
      <c r="R167" s="89"/>
      <c r="S167" s="89">
        <f t="shared" si="29"/>
        <v>452.02700000000004</v>
      </c>
    </row>
    <row r="168" spans="1:19" ht="12.75" outlineLevel="2">
      <c r="A168" s="88" t="s">
        <v>362</v>
      </c>
      <c r="B168" s="88" t="s">
        <v>333</v>
      </c>
      <c r="C168" s="88" t="s">
        <v>363</v>
      </c>
      <c r="D168" s="88" t="s">
        <v>364</v>
      </c>
      <c r="E168" s="88" t="s">
        <v>42</v>
      </c>
      <c r="F168" s="88" t="s">
        <v>365</v>
      </c>
      <c r="G168" s="88" t="s">
        <v>8</v>
      </c>
      <c r="H168" s="88" t="s">
        <v>19</v>
      </c>
      <c r="I168" s="2">
        <v>658</v>
      </c>
      <c r="J168" s="89">
        <v>504.92699999999996</v>
      </c>
      <c r="K168" s="1">
        <v>0.06</v>
      </c>
      <c r="L168" s="89">
        <v>39.48</v>
      </c>
      <c r="M168" s="89"/>
      <c r="N168" s="1"/>
      <c r="O168" s="89"/>
      <c r="P168" s="89"/>
      <c r="R168" s="89"/>
      <c r="S168" s="89">
        <f t="shared" si="29"/>
        <v>544.4069999999999</v>
      </c>
    </row>
    <row r="169" spans="1:19" ht="12.75" outlineLevel="2">
      <c r="A169" s="88" t="s">
        <v>362</v>
      </c>
      <c r="B169" s="88" t="s">
        <v>333</v>
      </c>
      <c r="C169" s="88" t="s">
        <v>363</v>
      </c>
      <c r="D169" s="88" t="s">
        <v>364</v>
      </c>
      <c r="E169" s="88" t="s">
        <v>42</v>
      </c>
      <c r="F169" s="88" t="s">
        <v>365</v>
      </c>
      <c r="G169" s="88" t="s">
        <v>8</v>
      </c>
      <c r="H169" s="88" t="s">
        <v>31</v>
      </c>
      <c r="I169" s="2">
        <v>2152</v>
      </c>
      <c r="J169" s="89">
        <v>650.1419999999999</v>
      </c>
      <c r="K169" s="1">
        <v>0.1</v>
      </c>
      <c r="L169" s="89">
        <v>215.2</v>
      </c>
      <c r="M169" s="89"/>
      <c r="N169" s="1"/>
      <c r="O169" s="89"/>
      <c r="P169" s="89"/>
      <c r="R169" s="89"/>
      <c r="S169" s="89">
        <f t="shared" si="29"/>
        <v>865.3419999999999</v>
      </c>
    </row>
    <row r="170" spans="1:19" ht="12.75" outlineLevel="2">
      <c r="A170" s="88" t="s">
        <v>362</v>
      </c>
      <c r="B170" s="88" t="s">
        <v>333</v>
      </c>
      <c r="C170" s="88" t="s">
        <v>363</v>
      </c>
      <c r="D170" s="88" t="s">
        <v>364</v>
      </c>
      <c r="E170" s="88" t="s">
        <v>42</v>
      </c>
      <c r="F170" s="88" t="s">
        <v>365</v>
      </c>
      <c r="G170" s="88" t="s">
        <v>8</v>
      </c>
      <c r="H170" s="88" t="s">
        <v>71</v>
      </c>
      <c r="I170" s="2">
        <v>5</v>
      </c>
      <c r="J170" s="89">
        <v>2.97</v>
      </c>
      <c r="K170" s="1">
        <v>0.06</v>
      </c>
      <c r="L170" s="89">
        <v>0.3</v>
      </c>
      <c r="M170" s="89"/>
      <c r="N170" s="1"/>
      <c r="O170" s="89"/>
      <c r="P170" s="89"/>
      <c r="R170" s="89"/>
      <c r="S170" s="89">
        <f t="shared" si="29"/>
        <v>3.27</v>
      </c>
    </row>
    <row r="171" spans="1:19" ht="12.75" outlineLevel="2">
      <c r="A171" s="88" t="s">
        <v>362</v>
      </c>
      <c r="B171" s="88" t="s">
        <v>333</v>
      </c>
      <c r="C171" s="88" t="s">
        <v>363</v>
      </c>
      <c r="D171" s="88" t="s">
        <v>364</v>
      </c>
      <c r="E171" s="88" t="s">
        <v>42</v>
      </c>
      <c r="F171" s="88" t="s">
        <v>365</v>
      </c>
      <c r="G171" s="88" t="s">
        <v>8</v>
      </c>
      <c r="H171" s="88" t="s">
        <v>21</v>
      </c>
      <c r="I171" s="2">
        <v>22125</v>
      </c>
      <c r="J171" s="89">
        <v>6569.658</v>
      </c>
      <c r="K171" s="1">
        <v>0.1</v>
      </c>
      <c r="L171" s="89">
        <v>2212.5</v>
      </c>
      <c r="M171" s="89"/>
      <c r="N171" s="1"/>
      <c r="O171" s="89"/>
      <c r="P171" s="89"/>
      <c r="R171" s="89"/>
      <c r="S171" s="89">
        <f t="shared" si="29"/>
        <v>8782.158</v>
      </c>
    </row>
    <row r="172" spans="1:19" ht="12.75" outlineLevel="2">
      <c r="A172" s="88" t="s">
        <v>362</v>
      </c>
      <c r="B172" s="88" t="s">
        <v>333</v>
      </c>
      <c r="C172" s="88" t="s">
        <v>363</v>
      </c>
      <c r="D172" s="88" t="s">
        <v>364</v>
      </c>
      <c r="E172" s="88" t="s">
        <v>42</v>
      </c>
      <c r="F172" s="88" t="s">
        <v>365</v>
      </c>
      <c r="G172" s="88" t="s">
        <v>22</v>
      </c>
      <c r="H172" s="88" t="s">
        <v>23</v>
      </c>
      <c r="I172" s="90"/>
      <c r="J172" s="89"/>
      <c r="L172" s="89"/>
      <c r="M172" s="89"/>
      <c r="N172" s="1"/>
      <c r="O172" s="89"/>
      <c r="P172" s="89">
        <v>180</v>
      </c>
      <c r="R172" s="89"/>
      <c r="S172" s="89">
        <f t="shared" si="29"/>
        <v>180</v>
      </c>
    </row>
    <row r="173" spans="1:19" ht="12.75" outlineLevel="1">
      <c r="A173" s="115" t="s">
        <v>1247</v>
      </c>
      <c r="B173" s="115"/>
      <c r="C173" s="115"/>
      <c r="D173" s="115"/>
      <c r="E173" s="115"/>
      <c r="F173" s="115"/>
      <c r="G173" s="115"/>
      <c r="H173" s="115"/>
      <c r="I173" s="116">
        <f>SUBTOTAL(9,I165:I172)</f>
        <v>26152</v>
      </c>
      <c r="J173" s="104">
        <f>SUBTOTAL(9,J165:J172)</f>
        <v>8204.256000000001</v>
      </c>
      <c r="K173" s="103"/>
      <c r="L173" s="104">
        <f aca="true" t="shared" si="30" ref="L173:S173">SUBTOTAL(9,L165:L172)</f>
        <v>2540.2</v>
      </c>
      <c r="M173" s="104">
        <f t="shared" si="30"/>
        <v>0</v>
      </c>
      <c r="N173" s="103">
        <f t="shared" si="30"/>
        <v>0</v>
      </c>
      <c r="O173" s="104">
        <f t="shared" si="30"/>
        <v>0</v>
      </c>
      <c r="P173" s="104">
        <f t="shared" si="30"/>
        <v>180</v>
      </c>
      <c r="Q173" s="103">
        <f t="shared" si="30"/>
        <v>0</v>
      </c>
      <c r="R173" s="104">
        <f t="shared" si="30"/>
        <v>0</v>
      </c>
      <c r="S173" s="104">
        <f t="shared" si="30"/>
        <v>10924.455999999998</v>
      </c>
    </row>
    <row r="174" spans="1:19" ht="12.75" outlineLevel="2">
      <c r="A174" s="88" t="s">
        <v>366</v>
      </c>
      <c r="B174" s="88" t="s">
        <v>333</v>
      </c>
      <c r="C174" s="88" t="s">
        <v>363</v>
      </c>
      <c r="D174" s="88" t="s">
        <v>367</v>
      </c>
      <c r="E174" s="88" t="s">
        <v>42</v>
      </c>
      <c r="F174" s="88" t="s">
        <v>368</v>
      </c>
      <c r="G174" s="88" t="s">
        <v>8</v>
      </c>
      <c r="H174" s="88" t="s">
        <v>28</v>
      </c>
      <c r="I174" s="2">
        <v>47</v>
      </c>
      <c r="J174" s="89">
        <v>53.69</v>
      </c>
      <c r="K174" s="1">
        <v>0.06</v>
      </c>
      <c r="L174" s="89">
        <v>2.82</v>
      </c>
      <c r="M174" s="89"/>
      <c r="N174" s="1"/>
      <c r="O174" s="89"/>
      <c r="P174" s="89"/>
      <c r="R174" s="89"/>
      <c r="S174" s="89">
        <f aca="true" t="shared" si="31" ref="S174:S185">+R174+P174+O174+M174+L174+J174</f>
        <v>56.51</v>
      </c>
    </row>
    <row r="175" spans="1:19" ht="12.75" outlineLevel="2">
      <c r="A175" s="88" t="s">
        <v>366</v>
      </c>
      <c r="B175" s="88" t="s">
        <v>333</v>
      </c>
      <c r="C175" s="88" t="s">
        <v>363</v>
      </c>
      <c r="D175" s="88" t="s">
        <v>367</v>
      </c>
      <c r="E175" s="88" t="s">
        <v>42</v>
      </c>
      <c r="F175" s="88" t="s">
        <v>368</v>
      </c>
      <c r="G175" s="88" t="s">
        <v>8</v>
      </c>
      <c r="H175" s="88" t="s">
        <v>16</v>
      </c>
      <c r="I175" s="2">
        <v>237</v>
      </c>
      <c r="J175" s="89">
        <v>99.28200000000001</v>
      </c>
      <c r="K175" s="1">
        <v>0.06</v>
      </c>
      <c r="L175" s="89">
        <v>14.22</v>
      </c>
      <c r="M175" s="89"/>
      <c r="N175" s="1"/>
      <c r="O175" s="89"/>
      <c r="P175" s="89"/>
      <c r="R175" s="89"/>
      <c r="S175" s="89">
        <f t="shared" si="31"/>
        <v>113.50200000000001</v>
      </c>
    </row>
    <row r="176" spans="1:19" ht="12.75" outlineLevel="2">
      <c r="A176" s="88" t="s">
        <v>366</v>
      </c>
      <c r="B176" s="88" t="s">
        <v>333</v>
      </c>
      <c r="C176" s="88" t="s">
        <v>363</v>
      </c>
      <c r="D176" s="88" t="s">
        <v>367</v>
      </c>
      <c r="E176" s="88" t="s">
        <v>42</v>
      </c>
      <c r="F176" s="88" t="s">
        <v>368</v>
      </c>
      <c r="G176" s="88" t="s">
        <v>8</v>
      </c>
      <c r="H176" s="88" t="s">
        <v>18</v>
      </c>
      <c r="I176" s="2">
        <v>199</v>
      </c>
      <c r="J176" s="89">
        <v>140.356</v>
      </c>
      <c r="K176" s="1">
        <v>0.06</v>
      </c>
      <c r="L176" s="89">
        <v>11.94</v>
      </c>
      <c r="M176" s="89"/>
      <c r="N176" s="1"/>
      <c r="O176" s="89"/>
      <c r="P176" s="89"/>
      <c r="R176" s="89"/>
      <c r="S176" s="89">
        <f t="shared" si="31"/>
        <v>152.296</v>
      </c>
    </row>
    <row r="177" spans="1:19" ht="12.75" outlineLevel="2">
      <c r="A177" s="88" t="s">
        <v>366</v>
      </c>
      <c r="B177" s="88" t="s">
        <v>333</v>
      </c>
      <c r="C177" s="88" t="s">
        <v>363</v>
      </c>
      <c r="D177" s="88" t="s">
        <v>367</v>
      </c>
      <c r="E177" s="88" t="s">
        <v>42</v>
      </c>
      <c r="F177" s="88" t="s">
        <v>368</v>
      </c>
      <c r="G177" s="88" t="s">
        <v>8</v>
      </c>
      <c r="H177" s="88" t="s">
        <v>19</v>
      </c>
      <c r="I177" s="2">
        <v>9038</v>
      </c>
      <c r="J177" s="89">
        <v>3870.642</v>
      </c>
      <c r="K177" s="1">
        <v>0.06</v>
      </c>
      <c r="L177" s="89">
        <v>541.68</v>
      </c>
      <c r="M177" s="89"/>
      <c r="N177" s="1"/>
      <c r="O177" s="89"/>
      <c r="P177" s="89"/>
      <c r="R177" s="89"/>
      <c r="S177" s="89">
        <f t="shared" si="31"/>
        <v>4412.322</v>
      </c>
    </row>
    <row r="178" spans="1:19" ht="12.75" outlineLevel="2">
      <c r="A178" s="88" t="s">
        <v>366</v>
      </c>
      <c r="B178" s="88" t="s">
        <v>333</v>
      </c>
      <c r="C178" s="88" t="s">
        <v>363</v>
      </c>
      <c r="D178" s="88" t="s">
        <v>367</v>
      </c>
      <c r="E178" s="88" t="s">
        <v>42</v>
      </c>
      <c r="F178" s="88" t="s">
        <v>368</v>
      </c>
      <c r="G178" s="88" t="s">
        <v>8</v>
      </c>
      <c r="H178" s="88" t="s">
        <v>29</v>
      </c>
      <c r="I178" s="2">
        <v>1</v>
      </c>
      <c r="J178" s="89">
        <v>1.35</v>
      </c>
      <c r="K178" s="1">
        <v>0.06</v>
      </c>
      <c r="L178" s="89">
        <v>0.06</v>
      </c>
      <c r="M178" s="89"/>
      <c r="N178" s="1"/>
      <c r="O178" s="89"/>
      <c r="P178" s="89"/>
      <c r="R178" s="89"/>
      <c r="S178" s="89">
        <f t="shared" si="31"/>
        <v>1.4100000000000001</v>
      </c>
    </row>
    <row r="179" spans="1:19" ht="12.75" outlineLevel="2">
      <c r="A179" s="88" t="s">
        <v>366</v>
      </c>
      <c r="B179" s="88" t="s">
        <v>333</v>
      </c>
      <c r="C179" s="88" t="s">
        <v>363</v>
      </c>
      <c r="D179" s="88" t="s">
        <v>367</v>
      </c>
      <c r="E179" s="88" t="s">
        <v>42</v>
      </c>
      <c r="F179" s="88" t="s">
        <v>368</v>
      </c>
      <c r="G179" s="88" t="s">
        <v>8</v>
      </c>
      <c r="H179" s="88" t="s">
        <v>51</v>
      </c>
      <c r="I179" s="2">
        <v>0</v>
      </c>
      <c r="J179" s="89">
        <v>2.25</v>
      </c>
      <c r="K179" s="1"/>
      <c r="L179" s="89">
        <v>0</v>
      </c>
      <c r="M179" s="89"/>
      <c r="N179" s="1"/>
      <c r="O179" s="89"/>
      <c r="P179" s="89"/>
      <c r="R179" s="89"/>
      <c r="S179" s="89">
        <f t="shared" si="31"/>
        <v>2.25</v>
      </c>
    </row>
    <row r="180" spans="1:19" ht="12.75" outlineLevel="2">
      <c r="A180" s="88" t="s">
        <v>366</v>
      </c>
      <c r="B180" s="88" t="s">
        <v>333</v>
      </c>
      <c r="C180" s="88" t="s">
        <v>363</v>
      </c>
      <c r="D180" s="88" t="s">
        <v>367</v>
      </c>
      <c r="E180" s="88" t="s">
        <v>42</v>
      </c>
      <c r="F180" s="88" t="s">
        <v>368</v>
      </c>
      <c r="G180" s="88" t="s">
        <v>8</v>
      </c>
      <c r="H180" s="88" t="s">
        <v>31</v>
      </c>
      <c r="I180" s="2">
        <v>713</v>
      </c>
      <c r="J180" s="89">
        <v>213.038</v>
      </c>
      <c r="K180" s="1">
        <v>0.1</v>
      </c>
      <c r="L180" s="89">
        <v>71.3</v>
      </c>
      <c r="M180" s="89"/>
      <c r="N180" s="1"/>
      <c r="O180" s="89"/>
      <c r="P180" s="89"/>
      <c r="R180" s="89"/>
      <c r="S180" s="89">
        <f t="shared" si="31"/>
        <v>284.338</v>
      </c>
    </row>
    <row r="181" spans="1:19" ht="12.75" outlineLevel="2">
      <c r="A181" s="88" t="s">
        <v>366</v>
      </c>
      <c r="B181" s="88" t="s">
        <v>333</v>
      </c>
      <c r="C181" s="88" t="s">
        <v>363</v>
      </c>
      <c r="D181" s="88" t="s">
        <v>367</v>
      </c>
      <c r="E181" s="88" t="s">
        <v>42</v>
      </c>
      <c r="F181" s="88" t="s">
        <v>368</v>
      </c>
      <c r="G181" s="88" t="s">
        <v>8</v>
      </c>
      <c r="H181" s="88" t="s">
        <v>71</v>
      </c>
      <c r="I181" s="2">
        <v>1</v>
      </c>
      <c r="J181" s="89">
        <v>0.84</v>
      </c>
      <c r="K181" s="1">
        <v>0.06</v>
      </c>
      <c r="L181" s="89">
        <v>0.06</v>
      </c>
      <c r="M181" s="89"/>
      <c r="N181" s="1"/>
      <c r="O181" s="89"/>
      <c r="P181" s="89"/>
      <c r="R181" s="89"/>
      <c r="S181" s="89">
        <f t="shared" si="31"/>
        <v>0.8999999999999999</v>
      </c>
    </row>
    <row r="182" spans="1:19" ht="12.75" outlineLevel="2">
      <c r="A182" s="88" t="s">
        <v>366</v>
      </c>
      <c r="B182" s="88" t="s">
        <v>333</v>
      </c>
      <c r="C182" s="88" t="s">
        <v>363</v>
      </c>
      <c r="D182" s="88" t="s">
        <v>367</v>
      </c>
      <c r="E182" s="88" t="s">
        <v>42</v>
      </c>
      <c r="F182" s="88" t="s">
        <v>368</v>
      </c>
      <c r="G182" s="88" t="s">
        <v>8</v>
      </c>
      <c r="H182" s="88" t="s">
        <v>21</v>
      </c>
      <c r="I182" s="2">
        <v>4181</v>
      </c>
      <c r="J182" s="89">
        <v>1248.298</v>
      </c>
      <c r="K182" s="1">
        <v>0.1</v>
      </c>
      <c r="L182" s="89">
        <v>418.1</v>
      </c>
      <c r="M182" s="89"/>
      <c r="N182" s="1"/>
      <c r="O182" s="89"/>
      <c r="P182" s="89"/>
      <c r="R182" s="89"/>
      <c r="S182" s="89">
        <f t="shared" si="31"/>
        <v>1666.3980000000001</v>
      </c>
    </row>
    <row r="183" spans="1:19" ht="12.75" outlineLevel="2">
      <c r="A183" s="88" t="s">
        <v>366</v>
      </c>
      <c r="B183" s="88" t="s">
        <v>333</v>
      </c>
      <c r="C183" s="88" t="s">
        <v>363</v>
      </c>
      <c r="D183" s="88" t="s">
        <v>367</v>
      </c>
      <c r="E183" s="88" t="s">
        <v>42</v>
      </c>
      <c r="F183" s="88" t="s">
        <v>368</v>
      </c>
      <c r="G183" s="88" t="s">
        <v>22</v>
      </c>
      <c r="H183" s="88" t="s">
        <v>23</v>
      </c>
      <c r="I183" s="90"/>
      <c r="J183" s="89"/>
      <c r="L183" s="89"/>
      <c r="M183" s="89"/>
      <c r="N183" s="1"/>
      <c r="O183" s="89"/>
      <c r="P183" s="89">
        <v>180</v>
      </c>
      <c r="R183" s="89"/>
      <c r="S183" s="89">
        <f t="shared" si="31"/>
        <v>180</v>
      </c>
    </row>
    <row r="184" spans="1:21" ht="12.75" outlineLevel="2">
      <c r="A184" s="88" t="s">
        <v>366</v>
      </c>
      <c r="B184" s="88" t="s">
        <v>333</v>
      </c>
      <c r="C184" s="88" t="s">
        <v>363</v>
      </c>
      <c r="D184" s="88" t="s">
        <v>367</v>
      </c>
      <c r="E184" s="88" t="s">
        <v>42</v>
      </c>
      <c r="F184" s="88" t="s">
        <v>368</v>
      </c>
      <c r="G184" s="88" t="s">
        <v>22</v>
      </c>
      <c r="H184" s="88" t="s">
        <v>265</v>
      </c>
      <c r="J184" s="89"/>
      <c r="K184" s="1"/>
      <c r="L184" s="89"/>
      <c r="M184" s="89">
        <v>5263.42</v>
      </c>
      <c r="N184" s="1"/>
      <c r="O184" s="89"/>
      <c r="P184" s="89"/>
      <c r="R184" s="89"/>
      <c r="S184" s="89">
        <f t="shared" si="31"/>
        <v>5263.42</v>
      </c>
      <c r="U184" s="2" t="s">
        <v>937</v>
      </c>
    </row>
    <row r="185" spans="1:19" ht="12.75" outlineLevel="2">
      <c r="A185" s="88" t="s">
        <v>366</v>
      </c>
      <c r="B185" s="88" t="s">
        <v>333</v>
      </c>
      <c r="C185" s="88" t="s">
        <v>363</v>
      </c>
      <c r="D185" s="88" t="s">
        <v>367</v>
      </c>
      <c r="E185" s="88" t="s">
        <v>42</v>
      </c>
      <c r="F185" s="88" t="s">
        <v>368</v>
      </c>
      <c r="G185" s="88" t="s">
        <v>22</v>
      </c>
      <c r="H185" s="88" t="s">
        <v>62</v>
      </c>
      <c r="I185" s="2"/>
      <c r="J185" s="89"/>
      <c r="K185" s="1"/>
      <c r="L185" s="89"/>
      <c r="M185" s="89"/>
      <c r="N185" s="1">
        <v>0.5</v>
      </c>
      <c r="O185" s="89">
        <f>+$O$1*N185</f>
        <v>36</v>
      </c>
      <c r="P185" s="89"/>
      <c r="R185" s="89"/>
      <c r="S185" s="89">
        <f t="shared" si="31"/>
        <v>36</v>
      </c>
    </row>
    <row r="186" spans="1:19" ht="12.75" outlineLevel="1">
      <c r="A186" s="115" t="s">
        <v>1248</v>
      </c>
      <c r="B186" s="115"/>
      <c r="C186" s="115"/>
      <c r="D186" s="115"/>
      <c r="E186" s="115"/>
      <c r="F186" s="115"/>
      <c r="G186" s="115"/>
      <c r="H186" s="115"/>
      <c r="I186" s="116">
        <f>SUBTOTAL(9,I174:I185)</f>
        <v>14417</v>
      </c>
      <c r="J186" s="104">
        <f>SUBTOTAL(9,J174:J185)</f>
        <v>5629.746</v>
      </c>
      <c r="K186" s="103"/>
      <c r="L186" s="104">
        <f aca="true" t="shared" si="32" ref="L186:S186">SUBTOTAL(9,L174:L185)</f>
        <v>1060.1799999999998</v>
      </c>
      <c r="M186" s="104">
        <f t="shared" si="32"/>
        <v>5263.42</v>
      </c>
      <c r="N186" s="103">
        <f t="shared" si="32"/>
        <v>0.5</v>
      </c>
      <c r="O186" s="104">
        <f t="shared" si="32"/>
        <v>36</v>
      </c>
      <c r="P186" s="104">
        <f t="shared" si="32"/>
        <v>180</v>
      </c>
      <c r="Q186" s="103">
        <f t="shared" si="32"/>
        <v>0</v>
      </c>
      <c r="R186" s="104">
        <f t="shared" si="32"/>
        <v>0</v>
      </c>
      <c r="S186" s="104">
        <f t="shared" si="32"/>
        <v>12169.346</v>
      </c>
    </row>
    <row r="187" spans="1:19" ht="12.75" outlineLevel="2">
      <c r="A187" s="88" t="s">
        <v>369</v>
      </c>
      <c r="B187" s="88" t="s">
        <v>333</v>
      </c>
      <c r="C187" s="88" t="s">
        <v>363</v>
      </c>
      <c r="D187" s="88" t="s">
        <v>370</v>
      </c>
      <c r="E187" s="88" t="s">
        <v>42</v>
      </c>
      <c r="F187" s="88" t="s">
        <v>371</v>
      </c>
      <c r="G187" s="88" t="s">
        <v>8</v>
      </c>
      <c r="H187" s="88" t="s">
        <v>28</v>
      </c>
      <c r="I187" s="2">
        <v>1</v>
      </c>
      <c r="J187" s="89">
        <v>0.97</v>
      </c>
      <c r="K187" s="1">
        <v>0.06</v>
      </c>
      <c r="L187" s="89">
        <v>0.06</v>
      </c>
      <c r="M187" s="89"/>
      <c r="N187" s="1"/>
      <c r="O187" s="89"/>
      <c r="P187" s="89"/>
      <c r="R187" s="89"/>
      <c r="S187" s="89">
        <f aca="true" t="shared" si="33" ref="S187:S195">+R187+P187+O187+M187+L187+J187</f>
        <v>1.03</v>
      </c>
    </row>
    <row r="188" spans="1:19" ht="12.75" outlineLevel="2">
      <c r="A188" s="88" t="s">
        <v>369</v>
      </c>
      <c r="B188" s="88" t="s">
        <v>333</v>
      </c>
      <c r="C188" s="88" t="s">
        <v>363</v>
      </c>
      <c r="D188" s="88" t="s">
        <v>370</v>
      </c>
      <c r="E188" s="88" t="s">
        <v>42</v>
      </c>
      <c r="F188" s="88" t="s">
        <v>371</v>
      </c>
      <c r="G188" s="88" t="s">
        <v>8</v>
      </c>
      <c r="H188" s="88" t="s">
        <v>16</v>
      </c>
      <c r="I188" s="2">
        <v>13</v>
      </c>
      <c r="J188" s="89">
        <v>5.33</v>
      </c>
      <c r="K188" s="1">
        <v>0.06</v>
      </c>
      <c r="L188" s="89">
        <v>0.78</v>
      </c>
      <c r="M188" s="89"/>
      <c r="N188" s="1"/>
      <c r="O188" s="89"/>
      <c r="P188" s="89"/>
      <c r="R188" s="89"/>
      <c r="S188" s="89">
        <f t="shared" si="33"/>
        <v>6.11</v>
      </c>
    </row>
    <row r="189" spans="1:19" ht="12.75" outlineLevel="2">
      <c r="A189" s="88" t="s">
        <v>369</v>
      </c>
      <c r="B189" s="88" t="s">
        <v>333</v>
      </c>
      <c r="C189" s="88" t="s">
        <v>363</v>
      </c>
      <c r="D189" s="88" t="s">
        <v>370</v>
      </c>
      <c r="E189" s="88" t="s">
        <v>42</v>
      </c>
      <c r="F189" s="88" t="s">
        <v>371</v>
      </c>
      <c r="G189" s="88" t="s">
        <v>8</v>
      </c>
      <c r="H189" s="88" t="s">
        <v>18</v>
      </c>
      <c r="I189" s="2">
        <v>16</v>
      </c>
      <c r="J189" s="89">
        <v>14.87</v>
      </c>
      <c r="K189" s="1">
        <v>0.06</v>
      </c>
      <c r="L189" s="89">
        <v>0.96</v>
      </c>
      <c r="M189" s="89"/>
      <c r="N189" s="1"/>
      <c r="O189" s="89"/>
      <c r="P189" s="89"/>
      <c r="R189" s="89"/>
      <c r="S189" s="89">
        <f t="shared" si="33"/>
        <v>15.829999999999998</v>
      </c>
    </row>
    <row r="190" spans="1:19" ht="12.75" outlineLevel="2">
      <c r="A190" s="88" t="s">
        <v>369</v>
      </c>
      <c r="B190" s="88" t="s">
        <v>333</v>
      </c>
      <c r="C190" s="88" t="s">
        <v>363</v>
      </c>
      <c r="D190" s="88" t="s">
        <v>370</v>
      </c>
      <c r="E190" s="88" t="s">
        <v>42</v>
      </c>
      <c r="F190" s="88" t="s">
        <v>371</v>
      </c>
      <c r="G190" s="88" t="s">
        <v>8</v>
      </c>
      <c r="H190" s="88" t="s">
        <v>19</v>
      </c>
      <c r="I190" s="2">
        <v>98</v>
      </c>
      <c r="J190" s="89">
        <v>64.12</v>
      </c>
      <c r="K190" s="1">
        <v>0.06</v>
      </c>
      <c r="L190" s="89">
        <v>5.88</v>
      </c>
      <c r="M190" s="89"/>
      <c r="N190" s="1"/>
      <c r="O190" s="89"/>
      <c r="P190" s="89"/>
      <c r="R190" s="89"/>
      <c r="S190" s="89">
        <f t="shared" si="33"/>
        <v>70</v>
      </c>
    </row>
    <row r="191" spans="1:19" ht="12.75" outlineLevel="2">
      <c r="A191" s="88" t="s">
        <v>369</v>
      </c>
      <c r="B191" s="88" t="s">
        <v>333</v>
      </c>
      <c r="C191" s="88" t="s">
        <v>363</v>
      </c>
      <c r="D191" s="88" t="s">
        <v>370</v>
      </c>
      <c r="E191" s="88" t="s">
        <v>42</v>
      </c>
      <c r="F191" s="88" t="s">
        <v>371</v>
      </c>
      <c r="G191" s="88" t="s">
        <v>8</v>
      </c>
      <c r="H191" s="88" t="s">
        <v>29</v>
      </c>
      <c r="I191" s="2">
        <v>1</v>
      </c>
      <c r="J191" s="89">
        <v>0.39</v>
      </c>
      <c r="K191" s="1">
        <v>0.06</v>
      </c>
      <c r="L191" s="89">
        <v>0.06</v>
      </c>
      <c r="M191" s="89"/>
      <c r="N191" s="1"/>
      <c r="O191" s="89"/>
      <c r="P191" s="89"/>
      <c r="R191" s="89"/>
      <c r="S191" s="89">
        <f t="shared" si="33"/>
        <v>0.45</v>
      </c>
    </row>
    <row r="192" spans="1:19" ht="12.75" outlineLevel="2">
      <c r="A192" s="88" t="s">
        <v>369</v>
      </c>
      <c r="B192" s="88" t="s">
        <v>333</v>
      </c>
      <c r="C192" s="88" t="s">
        <v>363</v>
      </c>
      <c r="D192" s="88" t="s">
        <v>370</v>
      </c>
      <c r="E192" s="88" t="s">
        <v>42</v>
      </c>
      <c r="F192" s="88" t="s">
        <v>371</v>
      </c>
      <c r="G192" s="88" t="s">
        <v>8</v>
      </c>
      <c r="H192" s="88" t="s">
        <v>31</v>
      </c>
      <c r="I192" s="2">
        <v>2</v>
      </c>
      <c r="J192" s="89">
        <v>0.586</v>
      </c>
      <c r="K192" s="1">
        <v>0.1</v>
      </c>
      <c r="L192" s="89">
        <v>0.2</v>
      </c>
      <c r="M192" s="89"/>
      <c r="N192" s="1"/>
      <c r="O192" s="89"/>
      <c r="P192" s="89"/>
      <c r="R192" s="89"/>
      <c r="S192" s="89">
        <f t="shared" si="33"/>
        <v>0.786</v>
      </c>
    </row>
    <row r="193" spans="1:19" ht="12.75" outlineLevel="2">
      <c r="A193" s="88" t="s">
        <v>369</v>
      </c>
      <c r="B193" s="88" t="s">
        <v>333</v>
      </c>
      <c r="C193" s="88" t="s">
        <v>363</v>
      </c>
      <c r="D193" s="88" t="s">
        <v>370</v>
      </c>
      <c r="E193" s="88" t="s">
        <v>42</v>
      </c>
      <c r="F193" s="88" t="s">
        <v>371</v>
      </c>
      <c r="G193" s="88" t="s">
        <v>8</v>
      </c>
      <c r="H193" s="88" t="s">
        <v>21</v>
      </c>
      <c r="I193" s="2">
        <v>92</v>
      </c>
      <c r="J193" s="89">
        <v>27.776</v>
      </c>
      <c r="K193" s="1">
        <v>0.1</v>
      </c>
      <c r="L193" s="89">
        <v>9.2</v>
      </c>
      <c r="M193" s="89"/>
      <c r="N193" s="1"/>
      <c r="O193" s="89"/>
      <c r="P193" s="89"/>
      <c r="R193" s="89"/>
      <c r="S193" s="89">
        <f t="shared" si="33"/>
        <v>36.976</v>
      </c>
    </row>
    <row r="194" spans="1:19" ht="12.75" outlineLevel="2">
      <c r="A194" s="88" t="s">
        <v>369</v>
      </c>
      <c r="B194" s="88" t="s">
        <v>333</v>
      </c>
      <c r="C194" s="88" t="s">
        <v>363</v>
      </c>
      <c r="D194" s="88" t="s">
        <v>370</v>
      </c>
      <c r="E194" s="88" t="s">
        <v>42</v>
      </c>
      <c r="F194" s="88" t="s">
        <v>371</v>
      </c>
      <c r="G194" s="88" t="s">
        <v>22</v>
      </c>
      <c r="H194" s="88" t="s">
        <v>23</v>
      </c>
      <c r="I194" s="90"/>
      <c r="J194" s="89"/>
      <c r="L194" s="89"/>
      <c r="M194" s="89"/>
      <c r="N194" s="1"/>
      <c r="O194" s="89"/>
      <c r="P194" s="89">
        <v>180</v>
      </c>
      <c r="R194" s="89"/>
      <c r="S194" s="89">
        <f t="shared" si="33"/>
        <v>180</v>
      </c>
    </row>
    <row r="195" spans="1:19" ht="12.75" outlineLevel="2">
      <c r="A195" s="88" t="s">
        <v>369</v>
      </c>
      <c r="B195" s="88" t="s">
        <v>333</v>
      </c>
      <c r="C195" s="88" t="s">
        <v>363</v>
      </c>
      <c r="D195" s="88" t="s">
        <v>370</v>
      </c>
      <c r="E195" s="88" t="s">
        <v>42</v>
      </c>
      <c r="F195" s="88" t="s">
        <v>371</v>
      </c>
      <c r="G195" s="88" t="s">
        <v>22</v>
      </c>
      <c r="H195" s="88" t="s">
        <v>62</v>
      </c>
      <c r="I195" s="2"/>
      <c r="J195" s="89"/>
      <c r="K195" s="1"/>
      <c r="L195" s="89"/>
      <c r="M195" s="89"/>
      <c r="N195" s="1">
        <v>2</v>
      </c>
      <c r="O195" s="89">
        <f>+$O$1*N195</f>
        <v>144</v>
      </c>
      <c r="P195" s="89"/>
      <c r="R195" s="89"/>
      <c r="S195" s="89">
        <f t="shared" si="33"/>
        <v>144</v>
      </c>
    </row>
    <row r="196" spans="1:19" ht="12.75" outlineLevel="1">
      <c r="A196" s="115" t="s">
        <v>1249</v>
      </c>
      <c r="B196" s="115"/>
      <c r="C196" s="115"/>
      <c r="D196" s="115"/>
      <c r="E196" s="115"/>
      <c r="F196" s="115"/>
      <c r="G196" s="115"/>
      <c r="H196" s="115"/>
      <c r="I196" s="116">
        <f>SUBTOTAL(9,I187:I195)</f>
        <v>223</v>
      </c>
      <c r="J196" s="104">
        <f>SUBTOTAL(9,J187:J195)</f>
        <v>114.042</v>
      </c>
      <c r="K196" s="103"/>
      <c r="L196" s="104">
        <f aca="true" t="shared" si="34" ref="L196:S196">SUBTOTAL(9,L187:L195)</f>
        <v>17.14</v>
      </c>
      <c r="M196" s="104">
        <f t="shared" si="34"/>
        <v>0</v>
      </c>
      <c r="N196" s="103">
        <f t="shared" si="34"/>
        <v>2</v>
      </c>
      <c r="O196" s="104">
        <f t="shared" si="34"/>
        <v>144</v>
      </c>
      <c r="P196" s="104">
        <f t="shared" si="34"/>
        <v>180</v>
      </c>
      <c r="Q196" s="103">
        <f t="shared" si="34"/>
        <v>0</v>
      </c>
      <c r="R196" s="104">
        <f t="shared" si="34"/>
        <v>0</v>
      </c>
      <c r="S196" s="104">
        <f t="shared" si="34"/>
        <v>455.182</v>
      </c>
    </row>
    <row r="197" spans="1:19" ht="12.75" outlineLevel="2">
      <c r="A197" s="88" t="s">
        <v>376</v>
      </c>
      <c r="B197" s="88" t="s">
        <v>333</v>
      </c>
      <c r="C197" s="88" t="s">
        <v>363</v>
      </c>
      <c r="D197" s="88" t="s">
        <v>377</v>
      </c>
      <c r="E197" s="88" t="s">
        <v>374</v>
      </c>
      <c r="F197" s="88" t="s">
        <v>378</v>
      </c>
      <c r="G197" s="88" t="s">
        <v>8</v>
      </c>
      <c r="H197" s="88" t="s">
        <v>28</v>
      </c>
      <c r="I197" s="2">
        <v>486</v>
      </c>
      <c r="J197" s="89">
        <v>485.512</v>
      </c>
      <c r="K197" s="1">
        <v>0.06</v>
      </c>
      <c r="L197" s="89">
        <v>29.16</v>
      </c>
      <c r="M197" s="89"/>
      <c r="N197" s="1"/>
      <c r="O197" s="89"/>
      <c r="P197" s="89"/>
      <c r="R197" s="89"/>
      <c r="S197" s="89">
        <f aca="true" t="shared" si="35" ref="S197:S205">+R197+P197+O197+M197+L197+J197</f>
        <v>514.672</v>
      </c>
    </row>
    <row r="198" spans="1:19" ht="12.75" outlineLevel="2">
      <c r="A198" s="88" t="s">
        <v>376</v>
      </c>
      <c r="B198" s="88" t="s">
        <v>333</v>
      </c>
      <c r="C198" s="88" t="s">
        <v>363</v>
      </c>
      <c r="D198" s="88" t="s">
        <v>377</v>
      </c>
      <c r="E198" s="88" t="s">
        <v>374</v>
      </c>
      <c r="F198" s="88" t="s">
        <v>378</v>
      </c>
      <c r="G198" s="88" t="s">
        <v>8</v>
      </c>
      <c r="H198" s="88" t="s">
        <v>16</v>
      </c>
      <c r="I198" s="2">
        <v>274</v>
      </c>
      <c r="J198" s="89">
        <v>130.92</v>
      </c>
      <c r="K198" s="1">
        <v>0.06</v>
      </c>
      <c r="L198" s="89">
        <v>16.44</v>
      </c>
      <c r="M198" s="89"/>
      <c r="N198" s="1"/>
      <c r="O198" s="89"/>
      <c r="P198" s="89"/>
      <c r="R198" s="89"/>
      <c r="S198" s="89">
        <f t="shared" si="35"/>
        <v>147.35999999999999</v>
      </c>
    </row>
    <row r="199" spans="1:19" ht="12.75" outlineLevel="2">
      <c r="A199" s="88" t="s">
        <v>376</v>
      </c>
      <c r="B199" s="88" t="s">
        <v>333</v>
      </c>
      <c r="C199" s="88" t="s">
        <v>363</v>
      </c>
      <c r="D199" s="88" t="s">
        <v>377</v>
      </c>
      <c r="E199" s="88" t="s">
        <v>374</v>
      </c>
      <c r="F199" s="88" t="s">
        <v>378</v>
      </c>
      <c r="G199" s="88" t="s">
        <v>8</v>
      </c>
      <c r="H199" s="88" t="s">
        <v>18</v>
      </c>
      <c r="I199" s="2">
        <v>1194</v>
      </c>
      <c r="J199" s="89">
        <v>611.1139999999999</v>
      </c>
      <c r="K199" s="1">
        <v>0.06</v>
      </c>
      <c r="L199" s="89">
        <v>71.64</v>
      </c>
      <c r="M199" s="89"/>
      <c r="N199" s="1"/>
      <c r="O199" s="89"/>
      <c r="P199" s="89"/>
      <c r="R199" s="89"/>
      <c r="S199" s="89">
        <f t="shared" si="35"/>
        <v>682.7539999999999</v>
      </c>
    </row>
    <row r="200" spans="1:19" ht="12.75" outlineLevel="2">
      <c r="A200" s="88" t="s">
        <v>376</v>
      </c>
      <c r="B200" s="88" t="s">
        <v>333</v>
      </c>
      <c r="C200" s="88" t="s">
        <v>363</v>
      </c>
      <c r="D200" s="88" t="s">
        <v>377</v>
      </c>
      <c r="E200" s="88" t="s">
        <v>374</v>
      </c>
      <c r="F200" s="88" t="s">
        <v>378</v>
      </c>
      <c r="G200" s="88" t="s">
        <v>8</v>
      </c>
      <c r="H200" s="88" t="s">
        <v>19</v>
      </c>
      <c r="I200" s="2">
        <v>1994</v>
      </c>
      <c r="J200" s="89">
        <v>2370.76</v>
      </c>
      <c r="K200" s="1">
        <v>0.06</v>
      </c>
      <c r="L200" s="89">
        <v>119.64</v>
      </c>
      <c r="M200" s="89"/>
      <c r="N200" s="1"/>
      <c r="O200" s="89"/>
      <c r="P200" s="89"/>
      <c r="R200" s="89"/>
      <c r="S200" s="89">
        <f t="shared" si="35"/>
        <v>2490.4</v>
      </c>
    </row>
    <row r="201" spans="1:19" ht="12.75" outlineLevel="2">
      <c r="A201" s="88" t="s">
        <v>376</v>
      </c>
      <c r="B201" s="88" t="s">
        <v>333</v>
      </c>
      <c r="C201" s="88" t="s">
        <v>363</v>
      </c>
      <c r="D201" s="88" t="s">
        <v>377</v>
      </c>
      <c r="E201" s="88" t="s">
        <v>374</v>
      </c>
      <c r="F201" s="88" t="s">
        <v>378</v>
      </c>
      <c r="G201" s="88" t="s">
        <v>8</v>
      </c>
      <c r="H201" s="88" t="s">
        <v>29</v>
      </c>
      <c r="I201" s="2">
        <v>7</v>
      </c>
      <c r="J201" s="89">
        <v>14.94</v>
      </c>
      <c r="K201" s="1">
        <v>0.06</v>
      </c>
      <c r="L201" s="89">
        <v>0.42</v>
      </c>
      <c r="M201" s="89"/>
      <c r="N201" s="1"/>
      <c r="O201" s="89"/>
      <c r="P201" s="89"/>
      <c r="R201" s="89"/>
      <c r="S201" s="89">
        <f t="shared" si="35"/>
        <v>15.36</v>
      </c>
    </row>
    <row r="202" spans="1:19" ht="12.75" outlineLevel="2">
      <c r="A202" s="88" t="s">
        <v>376</v>
      </c>
      <c r="B202" s="88" t="s">
        <v>333</v>
      </c>
      <c r="C202" s="88" t="s">
        <v>363</v>
      </c>
      <c r="D202" s="88" t="s">
        <v>377</v>
      </c>
      <c r="E202" s="88" t="s">
        <v>374</v>
      </c>
      <c r="F202" s="88" t="s">
        <v>378</v>
      </c>
      <c r="G202" s="88" t="s">
        <v>8</v>
      </c>
      <c r="H202" s="88" t="s">
        <v>31</v>
      </c>
      <c r="I202" s="2">
        <v>63</v>
      </c>
      <c r="J202" s="89">
        <v>29.808000000000003</v>
      </c>
      <c r="K202" s="1">
        <v>0.1</v>
      </c>
      <c r="L202" s="89">
        <v>6.3</v>
      </c>
      <c r="M202" s="89"/>
      <c r="N202" s="1"/>
      <c r="O202" s="89"/>
      <c r="P202" s="89"/>
      <c r="R202" s="89"/>
      <c r="S202" s="89">
        <f t="shared" si="35"/>
        <v>36.108000000000004</v>
      </c>
    </row>
    <row r="203" spans="1:19" ht="12.75" outlineLevel="2">
      <c r="A203" s="88" t="s">
        <v>376</v>
      </c>
      <c r="B203" s="88" t="s">
        <v>333</v>
      </c>
      <c r="C203" s="88" t="s">
        <v>363</v>
      </c>
      <c r="D203" s="88" t="s">
        <v>377</v>
      </c>
      <c r="E203" s="88" t="s">
        <v>374</v>
      </c>
      <c r="F203" s="88" t="s">
        <v>378</v>
      </c>
      <c r="G203" s="88" t="s">
        <v>8</v>
      </c>
      <c r="H203" s="88" t="s">
        <v>21</v>
      </c>
      <c r="I203" s="2">
        <v>10801</v>
      </c>
      <c r="J203" s="89">
        <v>4275.822999999999</v>
      </c>
      <c r="K203" s="1">
        <v>0.1</v>
      </c>
      <c r="L203" s="89">
        <v>1080.1</v>
      </c>
      <c r="M203" s="89"/>
      <c r="N203" s="1"/>
      <c r="O203" s="89"/>
      <c r="P203" s="89"/>
      <c r="R203" s="89"/>
      <c r="S203" s="89">
        <f t="shared" si="35"/>
        <v>5355.922999999999</v>
      </c>
    </row>
    <row r="204" spans="1:19" ht="12.75" outlineLevel="2">
      <c r="A204" s="88" t="s">
        <v>376</v>
      </c>
      <c r="B204" s="88" t="s">
        <v>333</v>
      </c>
      <c r="C204" s="88" t="s">
        <v>363</v>
      </c>
      <c r="D204" s="88" t="s">
        <v>377</v>
      </c>
      <c r="E204" s="88" t="s">
        <v>374</v>
      </c>
      <c r="F204" s="88" t="s">
        <v>378</v>
      </c>
      <c r="G204" s="88" t="s">
        <v>8</v>
      </c>
      <c r="H204" s="88" t="s">
        <v>9</v>
      </c>
      <c r="I204" s="2">
        <v>1</v>
      </c>
      <c r="J204" s="89">
        <v>5.86</v>
      </c>
      <c r="K204" s="1"/>
      <c r="L204" s="89">
        <v>0</v>
      </c>
      <c r="M204" s="89"/>
      <c r="N204" s="1"/>
      <c r="O204" s="89"/>
      <c r="P204" s="89"/>
      <c r="R204" s="89"/>
      <c r="S204" s="89">
        <f t="shared" si="35"/>
        <v>5.86</v>
      </c>
    </row>
    <row r="205" spans="1:19" ht="12.75" outlineLevel="2">
      <c r="A205" s="88" t="s">
        <v>376</v>
      </c>
      <c r="B205" s="88" t="s">
        <v>333</v>
      </c>
      <c r="C205" s="88" t="s">
        <v>363</v>
      </c>
      <c r="D205" s="88" t="s">
        <v>377</v>
      </c>
      <c r="E205" s="88" t="s">
        <v>374</v>
      </c>
      <c r="F205" s="88" t="s">
        <v>378</v>
      </c>
      <c r="G205" s="88" t="s">
        <v>22</v>
      </c>
      <c r="H205" s="88" t="s">
        <v>23</v>
      </c>
      <c r="I205" s="90"/>
      <c r="J205" s="89"/>
      <c r="L205" s="89"/>
      <c r="M205" s="89"/>
      <c r="N205" s="1"/>
      <c r="O205" s="89"/>
      <c r="P205" s="89">
        <v>180</v>
      </c>
      <c r="R205" s="89"/>
      <c r="S205" s="89">
        <f t="shared" si="35"/>
        <v>180</v>
      </c>
    </row>
    <row r="206" spans="1:19" ht="12.75" outlineLevel="1">
      <c r="A206" s="115" t="s">
        <v>1251</v>
      </c>
      <c r="B206" s="115"/>
      <c r="C206" s="115"/>
      <c r="D206" s="115"/>
      <c r="E206" s="115"/>
      <c r="F206" s="115"/>
      <c r="G206" s="115"/>
      <c r="H206" s="115"/>
      <c r="I206" s="116">
        <f>SUBTOTAL(9,I197:I205)</f>
        <v>14820</v>
      </c>
      <c r="J206" s="104">
        <f>SUBTOTAL(9,J197:J205)</f>
        <v>7924.736999999999</v>
      </c>
      <c r="K206" s="103"/>
      <c r="L206" s="104">
        <f aca="true" t="shared" si="36" ref="L206:S206">SUBTOTAL(9,L197:L205)</f>
        <v>1323.6999999999998</v>
      </c>
      <c r="M206" s="104">
        <f t="shared" si="36"/>
        <v>0</v>
      </c>
      <c r="N206" s="103">
        <f t="shared" si="36"/>
        <v>0</v>
      </c>
      <c r="O206" s="104">
        <f t="shared" si="36"/>
        <v>0</v>
      </c>
      <c r="P206" s="104">
        <f t="shared" si="36"/>
        <v>180</v>
      </c>
      <c r="Q206" s="103">
        <f t="shared" si="36"/>
        <v>0</v>
      </c>
      <c r="R206" s="104">
        <f t="shared" si="36"/>
        <v>0</v>
      </c>
      <c r="S206" s="104">
        <f t="shared" si="36"/>
        <v>9428.437</v>
      </c>
    </row>
    <row r="207" spans="1:19" ht="12.75" outlineLevel="2">
      <c r="A207" s="88" t="s">
        <v>379</v>
      </c>
      <c r="B207" s="88" t="s">
        <v>333</v>
      </c>
      <c r="C207" s="88" t="s">
        <v>363</v>
      </c>
      <c r="D207" s="88" t="s">
        <v>380</v>
      </c>
      <c r="E207" s="88" t="s">
        <v>374</v>
      </c>
      <c r="F207" s="88" t="s">
        <v>381</v>
      </c>
      <c r="G207" s="88" t="s">
        <v>8</v>
      </c>
      <c r="H207" s="88" t="s">
        <v>28</v>
      </c>
      <c r="I207" s="2">
        <v>114</v>
      </c>
      <c r="J207" s="89">
        <v>165.12</v>
      </c>
      <c r="K207" s="1">
        <v>0.06</v>
      </c>
      <c r="L207" s="89">
        <v>6.84</v>
      </c>
      <c r="M207" s="89"/>
      <c r="N207" s="1"/>
      <c r="O207" s="89"/>
      <c r="P207" s="89"/>
      <c r="R207" s="89"/>
      <c r="S207" s="89">
        <f aca="true" t="shared" si="37" ref="S207:S214">+R207+P207+O207+M207+L207+J207</f>
        <v>171.96</v>
      </c>
    </row>
    <row r="208" spans="1:19" ht="12.75" outlineLevel="2">
      <c r="A208" s="88" t="s">
        <v>379</v>
      </c>
      <c r="B208" s="88" t="s">
        <v>333</v>
      </c>
      <c r="C208" s="88" t="s">
        <v>363</v>
      </c>
      <c r="D208" s="88" t="s">
        <v>380</v>
      </c>
      <c r="E208" s="88" t="s">
        <v>374</v>
      </c>
      <c r="F208" s="88" t="s">
        <v>381</v>
      </c>
      <c r="G208" s="88" t="s">
        <v>8</v>
      </c>
      <c r="H208" s="88" t="s">
        <v>16</v>
      </c>
      <c r="I208" s="2">
        <v>655</v>
      </c>
      <c r="J208" s="89">
        <v>382.16</v>
      </c>
      <c r="K208" s="1">
        <v>0.06</v>
      </c>
      <c r="L208" s="89">
        <v>39.3</v>
      </c>
      <c r="M208" s="89"/>
      <c r="N208" s="1"/>
      <c r="O208" s="89"/>
      <c r="P208" s="89"/>
      <c r="R208" s="89"/>
      <c r="S208" s="89">
        <f t="shared" si="37"/>
        <v>421.46000000000004</v>
      </c>
    </row>
    <row r="209" spans="1:19" ht="12.75" outlineLevel="2">
      <c r="A209" s="88" t="s">
        <v>379</v>
      </c>
      <c r="B209" s="88" t="s">
        <v>333</v>
      </c>
      <c r="C209" s="88" t="s">
        <v>363</v>
      </c>
      <c r="D209" s="88" t="s">
        <v>380</v>
      </c>
      <c r="E209" s="88" t="s">
        <v>374</v>
      </c>
      <c r="F209" s="88" t="s">
        <v>381</v>
      </c>
      <c r="G209" s="88" t="s">
        <v>8</v>
      </c>
      <c r="H209" s="88" t="s">
        <v>18</v>
      </c>
      <c r="I209" s="2">
        <v>351</v>
      </c>
      <c r="J209" s="89">
        <v>227.198</v>
      </c>
      <c r="K209" s="1">
        <v>0.06</v>
      </c>
      <c r="L209" s="89">
        <v>21.06</v>
      </c>
      <c r="M209" s="89"/>
      <c r="N209" s="1"/>
      <c r="O209" s="89"/>
      <c r="P209" s="89"/>
      <c r="R209" s="89"/>
      <c r="S209" s="89">
        <f t="shared" si="37"/>
        <v>248.258</v>
      </c>
    </row>
    <row r="210" spans="1:19" ht="12.75" outlineLevel="2">
      <c r="A210" s="88" t="s">
        <v>379</v>
      </c>
      <c r="B210" s="88" t="s">
        <v>333</v>
      </c>
      <c r="C210" s="88" t="s">
        <v>363</v>
      </c>
      <c r="D210" s="88" t="s">
        <v>380</v>
      </c>
      <c r="E210" s="88" t="s">
        <v>374</v>
      </c>
      <c r="F210" s="88" t="s">
        <v>381</v>
      </c>
      <c r="G210" s="88" t="s">
        <v>8</v>
      </c>
      <c r="H210" s="88" t="s">
        <v>19</v>
      </c>
      <c r="I210" s="2">
        <v>3296</v>
      </c>
      <c r="J210" s="89">
        <v>2334.655</v>
      </c>
      <c r="K210" s="1">
        <v>0.06</v>
      </c>
      <c r="L210" s="89">
        <v>197.76</v>
      </c>
      <c r="M210" s="89"/>
      <c r="N210" s="1"/>
      <c r="O210" s="89"/>
      <c r="P210" s="89"/>
      <c r="R210" s="89"/>
      <c r="S210" s="89">
        <f t="shared" si="37"/>
        <v>2532.415</v>
      </c>
    </row>
    <row r="211" spans="1:19" ht="12.75" outlineLevel="2">
      <c r="A211" s="88" t="s">
        <v>379</v>
      </c>
      <c r="B211" s="88" t="s">
        <v>333</v>
      </c>
      <c r="C211" s="88" t="s">
        <v>363</v>
      </c>
      <c r="D211" s="88" t="s">
        <v>380</v>
      </c>
      <c r="E211" s="88" t="s">
        <v>374</v>
      </c>
      <c r="F211" s="88" t="s">
        <v>381</v>
      </c>
      <c r="G211" s="88" t="s">
        <v>8</v>
      </c>
      <c r="H211" s="88" t="s">
        <v>29</v>
      </c>
      <c r="I211" s="2">
        <v>1</v>
      </c>
      <c r="J211" s="89">
        <v>1.35</v>
      </c>
      <c r="K211" s="1">
        <v>0.06</v>
      </c>
      <c r="L211" s="89">
        <v>0.06</v>
      </c>
      <c r="M211" s="89"/>
      <c r="N211" s="1"/>
      <c r="O211" s="89"/>
      <c r="P211" s="89"/>
      <c r="R211" s="89"/>
      <c r="S211" s="89">
        <f t="shared" si="37"/>
        <v>1.4100000000000001</v>
      </c>
    </row>
    <row r="212" spans="1:19" ht="12.75" outlineLevel="2">
      <c r="A212" s="88" t="s">
        <v>379</v>
      </c>
      <c r="B212" s="88" t="s">
        <v>333</v>
      </c>
      <c r="C212" s="88" t="s">
        <v>363</v>
      </c>
      <c r="D212" s="88" t="s">
        <v>380</v>
      </c>
      <c r="E212" s="88" t="s">
        <v>374</v>
      </c>
      <c r="F212" s="88" t="s">
        <v>381</v>
      </c>
      <c r="G212" s="88" t="s">
        <v>8</v>
      </c>
      <c r="H212" s="88" t="s">
        <v>31</v>
      </c>
      <c r="I212" s="2">
        <v>193</v>
      </c>
      <c r="J212" s="89">
        <v>61.94200000000001</v>
      </c>
      <c r="K212" s="1">
        <v>0.1</v>
      </c>
      <c r="L212" s="89">
        <v>19.3</v>
      </c>
      <c r="M212" s="89"/>
      <c r="N212" s="1"/>
      <c r="O212" s="89"/>
      <c r="P212" s="89"/>
      <c r="R212" s="89"/>
      <c r="S212" s="89">
        <f t="shared" si="37"/>
        <v>81.242</v>
      </c>
    </row>
    <row r="213" spans="1:19" ht="12.75" outlineLevel="2">
      <c r="A213" s="88" t="s">
        <v>379</v>
      </c>
      <c r="B213" s="88" t="s">
        <v>333</v>
      </c>
      <c r="C213" s="88" t="s">
        <v>363</v>
      </c>
      <c r="D213" s="88" t="s">
        <v>380</v>
      </c>
      <c r="E213" s="88" t="s">
        <v>374</v>
      </c>
      <c r="F213" s="88" t="s">
        <v>381</v>
      </c>
      <c r="G213" s="88" t="s">
        <v>8</v>
      </c>
      <c r="H213" s="88" t="s">
        <v>21</v>
      </c>
      <c r="I213" s="2">
        <v>1433</v>
      </c>
      <c r="J213" s="89">
        <v>428.639</v>
      </c>
      <c r="K213" s="1">
        <v>0.1</v>
      </c>
      <c r="L213" s="89">
        <v>143.3</v>
      </c>
      <c r="M213" s="89"/>
      <c r="N213" s="1"/>
      <c r="O213" s="89"/>
      <c r="P213" s="89"/>
      <c r="R213" s="89"/>
      <c r="S213" s="89">
        <f t="shared" si="37"/>
        <v>571.9390000000001</v>
      </c>
    </row>
    <row r="214" spans="1:19" ht="12.75" outlineLevel="2">
      <c r="A214" s="88" t="s">
        <v>379</v>
      </c>
      <c r="B214" s="88" t="s">
        <v>333</v>
      </c>
      <c r="C214" s="88" t="s">
        <v>363</v>
      </c>
      <c r="D214" s="88" t="s">
        <v>380</v>
      </c>
      <c r="E214" s="88" t="s">
        <v>374</v>
      </c>
      <c r="F214" s="88" t="s">
        <v>381</v>
      </c>
      <c r="G214" s="88" t="s">
        <v>22</v>
      </c>
      <c r="H214" s="88" t="s">
        <v>23</v>
      </c>
      <c r="I214" s="90"/>
      <c r="J214" s="89"/>
      <c r="L214" s="89"/>
      <c r="M214" s="89"/>
      <c r="N214" s="1"/>
      <c r="O214" s="89"/>
      <c r="P214" s="89">
        <v>180</v>
      </c>
      <c r="R214" s="89"/>
      <c r="S214" s="89">
        <f t="shared" si="37"/>
        <v>180</v>
      </c>
    </row>
    <row r="215" spans="1:19" ht="12.75" outlineLevel="1">
      <c r="A215" s="115" t="s">
        <v>1252</v>
      </c>
      <c r="B215" s="115"/>
      <c r="C215" s="115"/>
      <c r="D215" s="115"/>
      <c r="E215" s="115"/>
      <c r="F215" s="115"/>
      <c r="G215" s="115"/>
      <c r="H215" s="115"/>
      <c r="I215" s="116">
        <f>SUBTOTAL(9,I207:I214)</f>
        <v>6043</v>
      </c>
      <c r="J215" s="104">
        <f>SUBTOTAL(9,J207:J214)</f>
        <v>3601.0640000000003</v>
      </c>
      <c r="K215" s="103"/>
      <c r="L215" s="104">
        <f aca="true" t="shared" si="38" ref="L215:S215">SUBTOTAL(9,L207:L214)</f>
        <v>427.62</v>
      </c>
      <c r="M215" s="104">
        <f t="shared" si="38"/>
        <v>0</v>
      </c>
      <c r="N215" s="103">
        <f t="shared" si="38"/>
        <v>0</v>
      </c>
      <c r="O215" s="104">
        <f t="shared" si="38"/>
        <v>0</v>
      </c>
      <c r="P215" s="104">
        <f t="shared" si="38"/>
        <v>180</v>
      </c>
      <c r="Q215" s="103">
        <f t="shared" si="38"/>
        <v>0</v>
      </c>
      <c r="R215" s="104">
        <f t="shared" si="38"/>
        <v>0</v>
      </c>
      <c r="S215" s="104">
        <f t="shared" si="38"/>
        <v>4208.684</v>
      </c>
    </row>
    <row r="216" spans="1:19" ht="12.75" outlineLevel="2">
      <c r="A216" s="88" t="s">
        <v>413</v>
      </c>
      <c r="B216" s="88" t="s">
        <v>333</v>
      </c>
      <c r="C216" s="88" t="s">
        <v>363</v>
      </c>
      <c r="D216" s="88" t="s">
        <v>414</v>
      </c>
      <c r="E216" s="88" t="s">
        <v>374</v>
      </c>
      <c r="F216" s="88" t="s">
        <v>415</v>
      </c>
      <c r="G216" s="88" t="s">
        <v>8</v>
      </c>
      <c r="H216" s="88" t="s">
        <v>28</v>
      </c>
      <c r="I216" s="2">
        <v>56</v>
      </c>
      <c r="J216" s="89">
        <v>86.36</v>
      </c>
      <c r="K216" s="1">
        <v>0.06</v>
      </c>
      <c r="L216" s="89">
        <v>3.36</v>
      </c>
      <c r="M216" s="89"/>
      <c r="N216" s="1"/>
      <c r="O216" s="89"/>
      <c r="P216" s="89"/>
      <c r="R216" s="89"/>
      <c r="S216" s="89">
        <f aca="true" t="shared" si="39" ref="S216:S223">+R216+P216+O216+M216+L216+J216</f>
        <v>89.72</v>
      </c>
    </row>
    <row r="217" spans="1:19" ht="12.75" outlineLevel="2">
      <c r="A217" s="88" t="s">
        <v>413</v>
      </c>
      <c r="B217" s="88" t="s">
        <v>333</v>
      </c>
      <c r="C217" s="88" t="s">
        <v>363</v>
      </c>
      <c r="D217" s="88" t="s">
        <v>414</v>
      </c>
      <c r="E217" s="88" t="s">
        <v>374</v>
      </c>
      <c r="F217" s="88" t="s">
        <v>415</v>
      </c>
      <c r="G217" s="88" t="s">
        <v>8</v>
      </c>
      <c r="H217" s="88" t="s">
        <v>16</v>
      </c>
      <c r="I217" s="2">
        <v>51</v>
      </c>
      <c r="J217" s="89">
        <v>110.25</v>
      </c>
      <c r="K217" s="1">
        <v>0.06</v>
      </c>
      <c r="L217" s="89">
        <v>3.06</v>
      </c>
      <c r="M217" s="89"/>
      <c r="N217" s="1"/>
      <c r="O217" s="89"/>
      <c r="P217" s="89"/>
      <c r="R217" s="89"/>
      <c r="S217" s="89">
        <f t="shared" si="39"/>
        <v>113.31</v>
      </c>
    </row>
    <row r="218" spans="1:19" ht="12.75" outlineLevel="2">
      <c r="A218" s="88" t="s">
        <v>413</v>
      </c>
      <c r="B218" s="88" t="s">
        <v>333</v>
      </c>
      <c r="C218" s="88" t="s">
        <v>363</v>
      </c>
      <c r="D218" s="88" t="s">
        <v>414</v>
      </c>
      <c r="E218" s="88" t="s">
        <v>374</v>
      </c>
      <c r="F218" s="88" t="s">
        <v>415</v>
      </c>
      <c r="G218" s="88" t="s">
        <v>8</v>
      </c>
      <c r="H218" s="88" t="s">
        <v>18</v>
      </c>
      <c r="I218" s="2">
        <v>255</v>
      </c>
      <c r="J218" s="89">
        <v>321.75</v>
      </c>
      <c r="K218" s="1">
        <v>0.06</v>
      </c>
      <c r="L218" s="89">
        <v>15.3</v>
      </c>
      <c r="M218" s="89"/>
      <c r="N218" s="1"/>
      <c r="O218" s="89"/>
      <c r="P218" s="89"/>
      <c r="R218" s="89"/>
      <c r="S218" s="89">
        <f t="shared" si="39"/>
        <v>337.05</v>
      </c>
    </row>
    <row r="219" spans="1:19" ht="12.75" outlineLevel="2">
      <c r="A219" s="88" t="s">
        <v>413</v>
      </c>
      <c r="B219" s="88" t="s">
        <v>333</v>
      </c>
      <c r="C219" s="88" t="s">
        <v>363</v>
      </c>
      <c r="D219" s="88" t="s">
        <v>414</v>
      </c>
      <c r="E219" s="88" t="s">
        <v>374</v>
      </c>
      <c r="F219" s="88" t="s">
        <v>415</v>
      </c>
      <c r="G219" s="88" t="s">
        <v>8</v>
      </c>
      <c r="H219" s="88" t="s">
        <v>19</v>
      </c>
      <c r="I219" s="2">
        <v>1058</v>
      </c>
      <c r="J219" s="89">
        <v>1753.9680000000003</v>
      </c>
      <c r="K219" s="1">
        <v>0.06</v>
      </c>
      <c r="L219" s="89">
        <v>63.48</v>
      </c>
      <c r="M219" s="89"/>
      <c r="N219" s="1"/>
      <c r="O219" s="89"/>
      <c r="P219" s="89"/>
      <c r="R219" s="89"/>
      <c r="S219" s="89">
        <f t="shared" si="39"/>
        <v>1817.4480000000003</v>
      </c>
    </row>
    <row r="220" spans="1:19" ht="12.75" outlineLevel="2">
      <c r="A220" s="88" t="s">
        <v>413</v>
      </c>
      <c r="B220" s="88" t="s">
        <v>333</v>
      </c>
      <c r="C220" s="88" t="s">
        <v>363</v>
      </c>
      <c r="D220" s="88" t="s">
        <v>414</v>
      </c>
      <c r="E220" s="88" t="s">
        <v>374</v>
      </c>
      <c r="F220" s="88" t="s">
        <v>415</v>
      </c>
      <c r="G220" s="88" t="s">
        <v>8</v>
      </c>
      <c r="H220" s="88" t="s">
        <v>29</v>
      </c>
      <c r="I220" s="2">
        <v>3</v>
      </c>
      <c r="J220" s="89">
        <v>4.05</v>
      </c>
      <c r="K220" s="1">
        <v>0.06</v>
      </c>
      <c r="L220" s="89">
        <v>0.18</v>
      </c>
      <c r="M220" s="89"/>
      <c r="N220" s="1"/>
      <c r="O220" s="89"/>
      <c r="P220" s="89"/>
      <c r="R220" s="89"/>
      <c r="S220" s="89">
        <f t="shared" si="39"/>
        <v>4.2299999999999995</v>
      </c>
    </row>
    <row r="221" spans="1:19" ht="12.75" outlineLevel="2">
      <c r="A221" s="88" t="s">
        <v>413</v>
      </c>
      <c r="B221" s="88" t="s">
        <v>333</v>
      </c>
      <c r="C221" s="88" t="s">
        <v>363</v>
      </c>
      <c r="D221" s="88" t="s">
        <v>414</v>
      </c>
      <c r="E221" s="88" t="s">
        <v>374</v>
      </c>
      <c r="F221" s="88" t="s">
        <v>415</v>
      </c>
      <c r="G221" s="88" t="s">
        <v>8</v>
      </c>
      <c r="H221" s="88" t="s">
        <v>31</v>
      </c>
      <c r="I221" s="2">
        <v>79</v>
      </c>
      <c r="J221" s="89">
        <v>49.349</v>
      </c>
      <c r="K221" s="1">
        <v>0.1</v>
      </c>
      <c r="L221" s="89">
        <v>7.9</v>
      </c>
      <c r="M221" s="89"/>
      <c r="N221" s="1"/>
      <c r="O221" s="89"/>
      <c r="P221" s="89"/>
      <c r="R221" s="89"/>
      <c r="S221" s="89">
        <f t="shared" si="39"/>
        <v>57.248999999999995</v>
      </c>
    </row>
    <row r="222" spans="1:19" ht="12.75" outlineLevel="2">
      <c r="A222" s="88" t="s">
        <v>413</v>
      </c>
      <c r="B222" s="88" t="s">
        <v>333</v>
      </c>
      <c r="C222" s="88" t="s">
        <v>363</v>
      </c>
      <c r="D222" s="88" t="s">
        <v>414</v>
      </c>
      <c r="E222" s="88" t="s">
        <v>374</v>
      </c>
      <c r="F222" s="88" t="s">
        <v>415</v>
      </c>
      <c r="G222" s="88" t="s">
        <v>8</v>
      </c>
      <c r="H222" s="88" t="s">
        <v>21</v>
      </c>
      <c r="I222" s="2">
        <v>1148</v>
      </c>
      <c r="J222" s="89">
        <v>391.195</v>
      </c>
      <c r="K222" s="1">
        <v>0.1</v>
      </c>
      <c r="L222" s="89">
        <v>114.8</v>
      </c>
      <c r="M222" s="89"/>
      <c r="N222" s="1"/>
      <c r="O222" s="89"/>
      <c r="P222" s="89"/>
      <c r="R222" s="89"/>
      <c r="S222" s="89">
        <f t="shared" si="39"/>
        <v>505.995</v>
      </c>
    </row>
    <row r="223" spans="1:19" ht="12.75" outlineLevel="2">
      <c r="A223" s="88" t="s">
        <v>413</v>
      </c>
      <c r="B223" s="88" t="s">
        <v>333</v>
      </c>
      <c r="C223" s="88" t="s">
        <v>363</v>
      </c>
      <c r="D223" s="88" t="s">
        <v>414</v>
      </c>
      <c r="E223" s="88" t="s">
        <v>374</v>
      </c>
      <c r="F223" s="88" t="s">
        <v>415</v>
      </c>
      <c r="G223" s="88" t="s">
        <v>22</v>
      </c>
      <c r="H223" s="88" t="s">
        <v>23</v>
      </c>
      <c r="I223" s="90"/>
      <c r="J223" s="89"/>
      <c r="L223" s="89"/>
      <c r="M223" s="89"/>
      <c r="N223" s="1"/>
      <c r="O223" s="89"/>
      <c r="P223" s="89">
        <v>180</v>
      </c>
      <c r="R223" s="89"/>
      <c r="S223" s="89">
        <f t="shared" si="39"/>
        <v>180</v>
      </c>
    </row>
    <row r="224" spans="1:19" ht="12.75" outlineLevel="1">
      <c r="A224" s="115" t="s">
        <v>1262</v>
      </c>
      <c r="B224" s="115"/>
      <c r="C224" s="115"/>
      <c r="D224" s="115"/>
      <c r="E224" s="115"/>
      <c r="F224" s="115"/>
      <c r="G224" s="115"/>
      <c r="H224" s="115"/>
      <c r="I224" s="116">
        <f>SUBTOTAL(9,I216:I223)</f>
        <v>2650</v>
      </c>
      <c r="J224" s="104">
        <f>SUBTOTAL(9,J216:J223)</f>
        <v>2716.922000000001</v>
      </c>
      <c r="K224" s="103"/>
      <c r="L224" s="104">
        <f aca="true" t="shared" si="40" ref="L224:S224">SUBTOTAL(9,L216:L223)</f>
        <v>208.07999999999998</v>
      </c>
      <c r="M224" s="104">
        <f t="shared" si="40"/>
        <v>0</v>
      </c>
      <c r="N224" s="103">
        <f t="shared" si="40"/>
        <v>0</v>
      </c>
      <c r="O224" s="104">
        <f t="shared" si="40"/>
        <v>0</v>
      </c>
      <c r="P224" s="104">
        <f t="shared" si="40"/>
        <v>180</v>
      </c>
      <c r="Q224" s="103">
        <f t="shared" si="40"/>
        <v>0</v>
      </c>
      <c r="R224" s="104">
        <f t="shared" si="40"/>
        <v>0</v>
      </c>
      <c r="S224" s="104">
        <f t="shared" si="40"/>
        <v>3105.002</v>
      </c>
    </row>
    <row r="225" spans="1:19" ht="12.75" outlineLevel="2">
      <c r="A225" s="88" t="s">
        <v>372</v>
      </c>
      <c r="B225" s="88" t="s">
        <v>333</v>
      </c>
      <c r="C225" s="88" t="s">
        <v>363</v>
      </c>
      <c r="D225" s="88" t="s">
        <v>373</v>
      </c>
      <c r="E225" s="88" t="s">
        <v>374</v>
      </c>
      <c r="F225" s="88" t="s">
        <v>375</v>
      </c>
      <c r="G225" s="88" t="s">
        <v>8</v>
      </c>
      <c r="H225" s="88" t="s">
        <v>28</v>
      </c>
      <c r="I225" s="2">
        <v>57</v>
      </c>
      <c r="J225" s="89">
        <v>73.65</v>
      </c>
      <c r="K225" s="1">
        <v>0.06</v>
      </c>
      <c r="L225" s="89">
        <v>3.42</v>
      </c>
      <c r="M225" s="89"/>
      <c r="N225" s="1"/>
      <c r="O225" s="89"/>
      <c r="P225" s="89"/>
      <c r="R225" s="89"/>
      <c r="S225" s="89">
        <f aca="true" t="shared" si="41" ref="S225:S233">+R225+P225+O225+M225+L225+J225</f>
        <v>77.07000000000001</v>
      </c>
    </row>
    <row r="226" spans="1:19" ht="12.75" outlineLevel="2">
      <c r="A226" s="88" t="s">
        <v>372</v>
      </c>
      <c r="B226" s="88" t="s">
        <v>333</v>
      </c>
      <c r="C226" s="88" t="s">
        <v>363</v>
      </c>
      <c r="D226" s="88" t="s">
        <v>373</v>
      </c>
      <c r="E226" s="88" t="s">
        <v>374</v>
      </c>
      <c r="F226" s="88" t="s">
        <v>375</v>
      </c>
      <c r="G226" s="88" t="s">
        <v>8</v>
      </c>
      <c r="H226" s="88" t="s">
        <v>16</v>
      </c>
      <c r="I226" s="2">
        <v>68</v>
      </c>
      <c r="J226" s="89">
        <v>50.29</v>
      </c>
      <c r="K226" s="1">
        <v>0.06</v>
      </c>
      <c r="L226" s="89">
        <v>4.08</v>
      </c>
      <c r="M226" s="89"/>
      <c r="N226" s="1"/>
      <c r="O226" s="89"/>
      <c r="P226" s="89"/>
      <c r="R226" s="89"/>
      <c r="S226" s="89">
        <f t="shared" si="41"/>
        <v>54.37</v>
      </c>
    </row>
    <row r="227" spans="1:19" ht="12.75" outlineLevel="2">
      <c r="A227" s="88" t="s">
        <v>372</v>
      </c>
      <c r="B227" s="88" t="s">
        <v>333</v>
      </c>
      <c r="C227" s="88" t="s">
        <v>363</v>
      </c>
      <c r="D227" s="88" t="s">
        <v>373</v>
      </c>
      <c r="E227" s="88" t="s">
        <v>374</v>
      </c>
      <c r="F227" s="88" t="s">
        <v>375</v>
      </c>
      <c r="G227" s="88" t="s">
        <v>8</v>
      </c>
      <c r="H227" s="88" t="s">
        <v>18</v>
      </c>
      <c r="I227" s="2">
        <v>100</v>
      </c>
      <c r="J227" s="89">
        <v>75.896</v>
      </c>
      <c r="K227" s="1">
        <v>0.06</v>
      </c>
      <c r="L227" s="89">
        <v>6</v>
      </c>
      <c r="M227" s="89"/>
      <c r="N227" s="1"/>
      <c r="O227" s="89"/>
      <c r="P227" s="89"/>
      <c r="R227" s="89"/>
      <c r="S227" s="89">
        <f t="shared" si="41"/>
        <v>81.896</v>
      </c>
    </row>
    <row r="228" spans="1:19" ht="12.75" outlineLevel="2">
      <c r="A228" s="88" t="s">
        <v>372</v>
      </c>
      <c r="B228" s="88" t="s">
        <v>333</v>
      </c>
      <c r="C228" s="88" t="s">
        <v>363</v>
      </c>
      <c r="D228" s="88" t="s">
        <v>373</v>
      </c>
      <c r="E228" s="88" t="s">
        <v>374</v>
      </c>
      <c r="F228" s="88" t="s">
        <v>375</v>
      </c>
      <c r="G228" s="88" t="s">
        <v>8</v>
      </c>
      <c r="H228" s="88" t="s">
        <v>19</v>
      </c>
      <c r="I228" s="2">
        <v>837</v>
      </c>
      <c r="J228" s="89">
        <v>653.399</v>
      </c>
      <c r="K228" s="1">
        <v>0.06</v>
      </c>
      <c r="L228" s="89">
        <v>50.22</v>
      </c>
      <c r="M228" s="89"/>
      <c r="N228" s="1"/>
      <c r="O228" s="89"/>
      <c r="P228" s="89"/>
      <c r="R228" s="89"/>
      <c r="S228" s="89">
        <f t="shared" si="41"/>
        <v>703.619</v>
      </c>
    </row>
    <row r="229" spans="1:19" ht="12.75" outlineLevel="2">
      <c r="A229" s="88" t="s">
        <v>372</v>
      </c>
      <c r="B229" s="88" t="s">
        <v>333</v>
      </c>
      <c r="C229" s="88" t="s">
        <v>363</v>
      </c>
      <c r="D229" s="88" t="s">
        <v>373</v>
      </c>
      <c r="E229" s="88" t="s">
        <v>374</v>
      </c>
      <c r="F229" s="88" t="s">
        <v>375</v>
      </c>
      <c r="G229" s="88" t="s">
        <v>8</v>
      </c>
      <c r="H229" s="88" t="s">
        <v>29</v>
      </c>
      <c r="I229" s="2">
        <v>2</v>
      </c>
      <c r="J229" s="89">
        <v>0.78</v>
      </c>
      <c r="K229" s="1">
        <v>0.06</v>
      </c>
      <c r="L229" s="89">
        <v>0.12</v>
      </c>
      <c r="M229" s="89"/>
      <c r="N229" s="1"/>
      <c r="O229" s="89"/>
      <c r="P229" s="89"/>
      <c r="R229" s="89"/>
      <c r="S229" s="89">
        <f t="shared" si="41"/>
        <v>0.9</v>
      </c>
    </row>
    <row r="230" spans="1:19" ht="12.75" outlineLevel="2">
      <c r="A230" s="88" t="s">
        <v>372</v>
      </c>
      <c r="B230" s="88" t="s">
        <v>333</v>
      </c>
      <c r="C230" s="88" t="s">
        <v>363</v>
      </c>
      <c r="D230" s="88" t="s">
        <v>373</v>
      </c>
      <c r="E230" s="88" t="s">
        <v>374</v>
      </c>
      <c r="F230" s="88" t="s">
        <v>375</v>
      </c>
      <c r="G230" s="88" t="s">
        <v>8</v>
      </c>
      <c r="H230" s="88" t="s">
        <v>31</v>
      </c>
      <c r="I230" s="2">
        <v>50</v>
      </c>
      <c r="J230" s="89">
        <v>18.908</v>
      </c>
      <c r="K230" s="1">
        <v>0.1</v>
      </c>
      <c r="L230" s="89">
        <v>5</v>
      </c>
      <c r="M230" s="89"/>
      <c r="N230" s="1"/>
      <c r="O230" s="89"/>
      <c r="P230" s="89"/>
      <c r="R230" s="89"/>
      <c r="S230" s="89">
        <f t="shared" si="41"/>
        <v>23.908</v>
      </c>
    </row>
    <row r="231" spans="1:19" ht="12.75" outlineLevel="2">
      <c r="A231" s="88" t="s">
        <v>372</v>
      </c>
      <c r="B231" s="88" t="s">
        <v>333</v>
      </c>
      <c r="C231" s="88" t="s">
        <v>363</v>
      </c>
      <c r="D231" s="88" t="s">
        <v>373</v>
      </c>
      <c r="E231" s="88" t="s">
        <v>374</v>
      </c>
      <c r="F231" s="88" t="s">
        <v>375</v>
      </c>
      <c r="G231" s="88" t="s">
        <v>8</v>
      </c>
      <c r="H231" s="88" t="s">
        <v>71</v>
      </c>
      <c r="I231" s="2">
        <v>1</v>
      </c>
      <c r="J231" s="89">
        <v>0.63</v>
      </c>
      <c r="K231" s="1">
        <v>0.06</v>
      </c>
      <c r="L231" s="89">
        <v>0.06</v>
      </c>
      <c r="M231" s="89"/>
      <c r="N231" s="1"/>
      <c r="O231" s="89"/>
      <c r="P231" s="89"/>
      <c r="R231" s="89"/>
      <c r="S231" s="89">
        <f t="shared" si="41"/>
        <v>0.69</v>
      </c>
    </row>
    <row r="232" spans="1:19" ht="12.75" outlineLevel="2">
      <c r="A232" s="88" t="s">
        <v>372</v>
      </c>
      <c r="B232" s="88" t="s">
        <v>333</v>
      </c>
      <c r="C232" s="88" t="s">
        <v>363</v>
      </c>
      <c r="D232" s="88" t="s">
        <v>373</v>
      </c>
      <c r="E232" s="88" t="s">
        <v>374</v>
      </c>
      <c r="F232" s="88" t="s">
        <v>375</v>
      </c>
      <c r="G232" s="88" t="s">
        <v>8</v>
      </c>
      <c r="H232" s="88" t="s">
        <v>21</v>
      </c>
      <c r="I232" s="2">
        <v>3918</v>
      </c>
      <c r="J232" s="89">
        <v>1155.6640000000004</v>
      </c>
      <c r="K232" s="1">
        <v>0.1</v>
      </c>
      <c r="L232" s="89">
        <v>391.8</v>
      </c>
      <c r="M232" s="89"/>
      <c r="N232" s="1"/>
      <c r="O232" s="89"/>
      <c r="P232" s="89"/>
      <c r="R232" s="89"/>
      <c r="S232" s="89">
        <f t="shared" si="41"/>
        <v>1547.4640000000004</v>
      </c>
    </row>
    <row r="233" spans="1:19" ht="12.75" outlineLevel="2">
      <c r="A233" s="88" t="s">
        <v>372</v>
      </c>
      <c r="B233" s="88" t="s">
        <v>333</v>
      </c>
      <c r="C233" s="88" t="s">
        <v>363</v>
      </c>
      <c r="D233" s="88" t="s">
        <v>373</v>
      </c>
      <c r="E233" s="88" t="s">
        <v>374</v>
      </c>
      <c r="F233" s="88" t="s">
        <v>375</v>
      </c>
      <c r="G233" s="88" t="s">
        <v>22</v>
      </c>
      <c r="H233" s="88" t="s">
        <v>23</v>
      </c>
      <c r="I233" s="90"/>
      <c r="J233" s="89"/>
      <c r="L233" s="89"/>
      <c r="M233" s="89"/>
      <c r="N233" s="1"/>
      <c r="O233" s="89"/>
      <c r="P233" s="89">
        <v>180</v>
      </c>
      <c r="R233" s="89"/>
      <c r="S233" s="89">
        <f t="shared" si="41"/>
        <v>180</v>
      </c>
    </row>
    <row r="234" spans="1:19" ht="12.75" outlineLevel="1">
      <c r="A234" s="115" t="s">
        <v>1250</v>
      </c>
      <c r="B234" s="115"/>
      <c r="C234" s="115"/>
      <c r="D234" s="115"/>
      <c r="E234" s="115"/>
      <c r="F234" s="115"/>
      <c r="G234" s="115"/>
      <c r="H234" s="115"/>
      <c r="I234" s="116">
        <f>SUBTOTAL(9,I225:I233)</f>
        <v>5033</v>
      </c>
      <c r="J234" s="104">
        <f>SUBTOTAL(9,J225:J233)</f>
        <v>2029.2170000000006</v>
      </c>
      <c r="K234" s="103"/>
      <c r="L234" s="104">
        <f aca="true" t="shared" si="42" ref="L234:S234">SUBTOTAL(9,L225:L233)</f>
        <v>460.70000000000005</v>
      </c>
      <c r="M234" s="104">
        <f t="shared" si="42"/>
        <v>0</v>
      </c>
      <c r="N234" s="103">
        <f t="shared" si="42"/>
        <v>0</v>
      </c>
      <c r="O234" s="104">
        <f t="shared" si="42"/>
        <v>0</v>
      </c>
      <c r="P234" s="104">
        <f t="shared" si="42"/>
        <v>180</v>
      </c>
      <c r="Q234" s="103">
        <f t="shared" si="42"/>
        <v>0</v>
      </c>
      <c r="R234" s="104">
        <f t="shared" si="42"/>
        <v>0</v>
      </c>
      <c r="S234" s="104">
        <f t="shared" si="42"/>
        <v>2669.9170000000004</v>
      </c>
    </row>
    <row r="235" spans="1:19" ht="12.75" outlineLevel="2">
      <c r="A235" s="88" t="s">
        <v>416</v>
      </c>
      <c r="B235" s="88" t="s">
        <v>333</v>
      </c>
      <c r="C235" s="88" t="s">
        <v>363</v>
      </c>
      <c r="D235" s="88" t="s">
        <v>414</v>
      </c>
      <c r="E235" s="88" t="s">
        <v>374</v>
      </c>
      <c r="F235" s="88" t="s">
        <v>415</v>
      </c>
      <c r="G235" s="88" t="s">
        <v>8</v>
      </c>
      <c r="H235" s="88" t="s">
        <v>28</v>
      </c>
      <c r="I235" s="2">
        <v>3</v>
      </c>
      <c r="J235" s="89">
        <v>5.12</v>
      </c>
      <c r="K235" s="1">
        <v>0.06</v>
      </c>
      <c r="L235" s="89">
        <v>0.18</v>
      </c>
      <c r="M235" s="89"/>
      <c r="N235" s="1"/>
      <c r="O235" s="89"/>
      <c r="P235" s="89"/>
      <c r="R235" s="89"/>
      <c r="S235" s="89">
        <f aca="true" t="shared" si="43" ref="S235:S242">+R235+P235+O235+M235+L235+J235</f>
        <v>5.3</v>
      </c>
    </row>
    <row r="236" spans="1:19" ht="12.75" outlineLevel="2">
      <c r="A236" s="88" t="s">
        <v>416</v>
      </c>
      <c r="B236" s="88" t="s">
        <v>333</v>
      </c>
      <c r="C236" s="88" t="s">
        <v>363</v>
      </c>
      <c r="D236" s="88" t="s">
        <v>414</v>
      </c>
      <c r="E236" s="88" t="s">
        <v>374</v>
      </c>
      <c r="F236" s="88" t="s">
        <v>415</v>
      </c>
      <c r="G236" s="88" t="s">
        <v>8</v>
      </c>
      <c r="H236" s="88" t="s">
        <v>16</v>
      </c>
      <c r="I236" s="2">
        <v>5</v>
      </c>
      <c r="J236" s="89">
        <v>2.05</v>
      </c>
      <c r="K236" s="1">
        <v>0.06</v>
      </c>
      <c r="L236" s="89">
        <v>0.3</v>
      </c>
      <c r="M236" s="89"/>
      <c r="N236" s="1"/>
      <c r="O236" s="89"/>
      <c r="P236" s="89"/>
      <c r="R236" s="89"/>
      <c r="S236" s="89">
        <f t="shared" si="43"/>
        <v>2.3499999999999996</v>
      </c>
    </row>
    <row r="237" spans="1:19" ht="12.75" outlineLevel="2">
      <c r="A237" s="88" t="s">
        <v>416</v>
      </c>
      <c r="B237" s="88" t="s">
        <v>333</v>
      </c>
      <c r="C237" s="88" t="s">
        <v>363</v>
      </c>
      <c r="D237" s="88" t="s">
        <v>414</v>
      </c>
      <c r="E237" s="88" t="s">
        <v>374</v>
      </c>
      <c r="F237" s="88" t="s">
        <v>415</v>
      </c>
      <c r="G237" s="88" t="s">
        <v>8</v>
      </c>
      <c r="H237" s="88" t="s">
        <v>18</v>
      </c>
      <c r="I237" s="2">
        <v>16</v>
      </c>
      <c r="J237" s="89">
        <v>15.77</v>
      </c>
      <c r="K237" s="1">
        <v>0.06</v>
      </c>
      <c r="L237" s="89">
        <v>0.96</v>
      </c>
      <c r="M237" s="89"/>
      <c r="N237" s="1"/>
      <c r="O237" s="89"/>
      <c r="P237" s="89"/>
      <c r="R237" s="89"/>
      <c r="S237" s="89">
        <f t="shared" si="43"/>
        <v>16.73</v>
      </c>
    </row>
    <row r="238" spans="1:19" ht="12.75" outlineLevel="2">
      <c r="A238" s="88" t="s">
        <v>416</v>
      </c>
      <c r="B238" s="88" t="s">
        <v>333</v>
      </c>
      <c r="C238" s="88" t="s">
        <v>363</v>
      </c>
      <c r="D238" s="88" t="s">
        <v>414</v>
      </c>
      <c r="E238" s="88" t="s">
        <v>374</v>
      </c>
      <c r="F238" s="88" t="s">
        <v>415</v>
      </c>
      <c r="G238" s="88" t="s">
        <v>8</v>
      </c>
      <c r="H238" s="88" t="s">
        <v>19</v>
      </c>
      <c r="I238" s="2">
        <v>88</v>
      </c>
      <c r="J238" s="89">
        <v>106.68</v>
      </c>
      <c r="K238" s="1">
        <v>0.06</v>
      </c>
      <c r="L238" s="89">
        <v>5.28</v>
      </c>
      <c r="M238" s="89"/>
      <c r="N238" s="1"/>
      <c r="O238" s="89"/>
      <c r="P238" s="89"/>
      <c r="R238" s="89"/>
      <c r="S238" s="89">
        <f t="shared" si="43"/>
        <v>111.96000000000001</v>
      </c>
    </row>
    <row r="239" spans="1:19" ht="12.75" outlineLevel="2">
      <c r="A239" s="88" t="s">
        <v>416</v>
      </c>
      <c r="B239" s="88" t="s">
        <v>333</v>
      </c>
      <c r="C239" s="88" t="s">
        <v>363</v>
      </c>
      <c r="D239" s="88" t="s">
        <v>414</v>
      </c>
      <c r="E239" s="88" t="s">
        <v>374</v>
      </c>
      <c r="F239" s="88" t="s">
        <v>415</v>
      </c>
      <c r="G239" s="88" t="s">
        <v>8</v>
      </c>
      <c r="H239" s="88" t="s">
        <v>31</v>
      </c>
      <c r="I239" s="2">
        <v>8</v>
      </c>
      <c r="J239" s="89">
        <v>2.33</v>
      </c>
      <c r="K239" s="1">
        <v>0.1</v>
      </c>
      <c r="L239" s="89">
        <v>0.8</v>
      </c>
      <c r="M239" s="89"/>
      <c r="N239" s="1"/>
      <c r="O239" s="89"/>
      <c r="P239" s="89"/>
      <c r="R239" s="89"/>
      <c r="S239" s="89">
        <f t="shared" si="43"/>
        <v>3.13</v>
      </c>
    </row>
    <row r="240" spans="1:19" ht="12.75" outlineLevel="2">
      <c r="A240" s="88" t="s">
        <v>416</v>
      </c>
      <c r="B240" s="88" t="s">
        <v>333</v>
      </c>
      <c r="C240" s="88" t="s">
        <v>363</v>
      </c>
      <c r="D240" s="88" t="s">
        <v>414</v>
      </c>
      <c r="E240" s="88" t="s">
        <v>374</v>
      </c>
      <c r="F240" s="88" t="s">
        <v>415</v>
      </c>
      <c r="G240" s="88" t="s">
        <v>8</v>
      </c>
      <c r="H240" s="88" t="s">
        <v>21</v>
      </c>
      <c r="I240" s="2">
        <v>80</v>
      </c>
      <c r="J240" s="89">
        <v>24.099000000000007</v>
      </c>
      <c r="K240" s="1">
        <v>0.1</v>
      </c>
      <c r="L240" s="89">
        <v>8</v>
      </c>
      <c r="M240" s="89"/>
      <c r="N240" s="1"/>
      <c r="O240" s="89"/>
      <c r="P240" s="89"/>
      <c r="R240" s="89"/>
      <c r="S240" s="89">
        <f t="shared" si="43"/>
        <v>32.099000000000004</v>
      </c>
    </row>
    <row r="241" spans="1:19" ht="12.75" outlineLevel="2">
      <c r="A241" s="88" t="s">
        <v>416</v>
      </c>
      <c r="B241" s="88" t="s">
        <v>333</v>
      </c>
      <c r="C241" s="88" t="s">
        <v>363</v>
      </c>
      <c r="D241" s="88" t="s">
        <v>414</v>
      </c>
      <c r="E241" s="88" t="s">
        <v>374</v>
      </c>
      <c r="F241" s="88" t="s">
        <v>415</v>
      </c>
      <c r="G241" s="88" t="s">
        <v>22</v>
      </c>
      <c r="H241" s="88" t="s">
        <v>23</v>
      </c>
      <c r="I241" s="90"/>
      <c r="J241" s="89"/>
      <c r="L241" s="89"/>
      <c r="M241" s="89"/>
      <c r="N241" s="1"/>
      <c r="O241" s="89"/>
      <c r="P241" s="89">
        <v>180</v>
      </c>
      <c r="R241" s="89"/>
      <c r="S241" s="89">
        <f t="shared" si="43"/>
        <v>180</v>
      </c>
    </row>
    <row r="242" spans="1:19" ht="12.75" outlineLevel="2">
      <c r="A242" s="88" t="s">
        <v>416</v>
      </c>
      <c r="B242" s="88" t="s">
        <v>333</v>
      </c>
      <c r="C242" s="88" t="s">
        <v>363</v>
      </c>
      <c r="D242" s="88" t="s">
        <v>414</v>
      </c>
      <c r="E242" s="88" t="s">
        <v>374</v>
      </c>
      <c r="F242" s="88" t="s">
        <v>415</v>
      </c>
      <c r="G242" s="88" t="s">
        <v>22</v>
      </c>
      <c r="H242" s="88" t="s">
        <v>62</v>
      </c>
      <c r="I242" s="2"/>
      <c r="J242" s="89"/>
      <c r="K242" s="1"/>
      <c r="L242" s="89"/>
      <c r="M242" s="89"/>
      <c r="N242" s="1">
        <v>0.5714516129032258</v>
      </c>
      <c r="O242" s="89">
        <f>+$O$1*N242</f>
        <v>41.144516129032255</v>
      </c>
      <c r="P242" s="89"/>
      <c r="R242" s="89"/>
      <c r="S242" s="89">
        <f t="shared" si="43"/>
        <v>41.144516129032255</v>
      </c>
    </row>
    <row r="243" spans="1:19" ht="12.75" outlineLevel="1">
      <c r="A243" s="115" t="s">
        <v>1263</v>
      </c>
      <c r="B243" s="115"/>
      <c r="C243" s="115"/>
      <c r="D243" s="115"/>
      <c r="E243" s="115"/>
      <c r="F243" s="115"/>
      <c r="G243" s="115"/>
      <c r="H243" s="115"/>
      <c r="I243" s="116">
        <f>SUBTOTAL(9,I235:I242)</f>
        <v>200</v>
      </c>
      <c r="J243" s="104">
        <f>SUBTOTAL(9,J235:J242)</f>
        <v>156.04900000000004</v>
      </c>
      <c r="K243" s="103"/>
      <c r="L243" s="104">
        <f aca="true" t="shared" si="44" ref="L243:S243">SUBTOTAL(9,L235:L242)</f>
        <v>15.52</v>
      </c>
      <c r="M243" s="104">
        <f t="shared" si="44"/>
        <v>0</v>
      </c>
      <c r="N243" s="103">
        <f t="shared" si="44"/>
        <v>0.5714516129032258</v>
      </c>
      <c r="O243" s="104">
        <f t="shared" si="44"/>
        <v>41.144516129032255</v>
      </c>
      <c r="P243" s="104">
        <f t="shared" si="44"/>
        <v>180</v>
      </c>
      <c r="Q243" s="103">
        <f t="shared" si="44"/>
        <v>0</v>
      </c>
      <c r="R243" s="104">
        <f t="shared" si="44"/>
        <v>0</v>
      </c>
      <c r="S243" s="104">
        <f t="shared" si="44"/>
        <v>392.71351612903226</v>
      </c>
    </row>
    <row r="244" spans="1:19" ht="12.75" outlineLevel="2">
      <c r="A244" s="88" t="s">
        <v>455</v>
      </c>
      <c r="B244" s="88" t="s">
        <v>333</v>
      </c>
      <c r="C244" s="88" t="s">
        <v>441</v>
      </c>
      <c r="D244" s="88" t="s">
        <v>456</v>
      </c>
      <c r="E244" s="88" t="s">
        <v>453</v>
      </c>
      <c r="F244" s="88" t="s">
        <v>457</v>
      </c>
      <c r="G244" s="88" t="s">
        <v>8</v>
      </c>
      <c r="H244" s="88" t="s">
        <v>28</v>
      </c>
      <c r="I244" s="2">
        <v>25</v>
      </c>
      <c r="J244" s="129">
        <v>30.71</v>
      </c>
      <c r="K244" s="1">
        <v>0.06</v>
      </c>
      <c r="L244" s="129">
        <v>1.5</v>
      </c>
      <c r="M244" s="129"/>
      <c r="N244" s="1"/>
      <c r="O244" s="129"/>
      <c r="P244" s="129"/>
      <c r="R244" s="1"/>
      <c r="S244" s="129">
        <f aca="true" t="shared" si="45" ref="S244:S251">+R244+P244+O244+M244+L244+J244</f>
        <v>32.21</v>
      </c>
    </row>
    <row r="245" spans="1:19" ht="12.75" outlineLevel="2">
      <c r="A245" s="88" t="s">
        <v>455</v>
      </c>
      <c r="B245" s="88" t="s">
        <v>333</v>
      </c>
      <c r="C245" s="88" t="s">
        <v>441</v>
      </c>
      <c r="D245" s="88" t="s">
        <v>456</v>
      </c>
      <c r="E245" s="88" t="s">
        <v>453</v>
      </c>
      <c r="F245" s="88" t="s">
        <v>457</v>
      </c>
      <c r="G245" s="88" t="s">
        <v>8</v>
      </c>
      <c r="H245" s="88" t="s">
        <v>16</v>
      </c>
      <c r="I245" s="2">
        <v>13</v>
      </c>
      <c r="J245" s="129">
        <v>5.33</v>
      </c>
      <c r="K245" s="1">
        <v>0.06</v>
      </c>
      <c r="L245" s="129">
        <v>0.78</v>
      </c>
      <c r="M245" s="129"/>
      <c r="N245" s="1"/>
      <c r="O245" s="129"/>
      <c r="P245" s="129"/>
      <c r="R245" s="1"/>
      <c r="S245" s="129">
        <f t="shared" si="45"/>
        <v>6.11</v>
      </c>
    </row>
    <row r="246" spans="1:19" ht="12.75" outlineLevel="2">
      <c r="A246" s="88" t="s">
        <v>455</v>
      </c>
      <c r="B246" s="88" t="s">
        <v>333</v>
      </c>
      <c r="C246" s="88" t="s">
        <v>441</v>
      </c>
      <c r="D246" s="88" t="s">
        <v>456</v>
      </c>
      <c r="E246" s="88" t="s">
        <v>453</v>
      </c>
      <c r="F246" s="88" t="s">
        <v>457</v>
      </c>
      <c r="G246" s="88" t="s">
        <v>8</v>
      </c>
      <c r="H246" s="88" t="s">
        <v>18</v>
      </c>
      <c r="I246" s="2">
        <v>1</v>
      </c>
      <c r="J246" s="129">
        <v>7.04</v>
      </c>
      <c r="K246" s="1">
        <v>0.06</v>
      </c>
      <c r="L246" s="129">
        <v>0.06</v>
      </c>
      <c r="M246" s="129"/>
      <c r="N246" s="1"/>
      <c r="O246" s="129"/>
      <c r="P246" s="129"/>
      <c r="R246" s="1"/>
      <c r="S246" s="129">
        <f t="shared" si="45"/>
        <v>7.1</v>
      </c>
    </row>
    <row r="247" spans="1:19" ht="12.75" outlineLevel="2">
      <c r="A247" s="88" t="s">
        <v>455</v>
      </c>
      <c r="B247" s="88" t="s">
        <v>333</v>
      </c>
      <c r="C247" s="88" t="s">
        <v>441</v>
      </c>
      <c r="D247" s="88" t="s">
        <v>456</v>
      </c>
      <c r="E247" s="88" t="s">
        <v>453</v>
      </c>
      <c r="F247" s="88" t="s">
        <v>457</v>
      </c>
      <c r="G247" s="88" t="s">
        <v>8</v>
      </c>
      <c r="H247" s="88" t="s">
        <v>19</v>
      </c>
      <c r="I247" s="2">
        <v>43</v>
      </c>
      <c r="J247" s="129">
        <v>68.24</v>
      </c>
      <c r="K247" s="1">
        <v>0.06</v>
      </c>
      <c r="L247" s="129">
        <v>2.58</v>
      </c>
      <c r="M247" s="129"/>
      <c r="N247" s="1"/>
      <c r="O247" s="129"/>
      <c r="P247" s="129"/>
      <c r="R247" s="1"/>
      <c r="S247" s="129">
        <f t="shared" si="45"/>
        <v>70.82</v>
      </c>
    </row>
    <row r="248" spans="1:19" ht="12.75" outlineLevel="2">
      <c r="A248" s="88" t="s">
        <v>455</v>
      </c>
      <c r="B248" s="88" t="s">
        <v>333</v>
      </c>
      <c r="C248" s="88" t="s">
        <v>441</v>
      </c>
      <c r="D248" s="88" t="s">
        <v>456</v>
      </c>
      <c r="E248" s="88" t="s">
        <v>453</v>
      </c>
      <c r="F248" s="88" t="s">
        <v>457</v>
      </c>
      <c r="G248" s="88" t="s">
        <v>8</v>
      </c>
      <c r="H248" s="88" t="s">
        <v>31</v>
      </c>
      <c r="I248" s="2">
        <v>1</v>
      </c>
      <c r="J248" s="129">
        <v>0.293</v>
      </c>
      <c r="K248" s="1">
        <v>0.1</v>
      </c>
      <c r="L248" s="129">
        <v>0.1</v>
      </c>
      <c r="M248" s="129"/>
      <c r="N248" s="1"/>
      <c r="O248" s="129"/>
      <c r="P248" s="129"/>
      <c r="R248" s="1"/>
      <c r="S248" s="129">
        <f t="shared" si="45"/>
        <v>0.393</v>
      </c>
    </row>
    <row r="249" spans="1:19" ht="12.75" outlineLevel="2">
      <c r="A249" s="88" t="s">
        <v>455</v>
      </c>
      <c r="B249" s="88" t="s">
        <v>333</v>
      </c>
      <c r="C249" s="88" t="s">
        <v>441</v>
      </c>
      <c r="D249" s="88" t="s">
        <v>456</v>
      </c>
      <c r="E249" s="88" t="s">
        <v>453</v>
      </c>
      <c r="F249" s="88" t="s">
        <v>457</v>
      </c>
      <c r="G249" s="88" t="s">
        <v>8</v>
      </c>
      <c r="H249" s="88" t="s">
        <v>21</v>
      </c>
      <c r="I249" s="2">
        <v>76</v>
      </c>
      <c r="J249" s="129">
        <v>23.295</v>
      </c>
      <c r="K249" s="1">
        <v>0.1</v>
      </c>
      <c r="L249" s="129">
        <v>7.6</v>
      </c>
      <c r="M249" s="129"/>
      <c r="N249" s="1"/>
      <c r="O249" s="129"/>
      <c r="P249" s="129"/>
      <c r="R249" s="1"/>
      <c r="S249" s="129">
        <f t="shared" si="45"/>
        <v>30.895000000000003</v>
      </c>
    </row>
    <row r="250" spans="1:19" ht="12.75" outlineLevel="2">
      <c r="A250" s="88" t="s">
        <v>455</v>
      </c>
      <c r="B250" s="88" t="s">
        <v>333</v>
      </c>
      <c r="C250" s="88" t="s">
        <v>441</v>
      </c>
      <c r="D250" s="88" t="s">
        <v>456</v>
      </c>
      <c r="E250" s="88" t="s">
        <v>453</v>
      </c>
      <c r="F250" s="88" t="s">
        <v>457</v>
      </c>
      <c r="G250" s="88" t="s">
        <v>22</v>
      </c>
      <c r="H250" s="88" t="s">
        <v>23</v>
      </c>
      <c r="I250" s="90"/>
      <c r="J250" s="129"/>
      <c r="L250" s="129"/>
      <c r="M250" s="129"/>
      <c r="N250" s="1"/>
      <c r="O250" s="129"/>
      <c r="P250" s="129">
        <v>180</v>
      </c>
      <c r="S250" s="129">
        <f t="shared" si="45"/>
        <v>180</v>
      </c>
    </row>
    <row r="251" spans="1:19" ht="12.75" outlineLevel="2">
      <c r="A251" s="88" t="s">
        <v>455</v>
      </c>
      <c r="B251" s="88" t="s">
        <v>333</v>
      </c>
      <c r="C251" s="88" t="s">
        <v>441</v>
      </c>
      <c r="D251" s="88" t="s">
        <v>456</v>
      </c>
      <c r="E251" s="88" t="s">
        <v>453</v>
      </c>
      <c r="F251" s="88" t="s">
        <v>457</v>
      </c>
      <c r="G251" s="88" t="s">
        <v>22</v>
      </c>
      <c r="H251" s="88" t="s">
        <v>62</v>
      </c>
      <c r="I251" s="2"/>
      <c r="J251" s="129"/>
      <c r="K251" s="1"/>
      <c r="L251" s="129"/>
      <c r="M251" s="129"/>
      <c r="N251" s="1">
        <v>50.97887096774193</v>
      </c>
      <c r="O251" s="129">
        <f>+$O$1*N251</f>
        <v>3670.4787096774194</v>
      </c>
      <c r="P251" s="129"/>
      <c r="S251" s="129">
        <f t="shared" si="45"/>
        <v>3670.4787096774194</v>
      </c>
    </row>
    <row r="252" spans="1:19" ht="12.75" outlineLevel="1">
      <c r="A252" s="115" t="s">
        <v>1278</v>
      </c>
      <c r="B252" s="115"/>
      <c r="C252" s="115"/>
      <c r="D252" s="115"/>
      <c r="E252" s="115"/>
      <c r="F252" s="115"/>
      <c r="G252" s="115"/>
      <c r="H252" s="115"/>
      <c r="I252" s="116">
        <f>SUBTOTAL(9,I244:I251)</f>
        <v>159</v>
      </c>
      <c r="J252" s="104">
        <f>SUBTOTAL(9,J244:J251)</f>
        <v>134.90800000000002</v>
      </c>
      <c r="K252" s="103"/>
      <c r="L252" s="104">
        <f aca="true" t="shared" si="46" ref="L252:S252">SUBTOTAL(9,L244:L251)</f>
        <v>12.62</v>
      </c>
      <c r="M252" s="104">
        <f t="shared" si="46"/>
        <v>0</v>
      </c>
      <c r="N252" s="103">
        <f t="shared" si="46"/>
        <v>50.97887096774193</v>
      </c>
      <c r="O252" s="104">
        <f t="shared" si="46"/>
        <v>3670.4787096774194</v>
      </c>
      <c r="P252" s="104">
        <f t="shared" si="46"/>
        <v>180</v>
      </c>
      <c r="Q252" s="103">
        <f t="shared" si="46"/>
        <v>0</v>
      </c>
      <c r="R252" s="104">
        <f t="shared" si="46"/>
        <v>0</v>
      </c>
      <c r="S252" s="104">
        <f t="shared" si="46"/>
        <v>3998.006709677419</v>
      </c>
    </row>
    <row r="253" spans="1:19" ht="12.75" outlineLevel="2">
      <c r="A253" s="88" t="s">
        <v>440</v>
      </c>
      <c r="B253" s="88" t="s">
        <v>333</v>
      </c>
      <c r="C253" s="88" t="s">
        <v>441</v>
      </c>
      <c r="D253" s="88" t="s">
        <v>442</v>
      </c>
      <c r="E253" s="88" t="s">
        <v>443</v>
      </c>
      <c r="F253" s="88" t="s">
        <v>444</v>
      </c>
      <c r="G253" s="88" t="s">
        <v>8</v>
      </c>
      <c r="H253" s="88" t="s">
        <v>28</v>
      </c>
      <c r="I253" s="2">
        <v>7</v>
      </c>
      <c r="J253" s="89">
        <v>9.34</v>
      </c>
      <c r="K253" s="1">
        <v>0.06</v>
      </c>
      <c r="L253" s="89">
        <v>0.42</v>
      </c>
      <c r="M253" s="89"/>
      <c r="N253" s="1"/>
      <c r="O253" s="89"/>
      <c r="P253" s="89"/>
      <c r="Q253" s="1"/>
      <c r="R253" s="89"/>
      <c r="S253" s="89">
        <f aca="true" t="shared" si="47" ref="S253:S262">+R253+P253+O253+M253+L253+J253</f>
        <v>9.76</v>
      </c>
    </row>
    <row r="254" spans="1:19" ht="12.75" outlineLevel="2">
      <c r="A254" s="88" t="s">
        <v>440</v>
      </c>
      <c r="B254" s="88" t="s">
        <v>333</v>
      </c>
      <c r="C254" s="88" t="s">
        <v>441</v>
      </c>
      <c r="D254" s="88" t="s">
        <v>442</v>
      </c>
      <c r="E254" s="88" t="s">
        <v>443</v>
      </c>
      <c r="F254" s="88" t="s">
        <v>444</v>
      </c>
      <c r="G254" s="88" t="s">
        <v>8</v>
      </c>
      <c r="H254" s="88" t="s">
        <v>16</v>
      </c>
      <c r="I254" s="2">
        <v>21</v>
      </c>
      <c r="J254" s="89">
        <v>9.68</v>
      </c>
      <c r="K254" s="1">
        <v>0.06</v>
      </c>
      <c r="L254" s="89">
        <v>1.26</v>
      </c>
      <c r="M254" s="89"/>
      <c r="N254" s="1"/>
      <c r="O254" s="89"/>
      <c r="P254" s="89"/>
      <c r="Q254" s="1"/>
      <c r="R254" s="89"/>
      <c r="S254" s="89">
        <f t="shared" si="47"/>
        <v>10.94</v>
      </c>
    </row>
    <row r="255" spans="1:19" ht="12.75" outlineLevel="2">
      <c r="A255" s="88" t="s">
        <v>440</v>
      </c>
      <c r="B255" s="88" t="s">
        <v>333</v>
      </c>
      <c r="C255" s="88" t="s">
        <v>441</v>
      </c>
      <c r="D255" s="88" t="s">
        <v>442</v>
      </c>
      <c r="E255" s="88" t="s">
        <v>443</v>
      </c>
      <c r="F255" s="88" t="s">
        <v>444</v>
      </c>
      <c r="G255" s="88" t="s">
        <v>8</v>
      </c>
      <c r="H255" s="88" t="s">
        <v>18</v>
      </c>
      <c r="I255" s="2">
        <v>88</v>
      </c>
      <c r="J255" s="89">
        <v>71.3</v>
      </c>
      <c r="K255" s="1">
        <v>0.06</v>
      </c>
      <c r="L255" s="89">
        <v>5.28</v>
      </c>
      <c r="M255" s="89"/>
      <c r="N255" s="1"/>
      <c r="O255" s="89"/>
      <c r="P255" s="89"/>
      <c r="Q255" s="1"/>
      <c r="R255" s="89"/>
      <c r="S255" s="89">
        <f t="shared" si="47"/>
        <v>76.58</v>
      </c>
    </row>
    <row r="256" spans="1:19" ht="12.75" outlineLevel="2">
      <c r="A256" s="88" t="s">
        <v>440</v>
      </c>
      <c r="B256" s="88" t="s">
        <v>333</v>
      </c>
      <c r="C256" s="88" t="s">
        <v>441</v>
      </c>
      <c r="D256" s="88" t="s">
        <v>442</v>
      </c>
      <c r="E256" s="88" t="s">
        <v>443</v>
      </c>
      <c r="F256" s="88" t="s">
        <v>444</v>
      </c>
      <c r="G256" s="88" t="s">
        <v>8</v>
      </c>
      <c r="H256" s="88" t="s">
        <v>19</v>
      </c>
      <c r="I256" s="2">
        <v>345</v>
      </c>
      <c r="J256" s="89">
        <v>186.65599999999998</v>
      </c>
      <c r="K256" s="1">
        <v>0.06</v>
      </c>
      <c r="L256" s="89">
        <v>20.7</v>
      </c>
      <c r="M256" s="89"/>
      <c r="N256" s="1"/>
      <c r="O256" s="89"/>
      <c r="P256" s="89"/>
      <c r="Q256" s="1"/>
      <c r="R256" s="89"/>
      <c r="S256" s="89">
        <f t="shared" si="47"/>
        <v>207.35599999999997</v>
      </c>
    </row>
    <row r="257" spans="1:19" ht="12.75" outlineLevel="2">
      <c r="A257" s="88" t="s">
        <v>440</v>
      </c>
      <c r="B257" s="88" t="s">
        <v>333</v>
      </c>
      <c r="C257" s="88" t="s">
        <v>441</v>
      </c>
      <c r="D257" s="88" t="s">
        <v>442</v>
      </c>
      <c r="E257" s="88" t="s">
        <v>443</v>
      </c>
      <c r="F257" s="88" t="s">
        <v>444</v>
      </c>
      <c r="G257" s="88" t="s">
        <v>8</v>
      </c>
      <c r="H257" s="88" t="s">
        <v>31</v>
      </c>
      <c r="I257" s="2">
        <v>9</v>
      </c>
      <c r="J257" s="89">
        <v>2.637</v>
      </c>
      <c r="K257" s="1">
        <v>0.1</v>
      </c>
      <c r="L257" s="89">
        <v>0.9</v>
      </c>
      <c r="M257" s="89"/>
      <c r="N257" s="1"/>
      <c r="O257" s="89"/>
      <c r="P257" s="89"/>
      <c r="Q257" s="1"/>
      <c r="R257" s="89"/>
      <c r="S257" s="89">
        <f t="shared" si="47"/>
        <v>3.537</v>
      </c>
    </row>
    <row r="258" spans="1:19" ht="12.75" outlineLevel="2">
      <c r="A258" s="88" t="s">
        <v>440</v>
      </c>
      <c r="B258" s="88" t="s">
        <v>333</v>
      </c>
      <c r="C258" s="88" t="s">
        <v>441</v>
      </c>
      <c r="D258" s="88" t="s">
        <v>442</v>
      </c>
      <c r="E258" s="88" t="s">
        <v>443</v>
      </c>
      <c r="F258" s="88" t="s">
        <v>444</v>
      </c>
      <c r="G258" s="88" t="s">
        <v>8</v>
      </c>
      <c r="H258" s="88" t="s">
        <v>21</v>
      </c>
      <c r="I258" s="2">
        <v>77</v>
      </c>
      <c r="J258" s="89">
        <v>22.968999999999998</v>
      </c>
      <c r="K258" s="1">
        <v>0.1</v>
      </c>
      <c r="L258" s="89">
        <v>7.7</v>
      </c>
      <c r="M258" s="89"/>
      <c r="N258" s="1"/>
      <c r="O258" s="89"/>
      <c r="P258" s="89"/>
      <c r="Q258" s="1"/>
      <c r="R258" s="89"/>
      <c r="S258" s="89">
        <f t="shared" si="47"/>
        <v>30.668999999999997</v>
      </c>
    </row>
    <row r="259" spans="1:19" ht="12.75" outlineLevel="2">
      <c r="A259" s="88" t="s">
        <v>440</v>
      </c>
      <c r="B259" s="88" t="s">
        <v>333</v>
      </c>
      <c r="C259" s="88" t="s">
        <v>441</v>
      </c>
      <c r="D259" s="88" t="s">
        <v>442</v>
      </c>
      <c r="E259" s="88" t="s">
        <v>443</v>
      </c>
      <c r="F259" s="88" t="s">
        <v>444</v>
      </c>
      <c r="G259" s="88" t="s">
        <v>8</v>
      </c>
      <c r="H259" s="88" t="s">
        <v>9</v>
      </c>
      <c r="I259" s="2">
        <v>78</v>
      </c>
      <c r="J259" s="89">
        <v>504.08</v>
      </c>
      <c r="K259" s="1"/>
      <c r="L259" s="89">
        <v>0</v>
      </c>
      <c r="M259" s="89"/>
      <c r="N259" s="1"/>
      <c r="O259" s="89"/>
      <c r="P259" s="89"/>
      <c r="Q259" s="1"/>
      <c r="R259" s="89"/>
      <c r="S259" s="89">
        <f t="shared" si="47"/>
        <v>504.08</v>
      </c>
    </row>
    <row r="260" spans="1:19" ht="12.75" outlineLevel="2">
      <c r="A260" s="88" t="s">
        <v>440</v>
      </c>
      <c r="B260" s="88" t="s">
        <v>333</v>
      </c>
      <c r="C260" s="88" t="s">
        <v>441</v>
      </c>
      <c r="D260" s="88" t="s">
        <v>442</v>
      </c>
      <c r="E260" s="88" t="s">
        <v>443</v>
      </c>
      <c r="F260" s="88" t="s">
        <v>444</v>
      </c>
      <c r="G260" s="88" t="s">
        <v>22</v>
      </c>
      <c r="H260" s="88" t="s">
        <v>23</v>
      </c>
      <c r="I260" s="90"/>
      <c r="J260" s="89"/>
      <c r="L260" s="89"/>
      <c r="M260" s="89"/>
      <c r="N260" s="1"/>
      <c r="O260" s="89"/>
      <c r="P260" s="89">
        <v>180</v>
      </c>
      <c r="Q260" s="1"/>
      <c r="R260" s="89"/>
      <c r="S260" s="89">
        <f t="shared" si="47"/>
        <v>180</v>
      </c>
    </row>
    <row r="261" spans="1:19" ht="12.75" outlineLevel="2">
      <c r="A261" s="88" t="s">
        <v>440</v>
      </c>
      <c r="B261" s="88" t="s">
        <v>333</v>
      </c>
      <c r="C261" s="88" t="s">
        <v>441</v>
      </c>
      <c r="D261" s="88" t="s">
        <v>442</v>
      </c>
      <c r="E261" s="88" t="s">
        <v>443</v>
      </c>
      <c r="F261" s="88" t="s">
        <v>444</v>
      </c>
      <c r="G261" s="88" t="s">
        <v>22</v>
      </c>
      <c r="H261" s="88" t="s">
        <v>62</v>
      </c>
      <c r="I261" s="2"/>
      <c r="J261" s="89"/>
      <c r="K261" s="1"/>
      <c r="L261" s="89"/>
      <c r="M261" s="89"/>
      <c r="N261" s="1">
        <v>1.25</v>
      </c>
      <c r="O261" s="89">
        <f>+$O$1*N261</f>
        <v>90</v>
      </c>
      <c r="P261" s="89"/>
      <c r="Q261" s="1"/>
      <c r="R261" s="89"/>
      <c r="S261" s="89">
        <f t="shared" si="47"/>
        <v>90</v>
      </c>
    </row>
    <row r="262" spans="1:20" ht="12.75" outlineLevel="2">
      <c r="A262" s="88" t="s">
        <v>440</v>
      </c>
      <c r="B262" s="88" t="s">
        <v>333</v>
      </c>
      <c r="C262" s="88" t="s">
        <v>441</v>
      </c>
      <c r="D262" s="88" t="s">
        <v>442</v>
      </c>
      <c r="E262" s="88" t="s">
        <v>443</v>
      </c>
      <c r="F262" s="88" t="s">
        <v>444</v>
      </c>
      <c r="G262" s="88" t="s">
        <v>22</v>
      </c>
      <c r="H262" s="88" t="s">
        <v>24</v>
      </c>
      <c r="I262" s="2"/>
      <c r="J262" s="89"/>
      <c r="K262" s="1"/>
      <c r="L262" s="89"/>
      <c r="M262" s="89"/>
      <c r="N262" s="1"/>
      <c r="O262" s="89"/>
      <c r="P262" s="89"/>
      <c r="Q262" s="1">
        <v>0.72</v>
      </c>
      <c r="R262" s="89">
        <f>+$R$1*Q262</f>
        <v>2257.2</v>
      </c>
      <c r="S262" s="89">
        <f t="shared" si="47"/>
        <v>2257.2</v>
      </c>
      <c r="T262" s="88" t="s">
        <v>84</v>
      </c>
    </row>
    <row r="263" spans="1:19" ht="12.75" outlineLevel="1">
      <c r="A263" s="115" t="s">
        <v>1270</v>
      </c>
      <c r="B263" s="115"/>
      <c r="C263" s="115"/>
      <c r="D263" s="115"/>
      <c r="E263" s="115"/>
      <c r="F263" s="115"/>
      <c r="G263" s="115"/>
      <c r="H263" s="115"/>
      <c r="I263" s="116">
        <f>SUBTOTAL(9,I253:I262)</f>
        <v>625</v>
      </c>
      <c r="J263" s="104">
        <f>SUBTOTAL(9,J253:J262)</f>
        <v>806.662</v>
      </c>
      <c r="K263" s="103"/>
      <c r="L263" s="104">
        <f aca="true" t="shared" si="48" ref="L263:S263">SUBTOTAL(9,L253:L262)</f>
        <v>36.26</v>
      </c>
      <c r="M263" s="104">
        <f t="shared" si="48"/>
        <v>0</v>
      </c>
      <c r="N263" s="103">
        <f t="shared" si="48"/>
        <v>1.25</v>
      </c>
      <c r="O263" s="104">
        <f t="shared" si="48"/>
        <v>90</v>
      </c>
      <c r="P263" s="104">
        <f t="shared" si="48"/>
        <v>180</v>
      </c>
      <c r="Q263" s="103">
        <f t="shared" si="48"/>
        <v>0.72</v>
      </c>
      <c r="R263" s="104">
        <f t="shared" si="48"/>
        <v>2257.2</v>
      </c>
      <c r="S263" s="104">
        <f t="shared" si="48"/>
        <v>3370.122</v>
      </c>
    </row>
    <row r="264" spans="1:20" ht="12.75" outlineLevel="2">
      <c r="A264" s="88" t="s">
        <v>445</v>
      </c>
      <c r="B264" s="88" t="s">
        <v>333</v>
      </c>
      <c r="C264" s="88" t="s">
        <v>441</v>
      </c>
      <c r="D264" s="88" t="s">
        <v>446</v>
      </c>
      <c r="E264" s="88" t="s">
        <v>443</v>
      </c>
      <c r="F264" s="88" t="s">
        <v>444</v>
      </c>
      <c r="G264" s="88" t="s">
        <v>22</v>
      </c>
      <c r="H264" s="88" t="s">
        <v>24</v>
      </c>
      <c r="I264" s="2"/>
      <c r="J264" s="89"/>
      <c r="K264" s="1"/>
      <c r="L264" s="89"/>
      <c r="M264" s="89"/>
      <c r="N264" s="1"/>
      <c r="O264" s="89"/>
      <c r="P264" s="89"/>
      <c r="Q264" s="1">
        <v>1</v>
      </c>
      <c r="R264" s="89">
        <f>+$R$1*Q264</f>
        <v>3135</v>
      </c>
      <c r="S264" s="89">
        <f>+R264+P264+O264+M264+L264+J264</f>
        <v>3135</v>
      </c>
      <c r="T264" s="88" t="s">
        <v>447</v>
      </c>
    </row>
    <row r="265" spans="1:19" ht="12.75" outlineLevel="1">
      <c r="A265" s="115" t="s">
        <v>1271</v>
      </c>
      <c r="B265" s="115"/>
      <c r="C265" s="115"/>
      <c r="D265" s="115"/>
      <c r="E265" s="115"/>
      <c r="F265" s="115"/>
      <c r="G265" s="115"/>
      <c r="H265" s="115"/>
      <c r="I265" s="116">
        <f>SUBTOTAL(9,I264:I264)</f>
        <v>0</v>
      </c>
      <c r="J265" s="104">
        <f>SUBTOTAL(9,J264:J264)</f>
        <v>0</v>
      </c>
      <c r="K265" s="103"/>
      <c r="L265" s="104">
        <f aca="true" t="shared" si="49" ref="L265:S265">SUBTOTAL(9,L264:L264)</f>
        <v>0</v>
      </c>
      <c r="M265" s="104">
        <f t="shared" si="49"/>
        <v>0</v>
      </c>
      <c r="N265" s="103">
        <f t="shared" si="49"/>
        <v>0</v>
      </c>
      <c r="O265" s="104">
        <f t="shared" si="49"/>
        <v>0</v>
      </c>
      <c r="P265" s="104">
        <f t="shared" si="49"/>
        <v>0</v>
      </c>
      <c r="Q265" s="103">
        <f t="shared" si="49"/>
        <v>1</v>
      </c>
      <c r="R265" s="104">
        <f t="shared" si="49"/>
        <v>3135</v>
      </c>
      <c r="S265" s="104">
        <f t="shared" si="49"/>
        <v>3135</v>
      </c>
    </row>
    <row r="266" spans="1:19" ht="12.75" outlineLevel="2">
      <c r="A266" s="88" t="s">
        <v>448</v>
      </c>
      <c r="B266" s="88" t="s">
        <v>333</v>
      </c>
      <c r="C266" s="88" t="s">
        <v>441</v>
      </c>
      <c r="D266" s="88" t="s">
        <v>449</v>
      </c>
      <c r="E266" s="88" t="s">
        <v>443</v>
      </c>
      <c r="F266" s="88" t="s">
        <v>450</v>
      </c>
      <c r="G266" s="88" t="s">
        <v>8</v>
      </c>
      <c r="H266" s="88" t="s">
        <v>19</v>
      </c>
      <c r="I266" s="2">
        <v>3</v>
      </c>
      <c r="J266" s="89">
        <v>10.23</v>
      </c>
      <c r="K266" s="1">
        <v>0.06</v>
      </c>
      <c r="L266" s="89">
        <v>0.18</v>
      </c>
      <c r="M266" s="89"/>
      <c r="N266" s="1"/>
      <c r="O266" s="89"/>
      <c r="P266" s="89"/>
      <c r="Q266" s="1"/>
      <c r="R266" s="89"/>
      <c r="S266" s="89">
        <f>+R266+P266+O266+M266+L266+J266</f>
        <v>10.41</v>
      </c>
    </row>
    <row r="267" spans="1:19" ht="12.75" outlineLevel="2">
      <c r="A267" s="88" t="s">
        <v>448</v>
      </c>
      <c r="B267" s="88" t="s">
        <v>333</v>
      </c>
      <c r="C267" s="88" t="s">
        <v>441</v>
      </c>
      <c r="D267" s="88" t="s">
        <v>449</v>
      </c>
      <c r="E267" s="88" t="s">
        <v>443</v>
      </c>
      <c r="F267" s="88" t="s">
        <v>450</v>
      </c>
      <c r="G267" s="88" t="s">
        <v>22</v>
      </c>
      <c r="H267" s="88" t="s">
        <v>23</v>
      </c>
      <c r="I267" s="90"/>
      <c r="J267" s="89"/>
      <c r="L267" s="89"/>
      <c r="M267" s="89"/>
      <c r="N267" s="1"/>
      <c r="O267" s="89"/>
      <c r="P267" s="89">
        <v>30</v>
      </c>
      <c r="Q267" s="1"/>
      <c r="R267" s="89"/>
      <c r="S267" s="89">
        <f>+R267+P267+O267+M267+L267+J267</f>
        <v>30</v>
      </c>
    </row>
    <row r="268" spans="1:20" ht="12.75" outlineLevel="2">
      <c r="A268" s="88" t="s">
        <v>448</v>
      </c>
      <c r="B268" s="88" t="s">
        <v>333</v>
      </c>
      <c r="C268" s="88" t="s">
        <v>441</v>
      </c>
      <c r="D268" s="88" t="s">
        <v>449</v>
      </c>
      <c r="E268" s="88" t="s">
        <v>443</v>
      </c>
      <c r="F268" s="88" t="s">
        <v>450</v>
      </c>
      <c r="G268" s="88" t="s">
        <v>22</v>
      </c>
      <c r="H268" s="88" t="s">
        <v>24</v>
      </c>
      <c r="I268" s="2"/>
      <c r="J268" s="89"/>
      <c r="K268" s="1"/>
      <c r="L268" s="89"/>
      <c r="M268" s="89"/>
      <c r="N268" s="1"/>
      <c r="O268" s="89"/>
      <c r="P268" s="89"/>
      <c r="Q268" s="1">
        <v>0.04</v>
      </c>
      <c r="R268" s="89">
        <f>+$R$1*Q268</f>
        <v>125.4</v>
      </c>
      <c r="S268" s="89">
        <f>+R268+P268+O268+M268+L268+J268</f>
        <v>125.4</v>
      </c>
      <c r="T268" s="88" t="s">
        <v>84</v>
      </c>
    </row>
    <row r="269" spans="1:19" ht="12.75" outlineLevel="1">
      <c r="A269" s="115" t="s">
        <v>1272</v>
      </c>
      <c r="B269" s="115"/>
      <c r="C269" s="115"/>
      <c r="D269" s="115"/>
      <c r="E269" s="115"/>
      <c r="F269" s="115"/>
      <c r="G269" s="115"/>
      <c r="H269" s="115"/>
      <c r="I269" s="116">
        <f>SUBTOTAL(9,I266:I268)</f>
        <v>3</v>
      </c>
      <c r="J269" s="104">
        <f>SUBTOTAL(9,J266:J268)</f>
        <v>10.23</v>
      </c>
      <c r="K269" s="103"/>
      <c r="L269" s="104">
        <f aca="true" t="shared" si="50" ref="L269:S269">SUBTOTAL(9,L266:L268)</f>
        <v>0.18</v>
      </c>
      <c r="M269" s="104">
        <f t="shared" si="50"/>
        <v>0</v>
      </c>
      <c r="N269" s="103">
        <f t="shared" si="50"/>
        <v>0</v>
      </c>
      <c r="O269" s="104">
        <f t="shared" si="50"/>
        <v>0</v>
      </c>
      <c r="P269" s="104">
        <f t="shared" si="50"/>
        <v>30</v>
      </c>
      <c r="Q269" s="103">
        <f t="shared" si="50"/>
        <v>0.04</v>
      </c>
      <c r="R269" s="104">
        <f t="shared" si="50"/>
        <v>125.4</v>
      </c>
      <c r="S269" s="104">
        <f t="shared" si="50"/>
        <v>165.81</v>
      </c>
    </row>
    <row r="270" spans="1:19" ht="12.75" outlineLevel="2">
      <c r="A270" s="88" t="s">
        <v>451</v>
      </c>
      <c r="B270" s="88" t="s">
        <v>333</v>
      </c>
      <c r="C270" s="88" t="s">
        <v>441</v>
      </c>
      <c r="D270" s="88" t="s">
        <v>452</v>
      </c>
      <c r="E270" s="88" t="s">
        <v>453</v>
      </c>
      <c r="F270" s="88" t="s">
        <v>454</v>
      </c>
      <c r="G270" s="88" t="s">
        <v>8</v>
      </c>
      <c r="H270" s="88" t="s">
        <v>19</v>
      </c>
      <c r="I270" s="2">
        <v>1</v>
      </c>
      <c r="J270" s="129">
        <v>1.35</v>
      </c>
      <c r="K270" s="1">
        <v>0.06</v>
      </c>
      <c r="L270" s="129">
        <v>0.06</v>
      </c>
      <c r="M270" s="129"/>
      <c r="N270" s="1"/>
      <c r="O270" s="129"/>
      <c r="P270" s="129"/>
      <c r="Q270" s="1"/>
      <c r="R270" s="129"/>
      <c r="S270" s="129">
        <f>+R270+P270+O270+M270+L270+J270</f>
        <v>1.4100000000000001</v>
      </c>
    </row>
    <row r="271" spans="1:19" ht="12.75" outlineLevel="2">
      <c r="A271" s="88" t="s">
        <v>451</v>
      </c>
      <c r="B271" s="88" t="s">
        <v>333</v>
      </c>
      <c r="C271" s="88" t="s">
        <v>441</v>
      </c>
      <c r="D271" s="88" t="s">
        <v>452</v>
      </c>
      <c r="E271" s="88" t="s">
        <v>453</v>
      </c>
      <c r="F271" s="88" t="s">
        <v>454</v>
      </c>
      <c r="G271" s="88" t="s">
        <v>22</v>
      </c>
      <c r="H271" s="88" t="s">
        <v>23</v>
      </c>
      <c r="I271" s="90"/>
      <c r="J271" s="129"/>
      <c r="L271" s="129"/>
      <c r="M271" s="129"/>
      <c r="N271" s="1"/>
      <c r="O271" s="129"/>
      <c r="P271" s="129">
        <v>15</v>
      </c>
      <c r="Q271" s="1"/>
      <c r="R271" s="129"/>
      <c r="S271" s="129">
        <f>+R271+P271+O271+M271+L271+J271</f>
        <v>15</v>
      </c>
    </row>
    <row r="272" spans="1:19" ht="12.75" outlineLevel="2">
      <c r="A272" s="88" t="s">
        <v>451</v>
      </c>
      <c r="B272" s="88" t="s">
        <v>333</v>
      </c>
      <c r="C272" s="88" t="s">
        <v>441</v>
      </c>
      <c r="D272" s="88" t="s">
        <v>452</v>
      </c>
      <c r="E272" s="88" t="s">
        <v>453</v>
      </c>
      <c r="F272" s="88" t="s">
        <v>454</v>
      </c>
      <c r="G272" s="88" t="s">
        <v>22</v>
      </c>
      <c r="H272" s="88" t="s">
        <v>62</v>
      </c>
      <c r="I272" s="2"/>
      <c r="J272" s="129"/>
      <c r="K272" s="1"/>
      <c r="L272" s="129"/>
      <c r="M272" s="129"/>
      <c r="N272" s="1">
        <v>56.11370967741936</v>
      </c>
      <c r="O272" s="129">
        <f>+$O$1*N272</f>
        <v>4040.187096774194</v>
      </c>
      <c r="P272" s="129"/>
      <c r="Q272" s="1"/>
      <c r="R272" s="129"/>
      <c r="S272" s="129">
        <f>+R272+P272+O272+M272+L272+J272</f>
        <v>4040.187096774194</v>
      </c>
    </row>
    <row r="273" spans="1:20" ht="12.75" outlineLevel="2">
      <c r="A273" s="88" t="s">
        <v>451</v>
      </c>
      <c r="B273" s="88" t="s">
        <v>333</v>
      </c>
      <c r="C273" s="88" t="s">
        <v>441</v>
      </c>
      <c r="D273" s="88" t="s">
        <v>452</v>
      </c>
      <c r="E273" s="88" t="s">
        <v>453</v>
      </c>
      <c r="F273" s="88" t="s">
        <v>454</v>
      </c>
      <c r="G273" s="88" t="s">
        <v>22</v>
      </c>
      <c r="H273" s="88" t="s">
        <v>24</v>
      </c>
      <c r="I273" s="2"/>
      <c r="J273" s="129"/>
      <c r="K273" s="1"/>
      <c r="L273" s="129"/>
      <c r="M273" s="129"/>
      <c r="N273" s="1"/>
      <c r="O273" s="129"/>
      <c r="P273" s="129"/>
      <c r="Q273" s="1">
        <v>2.24</v>
      </c>
      <c r="R273" s="129">
        <f>+$R$1*Q273</f>
        <v>7022.400000000001</v>
      </c>
      <c r="S273" s="129">
        <f>+R273+P273+O273+M273+L273+J273</f>
        <v>7022.400000000001</v>
      </c>
      <c r="T273" s="88" t="s">
        <v>84</v>
      </c>
    </row>
    <row r="274" spans="1:19" ht="12.75" outlineLevel="1">
      <c r="A274" s="115" t="s">
        <v>1279</v>
      </c>
      <c r="B274" s="115"/>
      <c r="C274" s="115"/>
      <c r="D274" s="115"/>
      <c r="E274" s="115"/>
      <c r="F274" s="115"/>
      <c r="G274" s="115"/>
      <c r="H274" s="115"/>
      <c r="I274" s="116">
        <f>SUBTOTAL(9,I270:I273)</f>
        <v>1</v>
      </c>
      <c r="J274" s="104">
        <f>SUBTOTAL(9,J270:J273)</f>
        <v>1.35</v>
      </c>
      <c r="K274" s="103"/>
      <c r="L274" s="104">
        <f aca="true" t="shared" si="51" ref="L274:S274">SUBTOTAL(9,L270:L273)</f>
        <v>0.06</v>
      </c>
      <c r="M274" s="104">
        <f t="shared" si="51"/>
        <v>0</v>
      </c>
      <c r="N274" s="103">
        <f t="shared" si="51"/>
        <v>56.11370967741936</v>
      </c>
      <c r="O274" s="104">
        <f t="shared" si="51"/>
        <v>4040.187096774194</v>
      </c>
      <c r="P274" s="104">
        <f t="shared" si="51"/>
        <v>15</v>
      </c>
      <c r="Q274" s="103">
        <f t="shared" si="51"/>
        <v>2.24</v>
      </c>
      <c r="R274" s="104">
        <f t="shared" si="51"/>
        <v>7022.400000000001</v>
      </c>
      <c r="S274" s="104">
        <f t="shared" si="51"/>
        <v>11078.997096774194</v>
      </c>
    </row>
    <row r="275" spans="1:19" ht="12.75" outlineLevel="2">
      <c r="A275" s="88" t="s">
        <v>426</v>
      </c>
      <c r="B275" s="88" t="s">
        <v>333</v>
      </c>
      <c r="C275" s="88" t="s">
        <v>335</v>
      </c>
      <c r="D275" s="88" t="s">
        <v>427</v>
      </c>
      <c r="E275" s="88" t="s">
        <v>428</v>
      </c>
      <c r="F275" s="88" t="s">
        <v>429</v>
      </c>
      <c r="G275" s="88" t="s">
        <v>8</v>
      </c>
      <c r="H275" s="88" t="s">
        <v>28</v>
      </c>
      <c r="I275" s="2">
        <v>4</v>
      </c>
      <c r="J275" s="89">
        <v>4.56</v>
      </c>
      <c r="K275" s="1">
        <v>0.06</v>
      </c>
      <c r="L275" s="89">
        <v>0.24</v>
      </c>
      <c r="M275" s="89"/>
      <c r="N275" s="1"/>
      <c r="O275" s="89"/>
      <c r="P275" s="89"/>
      <c r="Q275" s="1"/>
      <c r="R275" s="89"/>
      <c r="S275" s="89">
        <f aca="true" t="shared" si="52" ref="S275:S285">+R275+P275+O275+M275+L275+J275</f>
        <v>4.8</v>
      </c>
    </row>
    <row r="276" spans="1:19" ht="12.75" outlineLevel="2">
      <c r="A276" s="88" t="s">
        <v>426</v>
      </c>
      <c r="B276" s="88" t="s">
        <v>333</v>
      </c>
      <c r="C276" s="88" t="s">
        <v>335</v>
      </c>
      <c r="D276" s="88" t="s">
        <v>427</v>
      </c>
      <c r="E276" s="88" t="s">
        <v>428</v>
      </c>
      <c r="F276" s="88" t="s">
        <v>429</v>
      </c>
      <c r="G276" s="88" t="s">
        <v>8</v>
      </c>
      <c r="H276" s="88" t="s">
        <v>16</v>
      </c>
      <c r="I276" s="2">
        <v>3</v>
      </c>
      <c r="J276" s="89">
        <v>1.57</v>
      </c>
      <c r="K276" s="1">
        <v>0.06</v>
      </c>
      <c r="L276" s="89">
        <v>0.18</v>
      </c>
      <c r="M276" s="89"/>
      <c r="N276" s="1"/>
      <c r="O276" s="89"/>
      <c r="P276" s="89"/>
      <c r="Q276" s="1"/>
      <c r="R276" s="89"/>
      <c r="S276" s="89">
        <f t="shared" si="52"/>
        <v>1.75</v>
      </c>
    </row>
    <row r="277" spans="1:19" ht="12.75" outlineLevel="2">
      <c r="A277" s="88" t="s">
        <v>426</v>
      </c>
      <c r="B277" s="88" t="s">
        <v>333</v>
      </c>
      <c r="C277" s="88" t="s">
        <v>335</v>
      </c>
      <c r="D277" s="88" t="s">
        <v>427</v>
      </c>
      <c r="E277" s="88" t="s">
        <v>428</v>
      </c>
      <c r="F277" s="88" t="s">
        <v>429</v>
      </c>
      <c r="G277" s="88" t="s">
        <v>8</v>
      </c>
      <c r="H277" s="88" t="s">
        <v>18</v>
      </c>
      <c r="I277" s="2">
        <v>30</v>
      </c>
      <c r="J277" s="89">
        <v>47.09</v>
      </c>
      <c r="K277" s="1">
        <v>0.06</v>
      </c>
      <c r="L277" s="89">
        <v>1.8</v>
      </c>
      <c r="M277" s="89"/>
      <c r="N277" s="1"/>
      <c r="O277" s="89"/>
      <c r="P277" s="89"/>
      <c r="Q277" s="1"/>
      <c r="R277" s="89"/>
      <c r="S277" s="89">
        <f t="shared" si="52"/>
        <v>48.89</v>
      </c>
    </row>
    <row r="278" spans="1:19" ht="12.75" outlineLevel="2">
      <c r="A278" s="88" t="s">
        <v>426</v>
      </c>
      <c r="B278" s="88" t="s">
        <v>333</v>
      </c>
      <c r="C278" s="88" t="s">
        <v>335</v>
      </c>
      <c r="D278" s="88" t="s">
        <v>427</v>
      </c>
      <c r="E278" s="88" t="s">
        <v>428</v>
      </c>
      <c r="F278" s="88" t="s">
        <v>429</v>
      </c>
      <c r="G278" s="88" t="s">
        <v>8</v>
      </c>
      <c r="H278" s="88" t="s">
        <v>19</v>
      </c>
      <c r="I278" s="2">
        <v>277</v>
      </c>
      <c r="J278" s="89">
        <v>388.436</v>
      </c>
      <c r="K278" s="1">
        <v>0.06</v>
      </c>
      <c r="L278" s="89">
        <v>16.62</v>
      </c>
      <c r="M278" s="89"/>
      <c r="N278" s="1"/>
      <c r="O278" s="89"/>
      <c r="P278" s="89"/>
      <c r="Q278" s="1"/>
      <c r="R278" s="89"/>
      <c r="S278" s="89">
        <f t="shared" si="52"/>
        <v>405.056</v>
      </c>
    </row>
    <row r="279" spans="1:19" ht="12.75" outlineLevel="2">
      <c r="A279" s="88" t="s">
        <v>426</v>
      </c>
      <c r="B279" s="88" t="s">
        <v>333</v>
      </c>
      <c r="C279" s="88" t="s">
        <v>335</v>
      </c>
      <c r="D279" s="88" t="s">
        <v>427</v>
      </c>
      <c r="E279" s="88" t="s">
        <v>428</v>
      </c>
      <c r="F279" s="88" t="s">
        <v>429</v>
      </c>
      <c r="G279" s="88" t="s">
        <v>8</v>
      </c>
      <c r="H279" s="88" t="s">
        <v>31</v>
      </c>
      <c r="I279" s="2">
        <v>25</v>
      </c>
      <c r="J279" s="89">
        <v>7.325</v>
      </c>
      <c r="K279" s="1">
        <v>0.1</v>
      </c>
      <c r="L279" s="89">
        <v>2.5</v>
      </c>
      <c r="M279" s="89"/>
      <c r="N279" s="1"/>
      <c r="O279" s="89"/>
      <c r="P279" s="89"/>
      <c r="Q279" s="1"/>
      <c r="R279" s="89"/>
      <c r="S279" s="89">
        <f t="shared" si="52"/>
        <v>9.825</v>
      </c>
    </row>
    <row r="280" spans="1:19" ht="12.75" outlineLevel="2">
      <c r="A280" s="88" t="s">
        <v>426</v>
      </c>
      <c r="B280" s="88" t="s">
        <v>333</v>
      </c>
      <c r="C280" s="88" t="s">
        <v>335</v>
      </c>
      <c r="D280" s="88" t="s">
        <v>427</v>
      </c>
      <c r="E280" s="88" t="s">
        <v>428</v>
      </c>
      <c r="F280" s="88" t="s">
        <v>429</v>
      </c>
      <c r="G280" s="88" t="s">
        <v>8</v>
      </c>
      <c r="H280" s="88" t="s">
        <v>59</v>
      </c>
      <c r="I280" s="2">
        <v>2</v>
      </c>
      <c r="J280" s="89">
        <v>9.27</v>
      </c>
      <c r="K280" s="1">
        <v>0.06</v>
      </c>
      <c r="L280" s="89">
        <v>0.12</v>
      </c>
      <c r="M280" s="89"/>
      <c r="N280" s="1"/>
      <c r="O280" s="89"/>
      <c r="P280" s="89"/>
      <c r="Q280" s="1"/>
      <c r="R280" s="89"/>
      <c r="S280" s="89">
        <f t="shared" si="52"/>
        <v>9.389999999999999</v>
      </c>
    </row>
    <row r="281" spans="1:19" ht="12.75" outlineLevel="2">
      <c r="A281" s="88" t="s">
        <v>426</v>
      </c>
      <c r="B281" s="88" t="s">
        <v>333</v>
      </c>
      <c r="C281" s="88" t="s">
        <v>335</v>
      </c>
      <c r="D281" s="88" t="s">
        <v>427</v>
      </c>
      <c r="E281" s="88" t="s">
        <v>428</v>
      </c>
      <c r="F281" s="88" t="s">
        <v>429</v>
      </c>
      <c r="G281" s="88" t="s">
        <v>8</v>
      </c>
      <c r="H281" s="88" t="s">
        <v>21</v>
      </c>
      <c r="I281" s="2">
        <v>133</v>
      </c>
      <c r="J281" s="89">
        <v>41.005</v>
      </c>
      <c r="K281" s="1">
        <v>0.1</v>
      </c>
      <c r="L281" s="89">
        <v>13.3</v>
      </c>
      <c r="M281" s="89"/>
      <c r="N281" s="1"/>
      <c r="O281" s="89"/>
      <c r="P281" s="89"/>
      <c r="Q281" s="1"/>
      <c r="R281" s="89"/>
      <c r="S281" s="89">
        <f t="shared" si="52"/>
        <v>54.30500000000001</v>
      </c>
    </row>
    <row r="282" spans="1:19" ht="12.75" outlineLevel="2">
      <c r="A282" s="88" t="s">
        <v>426</v>
      </c>
      <c r="B282" s="88" t="s">
        <v>333</v>
      </c>
      <c r="C282" s="88" t="s">
        <v>335</v>
      </c>
      <c r="D282" s="88" t="s">
        <v>427</v>
      </c>
      <c r="E282" s="88" t="s">
        <v>428</v>
      </c>
      <c r="F282" s="88" t="s">
        <v>429</v>
      </c>
      <c r="G282" s="88" t="s">
        <v>8</v>
      </c>
      <c r="H282" s="88" t="s">
        <v>9</v>
      </c>
      <c r="I282" s="2">
        <v>32</v>
      </c>
      <c r="J282" s="89">
        <v>237.6</v>
      </c>
      <c r="K282" s="1"/>
      <c r="L282" s="89">
        <v>0</v>
      </c>
      <c r="M282" s="89"/>
      <c r="N282" s="1"/>
      <c r="O282" s="89"/>
      <c r="P282" s="89"/>
      <c r="Q282" s="1"/>
      <c r="R282" s="89"/>
      <c r="S282" s="89">
        <f t="shared" si="52"/>
        <v>237.6</v>
      </c>
    </row>
    <row r="283" spans="1:19" ht="12.75" outlineLevel="2">
      <c r="A283" s="88" t="s">
        <v>426</v>
      </c>
      <c r="B283" s="88" t="s">
        <v>333</v>
      </c>
      <c r="C283" s="88" t="s">
        <v>335</v>
      </c>
      <c r="D283" s="88" t="s">
        <v>427</v>
      </c>
      <c r="E283" s="88" t="s">
        <v>428</v>
      </c>
      <c r="F283" s="88" t="s">
        <v>429</v>
      </c>
      <c r="G283" s="88" t="s">
        <v>22</v>
      </c>
      <c r="H283" s="88" t="s">
        <v>23</v>
      </c>
      <c r="I283" s="90"/>
      <c r="J283" s="89"/>
      <c r="L283" s="89"/>
      <c r="M283" s="89"/>
      <c r="N283" s="1"/>
      <c r="O283" s="89"/>
      <c r="P283" s="89">
        <v>180</v>
      </c>
      <c r="Q283" s="1"/>
      <c r="R283" s="89"/>
      <c r="S283" s="89">
        <f t="shared" si="52"/>
        <v>180</v>
      </c>
    </row>
    <row r="284" spans="1:19" ht="12.75" outlineLevel="2">
      <c r="A284" s="88" t="s">
        <v>426</v>
      </c>
      <c r="B284" s="88" t="s">
        <v>333</v>
      </c>
      <c r="C284" s="88" t="s">
        <v>335</v>
      </c>
      <c r="D284" s="88" t="s">
        <v>427</v>
      </c>
      <c r="E284" s="88" t="s">
        <v>428</v>
      </c>
      <c r="F284" s="88" t="s">
        <v>429</v>
      </c>
      <c r="G284" s="88" t="s">
        <v>22</v>
      </c>
      <c r="H284" s="88" t="s">
        <v>62</v>
      </c>
      <c r="I284" s="2"/>
      <c r="J284" s="89"/>
      <c r="K284" s="1"/>
      <c r="L284" s="89"/>
      <c r="M284" s="89"/>
      <c r="N284" s="1">
        <v>1</v>
      </c>
      <c r="O284" s="89">
        <f>+$O$1*N284</f>
        <v>72</v>
      </c>
      <c r="P284" s="89"/>
      <c r="Q284" s="1"/>
      <c r="R284" s="89"/>
      <c r="S284" s="89">
        <f t="shared" si="52"/>
        <v>72</v>
      </c>
    </row>
    <row r="285" spans="1:20" ht="12.75" outlineLevel="2">
      <c r="A285" s="88" t="s">
        <v>426</v>
      </c>
      <c r="B285" s="88" t="s">
        <v>333</v>
      </c>
      <c r="C285" s="88" t="s">
        <v>335</v>
      </c>
      <c r="D285" s="88" t="s">
        <v>427</v>
      </c>
      <c r="E285" s="88" t="s">
        <v>428</v>
      </c>
      <c r="F285" s="88" t="s">
        <v>429</v>
      </c>
      <c r="G285" s="88" t="s">
        <v>22</v>
      </c>
      <c r="H285" s="88" t="s">
        <v>24</v>
      </c>
      <c r="I285" s="2"/>
      <c r="J285" s="89"/>
      <c r="K285" s="1"/>
      <c r="L285" s="89"/>
      <c r="M285" s="89"/>
      <c r="N285" s="1"/>
      <c r="O285" s="89"/>
      <c r="P285" s="89"/>
      <c r="Q285" s="1">
        <v>2</v>
      </c>
      <c r="R285" s="89">
        <f>+$R$1*Q285</f>
        <v>6270</v>
      </c>
      <c r="S285" s="89">
        <f t="shared" si="52"/>
        <v>6270</v>
      </c>
      <c r="T285" s="88" t="s">
        <v>430</v>
      </c>
    </row>
    <row r="286" spans="1:19" ht="12.75" outlineLevel="1">
      <c r="A286" s="115" t="s">
        <v>1266</v>
      </c>
      <c r="B286" s="115"/>
      <c r="C286" s="115"/>
      <c r="D286" s="115"/>
      <c r="E286" s="115"/>
      <c r="F286" s="115"/>
      <c r="G286" s="115"/>
      <c r="H286" s="115"/>
      <c r="I286" s="116">
        <f>SUBTOTAL(9,I275:I285)</f>
        <v>506</v>
      </c>
      <c r="J286" s="104">
        <f>SUBTOTAL(9,J275:J285)</f>
        <v>736.856</v>
      </c>
      <c r="K286" s="103"/>
      <c r="L286" s="104">
        <f aca="true" t="shared" si="53" ref="L286:S286">SUBTOTAL(9,L275:L285)</f>
        <v>34.760000000000005</v>
      </c>
      <c r="M286" s="104">
        <f t="shared" si="53"/>
        <v>0</v>
      </c>
      <c r="N286" s="103">
        <f t="shared" si="53"/>
        <v>1</v>
      </c>
      <c r="O286" s="104">
        <f t="shared" si="53"/>
        <v>72</v>
      </c>
      <c r="P286" s="104">
        <f t="shared" si="53"/>
        <v>180</v>
      </c>
      <c r="Q286" s="103">
        <f t="shared" si="53"/>
        <v>2</v>
      </c>
      <c r="R286" s="104">
        <f t="shared" si="53"/>
        <v>6270</v>
      </c>
      <c r="S286" s="104">
        <f t="shared" si="53"/>
        <v>7293.616</v>
      </c>
    </row>
    <row r="287" spans="1:19" ht="12.75" outlineLevel="2">
      <c r="A287" s="88" t="s">
        <v>432</v>
      </c>
      <c r="B287" s="88" t="s">
        <v>333</v>
      </c>
      <c r="C287" s="88" t="s">
        <v>335</v>
      </c>
      <c r="D287" s="88" t="s">
        <v>433</v>
      </c>
      <c r="E287" s="88" t="s">
        <v>123</v>
      </c>
      <c r="F287" s="88" t="s">
        <v>434</v>
      </c>
      <c r="G287" s="88" t="s">
        <v>8</v>
      </c>
      <c r="H287" s="88" t="s">
        <v>19</v>
      </c>
      <c r="I287" s="2">
        <v>7</v>
      </c>
      <c r="J287" s="89">
        <v>4.89</v>
      </c>
      <c r="K287" s="1">
        <v>0.06</v>
      </c>
      <c r="L287" s="89">
        <v>0.42</v>
      </c>
      <c r="M287" s="89"/>
      <c r="N287" s="1"/>
      <c r="O287" s="89"/>
      <c r="P287" s="89"/>
      <c r="R287" s="89"/>
      <c r="S287" s="89">
        <f>+R287+P287+O287+M287+L287+J287</f>
        <v>5.31</v>
      </c>
    </row>
    <row r="288" spans="1:19" ht="12.75" outlineLevel="2">
      <c r="A288" s="88" t="s">
        <v>432</v>
      </c>
      <c r="B288" s="88" t="s">
        <v>333</v>
      </c>
      <c r="C288" s="88" t="s">
        <v>335</v>
      </c>
      <c r="D288" s="88" t="s">
        <v>433</v>
      </c>
      <c r="E288" s="88" t="s">
        <v>123</v>
      </c>
      <c r="F288" s="88" t="s">
        <v>434</v>
      </c>
      <c r="G288" s="88" t="s">
        <v>22</v>
      </c>
      <c r="H288" s="88" t="s">
        <v>23</v>
      </c>
      <c r="I288" s="90"/>
      <c r="J288" s="89"/>
      <c r="L288" s="89"/>
      <c r="M288" s="89"/>
      <c r="N288" s="1"/>
      <c r="O288" s="89"/>
      <c r="P288" s="89">
        <v>90</v>
      </c>
      <c r="R288" s="89"/>
      <c r="S288" s="89">
        <f>+R288+P288+O288+M288+L288+J288</f>
        <v>90</v>
      </c>
    </row>
    <row r="289" spans="1:19" ht="12.75" outlineLevel="1">
      <c r="A289" s="115" t="s">
        <v>1280</v>
      </c>
      <c r="B289" s="115"/>
      <c r="C289" s="115"/>
      <c r="D289" s="115"/>
      <c r="E289" s="115"/>
      <c r="F289" s="115"/>
      <c r="G289" s="115"/>
      <c r="H289" s="115"/>
      <c r="I289" s="116">
        <f>SUBTOTAL(9,I287:I288)</f>
        <v>7</v>
      </c>
      <c r="J289" s="104">
        <f>SUBTOTAL(9,J287:J288)</f>
        <v>4.89</v>
      </c>
      <c r="K289" s="103"/>
      <c r="L289" s="104">
        <f aca="true" t="shared" si="54" ref="L289:S289">SUBTOTAL(9,L287:L288)</f>
        <v>0.42</v>
      </c>
      <c r="M289" s="104">
        <f t="shared" si="54"/>
        <v>0</v>
      </c>
      <c r="N289" s="103">
        <f t="shared" si="54"/>
        <v>0</v>
      </c>
      <c r="O289" s="104">
        <f t="shared" si="54"/>
        <v>0</v>
      </c>
      <c r="P289" s="104">
        <f t="shared" si="54"/>
        <v>90</v>
      </c>
      <c r="Q289" s="103">
        <f t="shared" si="54"/>
        <v>0</v>
      </c>
      <c r="R289" s="104">
        <f t="shared" si="54"/>
        <v>0</v>
      </c>
      <c r="S289" s="104">
        <f t="shared" si="54"/>
        <v>95.31</v>
      </c>
    </row>
    <row r="290" spans="1:19" ht="12.75" outlineLevel="2">
      <c r="A290" s="88" t="s">
        <v>334</v>
      </c>
      <c r="B290" s="88" t="s">
        <v>333</v>
      </c>
      <c r="C290" s="88" t="s">
        <v>335</v>
      </c>
      <c r="D290" s="88" t="s">
        <v>336</v>
      </c>
      <c r="G290" s="88" t="s">
        <v>8</v>
      </c>
      <c r="H290" s="88" t="s">
        <v>19</v>
      </c>
      <c r="I290" s="2">
        <v>1</v>
      </c>
      <c r="J290" s="89">
        <v>4.2</v>
      </c>
      <c r="K290" s="1">
        <v>0.06</v>
      </c>
      <c r="L290" s="89">
        <v>0.06</v>
      </c>
      <c r="M290" s="89"/>
      <c r="N290" s="1"/>
      <c r="O290" s="89"/>
      <c r="P290" s="89"/>
      <c r="Q290" s="1"/>
      <c r="R290" s="89"/>
      <c r="S290" s="89">
        <f>+R290+P290+O290+M290+L290+J290</f>
        <v>4.26</v>
      </c>
    </row>
    <row r="291" spans="1:19" ht="12.75" outlineLevel="2">
      <c r="A291" s="88" t="s">
        <v>334</v>
      </c>
      <c r="B291" s="88" t="s">
        <v>333</v>
      </c>
      <c r="C291" s="88" t="s">
        <v>335</v>
      </c>
      <c r="D291" s="88" t="s">
        <v>336</v>
      </c>
      <c r="E291" s="88" t="s">
        <v>419</v>
      </c>
      <c r="F291" s="88" t="s">
        <v>431</v>
      </c>
      <c r="G291" s="88" t="s">
        <v>8</v>
      </c>
      <c r="H291" s="88" t="s">
        <v>19</v>
      </c>
      <c r="I291" s="2">
        <v>1</v>
      </c>
      <c r="J291" s="89">
        <v>0.63</v>
      </c>
      <c r="K291" s="1">
        <v>0.06</v>
      </c>
      <c r="L291" s="89">
        <v>0.06</v>
      </c>
      <c r="M291" s="89"/>
      <c r="N291" s="1"/>
      <c r="O291" s="89"/>
      <c r="P291" s="89"/>
      <c r="Q291" s="1"/>
      <c r="R291" s="89"/>
      <c r="S291" s="89">
        <f>+R291+P291+O291+M291+L291+J291</f>
        <v>0.69</v>
      </c>
    </row>
    <row r="292" spans="1:19" ht="12.75" outlineLevel="2">
      <c r="A292" s="88" t="s">
        <v>334</v>
      </c>
      <c r="B292" s="88" t="s">
        <v>333</v>
      </c>
      <c r="C292" s="88" t="s">
        <v>335</v>
      </c>
      <c r="D292" s="88" t="s">
        <v>336</v>
      </c>
      <c r="G292" s="88" t="s">
        <v>22</v>
      </c>
      <c r="H292" s="88" t="s">
        <v>23</v>
      </c>
      <c r="I292" s="90"/>
      <c r="J292" s="89"/>
      <c r="L292" s="89"/>
      <c r="M292" s="89"/>
      <c r="N292" s="1"/>
      <c r="O292" s="89"/>
      <c r="P292" s="89">
        <v>15</v>
      </c>
      <c r="Q292" s="1"/>
      <c r="R292" s="89"/>
      <c r="S292" s="89">
        <f>+R292+P292+O292+M292+L292+J292</f>
        <v>15</v>
      </c>
    </row>
    <row r="293" spans="1:19" ht="12.75" outlineLevel="2">
      <c r="A293" s="88" t="s">
        <v>334</v>
      </c>
      <c r="B293" s="88" t="s">
        <v>333</v>
      </c>
      <c r="C293" s="88" t="s">
        <v>335</v>
      </c>
      <c r="D293" s="88" t="s">
        <v>336</v>
      </c>
      <c r="E293" s="88" t="s">
        <v>419</v>
      </c>
      <c r="F293" s="88" t="s">
        <v>431</v>
      </c>
      <c r="G293" s="88" t="s">
        <v>22</v>
      </c>
      <c r="H293" s="88" t="s">
        <v>23</v>
      </c>
      <c r="I293" s="90"/>
      <c r="J293" s="89"/>
      <c r="L293" s="89"/>
      <c r="M293" s="89"/>
      <c r="N293" s="1"/>
      <c r="O293" s="89"/>
      <c r="P293" s="89">
        <v>15</v>
      </c>
      <c r="Q293" s="1"/>
      <c r="R293" s="89"/>
      <c r="S293" s="89">
        <f>+R293+P293+O293+M293+L293+J293</f>
        <v>15</v>
      </c>
    </row>
    <row r="294" spans="1:20" ht="12.75" outlineLevel="2">
      <c r="A294" s="88" t="s">
        <v>334</v>
      </c>
      <c r="B294" s="88" t="s">
        <v>333</v>
      </c>
      <c r="C294" s="88" t="s">
        <v>335</v>
      </c>
      <c r="D294" s="88" t="s">
        <v>336</v>
      </c>
      <c r="E294" s="88" t="s">
        <v>419</v>
      </c>
      <c r="F294" s="88" t="s">
        <v>431</v>
      </c>
      <c r="G294" s="88" t="s">
        <v>22</v>
      </c>
      <c r="H294" s="88" t="s">
        <v>24</v>
      </c>
      <c r="I294" s="2"/>
      <c r="J294" s="89"/>
      <c r="K294" s="1"/>
      <c r="L294" s="89"/>
      <c r="M294" s="89"/>
      <c r="N294" s="1"/>
      <c r="O294" s="89"/>
      <c r="P294" s="89"/>
      <c r="Q294" s="1">
        <v>0.4</v>
      </c>
      <c r="R294" s="89">
        <f>+$R$1*Q294</f>
        <v>1254</v>
      </c>
      <c r="S294" s="89">
        <f>+R294+P294+O294+M294+L294+J294</f>
        <v>1254</v>
      </c>
      <c r="T294" s="88" t="s">
        <v>337</v>
      </c>
    </row>
    <row r="295" spans="1:19" ht="12.75" outlineLevel="1">
      <c r="A295" s="115" t="s">
        <v>1267</v>
      </c>
      <c r="B295" s="115"/>
      <c r="C295" s="115"/>
      <c r="D295" s="115"/>
      <c r="E295" s="115"/>
      <c r="F295" s="115"/>
      <c r="G295" s="115"/>
      <c r="H295" s="115"/>
      <c r="I295" s="116">
        <f>SUBTOTAL(9,I290:I294)</f>
        <v>2</v>
      </c>
      <c r="J295" s="104">
        <f>SUBTOTAL(9,J290:J294)</f>
        <v>4.83</v>
      </c>
      <c r="K295" s="103"/>
      <c r="L295" s="104">
        <f aca="true" t="shared" si="55" ref="L295:S295">SUBTOTAL(9,L290:L294)</f>
        <v>0.12</v>
      </c>
      <c r="M295" s="104">
        <f t="shared" si="55"/>
        <v>0</v>
      </c>
      <c r="N295" s="103">
        <f t="shared" si="55"/>
        <v>0</v>
      </c>
      <c r="O295" s="104">
        <f t="shared" si="55"/>
        <v>0</v>
      </c>
      <c r="P295" s="104">
        <f t="shared" si="55"/>
        <v>30</v>
      </c>
      <c r="Q295" s="103">
        <f t="shared" si="55"/>
        <v>0.4</v>
      </c>
      <c r="R295" s="104">
        <f t="shared" si="55"/>
        <v>1254</v>
      </c>
      <c r="S295" s="104">
        <f t="shared" si="55"/>
        <v>1288.95</v>
      </c>
    </row>
    <row r="296" spans="1:19" ht="12.75" outlineLevel="2">
      <c r="A296" s="88" t="s">
        <v>422</v>
      </c>
      <c r="B296" s="88" t="s">
        <v>333</v>
      </c>
      <c r="C296" s="88" t="s">
        <v>335</v>
      </c>
      <c r="D296" s="88" t="s">
        <v>423</v>
      </c>
      <c r="E296" s="88" t="s">
        <v>424</v>
      </c>
      <c r="F296" s="88" t="s">
        <v>425</v>
      </c>
      <c r="G296" s="88" t="s">
        <v>22</v>
      </c>
      <c r="H296" s="88" t="s">
        <v>62</v>
      </c>
      <c r="I296" s="2"/>
      <c r="J296" s="89"/>
      <c r="K296" s="1"/>
      <c r="L296" s="89"/>
      <c r="M296" s="89"/>
      <c r="N296" s="1">
        <v>1.25</v>
      </c>
      <c r="O296" s="89">
        <f>+$O$1*N296</f>
        <v>90</v>
      </c>
      <c r="P296" s="89"/>
      <c r="R296" s="89"/>
      <c r="S296" s="89">
        <f>+R296+P296+O296+M296+L296+J296</f>
        <v>90</v>
      </c>
    </row>
    <row r="297" spans="1:19" ht="12.75" outlineLevel="1">
      <c r="A297" s="115" t="s">
        <v>1265</v>
      </c>
      <c r="B297" s="115"/>
      <c r="C297" s="115"/>
      <c r="D297" s="115"/>
      <c r="E297" s="115"/>
      <c r="F297" s="115"/>
      <c r="G297" s="115"/>
      <c r="H297" s="115"/>
      <c r="I297" s="116">
        <f>SUBTOTAL(9,I296:I296)</f>
        <v>0</v>
      </c>
      <c r="J297" s="104">
        <f>SUBTOTAL(9,J296:J296)</f>
        <v>0</v>
      </c>
      <c r="K297" s="103"/>
      <c r="L297" s="104">
        <f aca="true" t="shared" si="56" ref="L297:S297">SUBTOTAL(9,L296:L296)</f>
        <v>0</v>
      </c>
      <c r="M297" s="104">
        <f t="shared" si="56"/>
        <v>0</v>
      </c>
      <c r="N297" s="103">
        <f t="shared" si="56"/>
        <v>1.25</v>
      </c>
      <c r="O297" s="104">
        <f t="shared" si="56"/>
        <v>90</v>
      </c>
      <c r="P297" s="104">
        <f t="shared" si="56"/>
        <v>0</v>
      </c>
      <c r="Q297" s="103">
        <f t="shared" si="56"/>
        <v>0</v>
      </c>
      <c r="R297" s="104">
        <f t="shared" si="56"/>
        <v>0</v>
      </c>
      <c r="S297" s="104">
        <f t="shared" si="56"/>
        <v>90</v>
      </c>
    </row>
    <row r="298" spans="1:19" ht="12.75" outlineLevel="2">
      <c r="A298" s="88" t="s">
        <v>417</v>
      </c>
      <c r="B298" s="88" t="s">
        <v>333</v>
      </c>
      <c r="C298" s="88" t="s">
        <v>335</v>
      </c>
      <c r="D298" s="88" t="s">
        <v>418</v>
      </c>
      <c r="E298" s="88" t="s">
        <v>419</v>
      </c>
      <c r="F298" s="88" t="s">
        <v>420</v>
      </c>
      <c r="G298" s="88" t="s">
        <v>8</v>
      </c>
      <c r="H298" s="88" t="s">
        <v>28</v>
      </c>
      <c r="I298" s="2">
        <v>3</v>
      </c>
      <c r="J298" s="89">
        <v>3.42</v>
      </c>
      <c r="K298" s="1">
        <v>0.06</v>
      </c>
      <c r="L298" s="89">
        <v>0.18</v>
      </c>
      <c r="M298" s="89"/>
      <c r="N298" s="1"/>
      <c r="O298" s="89"/>
      <c r="P298" s="89"/>
      <c r="Q298" s="1"/>
      <c r="R298" s="89"/>
      <c r="S298" s="89">
        <f aca="true" t="shared" si="57" ref="S298:S307">+R298+P298+O298+M298+L298+J298</f>
        <v>3.6</v>
      </c>
    </row>
    <row r="299" spans="1:19" ht="12.75" outlineLevel="2">
      <c r="A299" s="88" t="s">
        <v>417</v>
      </c>
      <c r="B299" s="88" t="s">
        <v>333</v>
      </c>
      <c r="C299" s="88" t="s">
        <v>335</v>
      </c>
      <c r="D299" s="88" t="s">
        <v>418</v>
      </c>
      <c r="E299" s="88" t="s">
        <v>419</v>
      </c>
      <c r="F299" s="88" t="s">
        <v>420</v>
      </c>
      <c r="G299" s="88" t="s">
        <v>8</v>
      </c>
      <c r="H299" s="88" t="s">
        <v>16</v>
      </c>
      <c r="I299" s="2">
        <v>4</v>
      </c>
      <c r="J299" s="89">
        <v>6.44</v>
      </c>
      <c r="K299" s="1">
        <v>0.06</v>
      </c>
      <c r="L299" s="89">
        <v>0.24</v>
      </c>
      <c r="M299" s="89"/>
      <c r="N299" s="1"/>
      <c r="O299" s="89"/>
      <c r="P299" s="89"/>
      <c r="Q299" s="1"/>
      <c r="R299" s="89"/>
      <c r="S299" s="89">
        <f t="shared" si="57"/>
        <v>6.680000000000001</v>
      </c>
    </row>
    <row r="300" spans="1:19" ht="12.75" outlineLevel="2">
      <c r="A300" s="88" t="s">
        <v>417</v>
      </c>
      <c r="B300" s="88" t="s">
        <v>333</v>
      </c>
      <c r="C300" s="88" t="s">
        <v>335</v>
      </c>
      <c r="D300" s="88" t="s">
        <v>418</v>
      </c>
      <c r="E300" s="88" t="s">
        <v>419</v>
      </c>
      <c r="F300" s="88" t="s">
        <v>420</v>
      </c>
      <c r="G300" s="88" t="s">
        <v>8</v>
      </c>
      <c r="H300" s="88" t="s">
        <v>18</v>
      </c>
      <c r="I300" s="2">
        <v>5</v>
      </c>
      <c r="J300" s="89">
        <v>13.95</v>
      </c>
      <c r="K300" s="1">
        <v>0.06</v>
      </c>
      <c r="L300" s="89">
        <v>0.3</v>
      </c>
      <c r="M300" s="89"/>
      <c r="N300" s="1"/>
      <c r="O300" s="89"/>
      <c r="P300" s="89"/>
      <c r="Q300" s="1"/>
      <c r="R300" s="89"/>
      <c r="S300" s="89">
        <f t="shared" si="57"/>
        <v>14.25</v>
      </c>
    </row>
    <row r="301" spans="1:19" ht="12.75" outlineLevel="2">
      <c r="A301" s="88" t="s">
        <v>417</v>
      </c>
      <c r="B301" s="88" t="s">
        <v>333</v>
      </c>
      <c r="C301" s="88" t="s">
        <v>335</v>
      </c>
      <c r="D301" s="88" t="s">
        <v>418</v>
      </c>
      <c r="E301" s="88" t="s">
        <v>419</v>
      </c>
      <c r="F301" s="88" t="s">
        <v>420</v>
      </c>
      <c r="G301" s="88" t="s">
        <v>8</v>
      </c>
      <c r="H301" s="88" t="s">
        <v>19</v>
      </c>
      <c r="I301" s="2">
        <v>60</v>
      </c>
      <c r="J301" s="89">
        <v>97.17</v>
      </c>
      <c r="K301" s="1">
        <v>0.06</v>
      </c>
      <c r="L301" s="89">
        <v>3.6</v>
      </c>
      <c r="M301" s="89"/>
      <c r="N301" s="1"/>
      <c r="O301" s="89"/>
      <c r="P301" s="89"/>
      <c r="Q301" s="1"/>
      <c r="R301" s="89"/>
      <c r="S301" s="89">
        <f t="shared" si="57"/>
        <v>100.77</v>
      </c>
    </row>
    <row r="302" spans="1:19" ht="12.75" outlineLevel="2">
      <c r="A302" s="88" t="s">
        <v>417</v>
      </c>
      <c r="B302" s="88" t="s">
        <v>333</v>
      </c>
      <c r="C302" s="88" t="s">
        <v>335</v>
      </c>
      <c r="D302" s="88" t="s">
        <v>418</v>
      </c>
      <c r="E302" s="88" t="s">
        <v>419</v>
      </c>
      <c r="F302" s="88" t="s">
        <v>420</v>
      </c>
      <c r="G302" s="88" t="s">
        <v>8</v>
      </c>
      <c r="H302" s="88" t="s">
        <v>31</v>
      </c>
      <c r="I302" s="2">
        <v>1</v>
      </c>
      <c r="J302" s="89">
        <v>0.293</v>
      </c>
      <c r="K302" s="1">
        <v>0.1</v>
      </c>
      <c r="L302" s="89">
        <v>0.1</v>
      </c>
      <c r="M302" s="89"/>
      <c r="N302" s="1"/>
      <c r="O302" s="89"/>
      <c r="P302" s="89"/>
      <c r="Q302" s="1"/>
      <c r="R302" s="89"/>
      <c r="S302" s="89">
        <f t="shared" si="57"/>
        <v>0.393</v>
      </c>
    </row>
    <row r="303" spans="1:19" ht="12.75" outlineLevel="2">
      <c r="A303" s="88" t="s">
        <v>417</v>
      </c>
      <c r="B303" s="88" t="s">
        <v>333</v>
      </c>
      <c r="C303" s="88" t="s">
        <v>335</v>
      </c>
      <c r="D303" s="88" t="s">
        <v>418</v>
      </c>
      <c r="E303" s="88" t="s">
        <v>419</v>
      </c>
      <c r="F303" s="88" t="s">
        <v>420</v>
      </c>
      <c r="G303" s="88" t="s">
        <v>8</v>
      </c>
      <c r="H303" s="88" t="s">
        <v>21</v>
      </c>
      <c r="I303" s="2">
        <v>38</v>
      </c>
      <c r="J303" s="89">
        <v>11.704</v>
      </c>
      <c r="K303" s="1">
        <v>0.1</v>
      </c>
      <c r="L303" s="89">
        <v>3.8</v>
      </c>
      <c r="M303" s="89"/>
      <c r="N303" s="1"/>
      <c r="O303" s="89"/>
      <c r="P303" s="89"/>
      <c r="Q303" s="1"/>
      <c r="R303" s="89"/>
      <c r="S303" s="89">
        <f t="shared" si="57"/>
        <v>15.504000000000001</v>
      </c>
    </row>
    <row r="304" spans="1:19" ht="12.75" outlineLevel="2">
      <c r="A304" s="88" t="s">
        <v>417</v>
      </c>
      <c r="B304" s="88" t="s">
        <v>333</v>
      </c>
      <c r="C304" s="88" t="s">
        <v>335</v>
      </c>
      <c r="D304" s="88" t="s">
        <v>418</v>
      </c>
      <c r="E304" s="88" t="s">
        <v>419</v>
      </c>
      <c r="F304" s="88" t="s">
        <v>420</v>
      </c>
      <c r="G304" s="88" t="s">
        <v>8</v>
      </c>
      <c r="H304" s="88" t="s">
        <v>9</v>
      </c>
      <c r="I304" s="2">
        <v>15</v>
      </c>
      <c r="J304" s="89">
        <v>211.53</v>
      </c>
      <c r="K304" s="1"/>
      <c r="L304" s="89">
        <v>0</v>
      </c>
      <c r="M304" s="89"/>
      <c r="N304" s="1"/>
      <c r="O304" s="89"/>
      <c r="P304" s="89"/>
      <c r="Q304" s="1"/>
      <c r="R304" s="89"/>
      <c r="S304" s="89">
        <f t="shared" si="57"/>
        <v>211.53</v>
      </c>
    </row>
    <row r="305" spans="1:19" ht="12.75" outlineLevel="2">
      <c r="A305" s="88" t="s">
        <v>417</v>
      </c>
      <c r="B305" s="88" t="s">
        <v>333</v>
      </c>
      <c r="C305" s="88" t="s">
        <v>335</v>
      </c>
      <c r="D305" s="88" t="s">
        <v>418</v>
      </c>
      <c r="E305" s="88" t="s">
        <v>419</v>
      </c>
      <c r="F305" s="88" t="s">
        <v>420</v>
      </c>
      <c r="G305" s="88" t="s">
        <v>22</v>
      </c>
      <c r="H305" s="88" t="s">
        <v>23</v>
      </c>
      <c r="I305" s="90"/>
      <c r="J305" s="89"/>
      <c r="L305" s="89"/>
      <c r="M305" s="89"/>
      <c r="N305" s="1"/>
      <c r="O305" s="89"/>
      <c r="P305" s="89">
        <v>180</v>
      </c>
      <c r="Q305" s="1"/>
      <c r="R305" s="89"/>
      <c r="S305" s="89">
        <f t="shared" si="57"/>
        <v>180</v>
      </c>
    </row>
    <row r="306" spans="1:19" ht="12.75" outlineLevel="2">
      <c r="A306" s="88" t="s">
        <v>417</v>
      </c>
      <c r="B306" s="88" t="s">
        <v>333</v>
      </c>
      <c r="C306" s="88" t="s">
        <v>335</v>
      </c>
      <c r="D306" s="88" t="s">
        <v>418</v>
      </c>
      <c r="E306" s="88" t="s">
        <v>419</v>
      </c>
      <c r="F306" s="88" t="s">
        <v>420</v>
      </c>
      <c r="G306" s="88" t="s">
        <v>22</v>
      </c>
      <c r="H306" s="88" t="s">
        <v>62</v>
      </c>
      <c r="I306" s="2"/>
      <c r="J306" s="89"/>
      <c r="K306" s="1"/>
      <c r="L306" s="89"/>
      <c r="M306" s="89"/>
      <c r="N306" s="1">
        <v>6.625</v>
      </c>
      <c r="O306" s="89">
        <f>+$O$1*N306</f>
        <v>477</v>
      </c>
      <c r="P306" s="89"/>
      <c r="Q306" s="1"/>
      <c r="R306" s="89"/>
      <c r="S306" s="89">
        <f t="shared" si="57"/>
        <v>477</v>
      </c>
    </row>
    <row r="307" spans="1:20" ht="12.75" outlineLevel="2">
      <c r="A307" s="88" t="s">
        <v>417</v>
      </c>
      <c r="B307" s="88" t="s">
        <v>333</v>
      </c>
      <c r="C307" s="88" t="s">
        <v>335</v>
      </c>
      <c r="D307" s="88" t="s">
        <v>418</v>
      </c>
      <c r="E307" s="88" t="s">
        <v>419</v>
      </c>
      <c r="F307" s="88" t="s">
        <v>420</v>
      </c>
      <c r="G307" s="88" t="s">
        <v>22</v>
      </c>
      <c r="H307" s="88" t="s">
        <v>24</v>
      </c>
      <c r="I307" s="2"/>
      <c r="J307" s="89"/>
      <c r="K307" s="1"/>
      <c r="L307" s="89"/>
      <c r="M307" s="89"/>
      <c r="N307" s="1"/>
      <c r="O307" s="89"/>
      <c r="P307" s="89"/>
      <c r="Q307" s="1">
        <v>2</v>
      </c>
      <c r="R307" s="89">
        <f>+$R$1*Q307</f>
        <v>6270</v>
      </c>
      <c r="S307" s="89">
        <f t="shared" si="57"/>
        <v>6270</v>
      </c>
      <c r="T307" s="88" t="s">
        <v>421</v>
      </c>
    </row>
    <row r="308" spans="1:19" ht="12.75" outlineLevel="1">
      <c r="A308" s="115" t="s">
        <v>1264</v>
      </c>
      <c r="B308" s="115"/>
      <c r="C308" s="115"/>
      <c r="D308" s="115"/>
      <c r="E308" s="115"/>
      <c r="F308" s="115"/>
      <c r="G308" s="115"/>
      <c r="H308" s="115"/>
      <c r="I308" s="116">
        <f>SUBTOTAL(9,I298:I307)</f>
        <v>126</v>
      </c>
      <c r="J308" s="104">
        <f>SUBTOTAL(9,J298:J307)</f>
        <v>344.507</v>
      </c>
      <c r="K308" s="103"/>
      <c r="L308" s="104">
        <f aca="true" t="shared" si="58" ref="L308:S308">SUBTOTAL(9,L298:L307)</f>
        <v>8.219999999999999</v>
      </c>
      <c r="M308" s="104">
        <f t="shared" si="58"/>
        <v>0</v>
      </c>
      <c r="N308" s="103">
        <f t="shared" si="58"/>
        <v>6.625</v>
      </c>
      <c r="O308" s="104">
        <f t="shared" si="58"/>
        <v>477</v>
      </c>
      <c r="P308" s="104">
        <f t="shared" si="58"/>
        <v>180</v>
      </c>
      <c r="Q308" s="103">
        <f t="shared" si="58"/>
        <v>2</v>
      </c>
      <c r="R308" s="104">
        <f t="shared" si="58"/>
        <v>6270</v>
      </c>
      <c r="S308" s="104">
        <f t="shared" si="58"/>
        <v>7279.727</v>
      </c>
    </row>
    <row r="309" spans="1:19" ht="12.75" outlineLevel="2">
      <c r="A309" s="88" t="s">
        <v>435</v>
      </c>
      <c r="B309" s="88" t="s">
        <v>333</v>
      </c>
      <c r="D309" s="88" t="s">
        <v>436</v>
      </c>
      <c r="E309" s="88" t="s">
        <v>437</v>
      </c>
      <c r="F309" s="88" t="s">
        <v>438</v>
      </c>
      <c r="G309" s="88" t="s">
        <v>8</v>
      </c>
      <c r="H309" s="88" t="s">
        <v>28</v>
      </c>
      <c r="I309" s="2">
        <v>32</v>
      </c>
      <c r="J309" s="89">
        <v>41.07</v>
      </c>
      <c r="K309" s="1">
        <v>0.06</v>
      </c>
      <c r="L309" s="89">
        <v>1.92</v>
      </c>
      <c r="M309" s="89"/>
      <c r="N309" s="1"/>
      <c r="O309" s="89"/>
      <c r="P309" s="89"/>
      <c r="Q309" s="1"/>
      <c r="R309" s="89"/>
      <c r="S309" s="89">
        <f aca="true" t="shared" si="59" ref="S309:S321">+R309+P309+O309+M309+L309+J309</f>
        <v>42.99</v>
      </c>
    </row>
    <row r="310" spans="1:19" ht="12.75" outlineLevel="2">
      <c r="A310" s="88" t="s">
        <v>435</v>
      </c>
      <c r="B310" s="88" t="s">
        <v>333</v>
      </c>
      <c r="D310" s="88" t="s">
        <v>436</v>
      </c>
      <c r="E310" s="88" t="s">
        <v>437</v>
      </c>
      <c r="F310" s="88" t="s">
        <v>438</v>
      </c>
      <c r="G310" s="88" t="s">
        <v>8</v>
      </c>
      <c r="H310" s="88" t="s">
        <v>16</v>
      </c>
      <c r="I310" s="2">
        <v>22</v>
      </c>
      <c r="J310" s="89">
        <v>9.19</v>
      </c>
      <c r="K310" s="1">
        <v>0.06</v>
      </c>
      <c r="L310" s="89">
        <v>1.32</v>
      </c>
      <c r="M310" s="89"/>
      <c r="N310" s="1"/>
      <c r="O310" s="89"/>
      <c r="P310" s="89"/>
      <c r="Q310" s="1"/>
      <c r="R310" s="89"/>
      <c r="S310" s="89">
        <f t="shared" si="59"/>
        <v>10.51</v>
      </c>
    </row>
    <row r="311" spans="1:19" ht="12.75" outlineLevel="2">
      <c r="A311" s="88" t="s">
        <v>435</v>
      </c>
      <c r="B311" s="88" t="s">
        <v>333</v>
      </c>
      <c r="D311" s="88" t="s">
        <v>436</v>
      </c>
      <c r="E311" s="88" t="s">
        <v>437</v>
      </c>
      <c r="F311" s="88" t="s">
        <v>438</v>
      </c>
      <c r="G311" s="88" t="s">
        <v>8</v>
      </c>
      <c r="H311" s="88" t="s">
        <v>18</v>
      </c>
      <c r="I311" s="2">
        <v>66</v>
      </c>
      <c r="J311" s="89">
        <v>66.086</v>
      </c>
      <c r="K311" s="1">
        <v>0.06</v>
      </c>
      <c r="L311" s="89">
        <v>3.96</v>
      </c>
      <c r="M311" s="89"/>
      <c r="N311" s="1"/>
      <c r="O311" s="89"/>
      <c r="P311" s="89"/>
      <c r="Q311" s="1"/>
      <c r="R311" s="89"/>
      <c r="S311" s="89">
        <f t="shared" si="59"/>
        <v>70.04599999999999</v>
      </c>
    </row>
    <row r="312" spans="1:19" ht="12.75" outlineLevel="2">
      <c r="A312" s="88" t="s">
        <v>435</v>
      </c>
      <c r="B312" s="88" t="s">
        <v>333</v>
      </c>
      <c r="D312" s="88" t="s">
        <v>436</v>
      </c>
      <c r="E312" s="88" t="s">
        <v>437</v>
      </c>
      <c r="F312" s="88" t="s">
        <v>438</v>
      </c>
      <c r="G312" s="88" t="s">
        <v>8</v>
      </c>
      <c r="H312" s="88" t="s">
        <v>19</v>
      </c>
      <c r="I312" s="2">
        <v>441</v>
      </c>
      <c r="J312" s="89">
        <v>505.34</v>
      </c>
      <c r="K312" s="1">
        <v>0.06</v>
      </c>
      <c r="L312" s="89">
        <v>26.46</v>
      </c>
      <c r="M312" s="89"/>
      <c r="N312" s="1"/>
      <c r="O312" s="89"/>
      <c r="P312" s="89"/>
      <c r="Q312" s="1"/>
      <c r="R312" s="89"/>
      <c r="S312" s="89">
        <f t="shared" si="59"/>
        <v>531.8</v>
      </c>
    </row>
    <row r="313" spans="1:19" ht="12.75" outlineLevel="2">
      <c r="A313" s="88" t="s">
        <v>435</v>
      </c>
      <c r="B313" s="88" t="s">
        <v>333</v>
      </c>
      <c r="D313" s="88" t="s">
        <v>436</v>
      </c>
      <c r="E313" s="88" t="s">
        <v>437</v>
      </c>
      <c r="F313" s="88" t="s">
        <v>438</v>
      </c>
      <c r="G313" s="88" t="s">
        <v>8</v>
      </c>
      <c r="H313" s="88" t="s">
        <v>29</v>
      </c>
      <c r="I313" s="2">
        <v>5</v>
      </c>
      <c r="J313" s="89">
        <v>3.15</v>
      </c>
      <c r="K313" s="1">
        <v>0.06</v>
      </c>
      <c r="L313" s="89">
        <v>0.3</v>
      </c>
      <c r="M313" s="89"/>
      <c r="N313" s="1"/>
      <c r="O313" s="89"/>
      <c r="P313" s="89"/>
      <c r="Q313" s="1"/>
      <c r="R313" s="89"/>
      <c r="S313" s="89">
        <f t="shared" si="59"/>
        <v>3.4499999999999997</v>
      </c>
    </row>
    <row r="314" spans="1:19" ht="12.75" outlineLevel="2">
      <c r="A314" s="88" t="s">
        <v>435</v>
      </c>
      <c r="B314" s="88" t="s">
        <v>333</v>
      </c>
      <c r="D314" s="88" t="s">
        <v>436</v>
      </c>
      <c r="E314" s="88" t="s">
        <v>437</v>
      </c>
      <c r="F314" s="88" t="s">
        <v>438</v>
      </c>
      <c r="G314" s="88" t="s">
        <v>8</v>
      </c>
      <c r="H314" s="88" t="s">
        <v>31</v>
      </c>
      <c r="I314" s="2">
        <v>207</v>
      </c>
      <c r="J314" s="89">
        <v>61.900999999999996</v>
      </c>
      <c r="K314" s="1">
        <v>0.1</v>
      </c>
      <c r="L314" s="89">
        <v>20.7</v>
      </c>
      <c r="M314" s="89"/>
      <c r="N314" s="1"/>
      <c r="O314" s="89"/>
      <c r="P314" s="89"/>
      <c r="Q314" s="1"/>
      <c r="R314" s="89"/>
      <c r="S314" s="89">
        <f t="shared" si="59"/>
        <v>82.601</v>
      </c>
    </row>
    <row r="315" spans="1:19" ht="12.75" outlineLevel="2">
      <c r="A315" s="88" t="s">
        <v>435</v>
      </c>
      <c r="B315" s="88" t="s">
        <v>333</v>
      </c>
      <c r="D315" s="88" t="s">
        <v>436</v>
      </c>
      <c r="E315" s="88" t="s">
        <v>437</v>
      </c>
      <c r="F315" s="88" t="s">
        <v>438</v>
      </c>
      <c r="G315" s="88" t="s">
        <v>8</v>
      </c>
      <c r="H315" s="88" t="s">
        <v>32</v>
      </c>
      <c r="I315" s="2">
        <v>1</v>
      </c>
      <c r="J315" s="89">
        <v>0.39</v>
      </c>
      <c r="K315" s="1">
        <v>0.06</v>
      </c>
      <c r="L315" s="89">
        <v>0.06</v>
      </c>
      <c r="M315" s="89"/>
      <c r="N315" s="1"/>
      <c r="O315" s="89"/>
      <c r="P315" s="89"/>
      <c r="Q315" s="1"/>
      <c r="R315" s="89"/>
      <c r="S315" s="89">
        <f t="shared" si="59"/>
        <v>0.45</v>
      </c>
    </row>
    <row r="316" spans="1:19" ht="12.75" outlineLevel="2">
      <c r="A316" s="88" t="s">
        <v>435</v>
      </c>
      <c r="B316" s="88" t="s">
        <v>333</v>
      </c>
      <c r="D316" s="88" t="s">
        <v>436</v>
      </c>
      <c r="E316" s="88" t="s">
        <v>437</v>
      </c>
      <c r="F316" s="88" t="s">
        <v>438</v>
      </c>
      <c r="G316" s="88" t="s">
        <v>8</v>
      </c>
      <c r="H316" s="88" t="s">
        <v>21</v>
      </c>
      <c r="I316" s="2">
        <v>538</v>
      </c>
      <c r="J316" s="89">
        <v>161.98800000000003</v>
      </c>
      <c r="K316" s="1">
        <v>0.1</v>
      </c>
      <c r="L316" s="89">
        <v>53.8</v>
      </c>
      <c r="M316" s="89"/>
      <c r="N316" s="1"/>
      <c r="O316" s="89"/>
      <c r="P316" s="89"/>
      <c r="Q316" s="1"/>
      <c r="R316" s="89"/>
      <c r="S316" s="89">
        <f t="shared" si="59"/>
        <v>215.788</v>
      </c>
    </row>
    <row r="317" spans="1:19" ht="12.75" outlineLevel="2">
      <c r="A317" s="88" t="s">
        <v>435</v>
      </c>
      <c r="B317" s="88" t="s">
        <v>333</v>
      </c>
      <c r="D317" s="88" t="s">
        <v>436</v>
      </c>
      <c r="E317" s="88" t="s">
        <v>437</v>
      </c>
      <c r="F317" s="88" t="s">
        <v>438</v>
      </c>
      <c r="G317" s="88" t="s">
        <v>8</v>
      </c>
      <c r="H317" s="88" t="s">
        <v>61</v>
      </c>
      <c r="I317" s="2">
        <v>1</v>
      </c>
      <c r="J317" s="89">
        <v>0.293</v>
      </c>
      <c r="K317" s="1">
        <v>0.06</v>
      </c>
      <c r="L317" s="89">
        <v>0.06</v>
      </c>
      <c r="M317" s="89"/>
      <c r="N317" s="1"/>
      <c r="O317" s="89"/>
      <c r="P317" s="89"/>
      <c r="Q317" s="1"/>
      <c r="R317" s="89"/>
      <c r="S317" s="89">
        <f t="shared" si="59"/>
        <v>0.353</v>
      </c>
    </row>
    <row r="318" spans="1:19" ht="12.75" outlineLevel="2">
      <c r="A318" s="88" t="s">
        <v>435</v>
      </c>
      <c r="B318" s="88" t="s">
        <v>333</v>
      </c>
      <c r="D318" s="88" t="s">
        <v>436</v>
      </c>
      <c r="E318" s="88" t="s">
        <v>437</v>
      </c>
      <c r="F318" s="88" t="s">
        <v>438</v>
      </c>
      <c r="G318" s="88" t="s">
        <v>8</v>
      </c>
      <c r="H318" s="88" t="s">
        <v>9</v>
      </c>
      <c r="I318" s="2">
        <v>1</v>
      </c>
      <c r="J318" s="89">
        <v>10.56</v>
      </c>
      <c r="K318" s="1"/>
      <c r="L318" s="89">
        <v>0</v>
      </c>
      <c r="M318" s="89"/>
      <c r="N318" s="1"/>
      <c r="O318" s="89"/>
      <c r="P318" s="89"/>
      <c r="Q318" s="1"/>
      <c r="R318" s="89"/>
      <c r="S318" s="89">
        <f t="shared" si="59"/>
        <v>10.56</v>
      </c>
    </row>
    <row r="319" spans="1:19" ht="12.75" outlineLevel="2">
      <c r="A319" s="88" t="s">
        <v>435</v>
      </c>
      <c r="B319" s="88" t="s">
        <v>333</v>
      </c>
      <c r="D319" s="88" t="s">
        <v>436</v>
      </c>
      <c r="E319" s="88" t="s">
        <v>437</v>
      </c>
      <c r="F319" s="88" t="s">
        <v>438</v>
      </c>
      <c r="G319" s="88" t="s">
        <v>22</v>
      </c>
      <c r="H319" s="88" t="s">
        <v>23</v>
      </c>
      <c r="I319" s="90"/>
      <c r="J319" s="89"/>
      <c r="L319" s="89"/>
      <c r="M319" s="89"/>
      <c r="N319" s="1"/>
      <c r="O319" s="89"/>
      <c r="P319" s="89">
        <v>180</v>
      </c>
      <c r="Q319" s="1"/>
      <c r="R319" s="89"/>
      <c r="S319" s="89">
        <f t="shared" si="59"/>
        <v>180</v>
      </c>
    </row>
    <row r="320" spans="1:19" ht="12.75" outlineLevel="2">
      <c r="A320" s="88" t="s">
        <v>435</v>
      </c>
      <c r="B320" s="88" t="s">
        <v>333</v>
      </c>
      <c r="D320" s="88" t="s">
        <v>436</v>
      </c>
      <c r="E320" s="88" t="s">
        <v>437</v>
      </c>
      <c r="F320" s="88" t="s">
        <v>438</v>
      </c>
      <c r="G320" s="88" t="s">
        <v>22</v>
      </c>
      <c r="H320" s="88" t="s">
        <v>62</v>
      </c>
      <c r="I320" s="2"/>
      <c r="J320" s="89"/>
      <c r="K320" s="1"/>
      <c r="L320" s="89"/>
      <c r="M320" s="89"/>
      <c r="N320" s="1">
        <v>129.36854838709678</v>
      </c>
      <c r="O320" s="89">
        <f>+$O$1*N320</f>
        <v>9314.535483870968</v>
      </c>
      <c r="P320" s="89"/>
      <c r="Q320" s="1"/>
      <c r="R320" s="89"/>
      <c r="S320" s="89">
        <f t="shared" si="59"/>
        <v>9314.535483870968</v>
      </c>
    </row>
    <row r="321" spans="1:20" ht="12.75" outlineLevel="2">
      <c r="A321" s="88" t="s">
        <v>435</v>
      </c>
      <c r="B321" s="88" t="s">
        <v>333</v>
      </c>
      <c r="D321" s="88" t="s">
        <v>436</v>
      </c>
      <c r="E321" s="88" t="s">
        <v>437</v>
      </c>
      <c r="F321" s="88" t="s">
        <v>438</v>
      </c>
      <c r="G321" s="88" t="s">
        <v>22</v>
      </c>
      <c r="H321" s="88" t="s">
        <v>24</v>
      </c>
      <c r="I321" s="2"/>
      <c r="J321" s="89"/>
      <c r="K321" s="1"/>
      <c r="L321" s="89"/>
      <c r="M321" s="89"/>
      <c r="N321" s="1"/>
      <c r="O321" s="89"/>
      <c r="P321" s="89"/>
      <c r="Q321" s="1">
        <v>2</v>
      </c>
      <c r="R321" s="89">
        <f>+$R$1*Q321</f>
        <v>6270</v>
      </c>
      <c r="S321" s="89">
        <f t="shared" si="59"/>
        <v>6270</v>
      </c>
      <c r="T321" s="88" t="s">
        <v>439</v>
      </c>
    </row>
    <row r="322" spans="1:19" ht="12.75" outlineLevel="1">
      <c r="A322" s="115" t="s">
        <v>1268</v>
      </c>
      <c r="B322" s="115"/>
      <c r="C322" s="115"/>
      <c r="D322" s="115"/>
      <c r="E322" s="115"/>
      <c r="F322" s="115"/>
      <c r="G322" s="115"/>
      <c r="H322" s="115"/>
      <c r="I322" s="116">
        <f>SUBTOTAL(9,I309:I321)</f>
        <v>1314</v>
      </c>
      <c r="J322" s="104">
        <f>SUBTOTAL(9,J309:J321)</f>
        <v>859.9679999999998</v>
      </c>
      <c r="K322" s="103"/>
      <c r="L322" s="104">
        <f aca="true" t="shared" si="60" ref="L322:S322">SUBTOTAL(9,L309:L321)</f>
        <v>108.58</v>
      </c>
      <c r="M322" s="104">
        <f t="shared" si="60"/>
        <v>0</v>
      </c>
      <c r="N322" s="103">
        <f t="shared" si="60"/>
        <v>129.36854838709678</v>
      </c>
      <c r="O322" s="104">
        <f t="shared" si="60"/>
        <v>9314.535483870968</v>
      </c>
      <c r="P322" s="104">
        <f t="shared" si="60"/>
        <v>180</v>
      </c>
      <c r="Q322" s="103">
        <f t="shared" si="60"/>
        <v>2</v>
      </c>
      <c r="R322" s="104">
        <f t="shared" si="60"/>
        <v>6270</v>
      </c>
      <c r="S322" s="104">
        <f t="shared" si="60"/>
        <v>16733.08348387097</v>
      </c>
    </row>
    <row r="323" spans="1:19" ht="12.75">
      <c r="A323" s="115" t="s">
        <v>1014</v>
      </c>
      <c r="B323" s="115"/>
      <c r="C323" s="115"/>
      <c r="D323" s="115"/>
      <c r="E323" s="115"/>
      <c r="F323" s="115"/>
      <c r="G323" s="115"/>
      <c r="H323" s="115"/>
      <c r="I323" s="116">
        <f>SUBTOTAL(9,I3:I321)</f>
        <v>689639</v>
      </c>
      <c r="J323" s="104">
        <f>SUBTOTAL(9,J3:J321)</f>
        <v>309338.08300000016</v>
      </c>
      <c r="K323" s="103"/>
      <c r="L323" s="104">
        <f aca="true" t="shared" si="61" ref="L323:S323">SUBTOTAL(9,L3:L321)</f>
        <v>28969.68999999999</v>
      </c>
      <c r="M323" s="104">
        <f t="shared" si="61"/>
        <v>24101.71</v>
      </c>
      <c r="N323" s="103">
        <f t="shared" si="61"/>
        <v>266.2498387096774</v>
      </c>
      <c r="O323" s="104">
        <f t="shared" si="61"/>
        <v>19169.988387096775</v>
      </c>
      <c r="P323" s="104">
        <f t="shared" si="61"/>
        <v>4425</v>
      </c>
      <c r="Q323" s="103">
        <f t="shared" si="61"/>
        <v>24.257399999999997</v>
      </c>
      <c r="R323" s="104">
        <f t="shared" si="61"/>
        <v>76046.949</v>
      </c>
      <c r="S323" s="104">
        <f t="shared" si="61"/>
        <v>462051.4203870967</v>
      </c>
    </row>
    <row r="324" ht="12.75" customHeight="1" hidden="1"/>
    <row r="325" ht="12.75" customHeight="1" hidden="1"/>
    <row r="326" ht="12.75" customHeight="1" hidden="1"/>
    <row r="327" ht="12.75" customHeight="1" hidden="1"/>
  </sheetData>
  <printOptions/>
  <pageMargins left="0" right="0" top="0" bottom="0" header="0" footer="0"/>
  <pageSetup fitToHeight="0" fitToWidth="0" horizontalDpi="600" verticalDpi="600" orientation="landscape" pageOrder="overThenDown" paperSize="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:IV16384"/>
    </sheetView>
  </sheetViews>
  <sheetFormatPr defaultColWidth="10.00390625" defaultRowHeight="12.75" customHeight="1" outlineLevelRow="2"/>
  <cols>
    <col min="1" max="1" width="7.8515625" style="88" bestFit="1" customWidth="1"/>
    <col min="2" max="2" width="5.8515625" style="88" bestFit="1" customWidth="1"/>
    <col min="3" max="3" width="8.8515625" style="88" bestFit="1" customWidth="1"/>
    <col min="4" max="4" width="27.421875" style="88" bestFit="1" customWidth="1"/>
    <col min="5" max="5" width="10.00390625" style="88" customWidth="1"/>
    <col min="6" max="6" width="10.140625" style="88" bestFit="1" customWidth="1"/>
    <col min="7" max="7" width="10.00390625" style="88" customWidth="1"/>
    <col min="8" max="8" width="18.8515625" style="88" bestFit="1" customWidth="1"/>
    <col min="9" max="9" width="7.8515625" style="88" bestFit="1" customWidth="1"/>
    <col min="10" max="10" width="10.00390625" style="88" bestFit="1" customWidth="1"/>
    <col min="11" max="12" width="10.28125" style="88" bestFit="1" customWidth="1"/>
    <col min="13" max="13" width="9.00390625" style="88" bestFit="1" customWidth="1"/>
    <col min="14" max="14" width="9.8515625" style="88" bestFit="1" customWidth="1"/>
    <col min="15" max="15" width="10.421875" style="88" bestFit="1" customWidth="1"/>
    <col min="16" max="17" width="9.8515625" style="88" bestFit="1" customWidth="1"/>
    <col min="18" max="18" width="9.140625" style="88" bestFit="1" customWidth="1"/>
    <col min="19" max="19" width="10.140625" style="88" bestFit="1" customWidth="1"/>
    <col min="20" max="20" width="11.140625" style="88" bestFit="1" customWidth="1"/>
    <col min="21" max="21" width="5.8515625" style="88" bestFit="1" customWidth="1"/>
    <col min="22" max="16384" width="10.00390625" style="88" customWidth="1"/>
  </cols>
  <sheetData>
    <row r="1" spans="1:18" ht="12.75" customHeight="1">
      <c r="A1" s="131" t="s">
        <v>1274</v>
      </c>
      <c r="B1" s="132"/>
      <c r="C1" s="132"/>
      <c r="D1" s="133"/>
      <c r="N1" s="88" t="s">
        <v>1016</v>
      </c>
      <c r="O1" s="105">
        <v>72</v>
      </c>
      <c r="Q1" s="88" t="s">
        <v>1016</v>
      </c>
      <c r="R1" s="105">
        <v>3135</v>
      </c>
    </row>
    <row r="2" spans="1:21" ht="31.5" customHeight="1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6" t="s">
        <v>6</v>
      </c>
      <c r="H2" s="106" t="s">
        <v>7</v>
      </c>
      <c r="I2" s="107" t="s">
        <v>921</v>
      </c>
      <c r="J2" s="108" t="s">
        <v>8</v>
      </c>
      <c r="K2" s="109" t="s">
        <v>922</v>
      </c>
      <c r="L2" s="108" t="s">
        <v>923</v>
      </c>
      <c r="M2" s="108" t="s">
        <v>924</v>
      </c>
      <c r="N2" s="109" t="s">
        <v>925</v>
      </c>
      <c r="O2" s="108" t="s">
        <v>926</v>
      </c>
      <c r="P2" s="108" t="s">
        <v>927</v>
      </c>
      <c r="Q2" s="109" t="s">
        <v>928</v>
      </c>
      <c r="R2" s="108" t="s">
        <v>24</v>
      </c>
      <c r="S2" s="108" t="s">
        <v>929</v>
      </c>
      <c r="T2" s="109" t="s">
        <v>930</v>
      </c>
      <c r="U2" s="107" t="s">
        <v>931</v>
      </c>
    </row>
    <row r="3" spans="1:21" ht="12.75" outlineLevel="2">
      <c r="A3" s="110" t="s">
        <v>468</v>
      </c>
      <c r="B3" s="110" t="s">
        <v>467</v>
      </c>
      <c r="C3" s="110"/>
      <c r="D3" s="110" t="s">
        <v>469</v>
      </c>
      <c r="E3" s="110" t="s">
        <v>470</v>
      </c>
      <c r="F3" s="110" t="s">
        <v>471</v>
      </c>
      <c r="G3" s="110" t="s">
        <v>8</v>
      </c>
      <c r="H3" s="110" t="s">
        <v>28</v>
      </c>
      <c r="I3" s="111">
        <v>213</v>
      </c>
      <c r="J3" s="112">
        <v>308.34</v>
      </c>
      <c r="K3" s="113">
        <v>0.06</v>
      </c>
      <c r="L3" s="112">
        <v>12.78</v>
      </c>
      <c r="M3" s="112"/>
      <c r="N3" s="113"/>
      <c r="O3" s="112"/>
      <c r="P3" s="112"/>
      <c r="Q3" s="113"/>
      <c r="R3" s="112"/>
      <c r="S3" s="112">
        <f aca="true" t="shared" si="0" ref="S3:S13">+R3+P3+O3+M3+L3+J3</f>
        <v>321.11999999999995</v>
      </c>
      <c r="T3" s="110"/>
      <c r="U3" s="110"/>
    </row>
    <row r="4" spans="1:19" ht="12.75" outlineLevel="2">
      <c r="A4" s="88" t="s">
        <v>468</v>
      </c>
      <c r="B4" s="88" t="s">
        <v>467</v>
      </c>
      <c r="D4" s="88" t="s">
        <v>469</v>
      </c>
      <c r="E4" s="88" t="s">
        <v>470</v>
      </c>
      <c r="F4" s="88" t="s">
        <v>471</v>
      </c>
      <c r="G4" s="88" t="s">
        <v>8</v>
      </c>
      <c r="H4" s="88" t="s">
        <v>16</v>
      </c>
      <c r="I4" s="2">
        <v>1</v>
      </c>
      <c r="J4" s="89">
        <v>0.58</v>
      </c>
      <c r="K4" s="1">
        <v>0.06</v>
      </c>
      <c r="L4" s="89">
        <v>0.06</v>
      </c>
      <c r="M4" s="89"/>
      <c r="N4" s="1"/>
      <c r="O4" s="89"/>
      <c r="P4" s="89"/>
      <c r="Q4" s="1"/>
      <c r="R4" s="89"/>
      <c r="S4" s="89">
        <f t="shared" si="0"/>
        <v>0.6399999999999999</v>
      </c>
    </row>
    <row r="5" spans="1:19" ht="12.75" outlineLevel="2">
      <c r="A5" s="88" t="s">
        <v>468</v>
      </c>
      <c r="B5" s="88" t="s">
        <v>467</v>
      </c>
      <c r="D5" s="88" t="s">
        <v>469</v>
      </c>
      <c r="E5" s="88" t="s">
        <v>470</v>
      </c>
      <c r="F5" s="88" t="s">
        <v>471</v>
      </c>
      <c r="G5" s="88" t="s">
        <v>8</v>
      </c>
      <c r="H5" s="88" t="s">
        <v>18</v>
      </c>
      <c r="I5" s="2">
        <v>4</v>
      </c>
      <c r="J5" s="89">
        <v>16.5</v>
      </c>
      <c r="K5" s="1">
        <v>0.06</v>
      </c>
      <c r="L5" s="89">
        <v>0.24</v>
      </c>
      <c r="M5" s="89"/>
      <c r="N5" s="1"/>
      <c r="O5" s="89"/>
      <c r="P5" s="89"/>
      <c r="Q5" s="1"/>
      <c r="R5" s="89"/>
      <c r="S5" s="89">
        <f t="shared" si="0"/>
        <v>16.74</v>
      </c>
    </row>
    <row r="6" spans="1:19" ht="12.75" outlineLevel="2">
      <c r="A6" s="88" t="s">
        <v>468</v>
      </c>
      <c r="B6" s="88" t="s">
        <v>467</v>
      </c>
      <c r="D6" s="88" t="s">
        <v>469</v>
      </c>
      <c r="E6" s="88" t="s">
        <v>470</v>
      </c>
      <c r="F6" s="88" t="s">
        <v>471</v>
      </c>
      <c r="G6" s="88" t="s">
        <v>8</v>
      </c>
      <c r="H6" s="88" t="s">
        <v>19</v>
      </c>
      <c r="I6" s="2">
        <v>26</v>
      </c>
      <c r="J6" s="89">
        <v>50.21</v>
      </c>
      <c r="K6" s="1">
        <v>0.06</v>
      </c>
      <c r="L6" s="89">
        <v>1.5</v>
      </c>
      <c r="M6" s="89"/>
      <c r="N6" s="1"/>
      <c r="O6" s="89"/>
      <c r="P6" s="89"/>
      <c r="Q6" s="1"/>
      <c r="R6" s="89"/>
      <c r="S6" s="89">
        <f t="shared" si="0"/>
        <v>51.71</v>
      </c>
    </row>
    <row r="7" spans="1:19" ht="12.75" outlineLevel="2">
      <c r="A7" s="88" t="s">
        <v>468</v>
      </c>
      <c r="B7" s="88" t="s">
        <v>467</v>
      </c>
      <c r="D7" s="88" t="s">
        <v>469</v>
      </c>
      <c r="E7" s="88" t="s">
        <v>470</v>
      </c>
      <c r="F7" s="88" t="s">
        <v>471</v>
      </c>
      <c r="G7" s="88" t="s">
        <v>8</v>
      </c>
      <c r="H7" s="88" t="s">
        <v>52</v>
      </c>
      <c r="I7" s="2">
        <v>4</v>
      </c>
      <c r="J7" s="89">
        <v>2.52</v>
      </c>
      <c r="K7" s="1">
        <v>0.06</v>
      </c>
      <c r="L7" s="89">
        <v>0.24</v>
      </c>
      <c r="M7" s="89"/>
      <c r="N7" s="1"/>
      <c r="O7" s="89"/>
      <c r="P7" s="89"/>
      <c r="Q7" s="1"/>
      <c r="R7" s="89"/>
      <c r="S7" s="89">
        <f t="shared" si="0"/>
        <v>2.76</v>
      </c>
    </row>
    <row r="8" spans="1:19" ht="12.75" outlineLevel="2">
      <c r="A8" s="88" t="s">
        <v>468</v>
      </c>
      <c r="B8" s="88" t="s">
        <v>467</v>
      </c>
      <c r="D8" s="88" t="s">
        <v>469</v>
      </c>
      <c r="E8" s="88" t="s">
        <v>470</v>
      </c>
      <c r="F8" s="88" t="s">
        <v>471</v>
      </c>
      <c r="G8" s="88" t="s">
        <v>8</v>
      </c>
      <c r="H8" s="88" t="s">
        <v>32</v>
      </c>
      <c r="I8" s="2">
        <v>60</v>
      </c>
      <c r="J8" s="89">
        <v>34.92</v>
      </c>
      <c r="K8" s="1">
        <v>0.06</v>
      </c>
      <c r="L8" s="89">
        <v>3.6</v>
      </c>
      <c r="M8" s="89"/>
      <c r="N8" s="1"/>
      <c r="O8" s="89"/>
      <c r="P8" s="89"/>
      <c r="Q8" s="1"/>
      <c r="R8" s="89"/>
      <c r="S8" s="89">
        <f t="shared" si="0"/>
        <v>38.52</v>
      </c>
    </row>
    <row r="9" spans="1:19" ht="12.75" outlineLevel="2">
      <c r="A9" s="88" t="s">
        <v>468</v>
      </c>
      <c r="B9" s="88" t="s">
        <v>467</v>
      </c>
      <c r="D9" s="88" t="s">
        <v>469</v>
      </c>
      <c r="E9" s="88" t="s">
        <v>470</v>
      </c>
      <c r="F9" s="88" t="s">
        <v>471</v>
      </c>
      <c r="G9" s="88" t="s">
        <v>8</v>
      </c>
      <c r="H9" s="88" t="s">
        <v>20</v>
      </c>
      <c r="I9" s="2">
        <v>97</v>
      </c>
      <c r="J9" s="89">
        <v>219.03</v>
      </c>
      <c r="K9" s="1">
        <v>0.06</v>
      </c>
      <c r="L9" s="89">
        <v>5.82</v>
      </c>
      <c r="M9" s="89"/>
      <c r="N9" s="1"/>
      <c r="O9" s="89"/>
      <c r="P9" s="89"/>
      <c r="Q9" s="1"/>
      <c r="R9" s="89"/>
      <c r="S9" s="89">
        <f t="shared" si="0"/>
        <v>224.85</v>
      </c>
    </row>
    <row r="10" spans="1:19" ht="12.75" outlineLevel="2">
      <c r="A10" s="88" t="s">
        <v>468</v>
      </c>
      <c r="B10" s="88" t="s">
        <v>467</v>
      </c>
      <c r="D10" s="88" t="s">
        <v>469</v>
      </c>
      <c r="E10" s="88" t="s">
        <v>470</v>
      </c>
      <c r="F10" s="88" t="s">
        <v>471</v>
      </c>
      <c r="G10" s="88" t="s">
        <v>8</v>
      </c>
      <c r="H10" s="88" t="s">
        <v>21</v>
      </c>
      <c r="I10" s="2">
        <v>1</v>
      </c>
      <c r="J10" s="89">
        <v>0.293</v>
      </c>
      <c r="K10" s="1">
        <v>0.1</v>
      </c>
      <c r="L10" s="89">
        <v>0.1</v>
      </c>
      <c r="M10" s="89"/>
      <c r="N10" s="1"/>
      <c r="O10" s="89"/>
      <c r="P10" s="89"/>
      <c r="Q10" s="1"/>
      <c r="R10" s="89"/>
      <c r="S10" s="89">
        <f t="shared" si="0"/>
        <v>0.393</v>
      </c>
    </row>
    <row r="11" spans="1:19" ht="12.75" outlineLevel="2">
      <c r="A11" s="88" t="s">
        <v>468</v>
      </c>
      <c r="B11" s="88" t="s">
        <v>467</v>
      </c>
      <c r="D11" s="88" t="s">
        <v>469</v>
      </c>
      <c r="E11" s="88" t="s">
        <v>470</v>
      </c>
      <c r="F11" s="88" t="s">
        <v>471</v>
      </c>
      <c r="G11" s="88" t="s">
        <v>22</v>
      </c>
      <c r="H11" s="88" t="s">
        <v>23</v>
      </c>
      <c r="I11" s="90"/>
      <c r="J11" s="89"/>
      <c r="L11" s="89"/>
      <c r="M11" s="89"/>
      <c r="N11" s="1"/>
      <c r="O11" s="89"/>
      <c r="P11" s="89">
        <v>180</v>
      </c>
      <c r="Q11" s="1"/>
      <c r="R11" s="89"/>
      <c r="S11" s="89">
        <f t="shared" si="0"/>
        <v>180</v>
      </c>
    </row>
    <row r="12" spans="1:19" ht="12.75" outlineLevel="2">
      <c r="A12" s="88" t="s">
        <v>468</v>
      </c>
      <c r="B12" s="88" t="s">
        <v>467</v>
      </c>
      <c r="D12" s="88" t="s">
        <v>469</v>
      </c>
      <c r="E12" s="88" t="s">
        <v>470</v>
      </c>
      <c r="F12" s="88" t="s">
        <v>471</v>
      </c>
      <c r="G12" s="88" t="s">
        <v>22</v>
      </c>
      <c r="H12" s="88" t="s">
        <v>62</v>
      </c>
      <c r="I12" s="2"/>
      <c r="J12" s="89"/>
      <c r="K12" s="1"/>
      <c r="L12" s="89"/>
      <c r="M12" s="89"/>
      <c r="N12" s="1">
        <v>10.948225806451612</v>
      </c>
      <c r="O12" s="89">
        <f>+$O$1*N12</f>
        <v>788.2722580645161</v>
      </c>
      <c r="P12" s="89"/>
      <c r="Q12" s="1"/>
      <c r="R12" s="89"/>
      <c r="S12" s="89">
        <f t="shared" si="0"/>
        <v>788.2722580645161</v>
      </c>
    </row>
    <row r="13" spans="1:20" ht="12.75" outlineLevel="2">
      <c r="A13" s="88" t="s">
        <v>468</v>
      </c>
      <c r="B13" s="88" t="s">
        <v>467</v>
      </c>
      <c r="D13" s="88" t="s">
        <v>469</v>
      </c>
      <c r="E13" s="88" t="s">
        <v>470</v>
      </c>
      <c r="F13" s="88" t="s">
        <v>471</v>
      </c>
      <c r="G13" s="88" t="s">
        <v>22</v>
      </c>
      <c r="H13" s="88" t="s">
        <v>24</v>
      </c>
      <c r="I13" s="2"/>
      <c r="J13" s="89"/>
      <c r="K13" s="1"/>
      <c r="L13" s="89"/>
      <c r="M13" s="89"/>
      <c r="N13" s="1"/>
      <c r="O13" s="89"/>
      <c r="P13" s="89"/>
      <c r="Q13" s="1">
        <v>2</v>
      </c>
      <c r="R13" s="89">
        <f>+$R$1*Q13</f>
        <v>6270</v>
      </c>
      <c r="S13" s="89">
        <f t="shared" si="0"/>
        <v>6270</v>
      </c>
      <c r="T13" s="88" t="s">
        <v>472</v>
      </c>
    </row>
    <row r="14" spans="1:19" ht="12.75" outlineLevel="1">
      <c r="A14" s="114" t="s">
        <v>1283</v>
      </c>
      <c r="B14" s="115"/>
      <c r="C14" s="115"/>
      <c r="D14" s="115"/>
      <c r="E14" s="115"/>
      <c r="F14" s="115"/>
      <c r="G14" s="115"/>
      <c r="H14" s="115"/>
      <c r="I14" s="116">
        <f>SUBTOTAL(9,I3:I13)</f>
        <v>406</v>
      </c>
      <c r="J14" s="104">
        <f>SUBTOTAL(9,J3:J13)</f>
        <v>632.3929999999999</v>
      </c>
      <c r="K14" s="103"/>
      <c r="L14" s="104">
        <f aca="true" t="shared" si="1" ref="L14:S14">SUBTOTAL(9,L3:L13)</f>
        <v>24.340000000000003</v>
      </c>
      <c r="M14" s="104">
        <f t="shared" si="1"/>
        <v>0</v>
      </c>
      <c r="N14" s="103">
        <f t="shared" si="1"/>
        <v>10.948225806451612</v>
      </c>
      <c r="O14" s="104">
        <f t="shared" si="1"/>
        <v>788.2722580645161</v>
      </c>
      <c r="P14" s="104">
        <f t="shared" si="1"/>
        <v>180</v>
      </c>
      <c r="Q14" s="103">
        <f t="shared" si="1"/>
        <v>2</v>
      </c>
      <c r="R14" s="104">
        <f t="shared" si="1"/>
        <v>6270</v>
      </c>
      <c r="S14" s="104">
        <f t="shared" si="1"/>
        <v>7895.005258064516</v>
      </c>
    </row>
    <row r="15" spans="1:19" ht="12.75">
      <c r="A15" s="114" t="s">
        <v>1014</v>
      </c>
      <c r="B15" s="115"/>
      <c r="C15" s="115"/>
      <c r="D15" s="115"/>
      <c r="E15" s="115"/>
      <c r="F15" s="115"/>
      <c r="G15" s="115"/>
      <c r="H15" s="115"/>
      <c r="I15" s="116">
        <f>SUBTOTAL(9,I3:I13)</f>
        <v>406</v>
      </c>
      <c r="J15" s="104">
        <f>SUBTOTAL(9,J3:J13)</f>
        <v>632.3929999999999</v>
      </c>
      <c r="K15" s="103"/>
      <c r="L15" s="104">
        <f aca="true" t="shared" si="2" ref="L15:S15">SUBTOTAL(9,L3:L13)</f>
        <v>24.340000000000003</v>
      </c>
      <c r="M15" s="104">
        <f t="shared" si="2"/>
        <v>0</v>
      </c>
      <c r="N15" s="103">
        <f t="shared" si="2"/>
        <v>10.948225806451612</v>
      </c>
      <c r="O15" s="104">
        <f t="shared" si="2"/>
        <v>788.2722580645161</v>
      </c>
      <c r="P15" s="104">
        <f t="shared" si="2"/>
        <v>180</v>
      </c>
      <c r="Q15" s="103">
        <f t="shared" si="2"/>
        <v>2</v>
      </c>
      <c r="R15" s="104">
        <f t="shared" si="2"/>
        <v>6270</v>
      </c>
      <c r="S15" s="104">
        <f t="shared" si="2"/>
        <v>7895.005258064516</v>
      </c>
    </row>
  </sheetData>
  <mergeCells count="1">
    <mergeCell ref="A1:D1"/>
  </mergeCells>
  <printOptions/>
  <pageMargins left="0" right="0" top="0" bottom="0" header="0" footer="0"/>
  <pageSetup fitToHeight="0" fitToWidth="0"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85"/>
  <sheetViews>
    <sheetView workbookViewId="0" topLeftCell="I247">
      <selection activeCell="A1" sqref="A1:IV16384"/>
    </sheetView>
  </sheetViews>
  <sheetFormatPr defaultColWidth="10.00390625" defaultRowHeight="12.75" customHeight="1" outlineLevelRow="2"/>
  <cols>
    <col min="1" max="1" width="7.8515625" style="88" bestFit="1" customWidth="1"/>
    <col min="2" max="2" width="9.421875" style="88" bestFit="1" customWidth="1"/>
    <col min="3" max="3" width="23.421875" style="88" customWidth="1"/>
    <col min="4" max="4" width="30.7109375" style="88" customWidth="1"/>
    <col min="5" max="5" width="10.00390625" style="88" customWidth="1"/>
    <col min="6" max="6" width="10.7109375" style="88" customWidth="1"/>
    <col min="7" max="7" width="10.00390625" style="88" customWidth="1"/>
    <col min="8" max="8" width="23.00390625" style="88" bestFit="1" customWidth="1"/>
    <col min="9" max="9" width="7.8515625" style="88" customWidth="1"/>
    <col min="10" max="10" width="10.00390625" style="88" customWidth="1"/>
    <col min="11" max="12" width="10.28125" style="88" customWidth="1"/>
    <col min="13" max="13" width="9.00390625" style="88" customWidth="1"/>
    <col min="14" max="14" width="9.8515625" style="88" customWidth="1"/>
    <col min="15" max="15" width="10.421875" style="88" bestFit="1" customWidth="1"/>
    <col min="16" max="17" width="9.8515625" style="88" bestFit="1" customWidth="1"/>
    <col min="18" max="19" width="11.140625" style="88" bestFit="1" customWidth="1"/>
    <col min="20" max="20" width="12.7109375" style="88" bestFit="1" customWidth="1"/>
    <col min="21" max="21" width="61.421875" style="88" bestFit="1" customWidth="1"/>
    <col min="22" max="16384" width="10.00390625" style="88" customWidth="1"/>
  </cols>
  <sheetData>
    <row r="1" spans="1:18" ht="12.75" customHeight="1">
      <c r="A1" s="131" t="s">
        <v>1274</v>
      </c>
      <c r="B1" s="132"/>
      <c r="C1" s="132"/>
      <c r="D1" s="133"/>
      <c r="N1" s="88" t="s">
        <v>1016</v>
      </c>
      <c r="O1" s="105">
        <v>72</v>
      </c>
      <c r="Q1" s="88" t="s">
        <v>1016</v>
      </c>
      <c r="R1" s="105">
        <v>3135</v>
      </c>
    </row>
    <row r="2" spans="1:21" ht="31.5" customHeight="1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6" t="s">
        <v>6</v>
      </c>
      <c r="H2" s="106" t="s">
        <v>7</v>
      </c>
      <c r="I2" s="107" t="s">
        <v>921</v>
      </c>
      <c r="J2" s="108" t="s">
        <v>8</v>
      </c>
      <c r="K2" s="109" t="s">
        <v>922</v>
      </c>
      <c r="L2" s="108" t="s">
        <v>923</v>
      </c>
      <c r="M2" s="108" t="s">
        <v>924</v>
      </c>
      <c r="N2" s="109" t="s">
        <v>925</v>
      </c>
      <c r="O2" s="108" t="s">
        <v>926</v>
      </c>
      <c r="P2" s="108" t="s">
        <v>927</v>
      </c>
      <c r="Q2" s="109" t="s">
        <v>928</v>
      </c>
      <c r="R2" s="108" t="s">
        <v>24</v>
      </c>
      <c r="S2" s="108" t="s">
        <v>929</v>
      </c>
      <c r="T2" s="109" t="s">
        <v>930</v>
      </c>
      <c r="U2" s="107" t="s">
        <v>931</v>
      </c>
    </row>
    <row r="3" spans="1:21" ht="12.75" outlineLevel="2">
      <c r="A3" s="110" t="s">
        <v>499</v>
      </c>
      <c r="B3" s="110" t="s">
        <v>473</v>
      </c>
      <c r="C3" s="110" t="s">
        <v>493</v>
      </c>
      <c r="D3" s="110" t="s">
        <v>500</v>
      </c>
      <c r="E3" s="110" t="s">
        <v>123</v>
      </c>
      <c r="F3" s="110" t="s">
        <v>501</v>
      </c>
      <c r="G3" s="110" t="s">
        <v>8</v>
      </c>
      <c r="H3" s="110" t="s">
        <v>16</v>
      </c>
      <c r="I3" s="111">
        <v>11</v>
      </c>
      <c r="J3" s="112">
        <v>4.51</v>
      </c>
      <c r="K3" s="113">
        <v>0.06</v>
      </c>
      <c r="L3" s="112">
        <v>0.66</v>
      </c>
      <c r="M3" s="112"/>
      <c r="N3" s="113"/>
      <c r="O3" s="112"/>
      <c r="P3" s="112"/>
      <c r="Q3" s="113"/>
      <c r="R3" s="112"/>
      <c r="S3" s="112">
        <f>+R3+P3+O3+M3+L3+J3</f>
        <v>5.17</v>
      </c>
      <c r="T3" s="110"/>
      <c r="U3" s="110"/>
    </row>
    <row r="4" spans="1:19" ht="12.75" outlineLevel="2">
      <c r="A4" s="88" t="s">
        <v>499</v>
      </c>
      <c r="B4" s="88" t="s">
        <v>473</v>
      </c>
      <c r="C4" s="88" t="s">
        <v>493</v>
      </c>
      <c r="D4" s="88" t="s">
        <v>500</v>
      </c>
      <c r="E4" s="88" t="s">
        <v>123</v>
      </c>
      <c r="F4" s="88" t="s">
        <v>501</v>
      </c>
      <c r="G4" s="88" t="s">
        <v>8</v>
      </c>
      <c r="H4" s="88" t="s">
        <v>19</v>
      </c>
      <c r="I4" s="2">
        <v>5</v>
      </c>
      <c r="J4" s="89">
        <v>18.41</v>
      </c>
      <c r="K4" s="1">
        <v>0.06</v>
      </c>
      <c r="L4" s="89">
        <v>0.3</v>
      </c>
      <c r="M4" s="89"/>
      <c r="N4" s="1"/>
      <c r="O4" s="89"/>
      <c r="P4" s="89"/>
      <c r="Q4" s="1"/>
      <c r="R4" s="89"/>
      <c r="S4" s="89">
        <f>+R4+P4+O4+M4+L4+J4</f>
        <v>18.71</v>
      </c>
    </row>
    <row r="5" spans="1:19" ht="12.75" outlineLevel="2">
      <c r="A5" s="88" t="s">
        <v>499</v>
      </c>
      <c r="B5" s="88" t="s">
        <v>473</v>
      </c>
      <c r="C5" s="88" t="s">
        <v>493</v>
      </c>
      <c r="D5" s="88" t="s">
        <v>500</v>
      </c>
      <c r="E5" s="88" t="s">
        <v>123</v>
      </c>
      <c r="F5" s="88" t="s">
        <v>501</v>
      </c>
      <c r="G5" s="88" t="s">
        <v>8</v>
      </c>
      <c r="H5" s="88" t="s">
        <v>21</v>
      </c>
      <c r="I5" s="2">
        <v>2</v>
      </c>
      <c r="J5" s="89">
        <v>0.586</v>
      </c>
      <c r="K5" s="1">
        <v>0.1</v>
      </c>
      <c r="L5" s="89">
        <v>0.2</v>
      </c>
      <c r="M5" s="89"/>
      <c r="N5" s="1"/>
      <c r="O5" s="89"/>
      <c r="P5" s="89"/>
      <c r="Q5" s="1"/>
      <c r="R5" s="89"/>
      <c r="S5" s="89">
        <f>+R5+P5+O5+M5+L5+J5</f>
        <v>0.786</v>
      </c>
    </row>
    <row r="6" spans="1:19" ht="12.75" outlineLevel="2">
      <c r="A6" s="88" t="s">
        <v>499</v>
      </c>
      <c r="B6" s="88" t="s">
        <v>473</v>
      </c>
      <c r="C6" s="88" t="s">
        <v>493</v>
      </c>
      <c r="D6" s="88" t="s">
        <v>500</v>
      </c>
      <c r="E6" s="88" t="s">
        <v>123</v>
      </c>
      <c r="F6" s="88" t="s">
        <v>501</v>
      </c>
      <c r="G6" s="88" t="s">
        <v>22</v>
      </c>
      <c r="H6" s="88" t="s">
        <v>23</v>
      </c>
      <c r="I6" s="90"/>
      <c r="J6" s="89"/>
      <c r="L6" s="89"/>
      <c r="M6" s="89"/>
      <c r="N6" s="1"/>
      <c r="O6" s="89"/>
      <c r="P6" s="89">
        <v>90</v>
      </c>
      <c r="Q6" s="1"/>
      <c r="R6" s="89"/>
      <c r="S6" s="89">
        <f>+R6+P6+O6+M6+L6+J6</f>
        <v>90</v>
      </c>
    </row>
    <row r="7" spans="1:20" ht="12.75" outlineLevel="2">
      <c r="A7" s="88" t="s">
        <v>499</v>
      </c>
      <c r="B7" s="88" t="s">
        <v>473</v>
      </c>
      <c r="C7" s="88" t="s">
        <v>493</v>
      </c>
      <c r="D7" s="88" t="s">
        <v>500</v>
      </c>
      <c r="E7" s="88" t="s">
        <v>123</v>
      </c>
      <c r="F7" s="88" t="s">
        <v>501</v>
      </c>
      <c r="G7" s="88" t="s">
        <v>22</v>
      </c>
      <c r="H7" s="88" t="s">
        <v>24</v>
      </c>
      <c r="I7" s="2"/>
      <c r="J7" s="89"/>
      <c r="K7" s="1"/>
      <c r="L7" s="89"/>
      <c r="M7" s="89"/>
      <c r="N7" s="1"/>
      <c r="O7" s="89"/>
      <c r="P7" s="89"/>
      <c r="Q7" s="1">
        <v>0.15</v>
      </c>
      <c r="R7" s="89">
        <f>+$R$1*Q7</f>
        <v>470.25</v>
      </c>
      <c r="S7" s="89">
        <f>+R7+P7+O7+M7+L7+J7</f>
        <v>470.25</v>
      </c>
      <c r="T7" s="88" t="s">
        <v>487</v>
      </c>
    </row>
    <row r="8" spans="1:19" ht="12.75" outlineLevel="1">
      <c r="A8" s="114" t="s">
        <v>1162</v>
      </c>
      <c r="B8" s="115"/>
      <c r="C8" s="115"/>
      <c r="D8" s="115"/>
      <c r="E8" s="115"/>
      <c r="F8" s="115"/>
      <c r="G8" s="115"/>
      <c r="H8" s="115"/>
      <c r="I8" s="116">
        <f>SUBTOTAL(9,I3:I7)</f>
        <v>18</v>
      </c>
      <c r="J8" s="104">
        <f>SUBTOTAL(9,J3:J7)</f>
        <v>23.506</v>
      </c>
      <c r="K8" s="103"/>
      <c r="L8" s="104">
        <f aca="true" t="shared" si="0" ref="L8:S8">SUBTOTAL(9,L3:L7)</f>
        <v>1.16</v>
      </c>
      <c r="M8" s="104">
        <f t="shared" si="0"/>
        <v>0</v>
      </c>
      <c r="N8" s="103">
        <f t="shared" si="0"/>
        <v>0</v>
      </c>
      <c r="O8" s="104">
        <f t="shared" si="0"/>
        <v>0</v>
      </c>
      <c r="P8" s="104">
        <f t="shared" si="0"/>
        <v>90</v>
      </c>
      <c r="Q8" s="103">
        <f t="shared" si="0"/>
        <v>0.15</v>
      </c>
      <c r="R8" s="104">
        <f t="shared" si="0"/>
        <v>470.25</v>
      </c>
      <c r="S8" s="104">
        <f t="shared" si="0"/>
        <v>584.9159999999999</v>
      </c>
    </row>
    <row r="9" spans="1:19" ht="12.75" outlineLevel="2">
      <c r="A9" s="88" t="s">
        <v>497</v>
      </c>
      <c r="B9" s="88" t="s">
        <v>473</v>
      </c>
      <c r="C9" s="88" t="s">
        <v>493</v>
      </c>
      <c r="D9" s="88" t="s">
        <v>188</v>
      </c>
      <c r="E9" s="88" t="s">
        <v>42</v>
      </c>
      <c r="F9" s="88" t="s">
        <v>498</v>
      </c>
      <c r="G9" s="88" t="s">
        <v>8</v>
      </c>
      <c r="H9" s="88" t="s">
        <v>28</v>
      </c>
      <c r="I9" s="2">
        <v>14</v>
      </c>
      <c r="J9" s="89">
        <v>14.26</v>
      </c>
      <c r="K9" s="1">
        <v>0.06</v>
      </c>
      <c r="L9" s="89">
        <v>0.84</v>
      </c>
      <c r="M9" s="89"/>
      <c r="N9" s="1"/>
      <c r="O9" s="89"/>
      <c r="P9" s="89"/>
      <c r="Q9" s="1"/>
      <c r="R9" s="89"/>
      <c r="S9" s="89">
        <f aca="true" t="shared" si="1" ref="S9:S17">+R9+P9+O9+M9+L9+J9</f>
        <v>15.1</v>
      </c>
    </row>
    <row r="10" spans="1:19" ht="12.75" outlineLevel="2">
      <c r="A10" s="88" t="s">
        <v>497</v>
      </c>
      <c r="B10" s="88" t="s">
        <v>473</v>
      </c>
      <c r="C10" s="88" t="s">
        <v>493</v>
      </c>
      <c r="D10" s="88" t="s">
        <v>188</v>
      </c>
      <c r="E10" s="88" t="s">
        <v>42</v>
      </c>
      <c r="F10" s="88" t="s">
        <v>498</v>
      </c>
      <c r="G10" s="88" t="s">
        <v>8</v>
      </c>
      <c r="H10" s="88" t="s">
        <v>16</v>
      </c>
      <c r="I10" s="2">
        <v>177</v>
      </c>
      <c r="J10" s="89">
        <v>76.41</v>
      </c>
      <c r="K10" s="1">
        <v>0.06</v>
      </c>
      <c r="L10" s="89">
        <v>10.62</v>
      </c>
      <c r="M10" s="89"/>
      <c r="N10" s="1"/>
      <c r="O10" s="89"/>
      <c r="P10" s="89"/>
      <c r="Q10" s="1"/>
      <c r="R10" s="89"/>
      <c r="S10" s="89">
        <f t="shared" si="1"/>
        <v>87.03</v>
      </c>
    </row>
    <row r="11" spans="1:19" ht="12.75" outlineLevel="2">
      <c r="A11" s="88" t="s">
        <v>497</v>
      </c>
      <c r="B11" s="88" t="s">
        <v>473</v>
      </c>
      <c r="C11" s="88" t="s">
        <v>493</v>
      </c>
      <c r="D11" s="88" t="s">
        <v>188</v>
      </c>
      <c r="E11" s="88" t="s">
        <v>42</v>
      </c>
      <c r="F11" s="88" t="s">
        <v>498</v>
      </c>
      <c r="G11" s="88" t="s">
        <v>8</v>
      </c>
      <c r="H11" s="88" t="s">
        <v>18</v>
      </c>
      <c r="I11" s="2">
        <v>205</v>
      </c>
      <c r="J11" s="89">
        <v>84.803</v>
      </c>
      <c r="K11" s="1">
        <v>0.06</v>
      </c>
      <c r="L11" s="89">
        <v>12.3</v>
      </c>
      <c r="M11" s="89"/>
      <c r="N11" s="1"/>
      <c r="O11" s="89"/>
      <c r="P11" s="89"/>
      <c r="Q11" s="1"/>
      <c r="R11" s="89"/>
      <c r="S11" s="89">
        <f t="shared" si="1"/>
        <v>97.103</v>
      </c>
    </row>
    <row r="12" spans="1:19" ht="12.75" outlineLevel="2">
      <c r="A12" s="88" t="s">
        <v>497</v>
      </c>
      <c r="B12" s="88" t="s">
        <v>473</v>
      </c>
      <c r="C12" s="88" t="s">
        <v>493</v>
      </c>
      <c r="D12" s="88" t="s">
        <v>188</v>
      </c>
      <c r="E12" s="88" t="s">
        <v>42</v>
      </c>
      <c r="F12" s="88" t="s">
        <v>498</v>
      </c>
      <c r="G12" s="88" t="s">
        <v>8</v>
      </c>
      <c r="H12" s="88" t="s">
        <v>19</v>
      </c>
      <c r="I12" s="2">
        <v>1207</v>
      </c>
      <c r="J12" s="89">
        <v>566.47</v>
      </c>
      <c r="K12" s="1">
        <v>0.06</v>
      </c>
      <c r="L12" s="89">
        <v>72.42</v>
      </c>
      <c r="M12" s="89"/>
      <c r="N12" s="1"/>
      <c r="O12" s="89"/>
      <c r="P12" s="89"/>
      <c r="Q12" s="1"/>
      <c r="R12" s="89"/>
      <c r="S12" s="89">
        <f t="shared" si="1"/>
        <v>638.89</v>
      </c>
    </row>
    <row r="13" spans="1:19" ht="12.75" outlineLevel="2">
      <c r="A13" s="88" t="s">
        <v>497</v>
      </c>
      <c r="B13" s="88" t="s">
        <v>473</v>
      </c>
      <c r="C13" s="88" t="s">
        <v>493</v>
      </c>
      <c r="D13" s="88" t="s">
        <v>188</v>
      </c>
      <c r="E13" s="88" t="s">
        <v>42</v>
      </c>
      <c r="F13" s="88" t="s">
        <v>498</v>
      </c>
      <c r="G13" s="88" t="s">
        <v>8</v>
      </c>
      <c r="H13" s="88" t="s">
        <v>29</v>
      </c>
      <c r="I13" s="2">
        <v>1</v>
      </c>
      <c r="J13" s="89">
        <v>4.2</v>
      </c>
      <c r="K13" s="1">
        <v>0.06</v>
      </c>
      <c r="L13" s="89">
        <v>0.06</v>
      </c>
      <c r="M13" s="89"/>
      <c r="N13" s="1"/>
      <c r="O13" s="89"/>
      <c r="P13" s="89"/>
      <c r="Q13" s="1"/>
      <c r="R13" s="89"/>
      <c r="S13" s="89">
        <f t="shared" si="1"/>
        <v>4.26</v>
      </c>
    </row>
    <row r="14" spans="1:19" ht="12.75" outlineLevel="2">
      <c r="A14" s="88" t="s">
        <v>497</v>
      </c>
      <c r="B14" s="88" t="s">
        <v>473</v>
      </c>
      <c r="C14" s="88" t="s">
        <v>493</v>
      </c>
      <c r="D14" s="88" t="s">
        <v>188</v>
      </c>
      <c r="E14" s="88" t="s">
        <v>42</v>
      </c>
      <c r="F14" s="88" t="s">
        <v>498</v>
      </c>
      <c r="G14" s="88" t="s">
        <v>8</v>
      </c>
      <c r="H14" s="88" t="s">
        <v>31</v>
      </c>
      <c r="I14" s="2">
        <v>98</v>
      </c>
      <c r="J14" s="89">
        <v>38.725</v>
      </c>
      <c r="K14" s="1">
        <v>0.1</v>
      </c>
      <c r="L14" s="89">
        <v>9.8</v>
      </c>
      <c r="M14" s="89"/>
      <c r="N14" s="1"/>
      <c r="O14" s="89"/>
      <c r="P14" s="89"/>
      <c r="Q14" s="1"/>
      <c r="R14" s="89"/>
      <c r="S14" s="89">
        <f t="shared" si="1"/>
        <v>48.525000000000006</v>
      </c>
    </row>
    <row r="15" spans="1:19" ht="12.75" outlineLevel="2">
      <c r="A15" s="88" t="s">
        <v>497</v>
      </c>
      <c r="B15" s="88" t="s">
        <v>473</v>
      </c>
      <c r="C15" s="88" t="s">
        <v>493</v>
      </c>
      <c r="D15" s="88" t="s">
        <v>188</v>
      </c>
      <c r="E15" s="88" t="s">
        <v>42</v>
      </c>
      <c r="F15" s="88" t="s">
        <v>498</v>
      </c>
      <c r="G15" s="88" t="s">
        <v>8</v>
      </c>
      <c r="H15" s="88" t="s">
        <v>21</v>
      </c>
      <c r="I15" s="2">
        <v>1655</v>
      </c>
      <c r="J15" s="89">
        <v>493.2780000000002</v>
      </c>
      <c r="K15" s="1">
        <v>0.1</v>
      </c>
      <c r="L15" s="89">
        <v>165.5</v>
      </c>
      <c r="M15" s="89"/>
      <c r="N15" s="1"/>
      <c r="O15" s="89"/>
      <c r="P15" s="89"/>
      <c r="Q15" s="1"/>
      <c r="R15" s="89"/>
      <c r="S15" s="89">
        <f t="shared" si="1"/>
        <v>658.7780000000002</v>
      </c>
    </row>
    <row r="16" spans="1:19" ht="12.75" outlineLevel="2">
      <c r="A16" s="88" t="s">
        <v>497</v>
      </c>
      <c r="B16" s="88" t="s">
        <v>473</v>
      </c>
      <c r="C16" s="88" t="s">
        <v>493</v>
      </c>
      <c r="D16" s="88" t="s">
        <v>188</v>
      </c>
      <c r="E16" s="88" t="s">
        <v>42</v>
      </c>
      <c r="F16" s="88" t="s">
        <v>498</v>
      </c>
      <c r="G16" s="88" t="s">
        <v>22</v>
      </c>
      <c r="H16" s="88" t="s">
        <v>23</v>
      </c>
      <c r="I16" s="90"/>
      <c r="J16" s="89"/>
      <c r="L16" s="89"/>
      <c r="M16" s="89"/>
      <c r="N16" s="1"/>
      <c r="O16" s="89"/>
      <c r="P16" s="89">
        <v>180</v>
      </c>
      <c r="Q16" s="1"/>
      <c r="R16" s="89"/>
      <c r="S16" s="89">
        <f t="shared" si="1"/>
        <v>180</v>
      </c>
    </row>
    <row r="17" spans="1:20" ht="12.75" outlineLevel="2">
      <c r="A17" s="88" t="s">
        <v>497</v>
      </c>
      <c r="B17" s="88" t="s">
        <v>473</v>
      </c>
      <c r="C17" s="88" t="s">
        <v>493</v>
      </c>
      <c r="D17" s="88" t="s">
        <v>188</v>
      </c>
      <c r="E17" s="88" t="s">
        <v>42</v>
      </c>
      <c r="F17" s="88" t="s">
        <v>498</v>
      </c>
      <c r="G17" s="88" t="s">
        <v>22</v>
      </c>
      <c r="H17" s="88" t="s">
        <v>24</v>
      </c>
      <c r="I17" s="2"/>
      <c r="J17" s="89"/>
      <c r="K17" s="1"/>
      <c r="L17" s="89"/>
      <c r="M17" s="89"/>
      <c r="N17" s="1"/>
      <c r="O17" s="89"/>
      <c r="P17" s="89"/>
      <c r="Q17" s="1">
        <v>0.8</v>
      </c>
      <c r="R17" s="89">
        <f>+$R$1*Q17</f>
        <v>2508</v>
      </c>
      <c r="S17" s="89">
        <f t="shared" si="1"/>
        <v>2508</v>
      </c>
      <c r="T17" s="88" t="s">
        <v>337</v>
      </c>
    </row>
    <row r="18" spans="1:19" ht="12.75" outlineLevel="1">
      <c r="A18" s="114" t="s">
        <v>1161</v>
      </c>
      <c r="B18" s="115"/>
      <c r="C18" s="115"/>
      <c r="D18" s="115"/>
      <c r="E18" s="115"/>
      <c r="F18" s="115"/>
      <c r="G18" s="115"/>
      <c r="H18" s="115"/>
      <c r="I18" s="116">
        <f>SUBTOTAL(9,I9:I17)</f>
        <v>3357</v>
      </c>
      <c r="J18" s="104">
        <f>SUBTOTAL(9,J9:J17)</f>
        <v>1278.1460000000002</v>
      </c>
      <c r="K18" s="103"/>
      <c r="L18" s="104">
        <f aca="true" t="shared" si="2" ref="L18:S18">SUBTOTAL(9,L9:L17)</f>
        <v>271.54</v>
      </c>
      <c r="M18" s="104">
        <f t="shared" si="2"/>
        <v>0</v>
      </c>
      <c r="N18" s="103">
        <f t="shared" si="2"/>
        <v>0</v>
      </c>
      <c r="O18" s="104">
        <f t="shared" si="2"/>
        <v>0</v>
      </c>
      <c r="P18" s="104">
        <f t="shared" si="2"/>
        <v>180</v>
      </c>
      <c r="Q18" s="103">
        <f t="shared" si="2"/>
        <v>0.8</v>
      </c>
      <c r="R18" s="104">
        <f t="shared" si="2"/>
        <v>2508</v>
      </c>
      <c r="S18" s="104">
        <f t="shared" si="2"/>
        <v>4237.686</v>
      </c>
    </row>
    <row r="19" spans="1:19" ht="12.75" outlineLevel="2">
      <c r="A19" s="88" t="s">
        <v>492</v>
      </c>
      <c r="B19" s="88" t="s">
        <v>473</v>
      </c>
      <c r="C19" s="88" t="s">
        <v>493</v>
      </c>
      <c r="D19" s="88" t="s">
        <v>364</v>
      </c>
      <c r="E19" s="88" t="s">
        <v>42</v>
      </c>
      <c r="F19" s="88" t="s">
        <v>494</v>
      </c>
      <c r="G19" s="88" t="s">
        <v>8</v>
      </c>
      <c r="H19" s="88" t="s">
        <v>28</v>
      </c>
      <c r="I19" s="2">
        <v>59</v>
      </c>
      <c r="J19" s="89">
        <v>76.33</v>
      </c>
      <c r="K19" s="1">
        <v>0.06</v>
      </c>
      <c r="L19" s="89">
        <v>3.54</v>
      </c>
      <c r="M19" s="89"/>
      <c r="N19" s="1"/>
      <c r="O19" s="89"/>
      <c r="P19" s="89"/>
      <c r="Q19" s="1"/>
      <c r="R19" s="89"/>
      <c r="S19" s="89">
        <f aca="true" t="shared" si="3" ref="S19:S29">+R19+P19+O19+M19+L19+J19</f>
        <v>79.87</v>
      </c>
    </row>
    <row r="20" spans="1:19" ht="12.75" outlineLevel="2">
      <c r="A20" s="88" t="s">
        <v>492</v>
      </c>
      <c r="B20" s="88" t="s">
        <v>473</v>
      </c>
      <c r="C20" s="88" t="s">
        <v>493</v>
      </c>
      <c r="D20" s="88" t="s">
        <v>364</v>
      </c>
      <c r="E20" s="88" t="s">
        <v>42</v>
      </c>
      <c r="F20" s="88" t="s">
        <v>494</v>
      </c>
      <c r="G20" s="88" t="s">
        <v>8</v>
      </c>
      <c r="H20" s="88" t="s">
        <v>16</v>
      </c>
      <c r="I20" s="2">
        <v>102</v>
      </c>
      <c r="J20" s="89">
        <v>44.47</v>
      </c>
      <c r="K20" s="1">
        <v>0.06</v>
      </c>
      <c r="L20" s="89">
        <v>6.12</v>
      </c>
      <c r="M20" s="89"/>
      <c r="N20" s="1"/>
      <c r="O20" s="89"/>
      <c r="P20" s="89"/>
      <c r="Q20" s="1"/>
      <c r="R20" s="89"/>
      <c r="S20" s="89">
        <f t="shared" si="3"/>
        <v>50.589999999999996</v>
      </c>
    </row>
    <row r="21" spans="1:19" ht="12.75" outlineLevel="2">
      <c r="A21" s="88" t="s">
        <v>492</v>
      </c>
      <c r="B21" s="88" t="s">
        <v>473</v>
      </c>
      <c r="C21" s="88" t="s">
        <v>493</v>
      </c>
      <c r="D21" s="88" t="s">
        <v>364</v>
      </c>
      <c r="E21" s="88" t="s">
        <v>42</v>
      </c>
      <c r="F21" s="88" t="s">
        <v>494</v>
      </c>
      <c r="G21" s="88" t="s">
        <v>8</v>
      </c>
      <c r="H21" s="88" t="s">
        <v>18</v>
      </c>
      <c r="I21" s="2">
        <v>163</v>
      </c>
      <c r="J21" s="89">
        <v>119.823</v>
      </c>
      <c r="K21" s="1">
        <v>0.06</v>
      </c>
      <c r="L21" s="89">
        <v>9.78</v>
      </c>
      <c r="M21" s="89"/>
      <c r="N21" s="1"/>
      <c r="O21" s="89"/>
      <c r="P21" s="89"/>
      <c r="Q21" s="1"/>
      <c r="R21" s="89"/>
      <c r="S21" s="89">
        <f t="shared" si="3"/>
        <v>129.60299999999998</v>
      </c>
    </row>
    <row r="22" spans="1:19" ht="12.75" outlineLevel="2">
      <c r="A22" s="88" t="s">
        <v>492</v>
      </c>
      <c r="B22" s="88" t="s">
        <v>473</v>
      </c>
      <c r="C22" s="88" t="s">
        <v>493</v>
      </c>
      <c r="D22" s="88" t="s">
        <v>364</v>
      </c>
      <c r="E22" s="88" t="s">
        <v>42</v>
      </c>
      <c r="F22" s="88" t="s">
        <v>494</v>
      </c>
      <c r="G22" s="88" t="s">
        <v>8</v>
      </c>
      <c r="H22" s="88" t="s">
        <v>19</v>
      </c>
      <c r="I22" s="2">
        <v>1233</v>
      </c>
      <c r="J22" s="89">
        <v>981.0860000000001</v>
      </c>
      <c r="K22" s="1">
        <v>0.06</v>
      </c>
      <c r="L22" s="89">
        <v>73.98</v>
      </c>
      <c r="M22" s="89"/>
      <c r="N22" s="1"/>
      <c r="O22" s="89"/>
      <c r="P22" s="89"/>
      <c r="Q22" s="1"/>
      <c r="R22" s="89"/>
      <c r="S22" s="89">
        <f t="shared" si="3"/>
        <v>1055.066</v>
      </c>
    </row>
    <row r="23" spans="1:19" ht="12.75" outlineLevel="2">
      <c r="A23" s="88" t="s">
        <v>492</v>
      </c>
      <c r="B23" s="88" t="s">
        <v>473</v>
      </c>
      <c r="C23" s="88" t="s">
        <v>493</v>
      </c>
      <c r="D23" s="88" t="s">
        <v>364</v>
      </c>
      <c r="E23" s="88" t="s">
        <v>42</v>
      </c>
      <c r="F23" s="88" t="s">
        <v>494</v>
      </c>
      <c r="G23" s="88" t="s">
        <v>8</v>
      </c>
      <c r="H23" s="88" t="s">
        <v>51</v>
      </c>
      <c r="I23" s="2">
        <v>0</v>
      </c>
      <c r="J23" s="89">
        <v>125</v>
      </c>
      <c r="K23" s="1"/>
      <c r="L23" s="89">
        <v>0</v>
      </c>
      <c r="M23" s="89"/>
      <c r="N23" s="1"/>
      <c r="O23" s="89"/>
      <c r="P23" s="89"/>
      <c r="Q23" s="1"/>
      <c r="R23" s="89"/>
      <c r="S23" s="89">
        <f t="shared" si="3"/>
        <v>125</v>
      </c>
    </row>
    <row r="24" spans="1:19" ht="12.75" outlineLevel="2">
      <c r="A24" s="88" t="s">
        <v>492</v>
      </c>
      <c r="B24" s="88" t="s">
        <v>473</v>
      </c>
      <c r="C24" s="88" t="s">
        <v>493</v>
      </c>
      <c r="D24" s="88" t="s">
        <v>364</v>
      </c>
      <c r="E24" s="88" t="s">
        <v>42</v>
      </c>
      <c r="F24" s="88" t="s">
        <v>494</v>
      </c>
      <c r="G24" s="88" t="s">
        <v>8</v>
      </c>
      <c r="H24" s="88" t="s">
        <v>31</v>
      </c>
      <c r="I24" s="2">
        <v>52</v>
      </c>
      <c r="J24" s="89">
        <v>21.064</v>
      </c>
      <c r="K24" s="1">
        <v>0.1</v>
      </c>
      <c r="L24" s="89">
        <v>5.2</v>
      </c>
      <c r="M24" s="89"/>
      <c r="N24" s="1"/>
      <c r="O24" s="89"/>
      <c r="P24" s="89"/>
      <c r="Q24" s="1"/>
      <c r="R24" s="89"/>
      <c r="S24" s="89">
        <f t="shared" si="3"/>
        <v>26.264</v>
      </c>
    </row>
    <row r="25" spans="1:19" ht="12.75" outlineLevel="2">
      <c r="A25" s="88" t="s">
        <v>492</v>
      </c>
      <c r="B25" s="88" t="s">
        <v>473</v>
      </c>
      <c r="C25" s="88" t="s">
        <v>493</v>
      </c>
      <c r="D25" s="88" t="s">
        <v>364</v>
      </c>
      <c r="E25" s="88" t="s">
        <v>42</v>
      </c>
      <c r="F25" s="88" t="s">
        <v>494</v>
      </c>
      <c r="G25" s="88" t="s">
        <v>8</v>
      </c>
      <c r="H25" s="88" t="s">
        <v>21</v>
      </c>
      <c r="I25" s="2">
        <v>198</v>
      </c>
      <c r="J25" s="89">
        <v>60.224</v>
      </c>
      <c r="K25" s="1">
        <v>0.1</v>
      </c>
      <c r="L25" s="89">
        <v>19.8</v>
      </c>
      <c r="M25" s="89"/>
      <c r="N25" s="1"/>
      <c r="O25" s="89"/>
      <c r="P25" s="89"/>
      <c r="Q25" s="1"/>
      <c r="R25" s="89"/>
      <c r="S25" s="89">
        <f t="shared" si="3"/>
        <v>80.024</v>
      </c>
    </row>
    <row r="26" spans="1:19" ht="12.75" outlineLevel="2">
      <c r="A26" s="88" t="s">
        <v>492</v>
      </c>
      <c r="B26" s="88" t="s">
        <v>473</v>
      </c>
      <c r="C26" s="88" t="s">
        <v>493</v>
      </c>
      <c r="D26" s="88" t="s">
        <v>364</v>
      </c>
      <c r="E26" s="88" t="s">
        <v>42</v>
      </c>
      <c r="F26" s="88" t="s">
        <v>494</v>
      </c>
      <c r="G26" s="88" t="s">
        <v>8</v>
      </c>
      <c r="H26" s="88" t="s">
        <v>9</v>
      </c>
      <c r="I26" s="2">
        <v>3</v>
      </c>
      <c r="J26" s="89">
        <v>115.76</v>
      </c>
      <c r="K26" s="1"/>
      <c r="L26" s="89">
        <v>0</v>
      </c>
      <c r="M26" s="89"/>
      <c r="N26" s="1"/>
      <c r="O26" s="89"/>
      <c r="P26" s="89"/>
      <c r="Q26" s="1"/>
      <c r="R26" s="89"/>
      <c r="S26" s="89">
        <f t="shared" si="3"/>
        <v>115.76</v>
      </c>
    </row>
    <row r="27" spans="1:19" ht="12.75" outlineLevel="2">
      <c r="A27" s="88" t="s">
        <v>492</v>
      </c>
      <c r="B27" s="88" t="s">
        <v>473</v>
      </c>
      <c r="C27" s="88" t="s">
        <v>493</v>
      </c>
      <c r="D27" s="88" t="s">
        <v>364</v>
      </c>
      <c r="E27" s="88" t="s">
        <v>42</v>
      </c>
      <c r="F27" s="88" t="s">
        <v>494</v>
      </c>
      <c r="G27" s="88" t="s">
        <v>22</v>
      </c>
      <c r="H27" s="88" t="s">
        <v>23</v>
      </c>
      <c r="I27" s="90"/>
      <c r="J27" s="89"/>
      <c r="L27" s="89"/>
      <c r="M27" s="89"/>
      <c r="N27" s="1"/>
      <c r="O27" s="89"/>
      <c r="P27" s="89">
        <v>180</v>
      </c>
      <c r="Q27" s="1"/>
      <c r="R27" s="89"/>
      <c r="S27" s="89">
        <f t="shared" si="3"/>
        <v>180</v>
      </c>
    </row>
    <row r="28" spans="1:19" ht="12.75" outlineLevel="2">
      <c r="A28" s="88" t="s">
        <v>492</v>
      </c>
      <c r="B28" s="88" t="s">
        <v>473</v>
      </c>
      <c r="C28" s="88" t="s">
        <v>493</v>
      </c>
      <c r="D28" s="88" t="s">
        <v>364</v>
      </c>
      <c r="E28" s="88" t="s">
        <v>42</v>
      </c>
      <c r="F28" s="88" t="s">
        <v>494</v>
      </c>
      <c r="G28" s="88" t="s">
        <v>22</v>
      </c>
      <c r="H28" s="88" t="s">
        <v>62</v>
      </c>
      <c r="I28" s="2"/>
      <c r="J28" s="89"/>
      <c r="K28" s="1"/>
      <c r="L28" s="89"/>
      <c r="M28" s="89"/>
      <c r="N28" s="1">
        <v>3.1874193548387098</v>
      </c>
      <c r="O28" s="89">
        <f>+$O$1*N28</f>
        <v>229.4941935483871</v>
      </c>
      <c r="P28" s="89"/>
      <c r="Q28" s="1"/>
      <c r="R28" s="89"/>
      <c r="S28" s="89">
        <f t="shared" si="3"/>
        <v>229.4941935483871</v>
      </c>
    </row>
    <row r="29" spans="1:20" ht="12.75" outlineLevel="2">
      <c r="A29" s="88" t="s">
        <v>492</v>
      </c>
      <c r="B29" s="88" t="s">
        <v>473</v>
      </c>
      <c r="C29" s="88" t="s">
        <v>493</v>
      </c>
      <c r="D29" s="88" t="s">
        <v>364</v>
      </c>
      <c r="E29" s="88" t="s">
        <v>42</v>
      </c>
      <c r="F29" s="88" t="s">
        <v>494</v>
      </c>
      <c r="G29" s="88" t="s">
        <v>22</v>
      </c>
      <c r="H29" s="88" t="s">
        <v>24</v>
      </c>
      <c r="I29" s="2"/>
      <c r="J29" s="89"/>
      <c r="K29" s="1"/>
      <c r="L29" s="89"/>
      <c r="M29" s="89"/>
      <c r="N29" s="1"/>
      <c r="O29" s="89"/>
      <c r="P29" s="89"/>
      <c r="Q29" s="1">
        <v>0.4</v>
      </c>
      <c r="R29" s="89">
        <f>+$R$1*Q29</f>
        <v>1254</v>
      </c>
      <c r="S29" s="89">
        <f t="shared" si="3"/>
        <v>1254</v>
      </c>
      <c r="T29" s="88" t="s">
        <v>337</v>
      </c>
    </row>
    <row r="30" spans="1:19" ht="12.75" outlineLevel="1">
      <c r="A30" s="114" t="s">
        <v>1158</v>
      </c>
      <c r="B30" s="115"/>
      <c r="C30" s="115"/>
      <c r="D30" s="115"/>
      <c r="E30" s="115"/>
      <c r="F30" s="115"/>
      <c r="G30" s="115"/>
      <c r="H30" s="115"/>
      <c r="I30" s="116">
        <f>SUBTOTAL(9,I19:I29)</f>
        <v>1810</v>
      </c>
      <c r="J30" s="104">
        <f>SUBTOTAL(9,J19:J29)</f>
        <v>1543.757</v>
      </c>
      <c r="K30" s="103"/>
      <c r="L30" s="104">
        <f aca="true" t="shared" si="4" ref="L30:S30">SUBTOTAL(9,L19:L29)</f>
        <v>118.42</v>
      </c>
      <c r="M30" s="104">
        <f t="shared" si="4"/>
        <v>0</v>
      </c>
      <c r="N30" s="103">
        <f t="shared" si="4"/>
        <v>3.1874193548387098</v>
      </c>
      <c r="O30" s="104">
        <f t="shared" si="4"/>
        <v>229.4941935483871</v>
      </c>
      <c r="P30" s="104">
        <f t="shared" si="4"/>
        <v>180</v>
      </c>
      <c r="Q30" s="103">
        <f t="shared" si="4"/>
        <v>0.4</v>
      </c>
      <c r="R30" s="104">
        <f t="shared" si="4"/>
        <v>1254</v>
      </c>
      <c r="S30" s="104">
        <f t="shared" si="4"/>
        <v>3325.6711935483872</v>
      </c>
    </row>
    <row r="31" spans="1:20" ht="12.75" outlineLevel="2">
      <c r="A31" s="88" t="s">
        <v>495</v>
      </c>
      <c r="B31" s="88" t="s">
        <v>473</v>
      </c>
      <c r="C31" s="88" t="s">
        <v>493</v>
      </c>
      <c r="D31" s="88" t="s">
        <v>496</v>
      </c>
      <c r="E31" s="88" t="s">
        <v>42</v>
      </c>
      <c r="F31" s="88" t="s">
        <v>494</v>
      </c>
      <c r="G31" s="88" t="s">
        <v>22</v>
      </c>
      <c r="H31" s="88" t="s">
        <v>24</v>
      </c>
      <c r="I31" s="2"/>
      <c r="J31" s="89"/>
      <c r="K31" s="1"/>
      <c r="L31" s="89"/>
      <c r="M31" s="89"/>
      <c r="N31" s="1"/>
      <c r="O31" s="89"/>
      <c r="P31" s="89"/>
      <c r="Q31" s="1">
        <v>0.4</v>
      </c>
      <c r="R31" s="89">
        <f>+$R$1*Q31</f>
        <v>1254</v>
      </c>
      <c r="S31" s="89">
        <f>+R31+P31+O31+M31+L31+J31</f>
        <v>1254</v>
      </c>
      <c r="T31" s="88" t="s">
        <v>337</v>
      </c>
    </row>
    <row r="32" spans="1:19" ht="12.75" outlineLevel="1">
      <c r="A32" s="114" t="s">
        <v>1159</v>
      </c>
      <c r="B32" s="115"/>
      <c r="C32" s="115"/>
      <c r="D32" s="115"/>
      <c r="E32" s="115"/>
      <c r="F32" s="115"/>
      <c r="G32" s="115"/>
      <c r="H32" s="115"/>
      <c r="I32" s="116">
        <f>SUBTOTAL(9,I31:I31)</f>
        <v>0</v>
      </c>
      <c r="J32" s="104">
        <f>SUBTOTAL(9,J31:J31)</f>
        <v>0</v>
      </c>
      <c r="K32" s="103"/>
      <c r="L32" s="104">
        <f aca="true" t="shared" si="5" ref="L32:S32">SUBTOTAL(9,L31:L31)</f>
        <v>0</v>
      </c>
      <c r="M32" s="104">
        <f t="shared" si="5"/>
        <v>0</v>
      </c>
      <c r="N32" s="103">
        <f t="shared" si="5"/>
        <v>0</v>
      </c>
      <c r="O32" s="104">
        <f t="shared" si="5"/>
        <v>0</v>
      </c>
      <c r="P32" s="104">
        <f t="shared" si="5"/>
        <v>0</v>
      </c>
      <c r="Q32" s="103">
        <f t="shared" si="5"/>
        <v>0.4</v>
      </c>
      <c r="R32" s="104">
        <f t="shared" si="5"/>
        <v>1254</v>
      </c>
      <c r="S32" s="104">
        <f t="shared" si="5"/>
        <v>1254</v>
      </c>
    </row>
    <row r="33" spans="1:19" ht="12.75" outlineLevel="2">
      <c r="A33" s="88" t="s">
        <v>478</v>
      </c>
      <c r="B33" s="88" t="s">
        <v>473</v>
      </c>
      <c r="C33" s="88" t="s">
        <v>272</v>
      </c>
      <c r="D33" s="88" t="s">
        <v>479</v>
      </c>
      <c r="E33" s="88" t="s">
        <v>123</v>
      </c>
      <c r="F33" s="88" t="s">
        <v>480</v>
      </c>
      <c r="G33" s="88" t="s">
        <v>8</v>
      </c>
      <c r="H33" s="88" t="s">
        <v>19</v>
      </c>
      <c r="I33" s="2">
        <v>1</v>
      </c>
      <c r="J33" s="89">
        <v>0.39</v>
      </c>
      <c r="K33" s="1">
        <v>0.06</v>
      </c>
      <c r="L33" s="89">
        <v>0.06</v>
      </c>
      <c r="M33" s="89"/>
      <c r="N33" s="1"/>
      <c r="O33" s="89"/>
      <c r="P33" s="89"/>
      <c r="R33" s="89"/>
      <c r="S33" s="89">
        <f>+R33+P33+O33+M33+L33+J33</f>
        <v>0.45</v>
      </c>
    </row>
    <row r="34" spans="1:19" ht="12.75" outlineLevel="2">
      <c r="A34" s="88" t="s">
        <v>478</v>
      </c>
      <c r="B34" s="88" t="s">
        <v>473</v>
      </c>
      <c r="C34" s="88" t="s">
        <v>272</v>
      </c>
      <c r="D34" s="88" t="s">
        <v>479</v>
      </c>
      <c r="E34" s="88" t="s">
        <v>123</v>
      </c>
      <c r="F34" s="88" t="s">
        <v>480</v>
      </c>
      <c r="G34" s="88" t="s">
        <v>22</v>
      </c>
      <c r="H34" s="88" t="s">
        <v>23</v>
      </c>
      <c r="I34" s="90"/>
      <c r="J34" s="89"/>
      <c r="L34" s="89"/>
      <c r="M34" s="89"/>
      <c r="N34" s="1"/>
      <c r="O34" s="89"/>
      <c r="P34" s="89">
        <v>15</v>
      </c>
      <c r="R34" s="89"/>
      <c r="S34" s="89">
        <f>+R34+P34+O34+M34+L34+J34</f>
        <v>15</v>
      </c>
    </row>
    <row r="35" spans="1:19" ht="12.75" outlineLevel="1">
      <c r="A35" s="114" t="s">
        <v>1088</v>
      </c>
      <c r="B35" s="115"/>
      <c r="C35" s="115"/>
      <c r="D35" s="115"/>
      <c r="E35" s="115"/>
      <c r="F35" s="115"/>
      <c r="G35" s="115"/>
      <c r="H35" s="115"/>
      <c r="I35" s="116">
        <f>SUBTOTAL(9,I33:I34)</f>
        <v>1</v>
      </c>
      <c r="J35" s="104">
        <f>SUBTOTAL(9,J33:J34)</f>
        <v>0.39</v>
      </c>
      <c r="K35" s="103"/>
      <c r="L35" s="104">
        <f aca="true" t="shared" si="6" ref="L35:S35">SUBTOTAL(9,L33:L34)</f>
        <v>0.06</v>
      </c>
      <c r="M35" s="104">
        <f t="shared" si="6"/>
        <v>0</v>
      </c>
      <c r="N35" s="103">
        <f t="shared" si="6"/>
        <v>0</v>
      </c>
      <c r="O35" s="104">
        <f t="shared" si="6"/>
        <v>0</v>
      </c>
      <c r="P35" s="104">
        <f t="shared" si="6"/>
        <v>15</v>
      </c>
      <c r="Q35" s="103">
        <f t="shared" si="6"/>
        <v>0</v>
      </c>
      <c r="R35" s="104">
        <f t="shared" si="6"/>
        <v>0</v>
      </c>
      <c r="S35" s="104">
        <f t="shared" si="6"/>
        <v>15.45</v>
      </c>
    </row>
    <row r="36" spans="1:19" ht="12.75" outlineLevel="2">
      <c r="A36" s="88" t="s">
        <v>512</v>
      </c>
      <c r="B36" s="88" t="s">
        <v>505</v>
      </c>
      <c r="C36" s="88" t="s">
        <v>507</v>
      </c>
      <c r="D36" s="88" t="s">
        <v>513</v>
      </c>
      <c r="E36" s="88" t="s">
        <v>123</v>
      </c>
      <c r="F36" s="88" t="s">
        <v>514</v>
      </c>
      <c r="G36" s="88" t="s">
        <v>8</v>
      </c>
      <c r="H36" s="88" t="s">
        <v>28</v>
      </c>
      <c r="I36" s="2">
        <v>19</v>
      </c>
      <c r="J36" s="89">
        <v>18.43</v>
      </c>
      <c r="K36" s="1">
        <v>0.06</v>
      </c>
      <c r="L36" s="89">
        <v>1.14</v>
      </c>
      <c r="M36" s="89"/>
      <c r="N36" s="1"/>
      <c r="O36" s="89"/>
      <c r="P36" s="89"/>
      <c r="R36" s="89"/>
      <c r="S36" s="89">
        <f>+R36+P36+O36+M36+L36+J36</f>
        <v>19.57</v>
      </c>
    </row>
    <row r="37" spans="1:19" ht="12.75" outlineLevel="2">
      <c r="A37" s="88" t="s">
        <v>512</v>
      </c>
      <c r="B37" s="88" t="s">
        <v>505</v>
      </c>
      <c r="C37" s="88" t="s">
        <v>507</v>
      </c>
      <c r="D37" s="88" t="s">
        <v>513</v>
      </c>
      <c r="E37" s="88" t="s">
        <v>123</v>
      </c>
      <c r="F37" s="88" t="s">
        <v>514</v>
      </c>
      <c r="G37" s="88" t="s">
        <v>8</v>
      </c>
      <c r="H37" s="88" t="s">
        <v>16</v>
      </c>
      <c r="I37" s="2">
        <v>1</v>
      </c>
      <c r="J37" s="89">
        <v>0.41</v>
      </c>
      <c r="K37" s="1">
        <v>0.06</v>
      </c>
      <c r="L37" s="89">
        <v>0.06</v>
      </c>
      <c r="M37" s="89"/>
      <c r="N37" s="1"/>
      <c r="O37" s="89"/>
      <c r="P37" s="89"/>
      <c r="R37" s="89"/>
      <c r="S37" s="89">
        <f>+R37+P37+O37+M37+L37+J37</f>
        <v>0.47</v>
      </c>
    </row>
    <row r="38" spans="1:19" ht="12.75" outlineLevel="2">
      <c r="A38" s="88" t="s">
        <v>512</v>
      </c>
      <c r="B38" s="88" t="s">
        <v>505</v>
      </c>
      <c r="C38" s="88" t="s">
        <v>507</v>
      </c>
      <c r="D38" s="88" t="s">
        <v>513</v>
      </c>
      <c r="E38" s="88" t="s">
        <v>123</v>
      </c>
      <c r="F38" s="88" t="s">
        <v>514</v>
      </c>
      <c r="G38" s="88" t="s">
        <v>8</v>
      </c>
      <c r="H38" s="88" t="s">
        <v>18</v>
      </c>
      <c r="I38" s="2">
        <v>23</v>
      </c>
      <c r="J38" s="89">
        <v>22.89</v>
      </c>
      <c r="K38" s="1">
        <v>0.06</v>
      </c>
      <c r="L38" s="89">
        <v>1.38</v>
      </c>
      <c r="M38" s="89"/>
      <c r="N38" s="1"/>
      <c r="O38" s="89"/>
      <c r="P38" s="89"/>
      <c r="R38" s="89"/>
      <c r="S38" s="89">
        <f>+R38+P38+O38+M38+L38+J38</f>
        <v>24.27</v>
      </c>
    </row>
    <row r="39" spans="1:19" ht="12.75" outlineLevel="2">
      <c r="A39" s="88" t="s">
        <v>512</v>
      </c>
      <c r="B39" s="88" t="s">
        <v>505</v>
      </c>
      <c r="C39" s="88" t="s">
        <v>507</v>
      </c>
      <c r="D39" s="88" t="s">
        <v>513</v>
      </c>
      <c r="E39" s="88" t="s">
        <v>123</v>
      </c>
      <c r="F39" s="88" t="s">
        <v>514</v>
      </c>
      <c r="G39" s="88" t="s">
        <v>8</v>
      </c>
      <c r="H39" s="88" t="s">
        <v>19</v>
      </c>
      <c r="I39" s="2">
        <v>242</v>
      </c>
      <c r="J39" s="89">
        <v>198.08</v>
      </c>
      <c r="K39" s="1">
        <v>0.06</v>
      </c>
      <c r="L39" s="89">
        <v>14.52</v>
      </c>
      <c r="M39" s="89"/>
      <c r="N39" s="1"/>
      <c r="O39" s="89"/>
      <c r="P39" s="89"/>
      <c r="R39" s="89"/>
      <c r="S39" s="89">
        <f>+R39+P39+O39+M39+L39+J39</f>
        <v>212.60000000000002</v>
      </c>
    </row>
    <row r="40" spans="1:19" ht="12.75" outlineLevel="2">
      <c r="A40" s="88" t="s">
        <v>512</v>
      </c>
      <c r="B40" s="88" t="s">
        <v>505</v>
      </c>
      <c r="C40" s="88" t="s">
        <v>507</v>
      </c>
      <c r="D40" s="88" t="s">
        <v>513</v>
      </c>
      <c r="E40" s="88" t="s">
        <v>123</v>
      </c>
      <c r="F40" s="88" t="s">
        <v>514</v>
      </c>
      <c r="G40" s="88" t="s">
        <v>22</v>
      </c>
      <c r="H40" s="88" t="s">
        <v>23</v>
      </c>
      <c r="I40" s="90"/>
      <c r="J40" s="89"/>
      <c r="L40" s="89"/>
      <c r="M40" s="89"/>
      <c r="N40" s="1"/>
      <c r="O40" s="89"/>
      <c r="P40" s="89">
        <v>180</v>
      </c>
      <c r="R40" s="89"/>
      <c r="S40" s="89">
        <f>+R40+P40+O40+M40+L40+J40</f>
        <v>180</v>
      </c>
    </row>
    <row r="41" spans="1:19" ht="12.75" outlineLevel="1">
      <c r="A41" s="114" t="s">
        <v>1090</v>
      </c>
      <c r="B41" s="115"/>
      <c r="C41" s="115"/>
      <c r="D41" s="115"/>
      <c r="E41" s="115"/>
      <c r="F41" s="115"/>
      <c r="G41" s="115"/>
      <c r="H41" s="115"/>
      <c r="I41" s="116">
        <f>SUBTOTAL(9,I36:I40)</f>
        <v>285</v>
      </c>
      <c r="J41" s="104">
        <f>SUBTOTAL(9,J36:J40)</f>
        <v>239.81</v>
      </c>
      <c r="K41" s="103"/>
      <c r="L41" s="104">
        <f aca="true" t="shared" si="7" ref="L41:S41">SUBTOTAL(9,L36:L40)</f>
        <v>17.1</v>
      </c>
      <c r="M41" s="104">
        <f t="shared" si="7"/>
        <v>0</v>
      </c>
      <c r="N41" s="103">
        <f t="shared" si="7"/>
        <v>0</v>
      </c>
      <c r="O41" s="104">
        <f t="shared" si="7"/>
        <v>0</v>
      </c>
      <c r="P41" s="104">
        <f t="shared" si="7"/>
        <v>180</v>
      </c>
      <c r="Q41" s="103">
        <f t="shared" si="7"/>
        <v>0</v>
      </c>
      <c r="R41" s="104">
        <f t="shared" si="7"/>
        <v>0</v>
      </c>
      <c r="S41" s="104">
        <f t="shared" si="7"/>
        <v>436.91</v>
      </c>
    </row>
    <row r="42" spans="1:19" ht="12.75" outlineLevel="2">
      <c r="A42" s="88" t="s">
        <v>555</v>
      </c>
      <c r="B42" s="88" t="s">
        <v>505</v>
      </c>
      <c r="C42" s="88" t="s">
        <v>507</v>
      </c>
      <c r="D42" s="88" t="s">
        <v>556</v>
      </c>
      <c r="E42" s="88" t="s">
        <v>123</v>
      </c>
      <c r="F42" s="88" t="s">
        <v>557</v>
      </c>
      <c r="G42" s="88" t="s">
        <v>8</v>
      </c>
      <c r="H42" s="88" t="s">
        <v>18</v>
      </c>
      <c r="I42" s="2">
        <v>1</v>
      </c>
      <c r="J42" s="89">
        <v>0.39</v>
      </c>
      <c r="K42" s="1">
        <v>0.06</v>
      </c>
      <c r="L42" s="89">
        <v>0.06</v>
      </c>
      <c r="M42" s="89"/>
      <c r="N42" s="1"/>
      <c r="O42" s="89"/>
      <c r="P42" s="89"/>
      <c r="Q42" s="1"/>
      <c r="R42" s="89"/>
      <c r="S42" s="89">
        <f>+R42+P42+O42+M42+L42+J42</f>
        <v>0.45</v>
      </c>
    </row>
    <row r="43" spans="1:19" ht="12.75" outlineLevel="2">
      <c r="A43" s="88" t="s">
        <v>555</v>
      </c>
      <c r="B43" s="88" t="s">
        <v>505</v>
      </c>
      <c r="C43" s="88" t="s">
        <v>507</v>
      </c>
      <c r="D43" s="88" t="s">
        <v>556</v>
      </c>
      <c r="E43" s="88" t="s">
        <v>123</v>
      </c>
      <c r="F43" s="88" t="s">
        <v>557</v>
      </c>
      <c r="G43" s="88" t="s">
        <v>8</v>
      </c>
      <c r="H43" s="88" t="s">
        <v>19</v>
      </c>
      <c r="I43" s="2">
        <v>3</v>
      </c>
      <c r="J43" s="89">
        <v>7.97</v>
      </c>
      <c r="K43" s="1">
        <v>0.06</v>
      </c>
      <c r="L43" s="89">
        <v>0.18</v>
      </c>
      <c r="M43" s="89"/>
      <c r="N43" s="1"/>
      <c r="O43" s="89"/>
      <c r="P43" s="89"/>
      <c r="Q43" s="1"/>
      <c r="R43" s="89"/>
      <c r="S43" s="89">
        <f>+R43+P43+O43+M43+L43+J43</f>
        <v>8.15</v>
      </c>
    </row>
    <row r="44" spans="1:19" ht="12.75" outlineLevel="2">
      <c r="A44" s="88" t="s">
        <v>555</v>
      </c>
      <c r="B44" s="88" t="s">
        <v>505</v>
      </c>
      <c r="C44" s="88" t="s">
        <v>507</v>
      </c>
      <c r="D44" s="88" t="s">
        <v>556</v>
      </c>
      <c r="E44" s="88" t="s">
        <v>123</v>
      </c>
      <c r="F44" s="88" t="s">
        <v>557</v>
      </c>
      <c r="G44" s="88" t="s">
        <v>22</v>
      </c>
      <c r="H44" s="88" t="s">
        <v>23</v>
      </c>
      <c r="I44" s="90"/>
      <c r="J44" s="89"/>
      <c r="L44" s="89"/>
      <c r="M44" s="89"/>
      <c r="N44" s="1"/>
      <c r="O44" s="89"/>
      <c r="P44" s="89">
        <v>45</v>
      </c>
      <c r="Q44" s="1"/>
      <c r="R44" s="89"/>
      <c r="S44" s="89">
        <f>+R44+P44+O44+M44+L44+J44</f>
        <v>45</v>
      </c>
    </row>
    <row r="45" spans="1:20" ht="12.75" outlineLevel="2">
      <c r="A45" s="88" t="s">
        <v>555</v>
      </c>
      <c r="B45" s="88" t="s">
        <v>505</v>
      </c>
      <c r="C45" s="88" t="s">
        <v>507</v>
      </c>
      <c r="D45" s="88" t="s">
        <v>556</v>
      </c>
      <c r="E45" s="88" t="s">
        <v>123</v>
      </c>
      <c r="F45" s="88" t="s">
        <v>557</v>
      </c>
      <c r="G45" s="88" t="s">
        <v>22</v>
      </c>
      <c r="H45" s="88" t="s">
        <v>24</v>
      </c>
      <c r="I45" s="2"/>
      <c r="J45" s="89"/>
      <c r="K45" s="1"/>
      <c r="L45" s="89"/>
      <c r="M45" s="89"/>
      <c r="N45" s="1"/>
      <c r="O45" s="89"/>
      <c r="P45" s="89"/>
      <c r="Q45" s="1">
        <v>0.2</v>
      </c>
      <c r="R45" s="89">
        <f>+$R$1*Q45</f>
        <v>627</v>
      </c>
      <c r="S45" s="89">
        <f>+R45+P45+O45+M45+L45+J45</f>
        <v>627</v>
      </c>
      <c r="T45" s="88" t="s">
        <v>477</v>
      </c>
    </row>
    <row r="46" spans="1:19" ht="12.75" outlineLevel="1">
      <c r="A46" s="114" t="s">
        <v>1105</v>
      </c>
      <c r="B46" s="115"/>
      <c r="C46" s="115"/>
      <c r="D46" s="115"/>
      <c r="E46" s="115"/>
      <c r="F46" s="115"/>
      <c r="G46" s="115"/>
      <c r="H46" s="115"/>
      <c r="I46" s="116">
        <f>SUBTOTAL(9,I42:I45)</f>
        <v>4</v>
      </c>
      <c r="J46" s="104">
        <f>SUBTOTAL(9,J42:J45)</f>
        <v>8.36</v>
      </c>
      <c r="K46" s="103"/>
      <c r="L46" s="104">
        <f aca="true" t="shared" si="8" ref="L46:S46">SUBTOTAL(9,L42:L45)</f>
        <v>0.24</v>
      </c>
      <c r="M46" s="104">
        <f t="shared" si="8"/>
        <v>0</v>
      </c>
      <c r="N46" s="103">
        <f t="shared" si="8"/>
        <v>0</v>
      </c>
      <c r="O46" s="104">
        <f t="shared" si="8"/>
        <v>0</v>
      </c>
      <c r="P46" s="104">
        <f t="shared" si="8"/>
        <v>45</v>
      </c>
      <c r="Q46" s="103">
        <f t="shared" si="8"/>
        <v>0.2</v>
      </c>
      <c r="R46" s="104">
        <f t="shared" si="8"/>
        <v>627</v>
      </c>
      <c r="S46" s="104">
        <f t="shared" si="8"/>
        <v>680.6</v>
      </c>
    </row>
    <row r="47" spans="1:19" ht="12.75" outlineLevel="2">
      <c r="A47" s="88" t="s">
        <v>558</v>
      </c>
      <c r="B47" s="88" t="s">
        <v>505</v>
      </c>
      <c r="C47" s="88" t="s">
        <v>507</v>
      </c>
      <c r="D47" s="88" t="s">
        <v>559</v>
      </c>
      <c r="E47" s="88" t="s">
        <v>123</v>
      </c>
      <c r="F47" s="88" t="s">
        <v>560</v>
      </c>
      <c r="G47" s="88" t="s">
        <v>8</v>
      </c>
      <c r="H47" s="88" t="s">
        <v>28</v>
      </c>
      <c r="I47" s="2">
        <v>5</v>
      </c>
      <c r="J47" s="89">
        <v>4.85</v>
      </c>
      <c r="K47" s="1">
        <v>0.06</v>
      </c>
      <c r="L47" s="89">
        <v>0.3</v>
      </c>
      <c r="M47" s="89"/>
      <c r="N47" s="1"/>
      <c r="O47" s="89"/>
      <c r="P47" s="89"/>
      <c r="Q47" s="1"/>
      <c r="R47" s="89"/>
      <c r="S47" s="89">
        <f aca="true" t="shared" si="9" ref="S47:S54">+R47+P47+O47+M47+L47+J47</f>
        <v>5.1499999999999995</v>
      </c>
    </row>
    <row r="48" spans="1:19" ht="12.75" outlineLevel="2">
      <c r="A48" s="88" t="s">
        <v>558</v>
      </c>
      <c r="B48" s="88" t="s">
        <v>505</v>
      </c>
      <c r="C48" s="88" t="s">
        <v>507</v>
      </c>
      <c r="D48" s="88" t="s">
        <v>559</v>
      </c>
      <c r="E48" s="88" t="s">
        <v>123</v>
      </c>
      <c r="F48" s="88" t="s">
        <v>560</v>
      </c>
      <c r="G48" s="88" t="s">
        <v>8</v>
      </c>
      <c r="H48" s="88" t="s">
        <v>16</v>
      </c>
      <c r="I48" s="2">
        <v>210</v>
      </c>
      <c r="J48" s="89">
        <v>54.75</v>
      </c>
      <c r="K48" s="1">
        <v>0.06</v>
      </c>
      <c r="L48" s="89">
        <v>12.6</v>
      </c>
      <c r="M48" s="89"/>
      <c r="N48" s="1"/>
      <c r="O48" s="89"/>
      <c r="P48" s="89"/>
      <c r="Q48" s="1"/>
      <c r="R48" s="89"/>
      <c r="S48" s="89">
        <f t="shared" si="9"/>
        <v>67.35</v>
      </c>
    </row>
    <row r="49" spans="1:19" ht="12.75" outlineLevel="2">
      <c r="A49" s="88" t="s">
        <v>558</v>
      </c>
      <c r="B49" s="88" t="s">
        <v>505</v>
      </c>
      <c r="C49" s="88" t="s">
        <v>507</v>
      </c>
      <c r="D49" s="88" t="s">
        <v>559</v>
      </c>
      <c r="E49" s="88" t="s">
        <v>123</v>
      </c>
      <c r="F49" s="88" t="s">
        <v>560</v>
      </c>
      <c r="G49" s="88" t="s">
        <v>8</v>
      </c>
      <c r="H49" s="88" t="s">
        <v>19</v>
      </c>
      <c r="I49" s="2">
        <v>316</v>
      </c>
      <c r="J49" s="89">
        <v>153.97</v>
      </c>
      <c r="K49" s="1">
        <v>0.06</v>
      </c>
      <c r="L49" s="89">
        <v>18.96</v>
      </c>
      <c r="M49" s="89"/>
      <c r="N49" s="1"/>
      <c r="O49" s="89"/>
      <c r="P49" s="89"/>
      <c r="Q49" s="1"/>
      <c r="R49" s="89"/>
      <c r="S49" s="89">
        <f t="shared" si="9"/>
        <v>172.93</v>
      </c>
    </row>
    <row r="50" spans="1:19" ht="12.75" outlineLevel="2">
      <c r="A50" s="88" t="s">
        <v>558</v>
      </c>
      <c r="B50" s="88" t="s">
        <v>505</v>
      </c>
      <c r="C50" s="88" t="s">
        <v>507</v>
      </c>
      <c r="D50" s="88" t="s">
        <v>559</v>
      </c>
      <c r="E50" s="88" t="s">
        <v>123</v>
      </c>
      <c r="F50" s="88" t="s">
        <v>560</v>
      </c>
      <c r="G50" s="88" t="s">
        <v>8</v>
      </c>
      <c r="H50" s="88" t="s">
        <v>21</v>
      </c>
      <c r="I50" s="2">
        <v>108</v>
      </c>
      <c r="J50" s="89">
        <v>34.166000000000004</v>
      </c>
      <c r="K50" s="1">
        <v>0.1</v>
      </c>
      <c r="L50" s="89">
        <v>10.8</v>
      </c>
      <c r="M50" s="89"/>
      <c r="N50" s="1"/>
      <c r="O50" s="89"/>
      <c r="P50" s="89"/>
      <c r="Q50" s="1"/>
      <c r="R50" s="89"/>
      <c r="S50" s="89">
        <f t="shared" si="9"/>
        <v>44.96600000000001</v>
      </c>
    </row>
    <row r="51" spans="1:19" ht="12.75" outlineLevel="2">
      <c r="A51" s="88" t="s">
        <v>558</v>
      </c>
      <c r="B51" s="88" t="s">
        <v>505</v>
      </c>
      <c r="C51" s="88" t="s">
        <v>507</v>
      </c>
      <c r="D51" s="88" t="s">
        <v>559</v>
      </c>
      <c r="E51" s="88" t="s">
        <v>123</v>
      </c>
      <c r="F51" s="88" t="s">
        <v>560</v>
      </c>
      <c r="G51" s="88" t="s">
        <v>8</v>
      </c>
      <c r="H51" s="88" t="s">
        <v>9</v>
      </c>
      <c r="I51" s="2">
        <v>1</v>
      </c>
      <c r="J51" s="89">
        <v>9.4</v>
      </c>
      <c r="K51" s="1"/>
      <c r="L51" s="89">
        <v>0</v>
      </c>
      <c r="M51" s="89"/>
      <c r="N51" s="1"/>
      <c r="O51" s="89"/>
      <c r="P51" s="89"/>
      <c r="Q51" s="1"/>
      <c r="R51" s="89"/>
      <c r="S51" s="89">
        <f t="shared" si="9"/>
        <v>9.4</v>
      </c>
    </row>
    <row r="52" spans="1:19" ht="12.75" outlineLevel="2">
      <c r="A52" s="88" t="s">
        <v>558</v>
      </c>
      <c r="B52" s="88" t="s">
        <v>505</v>
      </c>
      <c r="C52" s="88" t="s">
        <v>507</v>
      </c>
      <c r="D52" s="88" t="s">
        <v>559</v>
      </c>
      <c r="E52" s="88" t="s">
        <v>123</v>
      </c>
      <c r="F52" s="88" t="s">
        <v>560</v>
      </c>
      <c r="G52" s="88" t="s">
        <v>22</v>
      </c>
      <c r="H52" s="88" t="s">
        <v>23</v>
      </c>
      <c r="I52" s="90"/>
      <c r="J52" s="89"/>
      <c r="L52" s="89"/>
      <c r="M52" s="89"/>
      <c r="N52" s="1"/>
      <c r="O52" s="89"/>
      <c r="P52" s="89">
        <v>150</v>
      </c>
      <c r="Q52" s="1"/>
      <c r="R52" s="89"/>
      <c r="S52" s="89">
        <f t="shared" si="9"/>
        <v>150</v>
      </c>
    </row>
    <row r="53" spans="1:19" ht="12.75" outlineLevel="2">
      <c r="A53" s="88" t="s">
        <v>558</v>
      </c>
      <c r="B53" s="88" t="s">
        <v>505</v>
      </c>
      <c r="C53" s="88" t="s">
        <v>507</v>
      </c>
      <c r="D53" s="88" t="s">
        <v>559</v>
      </c>
      <c r="E53" s="88" t="s">
        <v>123</v>
      </c>
      <c r="F53" s="88" t="s">
        <v>560</v>
      </c>
      <c r="G53" s="88" t="s">
        <v>22</v>
      </c>
      <c r="H53" s="88" t="s">
        <v>62</v>
      </c>
      <c r="I53" s="2"/>
      <c r="J53" s="89"/>
      <c r="K53" s="1"/>
      <c r="L53" s="89"/>
      <c r="M53" s="89"/>
      <c r="N53" s="1">
        <v>2.125</v>
      </c>
      <c r="O53" s="89">
        <f>+$O$1*N53</f>
        <v>153</v>
      </c>
      <c r="P53" s="89"/>
      <c r="Q53" s="1"/>
      <c r="R53" s="89"/>
      <c r="S53" s="89">
        <f t="shared" si="9"/>
        <v>153</v>
      </c>
    </row>
    <row r="54" spans="1:21" ht="12.75" outlineLevel="2">
      <c r="A54" s="88" t="s">
        <v>558</v>
      </c>
      <c r="B54" s="88" t="s">
        <v>505</v>
      </c>
      <c r="C54" s="88" t="s">
        <v>507</v>
      </c>
      <c r="D54" s="88" t="s">
        <v>559</v>
      </c>
      <c r="E54" s="88" t="s">
        <v>123</v>
      </c>
      <c r="F54" s="88" t="s">
        <v>560</v>
      </c>
      <c r="G54" s="88" t="s">
        <v>22</v>
      </c>
      <c r="H54" s="88" t="s">
        <v>24</v>
      </c>
      <c r="I54" s="2"/>
      <c r="J54" s="89"/>
      <c r="K54" s="1"/>
      <c r="L54" s="89"/>
      <c r="M54" s="89"/>
      <c r="N54" s="1"/>
      <c r="O54" s="89"/>
      <c r="P54" s="89"/>
      <c r="Q54" s="1">
        <v>0.17</v>
      </c>
      <c r="R54" s="89">
        <f>+$R$1*Q54</f>
        <v>532.95</v>
      </c>
      <c r="S54" s="89">
        <f t="shared" si="9"/>
        <v>532.95</v>
      </c>
      <c r="T54" s="88" t="s">
        <v>210</v>
      </c>
      <c r="U54" s="88" t="s">
        <v>211</v>
      </c>
    </row>
    <row r="55" spans="1:19" ht="12.75" outlineLevel="1">
      <c r="A55" s="114" t="s">
        <v>1110</v>
      </c>
      <c r="B55" s="115"/>
      <c r="C55" s="115"/>
      <c r="D55" s="115"/>
      <c r="E55" s="115"/>
      <c r="F55" s="115"/>
      <c r="G55" s="115"/>
      <c r="H55" s="115"/>
      <c r="I55" s="116">
        <f>SUBTOTAL(9,I47:I54)</f>
        <v>640</v>
      </c>
      <c r="J55" s="104">
        <f>SUBTOTAL(9,J47:J54)</f>
        <v>257.13599999999997</v>
      </c>
      <c r="K55" s="103"/>
      <c r="L55" s="104">
        <f aca="true" t="shared" si="10" ref="L55:S55">SUBTOTAL(9,L47:L54)</f>
        <v>42.66</v>
      </c>
      <c r="M55" s="104">
        <f t="shared" si="10"/>
        <v>0</v>
      </c>
      <c r="N55" s="103">
        <f t="shared" si="10"/>
        <v>2.125</v>
      </c>
      <c r="O55" s="104">
        <f t="shared" si="10"/>
        <v>153</v>
      </c>
      <c r="P55" s="104">
        <f t="shared" si="10"/>
        <v>150</v>
      </c>
      <c r="Q55" s="103">
        <f t="shared" si="10"/>
        <v>0.17</v>
      </c>
      <c r="R55" s="104">
        <f t="shared" si="10"/>
        <v>532.95</v>
      </c>
      <c r="S55" s="104">
        <f t="shared" si="10"/>
        <v>1135.746</v>
      </c>
    </row>
    <row r="56" spans="1:19" ht="12.75" outlineLevel="2">
      <c r="A56" s="88" t="s">
        <v>506</v>
      </c>
      <c r="B56" s="88" t="s">
        <v>505</v>
      </c>
      <c r="C56" s="88" t="s">
        <v>507</v>
      </c>
      <c r="D56" s="88" t="s">
        <v>508</v>
      </c>
      <c r="E56" s="88" t="s">
        <v>123</v>
      </c>
      <c r="F56" s="88" t="s">
        <v>509</v>
      </c>
      <c r="G56" s="88" t="s">
        <v>8</v>
      </c>
      <c r="H56" s="88" t="s">
        <v>28</v>
      </c>
      <c r="I56" s="2">
        <v>3</v>
      </c>
      <c r="J56" s="89">
        <v>3.74</v>
      </c>
      <c r="K56" s="1">
        <v>0.06</v>
      </c>
      <c r="L56" s="89">
        <v>0.18</v>
      </c>
      <c r="M56" s="89"/>
      <c r="N56" s="1"/>
      <c r="O56" s="89"/>
      <c r="P56" s="89"/>
      <c r="Q56" s="1"/>
      <c r="R56" s="89"/>
      <c r="S56" s="89">
        <f aca="true" t="shared" si="11" ref="S56:S63">+R56+P56+O56+M56+L56+J56</f>
        <v>3.9200000000000004</v>
      </c>
    </row>
    <row r="57" spans="1:19" ht="12.75" outlineLevel="2">
      <c r="A57" s="88" t="s">
        <v>506</v>
      </c>
      <c r="B57" s="88" t="s">
        <v>505</v>
      </c>
      <c r="C57" s="88" t="s">
        <v>507</v>
      </c>
      <c r="D57" s="88" t="s">
        <v>508</v>
      </c>
      <c r="E57" s="88" t="s">
        <v>123</v>
      </c>
      <c r="F57" s="88" t="s">
        <v>509</v>
      </c>
      <c r="G57" s="88" t="s">
        <v>8</v>
      </c>
      <c r="H57" s="88" t="s">
        <v>16</v>
      </c>
      <c r="I57" s="2">
        <v>1</v>
      </c>
      <c r="J57" s="89">
        <v>0.41</v>
      </c>
      <c r="K57" s="1">
        <v>0.06</v>
      </c>
      <c r="L57" s="89">
        <v>0.06</v>
      </c>
      <c r="M57" s="89"/>
      <c r="N57" s="1"/>
      <c r="O57" s="89"/>
      <c r="P57" s="89"/>
      <c r="Q57" s="1"/>
      <c r="R57" s="89"/>
      <c r="S57" s="89">
        <f t="shared" si="11"/>
        <v>0.47</v>
      </c>
    </row>
    <row r="58" spans="1:19" ht="12.75" outlineLevel="2">
      <c r="A58" s="88" t="s">
        <v>506</v>
      </c>
      <c r="B58" s="88" t="s">
        <v>505</v>
      </c>
      <c r="C58" s="88" t="s">
        <v>507</v>
      </c>
      <c r="D58" s="88" t="s">
        <v>508</v>
      </c>
      <c r="E58" s="88" t="s">
        <v>123</v>
      </c>
      <c r="F58" s="88" t="s">
        <v>509</v>
      </c>
      <c r="G58" s="88" t="s">
        <v>8</v>
      </c>
      <c r="H58" s="88" t="s">
        <v>18</v>
      </c>
      <c r="I58" s="2">
        <v>24</v>
      </c>
      <c r="J58" s="89">
        <v>55.44</v>
      </c>
      <c r="K58" s="1">
        <v>0.06</v>
      </c>
      <c r="L58" s="89">
        <v>1.44</v>
      </c>
      <c r="M58" s="89"/>
      <c r="N58" s="1"/>
      <c r="O58" s="89"/>
      <c r="P58" s="89"/>
      <c r="Q58" s="1"/>
      <c r="R58" s="89"/>
      <c r="S58" s="89">
        <f t="shared" si="11"/>
        <v>56.879999999999995</v>
      </c>
    </row>
    <row r="59" spans="1:19" ht="12.75" outlineLevel="2">
      <c r="A59" s="88" t="s">
        <v>506</v>
      </c>
      <c r="B59" s="88" t="s">
        <v>505</v>
      </c>
      <c r="C59" s="88" t="s">
        <v>507</v>
      </c>
      <c r="D59" s="88" t="s">
        <v>508</v>
      </c>
      <c r="E59" s="88" t="s">
        <v>123</v>
      </c>
      <c r="F59" s="88" t="s">
        <v>509</v>
      </c>
      <c r="G59" s="88" t="s">
        <v>8</v>
      </c>
      <c r="H59" s="88" t="s">
        <v>19</v>
      </c>
      <c r="I59" s="2">
        <v>25</v>
      </c>
      <c r="J59" s="89">
        <v>34.35</v>
      </c>
      <c r="K59" s="1">
        <v>0.06</v>
      </c>
      <c r="L59" s="89">
        <v>1.5</v>
      </c>
      <c r="M59" s="89"/>
      <c r="N59" s="1"/>
      <c r="O59" s="89"/>
      <c r="P59" s="89"/>
      <c r="Q59" s="1"/>
      <c r="R59" s="89"/>
      <c r="S59" s="89">
        <f t="shared" si="11"/>
        <v>35.85</v>
      </c>
    </row>
    <row r="60" spans="1:19" ht="12.75" outlineLevel="2">
      <c r="A60" s="88" t="s">
        <v>506</v>
      </c>
      <c r="B60" s="88" t="s">
        <v>505</v>
      </c>
      <c r="C60" s="88" t="s">
        <v>507</v>
      </c>
      <c r="D60" s="88" t="s">
        <v>508</v>
      </c>
      <c r="E60" s="88" t="s">
        <v>123</v>
      </c>
      <c r="F60" s="88" t="s">
        <v>509</v>
      </c>
      <c r="G60" s="88" t="s">
        <v>8</v>
      </c>
      <c r="H60" s="88" t="s">
        <v>31</v>
      </c>
      <c r="I60" s="2">
        <v>1</v>
      </c>
      <c r="J60" s="89">
        <v>0.53</v>
      </c>
      <c r="K60" s="1">
        <v>0.1</v>
      </c>
      <c r="L60" s="89">
        <v>0.1</v>
      </c>
      <c r="M60" s="89"/>
      <c r="N60" s="1"/>
      <c r="O60" s="89"/>
      <c r="P60" s="89"/>
      <c r="Q60" s="1"/>
      <c r="R60" s="89"/>
      <c r="S60" s="89">
        <f t="shared" si="11"/>
        <v>0.63</v>
      </c>
    </row>
    <row r="61" spans="1:19" ht="12.75" outlineLevel="2">
      <c r="A61" s="88" t="s">
        <v>506</v>
      </c>
      <c r="B61" s="88" t="s">
        <v>505</v>
      </c>
      <c r="C61" s="88" t="s">
        <v>507</v>
      </c>
      <c r="D61" s="88" t="s">
        <v>508</v>
      </c>
      <c r="E61" s="88" t="s">
        <v>123</v>
      </c>
      <c r="F61" s="88" t="s">
        <v>509</v>
      </c>
      <c r="G61" s="88" t="s">
        <v>8</v>
      </c>
      <c r="H61" s="88" t="s">
        <v>21</v>
      </c>
      <c r="I61" s="2">
        <v>141</v>
      </c>
      <c r="J61" s="89">
        <v>41.313</v>
      </c>
      <c r="K61" s="1">
        <v>0.1</v>
      </c>
      <c r="L61" s="89">
        <v>14.1</v>
      </c>
      <c r="M61" s="89"/>
      <c r="N61" s="1"/>
      <c r="O61" s="89"/>
      <c r="P61" s="89"/>
      <c r="Q61" s="1"/>
      <c r="R61" s="89"/>
      <c r="S61" s="89">
        <f t="shared" si="11"/>
        <v>55.413000000000004</v>
      </c>
    </row>
    <row r="62" spans="1:19" ht="12.75" outlineLevel="2">
      <c r="A62" s="88" t="s">
        <v>506</v>
      </c>
      <c r="B62" s="88" t="s">
        <v>505</v>
      </c>
      <c r="C62" s="88" t="s">
        <v>507</v>
      </c>
      <c r="D62" s="88" t="s">
        <v>508</v>
      </c>
      <c r="E62" s="88" t="s">
        <v>123</v>
      </c>
      <c r="F62" s="88" t="s">
        <v>509</v>
      </c>
      <c r="G62" s="88" t="s">
        <v>22</v>
      </c>
      <c r="H62" s="88" t="s">
        <v>23</v>
      </c>
      <c r="I62" s="90"/>
      <c r="J62" s="89"/>
      <c r="L62" s="89"/>
      <c r="M62" s="89"/>
      <c r="N62" s="1"/>
      <c r="O62" s="89"/>
      <c r="P62" s="89">
        <v>180</v>
      </c>
      <c r="Q62" s="1"/>
      <c r="R62" s="89"/>
      <c r="S62" s="89">
        <f t="shared" si="11"/>
        <v>180</v>
      </c>
    </row>
    <row r="63" spans="1:21" ht="12.75" outlineLevel="2">
      <c r="A63" s="88" t="s">
        <v>506</v>
      </c>
      <c r="B63" s="88" t="s">
        <v>505</v>
      </c>
      <c r="C63" s="88" t="s">
        <v>507</v>
      </c>
      <c r="D63" s="88" t="s">
        <v>508</v>
      </c>
      <c r="E63" s="88" t="s">
        <v>123</v>
      </c>
      <c r="F63" s="88" t="s">
        <v>509</v>
      </c>
      <c r="G63" s="88" t="s">
        <v>22</v>
      </c>
      <c r="H63" s="88" t="s">
        <v>24</v>
      </c>
      <c r="I63" s="2"/>
      <c r="J63" s="89"/>
      <c r="K63" s="1"/>
      <c r="L63" s="89"/>
      <c r="M63" s="89"/>
      <c r="N63" s="1"/>
      <c r="O63" s="89"/>
      <c r="P63" s="89"/>
      <c r="Q63" s="1">
        <v>0.44</v>
      </c>
      <c r="R63" s="89">
        <f>+$R$1*Q63</f>
        <v>1379.4</v>
      </c>
      <c r="S63" s="89">
        <f t="shared" si="11"/>
        <v>1379.4</v>
      </c>
      <c r="T63" s="88" t="s">
        <v>510</v>
      </c>
      <c r="U63" s="88" t="s">
        <v>511</v>
      </c>
    </row>
    <row r="64" spans="1:19" ht="12.75" outlineLevel="1">
      <c r="A64" s="114" t="s">
        <v>1089</v>
      </c>
      <c r="B64" s="115"/>
      <c r="C64" s="115"/>
      <c r="D64" s="115"/>
      <c r="E64" s="115"/>
      <c r="F64" s="115"/>
      <c r="G64" s="115"/>
      <c r="H64" s="115"/>
      <c r="I64" s="116">
        <f>SUBTOTAL(9,I56:I63)</f>
        <v>195</v>
      </c>
      <c r="J64" s="104">
        <f>SUBTOTAL(9,J56:J63)</f>
        <v>135.78300000000002</v>
      </c>
      <c r="K64" s="103"/>
      <c r="L64" s="104">
        <f aca="true" t="shared" si="12" ref="L64:S64">SUBTOTAL(9,L56:L63)</f>
        <v>17.38</v>
      </c>
      <c r="M64" s="104">
        <f t="shared" si="12"/>
        <v>0</v>
      </c>
      <c r="N64" s="103">
        <f t="shared" si="12"/>
        <v>0</v>
      </c>
      <c r="O64" s="104">
        <f t="shared" si="12"/>
        <v>0</v>
      </c>
      <c r="P64" s="104">
        <f t="shared" si="12"/>
        <v>180</v>
      </c>
      <c r="Q64" s="103">
        <f t="shared" si="12"/>
        <v>0.44</v>
      </c>
      <c r="R64" s="104">
        <f t="shared" si="12"/>
        <v>1379.4</v>
      </c>
      <c r="S64" s="104">
        <f t="shared" si="12"/>
        <v>1712.563</v>
      </c>
    </row>
    <row r="65" spans="1:19" ht="12.75" outlineLevel="2">
      <c r="A65" s="88" t="s">
        <v>612</v>
      </c>
      <c r="B65" s="88" t="s">
        <v>505</v>
      </c>
      <c r="C65" s="88" t="s">
        <v>507</v>
      </c>
      <c r="D65" s="88" t="s">
        <v>613</v>
      </c>
      <c r="E65" s="88" t="s">
        <v>123</v>
      </c>
      <c r="F65" s="88" t="s">
        <v>614</v>
      </c>
      <c r="G65" s="88" t="s">
        <v>8</v>
      </c>
      <c r="H65" s="88" t="s">
        <v>28</v>
      </c>
      <c r="I65" s="2">
        <v>8</v>
      </c>
      <c r="J65" s="89">
        <v>10.82</v>
      </c>
      <c r="K65" s="1">
        <v>0.06</v>
      </c>
      <c r="L65" s="89">
        <v>0.48</v>
      </c>
      <c r="M65" s="89"/>
      <c r="N65" s="1"/>
      <c r="O65" s="89"/>
      <c r="P65" s="89"/>
      <c r="R65" s="89"/>
      <c r="S65" s="89">
        <f aca="true" t="shared" si="13" ref="S65:S71">+R65+P65+O65+M65+L65+J65</f>
        <v>11.3</v>
      </c>
    </row>
    <row r="66" spans="1:19" ht="12.75" outlineLevel="2">
      <c r="A66" s="88" t="s">
        <v>612</v>
      </c>
      <c r="B66" s="88" t="s">
        <v>505</v>
      </c>
      <c r="C66" s="88" t="s">
        <v>507</v>
      </c>
      <c r="D66" s="88" t="s">
        <v>613</v>
      </c>
      <c r="E66" s="88" t="s">
        <v>123</v>
      </c>
      <c r="F66" s="88" t="s">
        <v>614</v>
      </c>
      <c r="G66" s="88" t="s">
        <v>8</v>
      </c>
      <c r="H66" s="88" t="s">
        <v>16</v>
      </c>
      <c r="I66" s="2">
        <v>1</v>
      </c>
      <c r="J66" s="89">
        <v>0.41</v>
      </c>
      <c r="K66" s="1">
        <v>0.06</v>
      </c>
      <c r="L66" s="89">
        <v>0.06</v>
      </c>
      <c r="M66" s="89"/>
      <c r="N66" s="1"/>
      <c r="O66" s="89"/>
      <c r="P66" s="89"/>
      <c r="R66" s="89"/>
      <c r="S66" s="89">
        <f t="shared" si="13"/>
        <v>0.47</v>
      </c>
    </row>
    <row r="67" spans="1:19" ht="12.75" outlineLevel="2">
      <c r="A67" s="88" t="s">
        <v>612</v>
      </c>
      <c r="B67" s="88" t="s">
        <v>505</v>
      </c>
      <c r="C67" s="88" t="s">
        <v>507</v>
      </c>
      <c r="D67" s="88" t="s">
        <v>613</v>
      </c>
      <c r="E67" s="88" t="s">
        <v>123</v>
      </c>
      <c r="F67" s="88" t="s">
        <v>614</v>
      </c>
      <c r="G67" s="88" t="s">
        <v>8</v>
      </c>
      <c r="H67" s="88" t="s">
        <v>18</v>
      </c>
      <c r="I67" s="2">
        <v>10</v>
      </c>
      <c r="J67" s="89">
        <v>8.94</v>
      </c>
      <c r="K67" s="1">
        <v>0.06</v>
      </c>
      <c r="L67" s="89">
        <v>0.6</v>
      </c>
      <c r="M67" s="89"/>
      <c r="N67" s="1"/>
      <c r="O67" s="89"/>
      <c r="P67" s="89"/>
      <c r="R67" s="89"/>
      <c r="S67" s="89">
        <f t="shared" si="13"/>
        <v>9.54</v>
      </c>
    </row>
    <row r="68" spans="1:19" ht="12.75" outlineLevel="2">
      <c r="A68" s="88" t="s">
        <v>612</v>
      </c>
      <c r="B68" s="88" t="s">
        <v>505</v>
      </c>
      <c r="C68" s="88" t="s">
        <v>507</v>
      </c>
      <c r="D68" s="88" t="s">
        <v>613</v>
      </c>
      <c r="E68" s="88" t="s">
        <v>123</v>
      </c>
      <c r="F68" s="88" t="s">
        <v>614</v>
      </c>
      <c r="G68" s="88" t="s">
        <v>8</v>
      </c>
      <c r="H68" s="88" t="s">
        <v>19</v>
      </c>
      <c r="I68" s="2">
        <v>146</v>
      </c>
      <c r="J68" s="89">
        <v>212.14</v>
      </c>
      <c r="K68" s="1">
        <v>0.06</v>
      </c>
      <c r="L68" s="89">
        <v>8.76</v>
      </c>
      <c r="M68" s="89"/>
      <c r="N68" s="1"/>
      <c r="O68" s="89"/>
      <c r="P68" s="89"/>
      <c r="R68" s="89"/>
      <c r="S68" s="89">
        <f t="shared" si="13"/>
        <v>220.89999999999998</v>
      </c>
    </row>
    <row r="69" spans="1:19" ht="12.75" outlineLevel="2">
      <c r="A69" s="88" t="s">
        <v>612</v>
      </c>
      <c r="B69" s="88" t="s">
        <v>505</v>
      </c>
      <c r="C69" s="88" t="s">
        <v>507</v>
      </c>
      <c r="D69" s="88" t="s">
        <v>613</v>
      </c>
      <c r="E69" s="88" t="s">
        <v>123</v>
      </c>
      <c r="F69" s="88" t="s">
        <v>614</v>
      </c>
      <c r="G69" s="88" t="s">
        <v>8</v>
      </c>
      <c r="H69" s="88" t="s">
        <v>54</v>
      </c>
      <c r="I69" s="2">
        <v>17</v>
      </c>
      <c r="J69" s="89">
        <v>4.08</v>
      </c>
      <c r="K69" s="1">
        <v>0.06</v>
      </c>
      <c r="L69" s="89">
        <v>1.02</v>
      </c>
      <c r="M69" s="89"/>
      <c r="N69" s="1"/>
      <c r="O69" s="89"/>
      <c r="P69" s="89"/>
      <c r="R69" s="89"/>
      <c r="S69" s="89">
        <f t="shared" si="13"/>
        <v>5.1</v>
      </c>
    </row>
    <row r="70" spans="1:19" ht="12.75" outlineLevel="2">
      <c r="A70" s="88" t="s">
        <v>612</v>
      </c>
      <c r="B70" s="88" t="s">
        <v>505</v>
      </c>
      <c r="C70" s="88" t="s">
        <v>507</v>
      </c>
      <c r="D70" s="88" t="s">
        <v>613</v>
      </c>
      <c r="E70" s="88" t="s">
        <v>123</v>
      </c>
      <c r="F70" s="88" t="s">
        <v>614</v>
      </c>
      <c r="G70" s="88" t="s">
        <v>8</v>
      </c>
      <c r="H70" s="88" t="s">
        <v>21</v>
      </c>
      <c r="I70" s="2">
        <v>104</v>
      </c>
      <c r="J70" s="89">
        <v>30.471999999999998</v>
      </c>
      <c r="K70" s="1">
        <v>0.1</v>
      </c>
      <c r="L70" s="89">
        <v>10.4</v>
      </c>
      <c r="M70" s="89"/>
      <c r="N70" s="1"/>
      <c r="O70" s="89"/>
      <c r="P70" s="89"/>
      <c r="R70" s="89"/>
      <c r="S70" s="89">
        <f t="shared" si="13"/>
        <v>40.872</v>
      </c>
    </row>
    <row r="71" spans="1:19" ht="12.75" outlineLevel="2">
      <c r="A71" s="88" t="s">
        <v>612</v>
      </c>
      <c r="B71" s="88" t="s">
        <v>505</v>
      </c>
      <c r="C71" s="88" t="s">
        <v>507</v>
      </c>
      <c r="D71" s="88" t="s">
        <v>613</v>
      </c>
      <c r="E71" s="88" t="s">
        <v>123</v>
      </c>
      <c r="F71" s="88" t="s">
        <v>614</v>
      </c>
      <c r="G71" s="88" t="s">
        <v>22</v>
      </c>
      <c r="H71" s="88" t="s">
        <v>23</v>
      </c>
      <c r="I71" s="90"/>
      <c r="J71" s="89"/>
      <c r="L71" s="89"/>
      <c r="M71" s="89"/>
      <c r="N71" s="1"/>
      <c r="O71" s="89"/>
      <c r="P71" s="89">
        <v>180</v>
      </c>
      <c r="R71" s="89"/>
      <c r="S71" s="89">
        <f t="shared" si="13"/>
        <v>180</v>
      </c>
    </row>
    <row r="72" spans="1:19" ht="12.75" outlineLevel="1">
      <c r="A72" s="114" t="s">
        <v>1174</v>
      </c>
      <c r="B72" s="115"/>
      <c r="C72" s="115"/>
      <c r="D72" s="115"/>
      <c r="E72" s="115"/>
      <c r="F72" s="115"/>
      <c r="G72" s="115"/>
      <c r="H72" s="115"/>
      <c r="I72" s="116">
        <f>SUBTOTAL(9,I65:I71)</f>
        <v>286</v>
      </c>
      <c r="J72" s="104">
        <f>SUBTOTAL(9,J65:J71)</f>
        <v>266.862</v>
      </c>
      <c r="K72" s="103"/>
      <c r="L72" s="104">
        <f aca="true" t="shared" si="14" ref="L72:S72">SUBTOTAL(9,L65:L71)</f>
        <v>21.32</v>
      </c>
      <c r="M72" s="104">
        <f t="shared" si="14"/>
        <v>0</v>
      </c>
      <c r="N72" s="103">
        <f t="shared" si="14"/>
        <v>0</v>
      </c>
      <c r="O72" s="104">
        <f t="shared" si="14"/>
        <v>0</v>
      </c>
      <c r="P72" s="104">
        <f t="shared" si="14"/>
        <v>180</v>
      </c>
      <c r="Q72" s="103">
        <f t="shared" si="14"/>
        <v>0</v>
      </c>
      <c r="R72" s="104">
        <f t="shared" si="14"/>
        <v>0</v>
      </c>
      <c r="S72" s="104">
        <f t="shared" si="14"/>
        <v>468.18199999999996</v>
      </c>
    </row>
    <row r="73" spans="1:19" ht="12.75" outlineLevel="2">
      <c r="A73" s="88" t="s">
        <v>591</v>
      </c>
      <c r="B73" s="88" t="s">
        <v>505</v>
      </c>
      <c r="C73" s="88" t="s">
        <v>507</v>
      </c>
      <c r="D73" s="88" t="s">
        <v>592</v>
      </c>
      <c r="E73" s="88" t="s">
        <v>123</v>
      </c>
      <c r="F73" s="88" t="s">
        <v>588</v>
      </c>
      <c r="G73" s="88" t="s">
        <v>8</v>
      </c>
      <c r="H73" s="88" t="s">
        <v>18</v>
      </c>
      <c r="I73" s="2">
        <v>2</v>
      </c>
      <c r="J73" s="89">
        <v>4.59</v>
      </c>
      <c r="K73" s="1">
        <v>0.06</v>
      </c>
      <c r="L73" s="89">
        <v>0.12</v>
      </c>
      <c r="M73" s="89"/>
      <c r="N73" s="1"/>
      <c r="O73" s="89"/>
      <c r="P73" s="89"/>
      <c r="R73" s="89"/>
      <c r="S73" s="89">
        <f>+R73+P73+O73+M73+L73+J73</f>
        <v>4.71</v>
      </c>
    </row>
    <row r="74" spans="1:19" ht="12.75" outlineLevel="2">
      <c r="A74" s="88" t="s">
        <v>591</v>
      </c>
      <c r="B74" s="88" t="s">
        <v>505</v>
      </c>
      <c r="C74" s="88" t="s">
        <v>507</v>
      </c>
      <c r="D74" s="88" t="s">
        <v>592</v>
      </c>
      <c r="E74" s="88" t="s">
        <v>123</v>
      </c>
      <c r="F74" s="88" t="s">
        <v>588</v>
      </c>
      <c r="G74" s="88" t="s">
        <v>8</v>
      </c>
      <c r="H74" s="88" t="s">
        <v>19</v>
      </c>
      <c r="I74" s="2">
        <v>2</v>
      </c>
      <c r="J74" s="89">
        <v>2.22</v>
      </c>
      <c r="K74" s="1">
        <v>0.06</v>
      </c>
      <c r="L74" s="89">
        <v>0.12</v>
      </c>
      <c r="M74" s="89"/>
      <c r="N74" s="1"/>
      <c r="O74" s="89"/>
      <c r="P74" s="89"/>
      <c r="R74" s="89"/>
      <c r="S74" s="89">
        <f>+R74+P74+O74+M74+L74+J74</f>
        <v>2.3400000000000003</v>
      </c>
    </row>
    <row r="75" spans="1:19" ht="12.75" outlineLevel="2">
      <c r="A75" s="88" t="s">
        <v>591</v>
      </c>
      <c r="B75" s="88" t="s">
        <v>505</v>
      </c>
      <c r="C75" s="88" t="s">
        <v>507</v>
      </c>
      <c r="D75" s="88" t="s">
        <v>592</v>
      </c>
      <c r="E75" s="88" t="s">
        <v>123</v>
      </c>
      <c r="F75" s="88" t="s">
        <v>588</v>
      </c>
      <c r="G75" s="88" t="s">
        <v>8</v>
      </c>
      <c r="H75" s="88" t="s">
        <v>31</v>
      </c>
      <c r="I75" s="2">
        <v>1</v>
      </c>
      <c r="J75" s="89">
        <v>0.293</v>
      </c>
      <c r="K75" s="1">
        <v>0.1</v>
      </c>
      <c r="L75" s="89">
        <v>0.1</v>
      </c>
      <c r="M75" s="89"/>
      <c r="N75" s="1"/>
      <c r="O75" s="89"/>
      <c r="P75" s="89"/>
      <c r="R75" s="89"/>
      <c r="S75" s="89">
        <f>+R75+P75+O75+M75+L75+J75</f>
        <v>0.393</v>
      </c>
    </row>
    <row r="76" spans="1:19" ht="12.75" outlineLevel="2">
      <c r="A76" s="88" t="s">
        <v>591</v>
      </c>
      <c r="B76" s="88" t="s">
        <v>505</v>
      </c>
      <c r="C76" s="88" t="s">
        <v>507</v>
      </c>
      <c r="D76" s="88" t="s">
        <v>592</v>
      </c>
      <c r="E76" s="88" t="s">
        <v>123</v>
      </c>
      <c r="F76" s="88" t="s">
        <v>588</v>
      </c>
      <c r="G76" s="88" t="s">
        <v>8</v>
      </c>
      <c r="H76" s="88" t="s">
        <v>21</v>
      </c>
      <c r="I76" s="2">
        <v>132</v>
      </c>
      <c r="J76" s="89">
        <v>38.913</v>
      </c>
      <c r="K76" s="1">
        <v>0.1</v>
      </c>
      <c r="L76" s="89">
        <v>13.2</v>
      </c>
      <c r="M76" s="89"/>
      <c r="N76" s="1"/>
      <c r="O76" s="89"/>
      <c r="P76" s="89"/>
      <c r="R76" s="89"/>
      <c r="S76" s="89">
        <f>+R76+P76+O76+M76+L76+J76</f>
        <v>52.113</v>
      </c>
    </row>
    <row r="77" spans="1:19" ht="12.75" outlineLevel="2">
      <c r="A77" s="88" t="s">
        <v>591</v>
      </c>
      <c r="B77" s="88" t="s">
        <v>505</v>
      </c>
      <c r="C77" s="88" t="s">
        <v>507</v>
      </c>
      <c r="D77" s="88" t="s">
        <v>592</v>
      </c>
      <c r="E77" s="88" t="s">
        <v>123</v>
      </c>
      <c r="F77" s="88" t="s">
        <v>588</v>
      </c>
      <c r="G77" s="88" t="s">
        <v>22</v>
      </c>
      <c r="H77" s="88" t="s">
        <v>23</v>
      </c>
      <c r="I77" s="90"/>
      <c r="J77" s="89"/>
      <c r="L77" s="89"/>
      <c r="M77" s="89"/>
      <c r="N77" s="1"/>
      <c r="O77" s="89"/>
      <c r="P77" s="89">
        <v>75</v>
      </c>
      <c r="R77" s="89"/>
      <c r="S77" s="89">
        <f>+R77+P77+O77+M77+L77+J77</f>
        <v>75</v>
      </c>
    </row>
    <row r="78" spans="1:19" ht="12.75" outlineLevel="1">
      <c r="A78" s="114" t="s">
        <v>1169</v>
      </c>
      <c r="B78" s="115"/>
      <c r="C78" s="115"/>
      <c r="D78" s="115"/>
      <c r="E78" s="115"/>
      <c r="F78" s="115"/>
      <c r="G78" s="115"/>
      <c r="H78" s="115"/>
      <c r="I78" s="116">
        <f>SUBTOTAL(9,I73:I77)</f>
        <v>137</v>
      </c>
      <c r="J78" s="104">
        <f>SUBTOTAL(9,J73:J77)</f>
        <v>46.016</v>
      </c>
      <c r="K78" s="103"/>
      <c r="L78" s="104">
        <f aca="true" t="shared" si="15" ref="L78:S78">SUBTOTAL(9,L73:L77)</f>
        <v>13.54</v>
      </c>
      <c r="M78" s="104">
        <f t="shared" si="15"/>
        <v>0</v>
      </c>
      <c r="N78" s="103">
        <f t="shared" si="15"/>
        <v>0</v>
      </c>
      <c r="O78" s="104">
        <f t="shared" si="15"/>
        <v>0</v>
      </c>
      <c r="P78" s="104">
        <f t="shared" si="15"/>
        <v>75</v>
      </c>
      <c r="Q78" s="103">
        <f t="shared" si="15"/>
        <v>0</v>
      </c>
      <c r="R78" s="104">
        <f t="shared" si="15"/>
        <v>0</v>
      </c>
      <c r="S78" s="104">
        <f t="shared" si="15"/>
        <v>134.55599999999998</v>
      </c>
    </row>
    <row r="79" spans="1:19" ht="12.75" outlineLevel="2">
      <c r="A79" s="88" t="s">
        <v>564</v>
      </c>
      <c r="B79" s="88" t="s">
        <v>505</v>
      </c>
      <c r="C79" s="88" t="s">
        <v>507</v>
      </c>
      <c r="D79" s="88" t="s">
        <v>565</v>
      </c>
      <c r="E79" s="88" t="s">
        <v>123</v>
      </c>
      <c r="F79" s="88" t="s">
        <v>566</v>
      </c>
      <c r="G79" s="88" t="s">
        <v>8</v>
      </c>
      <c r="H79" s="88" t="s">
        <v>16</v>
      </c>
      <c r="I79" s="2">
        <v>1</v>
      </c>
      <c r="J79" s="89">
        <v>0.97</v>
      </c>
      <c r="K79" s="1">
        <v>0.06</v>
      </c>
      <c r="L79" s="89">
        <v>0.06</v>
      </c>
      <c r="M79" s="89"/>
      <c r="N79" s="1"/>
      <c r="O79" s="89"/>
      <c r="P79" s="89"/>
      <c r="Q79" s="1"/>
      <c r="R79" s="89"/>
      <c r="S79" s="89">
        <f aca="true" t="shared" si="16" ref="S79:S84">+R79+P79+O79+M79+L79+J79</f>
        <v>1.03</v>
      </c>
    </row>
    <row r="80" spans="1:19" ht="12.75" outlineLevel="2">
      <c r="A80" s="88" t="s">
        <v>564</v>
      </c>
      <c r="B80" s="88" t="s">
        <v>505</v>
      </c>
      <c r="C80" s="88" t="s">
        <v>507</v>
      </c>
      <c r="D80" s="88" t="s">
        <v>565</v>
      </c>
      <c r="E80" s="88" t="s">
        <v>123</v>
      </c>
      <c r="F80" s="88" t="s">
        <v>566</v>
      </c>
      <c r="G80" s="88" t="s">
        <v>8</v>
      </c>
      <c r="H80" s="88" t="s">
        <v>18</v>
      </c>
      <c r="I80" s="2">
        <v>7</v>
      </c>
      <c r="J80" s="89">
        <v>5.61</v>
      </c>
      <c r="K80" s="1">
        <v>0.06</v>
      </c>
      <c r="L80" s="89">
        <v>0.42</v>
      </c>
      <c r="M80" s="89"/>
      <c r="N80" s="1"/>
      <c r="O80" s="89"/>
      <c r="P80" s="89"/>
      <c r="Q80" s="1"/>
      <c r="R80" s="89"/>
      <c r="S80" s="89">
        <f t="shared" si="16"/>
        <v>6.03</v>
      </c>
    </row>
    <row r="81" spans="1:19" ht="12.75" outlineLevel="2">
      <c r="A81" s="88" t="s">
        <v>564</v>
      </c>
      <c r="B81" s="88" t="s">
        <v>505</v>
      </c>
      <c r="C81" s="88" t="s">
        <v>507</v>
      </c>
      <c r="D81" s="88" t="s">
        <v>565</v>
      </c>
      <c r="E81" s="88" t="s">
        <v>123</v>
      </c>
      <c r="F81" s="88" t="s">
        <v>566</v>
      </c>
      <c r="G81" s="88" t="s">
        <v>8</v>
      </c>
      <c r="H81" s="88" t="s">
        <v>19</v>
      </c>
      <c r="I81" s="2">
        <v>121</v>
      </c>
      <c r="J81" s="89">
        <v>127.96</v>
      </c>
      <c r="K81" s="1">
        <v>0.06</v>
      </c>
      <c r="L81" s="89">
        <v>7.26</v>
      </c>
      <c r="M81" s="89"/>
      <c r="N81" s="1"/>
      <c r="O81" s="89"/>
      <c r="P81" s="89"/>
      <c r="Q81" s="1"/>
      <c r="R81" s="89"/>
      <c r="S81" s="89">
        <f t="shared" si="16"/>
        <v>135.22</v>
      </c>
    </row>
    <row r="82" spans="1:19" ht="12.75" outlineLevel="2">
      <c r="A82" s="88" t="s">
        <v>564</v>
      </c>
      <c r="B82" s="88" t="s">
        <v>505</v>
      </c>
      <c r="C82" s="88" t="s">
        <v>507</v>
      </c>
      <c r="D82" s="88" t="s">
        <v>565</v>
      </c>
      <c r="E82" s="88" t="s">
        <v>123</v>
      </c>
      <c r="F82" s="88" t="s">
        <v>566</v>
      </c>
      <c r="G82" s="88" t="s">
        <v>8</v>
      </c>
      <c r="H82" s="88" t="s">
        <v>21</v>
      </c>
      <c r="I82" s="2">
        <v>116</v>
      </c>
      <c r="J82" s="89">
        <v>33.988</v>
      </c>
      <c r="K82" s="1">
        <v>0.1</v>
      </c>
      <c r="L82" s="89">
        <v>11.6</v>
      </c>
      <c r="M82" s="89"/>
      <c r="N82" s="1"/>
      <c r="O82" s="89"/>
      <c r="P82" s="89"/>
      <c r="Q82" s="1"/>
      <c r="R82" s="89"/>
      <c r="S82" s="89">
        <f t="shared" si="16"/>
        <v>45.588</v>
      </c>
    </row>
    <row r="83" spans="1:19" ht="12.75" outlineLevel="2">
      <c r="A83" s="88" t="s">
        <v>564</v>
      </c>
      <c r="B83" s="88" t="s">
        <v>505</v>
      </c>
      <c r="C83" s="88" t="s">
        <v>507</v>
      </c>
      <c r="D83" s="88" t="s">
        <v>565</v>
      </c>
      <c r="E83" s="88" t="s">
        <v>123</v>
      </c>
      <c r="F83" s="88" t="s">
        <v>566</v>
      </c>
      <c r="G83" s="88" t="s">
        <v>22</v>
      </c>
      <c r="H83" s="88" t="s">
        <v>23</v>
      </c>
      <c r="I83" s="90"/>
      <c r="J83" s="89"/>
      <c r="L83" s="89"/>
      <c r="M83" s="89"/>
      <c r="N83" s="1"/>
      <c r="O83" s="89"/>
      <c r="P83" s="89">
        <v>150</v>
      </c>
      <c r="Q83" s="1"/>
      <c r="R83" s="89"/>
      <c r="S83" s="89">
        <f t="shared" si="16"/>
        <v>150</v>
      </c>
    </row>
    <row r="84" spans="1:21" ht="12.75" outlineLevel="2">
      <c r="A84" s="88" t="s">
        <v>564</v>
      </c>
      <c r="B84" s="88" t="s">
        <v>505</v>
      </c>
      <c r="C84" s="88" t="s">
        <v>507</v>
      </c>
      <c r="D84" s="88" t="s">
        <v>565</v>
      </c>
      <c r="E84" s="88" t="s">
        <v>123</v>
      </c>
      <c r="F84" s="88" t="s">
        <v>566</v>
      </c>
      <c r="G84" s="88" t="s">
        <v>22</v>
      </c>
      <c r="H84" s="88" t="s">
        <v>24</v>
      </c>
      <c r="I84" s="2"/>
      <c r="J84" s="89"/>
      <c r="K84" s="1"/>
      <c r="L84" s="89"/>
      <c r="M84" s="89"/>
      <c r="N84" s="1"/>
      <c r="O84" s="89"/>
      <c r="P84" s="89"/>
      <c r="Q84" s="1">
        <v>0.17</v>
      </c>
      <c r="R84" s="89">
        <f>+$R$1*Q84</f>
        <v>532.95</v>
      </c>
      <c r="S84" s="89">
        <f t="shared" si="16"/>
        <v>532.95</v>
      </c>
      <c r="T84" s="88" t="s">
        <v>210</v>
      </c>
      <c r="U84" s="88" t="s">
        <v>211</v>
      </c>
    </row>
    <row r="85" spans="1:19" ht="12.75" outlineLevel="1">
      <c r="A85" s="114" t="s">
        <v>1126</v>
      </c>
      <c r="B85" s="115"/>
      <c r="C85" s="115"/>
      <c r="D85" s="115"/>
      <c r="E85" s="115"/>
      <c r="F85" s="115"/>
      <c r="G85" s="115"/>
      <c r="H85" s="115"/>
      <c r="I85" s="116">
        <f>SUBTOTAL(9,I79:I84)</f>
        <v>245</v>
      </c>
      <c r="J85" s="104">
        <f>SUBTOTAL(9,J79:J84)</f>
        <v>168.528</v>
      </c>
      <c r="K85" s="103"/>
      <c r="L85" s="104">
        <f aca="true" t="shared" si="17" ref="L85:S85">SUBTOTAL(9,L79:L84)</f>
        <v>19.34</v>
      </c>
      <c r="M85" s="104">
        <f t="shared" si="17"/>
        <v>0</v>
      </c>
      <c r="N85" s="103">
        <f t="shared" si="17"/>
        <v>0</v>
      </c>
      <c r="O85" s="104">
        <f t="shared" si="17"/>
        <v>0</v>
      </c>
      <c r="P85" s="104">
        <f t="shared" si="17"/>
        <v>150</v>
      </c>
      <c r="Q85" s="103">
        <f t="shared" si="17"/>
        <v>0.17</v>
      </c>
      <c r="R85" s="104">
        <f t="shared" si="17"/>
        <v>532.95</v>
      </c>
      <c r="S85" s="104">
        <f t="shared" si="17"/>
        <v>870.818</v>
      </c>
    </row>
    <row r="86" spans="1:19" ht="12.75" outlineLevel="2">
      <c r="A86" s="88" t="s">
        <v>615</v>
      </c>
      <c r="B86" s="88" t="s">
        <v>505</v>
      </c>
      <c r="C86" s="88" t="s">
        <v>516</v>
      </c>
      <c r="D86" s="88" t="s">
        <v>616</v>
      </c>
      <c r="E86" s="88" t="s">
        <v>123</v>
      </c>
      <c r="F86" s="88" t="s">
        <v>617</v>
      </c>
      <c r="G86" s="88" t="s">
        <v>8</v>
      </c>
      <c r="H86" s="88" t="s">
        <v>16</v>
      </c>
      <c r="I86" s="2">
        <v>2</v>
      </c>
      <c r="J86" s="89">
        <v>0.82</v>
      </c>
      <c r="K86" s="1">
        <v>0.06</v>
      </c>
      <c r="L86" s="89">
        <v>0.12</v>
      </c>
      <c r="M86" s="89"/>
      <c r="N86" s="1"/>
      <c r="O86" s="89"/>
      <c r="P86" s="89"/>
      <c r="Q86" s="1"/>
      <c r="R86" s="89"/>
      <c r="S86" s="89">
        <f aca="true" t="shared" si="18" ref="S86:S91">+R86+P86+O86+M86+L86+J86</f>
        <v>0.94</v>
      </c>
    </row>
    <row r="87" spans="1:19" ht="12.75" outlineLevel="2">
      <c r="A87" s="88" t="s">
        <v>615</v>
      </c>
      <c r="B87" s="88" t="s">
        <v>505</v>
      </c>
      <c r="C87" s="88" t="s">
        <v>516</v>
      </c>
      <c r="D87" s="88" t="s">
        <v>616</v>
      </c>
      <c r="E87" s="88" t="s">
        <v>123</v>
      </c>
      <c r="F87" s="88" t="s">
        <v>617</v>
      </c>
      <c r="G87" s="88" t="s">
        <v>8</v>
      </c>
      <c r="H87" s="88" t="s">
        <v>19</v>
      </c>
      <c r="I87" s="2">
        <v>16</v>
      </c>
      <c r="J87" s="89">
        <v>44.37</v>
      </c>
      <c r="K87" s="1">
        <v>0.06</v>
      </c>
      <c r="L87" s="89">
        <v>0.96</v>
      </c>
      <c r="M87" s="89"/>
      <c r="N87" s="1"/>
      <c r="O87" s="89"/>
      <c r="P87" s="89"/>
      <c r="Q87" s="1"/>
      <c r="R87" s="89"/>
      <c r="S87" s="89">
        <f t="shared" si="18"/>
        <v>45.33</v>
      </c>
    </row>
    <row r="88" spans="1:19" ht="12.75" outlineLevel="2">
      <c r="A88" s="88" t="s">
        <v>615</v>
      </c>
      <c r="B88" s="88" t="s">
        <v>505</v>
      </c>
      <c r="C88" s="88" t="s">
        <v>516</v>
      </c>
      <c r="D88" s="88" t="s">
        <v>616</v>
      </c>
      <c r="E88" s="88" t="s">
        <v>123</v>
      </c>
      <c r="F88" s="88" t="s">
        <v>617</v>
      </c>
      <c r="G88" s="88" t="s">
        <v>8</v>
      </c>
      <c r="H88" s="88" t="s">
        <v>21</v>
      </c>
      <c r="I88" s="2">
        <v>10</v>
      </c>
      <c r="J88" s="89">
        <v>2.93</v>
      </c>
      <c r="K88" s="1">
        <v>0.1</v>
      </c>
      <c r="L88" s="89">
        <v>1</v>
      </c>
      <c r="M88" s="89"/>
      <c r="N88" s="1"/>
      <c r="O88" s="89"/>
      <c r="P88" s="89"/>
      <c r="Q88" s="1"/>
      <c r="R88" s="89"/>
      <c r="S88" s="89">
        <f t="shared" si="18"/>
        <v>3.93</v>
      </c>
    </row>
    <row r="89" spans="1:19" ht="12.75" outlineLevel="2">
      <c r="A89" s="88" t="s">
        <v>615</v>
      </c>
      <c r="B89" s="88" t="s">
        <v>505</v>
      </c>
      <c r="C89" s="88" t="s">
        <v>516</v>
      </c>
      <c r="D89" s="88" t="s">
        <v>616</v>
      </c>
      <c r="E89" s="88" t="s">
        <v>123</v>
      </c>
      <c r="F89" s="88" t="s">
        <v>617</v>
      </c>
      <c r="G89" s="88" t="s">
        <v>8</v>
      </c>
      <c r="H89" s="88" t="s">
        <v>9</v>
      </c>
      <c r="I89" s="2">
        <v>5</v>
      </c>
      <c r="J89" s="89">
        <v>31.9</v>
      </c>
      <c r="K89" s="1"/>
      <c r="L89" s="89">
        <v>0</v>
      </c>
      <c r="M89" s="89"/>
      <c r="N89" s="1"/>
      <c r="O89" s="89"/>
      <c r="P89" s="89"/>
      <c r="Q89" s="1"/>
      <c r="R89" s="89"/>
      <c r="S89" s="89">
        <f t="shared" si="18"/>
        <v>31.9</v>
      </c>
    </row>
    <row r="90" spans="1:19" ht="12.75" outlineLevel="2">
      <c r="A90" s="88" t="s">
        <v>615</v>
      </c>
      <c r="B90" s="88" t="s">
        <v>505</v>
      </c>
      <c r="C90" s="88" t="s">
        <v>516</v>
      </c>
      <c r="D90" s="88" t="s">
        <v>616</v>
      </c>
      <c r="E90" s="88" t="s">
        <v>123</v>
      </c>
      <c r="F90" s="88" t="s">
        <v>617</v>
      </c>
      <c r="G90" s="88" t="s">
        <v>22</v>
      </c>
      <c r="H90" s="88" t="s">
        <v>23</v>
      </c>
      <c r="I90" s="90"/>
      <c r="J90" s="89"/>
      <c r="L90" s="89"/>
      <c r="M90" s="89"/>
      <c r="N90" s="1"/>
      <c r="O90" s="89"/>
      <c r="P90" s="89">
        <v>90</v>
      </c>
      <c r="Q90" s="1"/>
      <c r="R90" s="89"/>
      <c r="S90" s="89">
        <f t="shared" si="18"/>
        <v>90</v>
      </c>
    </row>
    <row r="91" spans="1:20" ht="12.75" outlineLevel="2">
      <c r="A91" s="88" t="s">
        <v>615</v>
      </c>
      <c r="B91" s="88" t="s">
        <v>505</v>
      </c>
      <c r="C91" s="88" t="s">
        <v>516</v>
      </c>
      <c r="D91" s="88" t="s">
        <v>616</v>
      </c>
      <c r="E91" s="88" t="s">
        <v>123</v>
      </c>
      <c r="F91" s="88" t="s">
        <v>617</v>
      </c>
      <c r="G91" s="88" t="s">
        <v>22</v>
      </c>
      <c r="H91" s="88" t="s">
        <v>24</v>
      </c>
      <c r="I91" s="2"/>
      <c r="J91" s="89"/>
      <c r="K91" s="1"/>
      <c r="L91" s="89"/>
      <c r="M91" s="89"/>
      <c r="N91" s="1"/>
      <c r="O91" s="89"/>
      <c r="P91" s="89"/>
      <c r="Q91" s="1">
        <v>0.1</v>
      </c>
      <c r="R91" s="89">
        <f>+$R$1*Q91</f>
        <v>313.5</v>
      </c>
      <c r="S91" s="89">
        <f t="shared" si="18"/>
        <v>313.5</v>
      </c>
      <c r="T91" s="88" t="s">
        <v>487</v>
      </c>
    </row>
    <row r="92" spans="1:19" ht="12.75" outlineLevel="1">
      <c r="A92" s="114" t="s">
        <v>1176</v>
      </c>
      <c r="B92" s="115"/>
      <c r="C92" s="115"/>
      <c r="D92" s="115"/>
      <c r="E92" s="115"/>
      <c r="F92" s="115"/>
      <c r="G92" s="115"/>
      <c r="H92" s="115"/>
      <c r="I92" s="116">
        <f>SUBTOTAL(9,I86:I91)</f>
        <v>33</v>
      </c>
      <c r="J92" s="104">
        <f>SUBTOTAL(9,J86:J91)</f>
        <v>80.02</v>
      </c>
      <c r="K92" s="103"/>
      <c r="L92" s="104">
        <f aca="true" t="shared" si="19" ref="L92:S92">SUBTOTAL(9,L86:L91)</f>
        <v>2.08</v>
      </c>
      <c r="M92" s="104">
        <f t="shared" si="19"/>
        <v>0</v>
      </c>
      <c r="N92" s="103">
        <f t="shared" si="19"/>
        <v>0</v>
      </c>
      <c r="O92" s="104">
        <f t="shared" si="19"/>
        <v>0</v>
      </c>
      <c r="P92" s="104">
        <f t="shared" si="19"/>
        <v>90</v>
      </c>
      <c r="Q92" s="103">
        <f t="shared" si="19"/>
        <v>0.1</v>
      </c>
      <c r="R92" s="104">
        <f t="shared" si="19"/>
        <v>313.5</v>
      </c>
      <c r="S92" s="104">
        <f t="shared" si="19"/>
        <v>485.6</v>
      </c>
    </row>
    <row r="93" spans="1:19" ht="12.75" outlineLevel="2">
      <c r="A93" s="88" t="s">
        <v>540</v>
      </c>
      <c r="B93" s="88" t="s">
        <v>505</v>
      </c>
      <c r="C93" s="88" t="s">
        <v>516</v>
      </c>
      <c r="D93" s="88" t="s">
        <v>541</v>
      </c>
      <c r="E93" s="88" t="s">
        <v>123</v>
      </c>
      <c r="F93" s="88" t="s">
        <v>542</v>
      </c>
      <c r="G93" s="88" t="s">
        <v>8</v>
      </c>
      <c r="H93" s="88" t="s">
        <v>28</v>
      </c>
      <c r="I93" s="2">
        <v>8</v>
      </c>
      <c r="J93" s="89">
        <v>7.93</v>
      </c>
      <c r="K93" s="1">
        <v>0.06</v>
      </c>
      <c r="L93" s="89">
        <v>0.48</v>
      </c>
      <c r="M93" s="89"/>
      <c r="N93" s="1"/>
      <c r="O93" s="89"/>
      <c r="P93" s="89"/>
      <c r="Q93" s="1"/>
      <c r="R93" s="89"/>
      <c r="S93" s="89">
        <f aca="true" t="shared" si="20" ref="S93:S101">+R93+P93+O93+M93+L93+J93</f>
        <v>8.41</v>
      </c>
    </row>
    <row r="94" spans="1:19" ht="12.75" outlineLevel="2">
      <c r="A94" s="88" t="s">
        <v>540</v>
      </c>
      <c r="B94" s="88" t="s">
        <v>505</v>
      </c>
      <c r="C94" s="88" t="s">
        <v>516</v>
      </c>
      <c r="D94" s="88" t="s">
        <v>541</v>
      </c>
      <c r="E94" s="88" t="s">
        <v>123</v>
      </c>
      <c r="F94" s="88" t="s">
        <v>542</v>
      </c>
      <c r="G94" s="88" t="s">
        <v>8</v>
      </c>
      <c r="H94" s="88" t="s">
        <v>16</v>
      </c>
      <c r="I94" s="2">
        <v>67</v>
      </c>
      <c r="J94" s="89">
        <v>27.74</v>
      </c>
      <c r="K94" s="1">
        <v>0.06</v>
      </c>
      <c r="L94" s="89">
        <v>4.02</v>
      </c>
      <c r="M94" s="89"/>
      <c r="N94" s="1"/>
      <c r="O94" s="89"/>
      <c r="P94" s="89"/>
      <c r="Q94" s="1"/>
      <c r="R94" s="89"/>
      <c r="S94" s="89">
        <f t="shared" si="20"/>
        <v>31.759999999999998</v>
      </c>
    </row>
    <row r="95" spans="1:19" ht="12.75" outlineLevel="2">
      <c r="A95" s="88" t="s">
        <v>540</v>
      </c>
      <c r="B95" s="88" t="s">
        <v>505</v>
      </c>
      <c r="C95" s="88" t="s">
        <v>516</v>
      </c>
      <c r="D95" s="88" t="s">
        <v>541</v>
      </c>
      <c r="E95" s="88" t="s">
        <v>123</v>
      </c>
      <c r="F95" s="88" t="s">
        <v>542</v>
      </c>
      <c r="G95" s="88" t="s">
        <v>8</v>
      </c>
      <c r="H95" s="88" t="s">
        <v>18</v>
      </c>
      <c r="I95" s="2">
        <v>174</v>
      </c>
      <c r="J95" s="89">
        <v>129.8</v>
      </c>
      <c r="K95" s="1">
        <v>0.06</v>
      </c>
      <c r="L95" s="89">
        <v>10.44</v>
      </c>
      <c r="M95" s="89"/>
      <c r="N95" s="1"/>
      <c r="O95" s="89"/>
      <c r="P95" s="89"/>
      <c r="Q95" s="1"/>
      <c r="R95" s="89"/>
      <c r="S95" s="89">
        <f t="shared" si="20"/>
        <v>140.24</v>
      </c>
    </row>
    <row r="96" spans="1:19" ht="12.75" outlineLevel="2">
      <c r="A96" s="88" t="s">
        <v>540</v>
      </c>
      <c r="B96" s="88" t="s">
        <v>505</v>
      </c>
      <c r="C96" s="88" t="s">
        <v>516</v>
      </c>
      <c r="D96" s="88" t="s">
        <v>541</v>
      </c>
      <c r="E96" s="88" t="s">
        <v>123</v>
      </c>
      <c r="F96" s="88" t="s">
        <v>542</v>
      </c>
      <c r="G96" s="88" t="s">
        <v>8</v>
      </c>
      <c r="H96" s="88" t="s">
        <v>19</v>
      </c>
      <c r="I96" s="2">
        <v>829</v>
      </c>
      <c r="J96" s="89">
        <v>420.04100000000005</v>
      </c>
      <c r="K96" s="1">
        <v>0.06</v>
      </c>
      <c r="L96" s="89">
        <v>49.74</v>
      </c>
      <c r="M96" s="89"/>
      <c r="N96" s="1"/>
      <c r="O96" s="89"/>
      <c r="P96" s="89"/>
      <c r="Q96" s="1"/>
      <c r="R96" s="89"/>
      <c r="S96" s="89">
        <f t="shared" si="20"/>
        <v>469.78100000000006</v>
      </c>
    </row>
    <row r="97" spans="1:19" ht="12.75" outlineLevel="2">
      <c r="A97" s="88" t="s">
        <v>540</v>
      </c>
      <c r="B97" s="88" t="s">
        <v>505</v>
      </c>
      <c r="C97" s="88" t="s">
        <v>516</v>
      </c>
      <c r="D97" s="88" t="s">
        <v>541</v>
      </c>
      <c r="E97" s="88" t="s">
        <v>123</v>
      </c>
      <c r="F97" s="88" t="s">
        <v>542</v>
      </c>
      <c r="G97" s="88" t="s">
        <v>8</v>
      </c>
      <c r="H97" s="88" t="s">
        <v>29</v>
      </c>
      <c r="I97" s="2">
        <v>46</v>
      </c>
      <c r="J97" s="89">
        <v>34.4</v>
      </c>
      <c r="K97" s="1">
        <v>0.06</v>
      </c>
      <c r="L97" s="89">
        <v>2.76</v>
      </c>
      <c r="M97" s="89"/>
      <c r="N97" s="1"/>
      <c r="O97" s="89"/>
      <c r="P97" s="89"/>
      <c r="Q97" s="1"/>
      <c r="R97" s="89"/>
      <c r="S97" s="89">
        <f t="shared" si="20"/>
        <v>37.16</v>
      </c>
    </row>
    <row r="98" spans="1:19" ht="12.75" outlineLevel="2">
      <c r="A98" s="88" t="s">
        <v>540</v>
      </c>
      <c r="B98" s="88" t="s">
        <v>505</v>
      </c>
      <c r="C98" s="88" t="s">
        <v>516</v>
      </c>
      <c r="D98" s="88" t="s">
        <v>541</v>
      </c>
      <c r="E98" s="88" t="s">
        <v>123</v>
      </c>
      <c r="F98" s="88" t="s">
        <v>542</v>
      </c>
      <c r="G98" s="88" t="s">
        <v>8</v>
      </c>
      <c r="H98" s="88" t="s">
        <v>31</v>
      </c>
      <c r="I98" s="2">
        <v>6</v>
      </c>
      <c r="J98" s="89">
        <v>2.049</v>
      </c>
      <c r="K98" s="1">
        <v>0.1</v>
      </c>
      <c r="L98" s="89">
        <v>0.6</v>
      </c>
      <c r="M98" s="89"/>
      <c r="N98" s="1"/>
      <c r="O98" s="89"/>
      <c r="P98" s="89"/>
      <c r="Q98" s="1"/>
      <c r="R98" s="89"/>
      <c r="S98" s="89">
        <f t="shared" si="20"/>
        <v>2.649</v>
      </c>
    </row>
    <row r="99" spans="1:19" ht="12.75" outlineLevel="2">
      <c r="A99" s="88" t="s">
        <v>540</v>
      </c>
      <c r="B99" s="88" t="s">
        <v>505</v>
      </c>
      <c r="C99" s="88" t="s">
        <v>516</v>
      </c>
      <c r="D99" s="88" t="s">
        <v>541</v>
      </c>
      <c r="E99" s="88" t="s">
        <v>123</v>
      </c>
      <c r="F99" s="88" t="s">
        <v>542</v>
      </c>
      <c r="G99" s="88" t="s">
        <v>8</v>
      </c>
      <c r="H99" s="88" t="s">
        <v>21</v>
      </c>
      <c r="I99" s="2">
        <v>91</v>
      </c>
      <c r="J99" s="89">
        <v>27.233000000000004</v>
      </c>
      <c r="K99" s="1">
        <v>0.1</v>
      </c>
      <c r="L99" s="89">
        <v>9.1</v>
      </c>
      <c r="M99" s="89"/>
      <c r="N99" s="1"/>
      <c r="O99" s="89"/>
      <c r="P99" s="89"/>
      <c r="Q99" s="1"/>
      <c r="R99" s="89"/>
      <c r="S99" s="89">
        <f t="shared" si="20"/>
        <v>36.333000000000006</v>
      </c>
    </row>
    <row r="100" spans="1:19" ht="12.75" outlineLevel="2">
      <c r="A100" s="88" t="s">
        <v>540</v>
      </c>
      <c r="B100" s="88" t="s">
        <v>505</v>
      </c>
      <c r="C100" s="88" t="s">
        <v>516</v>
      </c>
      <c r="D100" s="88" t="s">
        <v>541</v>
      </c>
      <c r="E100" s="88" t="s">
        <v>123</v>
      </c>
      <c r="F100" s="88" t="s">
        <v>542</v>
      </c>
      <c r="G100" s="88" t="s">
        <v>22</v>
      </c>
      <c r="H100" s="88" t="s">
        <v>23</v>
      </c>
      <c r="I100" s="90"/>
      <c r="J100" s="89"/>
      <c r="L100" s="89"/>
      <c r="M100" s="89"/>
      <c r="N100" s="1"/>
      <c r="O100" s="89"/>
      <c r="P100" s="89">
        <v>180</v>
      </c>
      <c r="Q100" s="1"/>
      <c r="R100" s="89"/>
      <c r="S100" s="89">
        <f t="shared" si="20"/>
        <v>180</v>
      </c>
    </row>
    <row r="101" spans="1:20" ht="12.75" outlineLevel="2">
      <c r="A101" s="88" t="s">
        <v>540</v>
      </c>
      <c r="B101" s="88" t="s">
        <v>505</v>
      </c>
      <c r="C101" s="88" t="s">
        <v>516</v>
      </c>
      <c r="D101" s="88" t="s">
        <v>541</v>
      </c>
      <c r="E101" s="88" t="s">
        <v>123</v>
      </c>
      <c r="F101" s="88" t="s">
        <v>542</v>
      </c>
      <c r="G101" s="88" t="s">
        <v>22</v>
      </c>
      <c r="H101" s="88" t="s">
        <v>24</v>
      </c>
      <c r="I101" s="2"/>
      <c r="J101" s="89"/>
      <c r="K101" s="1"/>
      <c r="L101" s="89"/>
      <c r="M101" s="89"/>
      <c r="N101" s="1"/>
      <c r="O101" s="89"/>
      <c r="P101" s="89"/>
      <c r="Q101" s="1">
        <v>0.5</v>
      </c>
      <c r="R101" s="89">
        <f>+$R$1*Q101</f>
        <v>1567.5</v>
      </c>
      <c r="S101" s="89">
        <f t="shared" si="20"/>
        <v>1567.5</v>
      </c>
      <c r="T101" s="88" t="s">
        <v>543</v>
      </c>
    </row>
    <row r="102" spans="1:19" ht="12.75" outlineLevel="1">
      <c r="A102" s="114" t="s">
        <v>1099</v>
      </c>
      <c r="B102" s="115"/>
      <c r="C102" s="115"/>
      <c r="D102" s="115"/>
      <c r="E102" s="115"/>
      <c r="F102" s="115"/>
      <c r="G102" s="115"/>
      <c r="H102" s="115"/>
      <c r="I102" s="116">
        <f>SUBTOTAL(9,I93:I101)</f>
        <v>1221</v>
      </c>
      <c r="J102" s="104">
        <f>SUBTOTAL(9,J93:J101)</f>
        <v>649.193</v>
      </c>
      <c r="K102" s="103"/>
      <c r="L102" s="104">
        <f aca="true" t="shared" si="21" ref="L102:S102">SUBTOTAL(9,L93:L101)</f>
        <v>77.14</v>
      </c>
      <c r="M102" s="104">
        <f t="shared" si="21"/>
        <v>0</v>
      </c>
      <c r="N102" s="103">
        <f t="shared" si="21"/>
        <v>0</v>
      </c>
      <c r="O102" s="104">
        <f t="shared" si="21"/>
        <v>0</v>
      </c>
      <c r="P102" s="104">
        <f t="shared" si="21"/>
        <v>180</v>
      </c>
      <c r="Q102" s="103">
        <f t="shared" si="21"/>
        <v>0.5</v>
      </c>
      <c r="R102" s="104">
        <f t="shared" si="21"/>
        <v>1567.5</v>
      </c>
      <c r="S102" s="104">
        <f t="shared" si="21"/>
        <v>2473.833</v>
      </c>
    </row>
    <row r="103" spans="1:19" ht="12.75" outlineLevel="2">
      <c r="A103" s="88" t="s">
        <v>537</v>
      </c>
      <c r="B103" s="88" t="s">
        <v>505</v>
      </c>
      <c r="C103" s="88" t="s">
        <v>516</v>
      </c>
      <c r="D103" s="88" t="s">
        <v>538</v>
      </c>
      <c r="E103" s="88" t="s">
        <v>42</v>
      </c>
      <c r="F103" s="88" t="s">
        <v>539</v>
      </c>
      <c r="G103" s="88" t="s">
        <v>8</v>
      </c>
      <c r="H103" s="88" t="s">
        <v>28</v>
      </c>
      <c r="I103" s="2">
        <v>246</v>
      </c>
      <c r="J103" s="89">
        <v>262.78</v>
      </c>
      <c r="K103" s="1">
        <v>0.06</v>
      </c>
      <c r="L103" s="89">
        <v>14.76</v>
      </c>
      <c r="M103" s="89"/>
      <c r="N103" s="1"/>
      <c r="O103" s="89"/>
      <c r="P103" s="89"/>
      <c r="Q103" s="1"/>
      <c r="R103" s="89"/>
      <c r="S103" s="89">
        <f aca="true" t="shared" si="22" ref="S103:S114">+R103+P103+O103+M103+L103+J103</f>
        <v>277.53999999999996</v>
      </c>
    </row>
    <row r="104" spans="1:19" ht="12.75" outlineLevel="2">
      <c r="A104" s="88" t="s">
        <v>537</v>
      </c>
      <c r="B104" s="88" t="s">
        <v>505</v>
      </c>
      <c r="C104" s="88" t="s">
        <v>516</v>
      </c>
      <c r="D104" s="88" t="s">
        <v>538</v>
      </c>
      <c r="E104" s="88" t="s">
        <v>42</v>
      </c>
      <c r="F104" s="88" t="s">
        <v>539</v>
      </c>
      <c r="G104" s="88" t="s">
        <v>8</v>
      </c>
      <c r="H104" s="88" t="s">
        <v>16</v>
      </c>
      <c r="I104" s="2">
        <v>26</v>
      </c>
      <c r="J104" s="89">
        <v>23.55</v>
      </c>
      <c r="K104" s="1">
        <v>0.06</v>
      </c>
      <c r="L104" s="89">
        <v>1.56</v>
      </c>
      <c r="M104" s="89"/>
      <c r="N104" s="1"/>
      <c r="O104" s="89"/>
      <c r="P104" s="89"/>
      <c r="Q104" s="1"/>
      <c r="R104" s="89"/>
      <c r="S104" s="89">
        <f t="shared" si="22"/>
        <v>25.11</v>
      </c>
    </row>
    <row r="105" spans="1:19" ht="12.75" outlineLevel="2">
      <c r="A105" s="88" t="s">
        <v>537</v>
      </c>
      <c r="B105" s="88" t="s">
        <v>505</v>
      </c>
      <c r="C105" s="88" t="s">
        <v>516</v>
      </c>
      <c r="D105" s="88" t="s">
        <v>538</v>
      </c>
      <c r="E105" s="88" t="s">
        <v>42</v>
      </c>
      <c r="F105" s="88" t="s">
        <v>539</v>
      </c>
      <c r="G105" s="88" t="s">
        <v>8</v>
      </c>
      <c r="H105" s="88" t="s">
        <v>18</v>
      </c>
      <c r="I105" s="2">
        <v>319</v>
      </c>
      <c r="J105" s="89">
        <v>256.825</v>
      </c>
      <c r="K105" s="1">
        <v>0.06</v>
      </c>
      <c r="L105" s="89">
        <v>19.14</v>
      </c>
      <c r="M105" s="89"/>
      <c r="N105" s="1"/>
      <c r="O105" s="89"/>
      <c r="P105" s="89"/>
      <c r="Q105" s="1"/>
      <c r="R105" s="89"/>
      <c r="S105" s="89">
        <f t="shared" si="22"/>
        <v>275.965</v>
      </c>
    </row>
    <row r="106" spans="1:19" ht="12.75" outlineLevel="2">
      <c r="A106" s="88" t="s">
        <v>537</v>
      </c>
      <c r="B106" s="88" t="s">
        <v>505</v>
      </c>
      <c r="C106" s="88" t="s">
        <v>516</v>
      </c>
      <c r="D106" s="88" t="s">
        <v>538</v>
      </c>
      <c r="E106" s="88" t="s">
        <v>42</v>
      </c>
      <c r="F106" s="88" t="s">
        <v>539</v>
      </c>
      <c r="G106" s="88" t="s">
        <v>8</v>
      </c>
      <c r="H106" s="88" t="s">
        <v>19</v>
      </c>
      <c r="I106" s="2">
        <v>2137</v>
      </c>
      <c r="J106" s="89">
        <v>1795.336</v>
      </c>
      <c r="K106" s="1">
        <v>0.06</v>
      </c>
      <c r="L106" s="89">
        <v>128.22</v>
      </c>
      <c r="M106" s="89"/>
      <c r="N106" s="1"/>
      <c r="O106" s="89"/>
      <c r="P106" s="89"/>
      <c r="Q106" s="1"/>
      <c r="R106" s="89"/>
      <c r="S106" s="89">
        <f t="shared" si="22"/>
        <v>1923.556</v>
      </c>
    </row>
    <row r="107" spans="1:19" ht="12.75" outlineLevel="2">
      <c r="A107" s="88" t="s">
        <v>537</v>
      </c>
      <c r="B107" s="88" t="s">
        <v>505</v>
      </c>
      <c r="C107" s="88" t="s">
        <v>516</v>
      </c>
      <c r="D107" s="88" t="s">
        <v>538</v>
      </c>
      <c r="E107" s="88" t="s">
        <v>42</v>
      </c>
      <c r="F107" s="88" t="s">
        <v>539</v>
      </c>
      <c r="G107" s="88" t="s">
        <v>8</v>
      </c>
      <c r="H107" s="88" t="s">
        <v>29</v>
      </c>
      <c r="I107" s="2">
        <v>20</v>
      </c>
      <c r="J107" s="89">
        <v>21.5</v>
      </c>
      <c r="K107" s="1">
        <v>0.06</v>
      </c>
      <c r="L107" s="89">
        <v>1.2</v>
      </c>
      <c r="M107" s="89"/>
      <c r="N107" s="1"/>
      <c r="O107" s="89"/>
      <c r="P107" s="89"/>
      <c r="Q107" s="1"/>
      <c r="R107" s="89"/>
      <c r="S107" s="89">
        <f t="shared" si="22"/>
        <v>22.7</v>
      </c>
    </row>
    <row r="108" spans="1:19" ht="12.75" outlineLevel="2">
      <c r="A108" s="88" t="s">
        <v>537</v>
      </c>
      <c r="B108" s="88" t="s">
        <v>505</v>
      </c>
      <c r="C108" s="88" t="s">
        <v>516</v>
      </c>
      <c r="D108" s="88" t="s">
        <v>538</v>
      </c>
      <c r="E108" s="88" t="s">
        <v>42</v>
      </c>
      <c r="F108" s="88" t="s">
        <v>539</v>
      </c>
      <c r="G108" s="88" t="s">
        <v>8</v>
      </c>
      <c r="H108" s="88" t="s">
        <v>30</v>
      </c>
      <c r="I108" s="2">
        <v>4</v>
      </c>
      <c r="J108" s="89">
        <v>5.55</v>
      </c>
      <c r="K108" s="1">
        <v>0.06</v>
      </c>
      <c r="L108" s="89">
        <v>0.24</v>
      </c>
      <c r="M108" s="89"/>
      <c r="N108" s="1"/>
      <c r="O108" s="89"/>
      <c r="P108" s="89"/>
      <c r="Q108" s="1"/>
      <c r="R108" s="89"/>
      <c r="S108" s="89">
        <f t="shared" si="22"/>
        <v>5.79</v>
      </c>
    </row>
    <row r="109" spans="1:19" ht="12.75" outlineLevel="2">
      <c r="A109" s="88" t="s">
        <v>537</v>
      </c>
      <c r="B109" s="88" t="s">
        <v>505</v>
      </c>
      <c r="C109" s="88" t="s">
        <v>516</v>
      </c>
      <c r="D109" s="88" t="s">
        <v>538</v>
      </c>
      <c r="E109" s="88" t="s">
        <v>42</v>
      </c>
      <c r="F109" s="88" t="s">
        <v>539</v>
      </c>
      <c r="G109" s="88" t="s">
        <v>8</v>
      </c>
      <c r="H109" s="88" t="s">
        <v>51</v>
      </c>
      <c r="I109" s="2">
        <v>0</v>
      </c>
      <c r="J109" s="89">
        <v>50</v>
      </c>
      <c r="K109" s="1"/>
      <c r="L109" s="89">
        <v>0</v>
      </c>
      <c r="M109" s="89"/>
      <c r="N109" s="1"/>
      <c r="O109" s="89"/>
      <c r="P109" s="89"/>
      <c r="Q109" s="1"/>
      <c r="R109" s="89"/>
      <c r="S109" s="89">
        <f t="shared" si="22"/>
        <v>50</v>
      </c>
    </row>
    <row r="110" spans="1:19" ht="12.75" outlineLevel="2">
      <c r="A110" s="88" t="s">
        <v>537</v>
      </c>
      <c r="B110" s="88" t="s">
        <v>505</v>
      </c>
      <c r="C110" s="88" t="s">
        <v>516</v>
      </c>
      <c r="D110" s="88" t="s">
        <v>538</v>
      </c>
      <c r="E110" s="88" t="s">
        <v>42</v>
      </c>
      <c r="F110" s="88" t="s">
        <v>539</v>
      </c>
      <c r="G110" s="88" t="s">
        <v>8</v>
      </c>
      <c r="H110" s="88" t="s">
        <v>31</v>
      </c>
      <c r="I110" s="2">
        <v>716</v>
      </c>
      <c r="J110" s="89">
        <v>215.95</v>
      </c>
      <c r="K110" s="1">
        <v>0.1</v>
      </c>
      <c r="L110" s="89">
        <v>71.6</v>
      </c>
      <c r="M110" s="89"/>
      <c r="N110" s="1"/>
      <c r="O110" s="89"/>
      <c r="P110" s="89"/>
      <c r="Q110" s="1"/>
      <c r="R110" s="89"/>
      <c r="S110" s="89">
        <f t="shared" si="22"/>
        <v>287.54999999999995</v>
      </c>
    </row>
    <row r="111" spans="1:19" ht="12.75" outlineLevel="2">
      <c r="A111" s="88" t="s">
        <v>537</v>
      </c>
      <c r="B111" s="88" t="s">
        <v>505</v>
      </c>
      <c r="C111" s="88" t="s">
        <v>516</v>
      </c>
      <c r="D111" s="88" t="s">
        <v>538</v>
      </c>
      <c r="E111" s="88" t="s">
        <v>42</v>
      </c>
      <c r="F111" s="88" t="s">
        <v>539</v>
      </c>
      <c r="G111" s="88" t="s">
        <v>8</v>
      </c>
      <c r="H111" s="88" t="s">
        <v>21</v>
      </c>
      <c r="I111" s="2">
        <v>7560</v>
      </c>
      <c r="J111" s="89">
        <v>2412.441</v>
      </c>
      <c r="K111" s="1">
        <v>0.1</v>
      </c>
      <c r="L111" s="89">
        <v>756</v>
      </c>
      <c r="M111" s="89"/>
      <c r="N111" s="1"/>
      <c r="O111" s="89"/>
      <c r="P111" s="89"/>
      <c r="Q111" s="1"/>
      <c r="R111" s="89"/>
      <c r="S111" s="89">
        <f t="shared" si="22"/>
        <v>3168.441</v>
      </c>
    </row>
    <row r="112" spans="1:19" ht="12.75" outlineLevel="2">
      <c r="A112" s="88" t="s">
        <v>537</v>
      </c>
      <c r="B112" s="88" t="s">
        <v>505</v>
      </c>
      <c r="C112" s="88" t="s">
        <v>516</v>
      </c>
      <c r="D112" s="88" t="s">
        <v>538</v>
      </c>
      <c r="E112" s="88" t="s">
        <v>42</v>
      </c>
      <c r="F112" s="88" t="s">
        <v>539</v>
      </c>
      <c r="G112" s="88" t="s">
        <v>8</v>
      </c>
      <c r="H112" s="88" t="s">
        <v>9</v>
      </c>
      <c r="I112" s="2">
        <v>8</v>
      </c>
      <c r="J112" s="89">
        <v>40.88</v>
      </c>
      <c r="K112" s="1"/>
      <c r="L112" s="89">
        <v>0</v>
      </c>
      <c r="M112" s="89"/>
      <c r="N112" s="1"/>
      <c r="O112" s="89"/>
      <c r="P112" s="89"/>
      <c r="Q112" s="1"/>
      <c r="R112" s="89"/>
      <c r="S112" s="89">
        <f t="shared" si="22"/>
        <v>40.88</v>
      </c>
    </row>
    <row r="113" spans="1:19" ht="12.75" outlineLevel="2">
      <c r="A113" s="88" t="s">
        <v>537</v>
      </c>
      <c r="B113" s="88" t="s">
        <v>505</v>
      </c>
      <c r="C113" s="88" t="s">
        <v>516</v>
      </c>
      <c r="D113" s="88" t="s">
        <v>538</v>
      </c>
      <c r="E113" s="88" t="s">
        <v>42</v>
      </c>
      <c r="F113" s="88" t="s">
        <v>539</v>
      </c>
      <c r="G113" s="88" t="s">
        <v>22</v>
      </c>
      <c r="H113" s="88" t="s">
        <v>23</v>
      </c>
      <c r="I113" s="90"/>
      <c r="J113" s="89"/>
      <c r="L113" s="89"/>
      <c r="M113" s="89"/>
      <c r="N113" s="1"/>
      <c r="O113" s="89"/>
      <c r="P113" s="89">
        <v>180</v>
      </c>
      <c r="Q113" s="1"/>
      <c r="R113" s="89"/>
      <c r="S113" s="89">
        <f t="shared" si="22"/>
        <v>180</v>
      </c>
    </row>
    <row r="114" spans="1:21" ht="12.75" outlineLevel="2">
      <c r="A114" s="88" t="s">
        <v>537</v>
      </c>
      <c r="B114" s="88" t="s">
        <v>505</v>
      </c>
      <c r="C114" s="88" t="s">
        <v>516</v>
      </c>
      <c r="D114" s="88" t="s">
        <v>538</v>
      </c>
      <c r="E114" s="88" t="s">
        <v>42</v>
      </c>
      <c r="F114" s="88" t="s">
        <v>539</v>
      </c>
      <c r="G114" s="88" t="s">
        <v>22</v>
      </c>
      <c r="H114" s="88" t="s">
        <v>24</v>
      </c>
      <c r="I114" s="2"/>
      <c r="J114" s="89"/>
      <c r="K114" s="1"/>
      <c r="L114" s="89"/>
      <c r="M114" s="89"/>
      <c r="N114" s="1"/>
      <c r="O114" s="89"/>
      <c r="P114" s="89"/>
      <c r="Q114" s="1">
        <v>0.286</v>
      </c>
      <c r="R114" s="89">
        <f>+$R$1*Q114</f>
        <v>896.6099999999999</v>
      </c>
      <c r="S114" s="89">
        <f t="shared" si="22"/>
        <v>896.6099999999999</v>
      </c>
      <c r="T114" s="88" t="s">
        <v>526</v>
      </c>
      <c r="U114" s="88" t="s">
        <v>527</v>
      </c>
    </row>
    <row r="115" spans="1:19" ht="12.75" outlineLevel="1">
      <c r="A115" s="114" t="s">
        <v>1098</v>
      </c>
      <c r="B115" s="115"/>
      <c r="C115" s="115"/>
      <c r="D115" s="115"/>
      <c r="E115" s="115"/>
      <c r="F115" s="115"/>
      <c r="G115" s="115"/>
      <c r="H115" s="115"/>
      <c r="I115" s="116">
        <f>SUBTOTAL(9,I103:I114)</f>
        <v>11036</v>
      </c>
      <c r="J115" s="104">
        <f>SUBTOTAL(9,J103:J114)</f>
        <v>5084.812</v>
      </c>
      <c r="K115" s="103"/>
      <c r="L115" s="104">
        <f aca="true" t="shared" si="23" ref="L115:S115">SUBTOTAL(9,L103:L114)</f>
        <v>992.72</v>
      </c>
      <c r="M115" s="104">
        <f t="shared" si="23"/>
        <v>0</v>
      </c>
      <c r="N115" s="103">
        <f t="shared" si="23"/>
        <v>0</v>
      </c>
      <c r="O115" s="104">
        <f t="shared" si="23"/>
        <v>0</v>
      </c>
      <c r="P115" s="104">
        <f t="shared" si="23"/>
        <v>180</v>
      </c>
      <c r="Q115" s="103">
        <f t="shared" si="23"/>
        <v>0.286</v>
      </c>
      <c r="R115" s="104">
        <f t="shared" si="23"/>
        <v>896.6099999999999</v>
      </c>
      <c r="S115" s="104">
        <f t="shared" si="23"/>
        <v>7154.142</v>
      </c>
    </row>
    <row r="116" spans="1:19" ht="12.75" outlineLevel="2">
      <c r="A116" s="88" t="s">
        <v>515</v>
      </c>
      <c r="B116" s="88" t="s">
        <v>505</v>
      </c>
      <c r="C116" s="88" t="s">
        <v>516</v>
      </c>
      <c r="D116" s="88" t="s">
        <v>517</v>
      </c>
      <c r="E116" s="88" t="s">
        <v>123</v>
      </c>
      <c r="F116" s="88" t="s">
        <v>518</v>
      </c>
      <c r="G116" s="88" t="s">
        <v>8</v>
      </c>
      <c r="H116" s="88" t="s">
        <v>18</v>
      </c>
      <c r="I116" s="2">
        <v>1</v>
      </c>
      <c r="J116" s="89">
        <v>0.87</v>
      </c>
      <c r="K116" s="1">
        <v>0.06</v>
      </c>
      <c r="L116" s="89">
        <v>0.06</v>
      </c>
      <c r="M116" s="89"/>
      <c r="N116" s="1"/>
      <c r="O116" s="89"/>
      <c r="P116" s="89"/>
      <c r="Q116" s="1"/>
      <c r="R116" s="89"/>
      <c r="S116" s="89">
        <f aca="true" t="shared" si="24" ref="S116:S121">+R116+P116+O116+M116+L116+J116</f>
        <v>0.9299999999999999</v>
      </c>
    </row>
    <row r="117" spans="1:19" ht="12.75" outlineLevel="2">
      <c r="A117" s="88" t="s">
        <v>515</v>
      </c>
      <c r="B117" s="88" t="s">
        <v>505</v>
      </c>
      <c r="C117" s="88" t="s">
        <v>516</v>
      </c>
      <c r="D117" s="88" t="s">
        <v>517</v>
      </c>
      <c r="E117" s="88" t="s">
        <v>123</v>
      </c>
      <c r="F117" s="88" t="s">
        <v>518</v>
      </c>
      <c r="G117" s="88" t="s">
        <v>8</v>
      </c>
      <c r="H117" s="88" t="s">
        <v>19</v>
      </c>
      <c r="I117" s="2">
        <v>10</v>
      </c>
      <c r="J117" s="89">
        <v>12.83</v>
      </c>
      <c r="K117" s="1">
        <v>0.06</v>
      </c>
      <c r="L117" s="89">
        <v>0.6</v>
      </c>
      <c r="M117" s="89"/>
      <c r="N117" s="1"/>
      <c r="O117" s="89"/>
      <c r="P117" s="89"/>
      <c r="Q117" s="1"/>
      <c r="R117" s="89"/>
      <c r="S117" s="89">
        <f t="shared" si="24"/>
        <v>13.43</v>
      </c>
    </row>
    <row r="118" spans="1:19" ht="12.75" outlineLevel="2">
      <c r="A118" s="88" t="s">
        <v>515</v>
      </c>
      <c r="B118" s="88" t="s">
        <v>505</v>
      </c>
      <c r="C118" s="88" t="s">
        <v>516</v>
      </c>
      <c r="D118" s="88" t="s">
        <v>517</v>
      </c>
      <c r="E118" s="88" t="s">
        <v>123</v>
      </c>
      <c r="F118" s="88" t="s">
        <v>518</v>
      </c>
      <c r="G118" s="88" t="s">
        <v>8</v>
      </c>
      <c r="H118" s="88" t="s">
        <v>31</v>
      </c>
      <c r="I118" s="2">
        <v>1</v>
      </c>
      <c r="J118" s="89">
        <v>0.293</v>
      </c>
      <c r="K118" s="1">
        <v>0.1</v>
      </c>
      <c r="L118" s="89">
        <v>0.1</v>
      </c>
      <c r="M118" s="89"/>
      <c r="N118" s="1"/>
      <c r="O118" s="89"/>
      <c r="P118" s="89"/>
      <c r="Q118" s="1"/>
      <c r="R118" s="89"/>
      <c r="S118" s="89">
        <f t="shared" si="24"/>
        <v>0.393</v>
      </c>
    </row>
    <row r="119" spans="1:19" ht="12.75" outlineLevel="2">
      <c r="A119" s="88" t="s">
        <v>515</v>
      </c>
      <c r="B119" s="88" t="s">
        <v>505</v>
      </c>
      <c r="C119" s="88" t="s">
        <v>516</v>
      </c>
      <c r="D119" s="88" t="s">
        <v>517</v>
      </c>
      <c r="E119" s="88" t="s">
        <v>123</v>
      </c>
      <c r="F119" s="88" t="s">
        <v>518</v>
      </c>
      <c r="G119" s="88" t="s">
        <v>8</v>
      </c>
      <c r="H119" s="88" t="s">
        <v>21</v>
      </c>
      <c r="I119" s="2">
        <v>4</v>
      </c>
      <c r="J119" s="89">
        <v>1.1720000000000002</v>
      </c>
      <c r="K119" s="1">
        <v>0.1</v>
      </c>
      <c r="L119" s="89">
        <v>0.4</v>
      </c>
      <c r="M119" s="89"/>
      <c r="N119" s="1"/>
      <c r="O119" s="89"/>
      <c r="P119" s="89"/>
      <c r="Q119" s="1"/>
      <c r="R119" s="89"/>
      <c r="S119" s="89">
        <f t="shared" si="24"/>
        <v>1.572</v>
      </c>
    </row>
    <row r="120" spans="1:19" ht="12.75" outlineLevel="2">
      <c r="A120" s="88" t="s">
        <v>515</v>
      </c>
      <c r="B120" s="88" t="s">
        <v>505</v>
      </c>
      <c r="C120" s="88" t="s">
        <v>516</v>
      </c>
      <c r="D120" s="88" t="s">
        <v>517</v>
      </c>
      <c r="E120" s="88" t="s">
        <v>123</v>
      </c>
      <c r="F120" s="88" t="s">
        <v>518</v>
      </c>
      <c r="G120" s="88" t="s">
        <v>22</v>
      </c>
      <c r="H120" s="88" t="s">
        <v>23</v>
      </c>
      <c r="I120" s="90"/>
      <c r="J120" s="89"/>
      <c r="L120" s="89"/>
      <c r="M120" s="89"/>
      <c r="N120" s="1"/>
      <c r="O120" s="89"/>
      <c r="P120" s="89">
        <v>120</v>
      </c>
      <c r="Q120" s="1"/>
      <c r="R120" s="89"/>
      <c r="S120" s="89">
        <f t="shared" si="24"/>
        <v>120</v>
      </c>
    </row>
    <row r="121" spans="1:20" ht="12.75" outlineLevel="2">
      <c r="A121" s="88" t="s">
        <v>515</v>
      </c>
      <c r="B121" s="88" t="s">
        <v>505</v>
      </c>
      <c r="C121" s="88" t="s">
        <v>516</v>
      </c>
      <c r="D121" s="88" t="s">
        <v>517</v>
      </c>
      <c r="E121" s="88" t="s">
        <v>123</v>
      </c>
      <c r="F121" s="88" t="s">
        <v>518</v>
      </c>
      <c r="G121" s="88" t="s">
        <v>22</v>
      </c>
      <c r="H121" s="88" t="s">
        <v>24</v>
      </c>
      <c r="I121" s="2"/>
      <c r="J121" s="89"/>
      <c r="K121" s="1"/>
      <c r="L121" s="89"/>
      <c r="M121" s="89"/>
      <c r="N121" s="1"/>
      <c r="O121" s="89"/>
      <c r="P121" s="89"/>
      <c r="Q121" s="1">
        <v>0.3</v>
      </c>
      <c r="R121" s="89">
        <f>+$R$1*Q121</f>
        <v>940.5</v>
      </c>
      <c r="S121" s="89">
        <f t="shared" si="24"/>
        <v>940.5</v>
      </c>
      <c r="T121" s="88" t="s">
        <v>477</v>
      </c>
    </row>
    <row r="122" spans="1:19" ht="12.75" outlineLevel="1">
      <c r="A122" s="114" t="s">
        <v>1093</v>
      </c>
      <c r="B122" s="115"/>
      <c r="C122" s="115"/>
      <c r="D122" s="115"/>
      <c r="E122" s="115"/>
      <c r="F122" s="115"/>
      <c r="G122" s="115"/>
      <c r="H122" s="115"/>
      <c r="I122" s="116">
        <f>SUBTOTAL(9,I116:I121)</f>
        <v>16</v>
      </c>
      <c r="J122" s="104">
        <f>SUBTOTAL(9,J116:J121)</f>
        <v>15.165</v>
      </c>
      <c r="K122" s="103"/>
      <c r="L122" s="104">
        <f aca="true" t="shared" si="25" ref="L122:S122">SUBTOTAL(9,L116:L121)</f>
        <v>1.16</v>
      </c>
      <c r="M122" s="104">
        <f t="shared" si="25"/>
        <v>0</v>
      </c>
      <c r="N122" s="103">
        <f t="shared" si="25"/>
        <v>0</v>
      </c>
      <c r="O122" s="104">
        <f t="shared" si="25"/>
        <v>0</v>
      </c>
      <c r="P122" s="104">
        <f t="shared" si="25"/>
        <v>120</v>
      </c>
      <c r="Q122" s="103">
        <f t="shared" si="25"/>
        <v>0.3</v>
      </c>
      <c r="R122" s="104">
        <f t="shared" si="25"/>
        <v>940.5</v>
      </c>
      <c r="S122" s="104">
        <f t="shared" si="25"/>
        <v>1076.825</v>
      </c>
    </row>
    <row r="123" spans="1:19" ht="12.75" outlineLevel="2">
      <c r="A123" s="88" t="s">
        <v>550</v>
      </c>
      <c r="B123" s="88" t="s">
        <v>505</v>
      </c>
      <c r="C123" s="88" t="s">
        <v>516</v>
      </c>
      <c r="D123" s="88" t="s">
        <v>551</v>
      </c>
      <c r="E123" s="88" t="s">
        <v>123</v>
      </c>
      <c r="F123" s="88" t="s">
        <v>552</v>
      </c>
      <c r="G123" s="88" t="s">
        <v>8</v>
      </c>
      <c r="H123" s="88" t="s">
        <v>28</v>
      </c>
      <c r="I123" s="2">
        <v>1</v>
      </c>
      <c r="J123" s="89">
        <v>0.97</v>
      </c>
      <c r="K123" s="1">
        <v>0.06</v>
      </c>
      <c r="L123" s="89">
        <v>0.06</v>
      </c>
      <c r="M123" s="89"/>
      <c r="N123" s="1"/>
      <c r="O123" s="89"/>
      <c r="P123" s="89"/>
      <c r="Q123" s="1"/>
      <c r="R123" s="89"/>
      <c r="S123" s="89">
        <f aca="true" t="shared" si="26" ref="S123:S138">+R123+P123+O123+M123+L123+J123</f>
        <v>1.03</v>
      </c>
    </row>
    <row r="124" spans="1:19" ht="12.75" outlineLevel="2">
      <c r="A124" s="88" t="s">
        <v>550</v>
      </c>
      <c r="B124" s="88" t="s">
        <v>505</v>
      </c>
      <c r="C124" s="88" t="s">
        <v>516</v>
      </c>
      <c r="D124" s="88" t="s">
        <v>551</v>
      </c>
      <c r="E124" s="88" t="s">
        <v>123</v>
      </c>
      <c r="F124" s="88" t="s">
        <v>552</v>
      </c>
      <c r="G124" s="88" t="s">
        <v>8</v>
      </c>
      <c r="H124" s="88" t="s">
        <v>16</v>
      </c>
      <c r="I124" s="2">
        <v>45</v>
      </c>
      <c r="J124" s="89">
        <v>23.59</v>
      </c>
      <c r="K124" s="1">
        <v>0.06</v>
      </c>
      <c r="L124" s="89">
        <v>2.7</v>
      </c>
      <c r="M124" s="89"/>
      <c r="N124" s="1"/>
      <c r="O124" s="89"/>
      <c r="P124" s="89"/>
      <c r="Q124" s="1"/>
      <c r="R124" s="89"/>
      <c r="S124" s="89">
        <f t="shared" si="26"/>
        <v>26.29</v>
      </c>
    </row>
    <row r="125" spans="1:19" ht="12.75" outlineLevel="2">
      <c r="A125" s="88" t="s">
        <v>550</v>
      </c>
      <c r="B125" s="88" t="s">
        <v>505</v>
      </c>
      <c r="C125" s="88" t="s">
        <v>516</v>
      </c>
      <c r="D125" s="88" t="s">
        <v>551</v>
      </c>
      <c r="E125" s="88" t="s">
        <v>123</v>
      </c>
      <c r="F125" s="88" t="s">
        <v>552</v>
      </c>
      <c r="G125" s="88" t="s">
        <v>8</v>
      </c>
      <c r="H125" s="88" t="s">
        <v>18</v>
      </c>
      <c r="I125" s="2">
        <v>80</v>
      </c>
      <c r="J125" s="89">
        <v>132.18</v>
      </c>
      <c r="K125" s="1">
        <v>0.06</v>
      </c>
      <c r="L125" s="89">
        <v>4.8</v>
      </c>
      <c r="M125" s="89"/>
      <c r="N125" s="1"/>
      <c r="O125" s="89"/>
      <c r="P125" s="89"/>
      <c r="Q125" s="1"/>
      <c r="R125" s="89"/>
      <c r="S125" s="89">
        <f t="shared" si="26"/>
        <v>136.98000000000002</v>
      </c>
    </row>
    <row r="126" spans="1:19" ht="12.75" outlineLevel="2">
      <c r="A126" s="88" t="s">
        <v>550</v>
      </c>
      <c r="B126" s="88" t="s">
        <v>505</v>
      </c>
      <c r="C126" s="88" t="s">
        <v>516</v>
      </c>
      <c r="D126" s="88" t="s">
        <v>551</v>
      </c>
      <c r="E126" s="88" t="s">
        <v>123</v>
      </c>
      <c r="F126" s="88" t="s">
        <v>552</v>
      </c>
      <c r="G126" s="88" t="s">
        <v>8</v>
      </c>
      <c r="H126" s="88" t="s">
        <v>19</v>
      </c>
      <c r="I126" s="2">
        <v>2131</v>
      </c>
      <c r="J126" s="89">
        <v>2209.6</v>
      </c>
      <c r="K126" s="1">
        <v>0.06</v>
      </c>
      <c r="L126" s="89">
        <v>127.86</v>
      </c>
      <c r="M126" s="89"/>
      <c r="N126" s="1"/>
      <c r="O126" s="89"/>
      <c r="P126" s="89"/>
      <c r="Q126" s="1"/>
      <c r="R126" s="89"/>
      <c r="S126" s="89">
        <f t="shared" si="26"/>
        <v>2337.46</v>
      </c>
    </row>
    <row r="127" spans="1:19" ht="12.75" outlineLevel="2">
      <c r="A127" s="88" t="s">
        <v>550</v>
      </c>
      <c r="B127" s="88" t="s">
        <v>505</v>
      </c>
      <c r="C127" s="88" t="s">
        <v>516</v>
      </c>
      <c r="D127" s="88" t="s">
        <v>551</v>
      </c>
      <c r="E127" s="88" t="s">
        <v>123</v>
      </c>
      <c r="F127" s="88" t="s">
        <v>552</v>
      </c>
      <c r="G127" s="88" t="s">
        <v>8</v>
      </c>
      <c r="H127" s="88" t="s">
        <v>29</v>
      </c>
      <c r="I127" s="2">
        <v>46</v>
      </c>
      <c r="J127" s="89">
        <v>200.67</v>
      </c>
      <c r="K127" s="1">
        <v>0.06</v>
      </c>
      <c r="L127" s="89">
        <v>2.76</v>
      </c>
      <c r="M127" s="89"/>
      <c r="N127" s="1"/>
      <c r="O127" s="89"/>
      <c r="P127" s="89"/>
      <c r="Q127" s="1"/>
      <c r="R127" s="89"/>
      <c r="S127" s="89">
        <f t="shared" si="26"/>
        <v>203.42999999999998</v>
      </c>
    </row>
    <row r="128" spans="1:19" ht="12.75" outlineLevel="2">
      <c r="A128" s="88" t="s">
        <v>550</v>
      </c>
      <c r="B128" s="88" t="s">
        <v>505</v>
      </c>
      <c r="C128" s="88" t="s">
        <v>516</v>
      </c>
      <c r="D128" s="88" t="s">
        <v>551</v>
      </c>
      <c r="E128" s="88" t="s">
        <v>123</v>
      </c>
      <c r="F128" s="88" t="s">
        <v>552</v>
      </c>
      <c r="G128" s="88" t="s">
        <v>8</v>
      </c>
      <c r="H128" s="88" t="s">
        <v>31</v>
      </c>
      <c r="I128" s="2">
        <v>26</v>
      </c>
      <c r="J128" s="89">
        <v>7.617999999999999</v>
      </c>
      <c r="K128" s="1">
        <v>0.1</v>
      </c>
      <c r="L128" s="89">
        <v>2.6</v>
      </c>
      <c r="M128" s="89"/>
      <c r="N128" s="1"/>
      <c r="O128" s="89"/>
      <c r="P128" s="89"/>
      <c r="Q128" s="1"/>
      <c r="R128" s="89"/>
      <c r="S128" s="89">
        <f t="shared" si="26"/>
        <v>10.218</v>
      </c>
    </row>
    <row r="129" spans="1:19" ht="12.75" outlineLevel="2">
      <c r="A129" s="88" t="s">
        <v>550</v>
      </c>
      <c r="B129" s="88" t="s">
        <v>505</v>
      </c>
      <c r="C129" s="88" t="s">
        <v>516</v>
      </c>
      <c r="D129" s="88" t="s">
        <v>551</v>
      </c>
      <c r="E129" s="88" t="s">
        <v>123</v>
      </c>
      <c r="F129" s="88" t="s">
        <v>552</v>
      </c>
      <c r="G129" s="88" t="s">
        <v>8</v>
      </c>
      <c r="H129" s="88" t="s">
        <v>403</v>
      </c>
      <c r="I129" s="2">
        <v>4250</v>
      </c>
      <c r="J129" s="89">
        <v>1293.5</v>
      </c>
      <c r="K129" s="1">
        <v>0.01</v>
      </c>
      <c r="L129" s="89">
        <v>42.5</v>
      </c>
      <c r="M129" s="89"/>
      <c r="N129" s="1"/>
      <c r="O129" s="89"/>
      <c r="P129" s="89"/>
      <c r="Q129" s="1"/>
      <c r="R129" s="89"/>
      <c r="S129" s="89">
        <f t="shared" si="26"/>
        <v>1336</v>
      </c>
    </row>
    <row r="130" spans="1:19" ht="12.75" outlineLevel="2">
      <c r="A130" s="88" t="s">
        <v>550</v>
      </c>
      <c r="B130" s="88" t="s">
        <v>505</v>
      </c>
      <c r="C130" s="88" t="s">
        <v>516</v>
      </c>
      <c r="D130" s="88" t="s">
        <v>551</v>
      </c>
      <c r="E130" s="88" t="s">
        <v>123</v>
      </c>
      <c r="F130" s="88" t="s">
        <v>552</v>
      </c>
      <c r="G130" s="88" t="s">
        <v>8</v>
      </c>
      <c r="H130" s="88" t="s">
        <v>59</v>
      </c>
      <c r="I130" s="2">
        <v>1</v>
      </c>
      <c r="J130" s="89">
        <v>6.85</v>
      </c>
      <c r="K130" s="1">
        <v>0.06</v>
      </c>
      <c r="L130" s="89">
        <v>0.06</v>
      </c>
      <c r="M130" s="89"/>
      <c r="N130" s="1"/>
      <c r="O130" s="89"/>
      <c r="P130" s="89"/>
      <c r="Q130" s="1"/>
      <c r="R130" s="89"/>
      <c r="S130" s="89">
        <f t="shared" si="26"/>
        <v>6.909999999999999</v>
      </c>
    </row>
    <row r="131" spans="1:19" ht="12.75" outlineLevel="2">
      <c r="A131" s="88" t="s">
        <v>550</v>
      </c>
      <c r="B131" s="88" t="s">
        <v>505</v>
      </c>
      <c r="C131" s="88" t="s">
        <v>516</v>
      </c>
      <c r="D131" s="88" t="s">
        <v>551</v>
      </c>
      <c r="E131" s="88" t="s">
        <v>123</v>
      </c>
      <c r="F131" s="88" t="s">
        <v>552</v>
      </c>
      <c r="G131" s="88" t="s">
        <v>8</v>
      </c>
      <c r="H131" s="88" t="s">
        <v>54</v>
      </c>
      <c r="I131" s="2">
        <v>9</v>
      </c>
      <c r="J131" s="89">
        <v>3.51</v>
      </c>
      <c r="K131" s="1">
        <v>0.06</v>
      </c>
      <c r="L131" s="89">
        <v>0.54</v>
      </c>
      <c r="M131" s="89"/>
      <c r="N131" s="1"/>
      <c r="O131" s="89"/>
      <c r="P131" s="89"/>
      <c r="Q131" s="1"/>
      <c r="R131" s="89"/>
      <c r="S131" s="89">
        <f t="shared" si="26"/>
        <v>4.05</v>
      </c>
    </row>
    <row r="132" spans="1:19" ht="12.75" outlineLevel="2">
      <c r="A132" s="88" t="s">
        <v>550</v>
      </c>
      <c r="B132" s="88" t="s">
        <v>505</v>
      </c>
      <c r="C132" s="88" t="s">
        <v>516</v>
      </c>
      <c r="D132" s="88" t="s">
        <v>551</v>
      </c>
      <c r="E132" s="88" t="s">
        <v>123</v>
      </c>
      <c r="F132" s="88" t="s">
        <v>552</v>
      </c>
      <c r="G132" s="88" t="s">
        <v>8</v>
      </c>
      <c r="H132" s="88" t="s">
        <v>21</v>
      </c>
      <c r="I132" s="2">
        <v>712</v>
      </c>
      <c r="J132" s="89">
        <v>211.095</v>
      </c>
      <c r="K132" s="1">
        <v>0.1</v>
      </c>
      <c r="L132" s="89">
        <v>71.2</v>
      </c>
      <c r="M132" s="89"/>
      <c r="N132" s="1"/>
      <c r="O132" s="89"/>
      <c r="P132" s="89"/>
      <c r="Q132" s="1"/>
      <c r="R132" s="89"/>
      <c r="S132" s="89">
        <f t="shared" si="26"/>
        <v>282.295</v>
      </c>
    </row>
    <row r="133" spans="1:19" ht="12.75" outlineLevel="2">
      <c r="A133" s="88" t="s">
        <v>550</v>
      </c>
      <c r="B133" s="88" t="s">
        <v>505</v>
      </c>
      <c r="C133" s="88" t="s">
        <v>516</v>
      </c>
      <c r="D133" s="88" t="s">
        <v>551</v>
      </c>
      <c r="E133" s="88" t="s">
        <v>123</v>
      </c>
      <c r="F133" s="88" t="s">
        <v>552</v>
      </c>
      <c r="G133" s="88" t="s">
        <v>8</v>
      </c>
      <c r="H133" s="88" t="s">
        <v>9</v>
      </c>
      <c r="I133" s="2">
        <v>16</v>
      </c>
      <c r="J133" s="89">
        <v>80.68</v>
      </c>
      <c r="K133" s="1"/>
      <c r="L133" s="89">
        <v>0</v>
      </c>
      <c r="M133" s="89"/>
      <c r="N133" s="1"/>
      <c r="O133" s="89"/>
      <c r="P133" s="89"/>
      <c r="Q133" s="1"/>
      <c r="R133" s="89"/>
      <c r="S133" s="89">
        <f t="shared" si="26"/>
        <v>80.68</v>
      </c>
    </row>
    <row r="134" spans="1:19" ht="12.75" outlineLevel="2">
      <c r="A134" s="88" t="s">
        <v>550</v>
      </c>
      <c r="B134" s="88" t="s">
        <v>505</v>
      </c>
      <c r="C134" s="88" t="s">
        <v>516</v>
      </c>
      <c r="D134" s="88" t="s">
        <v>551</v>
      </c>
      <c r="E134" s="88" t="s">
        <v>123</v>
      </c>
      <c r="F134" s="88" t="s">
        <v>552</v>
      </c>
      <c r="G134" s="88" t="s">
        <v>22</v>
      </c>
      <c r="H134" s="88" t="s">
        <v>23</v>
      </c>
      <c r="I134" s="90"/>
      <c r="J134" s="89"/>
      <c r="L134" s="89"/>
      <c r="M134" s="89"/>
      <c r="N134" s="1"/>
      <c r="O134" s="89"/>
      <c r="P134" s="89">
        <v>180</v>
      </c>
      <c r="Q134" s="1"/>
      <c r="R134" s="89"/>
      <c r="S134" s="89">
        <f t="shared" si="26"/>
        <v>180</v>
      </c>
    </row>
    <row r="135" spans="1:19" ht="12.75" outlineLevel="2">
      <c r="A135" s="88" t="s">
        <v>550</v>
      </c>
      <c r="B135" s="88" t="s">
        <v>505</v>
      </c>
      <c r="C135" s="88" t="s">
        <v>516</v>
      </c>
      <c r="D135" s="88" t="s">
        <v>551</v>
      </c>
      <c r="E135" s="88" t="s">
        <v>123</v>
      </c>
      <c r="F135" s="88" t="s">
        <v>552</v>
      </c>
      <c r="G135" s="88" t="s">
        <v>22</v>
      </c>
      <c r="H135" s="88" t="s">
        <v>554</v>
      </c>
      <c r="I135" s="2"/>
      <c r="J135" s="89"/>
      <c r="K135" s="1"/>
      <c r="L135" s="89"/>
      <c r="M135" s="89"/>
      <c r="N135" s="1">
        <v>1</v>
      </c>
      <c r="O135" s="89">
        <f>+$O$1*N135</f>
        <v>72</v>
      </c>
      <c r="P135" s="89"/>
      <c r="Q135" s="1"/>
      <c r="R135" s="89"/>
      <c r="S135" s="89">
        <f t="shared" si="26"/>
        <v>72</v>
      </c>
    </row>
    <row r="136" spans="1:19" ht="12.75" outlineLevel="2">
      <c r="A136" s="88" t="s">
        <v>550</v>
      </c>
      <c r="B136" s="88" t="s">
        <v>505</v>
      </c>
      <c r="C136" s="88" t="s">
        <v>516</v>
      </c>
      <c r="D136" s="88" t="s">
        <v>551</v>
      </c>
      <c r="E136" s="88" t="s">
        <v>123</v>
      </c>
      <c r="F136" s="88" t="s">
        <v>552</v>
      </c>
      <c r="G136" s="88" t="s">
        <v>22</v>
      </c>
      <c r="H136" s="88" t="s">
        <v>404</v>
      </c>
      <c r="I136" s="2"/>
      <c r="J136" s="89"/>
      <c r="K136" s="1"/>
      <c r="L136" s="89"/>
      <c r="M136" s="89">
        <v>109.15</v>
      </c>
      <c r="N136" s="1"/>
      <c r="O136" s="89"/>
      <c r="P136" s="89"/>
      <c r="Q136" s="1"/>
      <c r="R136" s="89"/>
      <c r="S136" s="89">
        <f t="shared" si="26"/>
        <v>109.15</v>
      </c>
    </row>
    <row r="137" spans="1:19" ht="12.75" outlineLevel="2">
      <c r="A137" s="88" t="s">
        <v>550</v>
      </c>
      <c r="B137" s="88" t="s">
        <v>505</v>
      </c>
      <c r="C137" s="88" t="s">
        <v>516</v>
      </c>
      <c r="D137" s="88" t="s">
        <v>551</v>
      </c>
      <c r="E137" s="88" t="s">
        <v>123</v>
      </c>
      <c r="F137" s="88" t="s">
        <v>552</v>
      </c>
      <c r="G137" s="88" t="s">
        <v>22</v>
      </c>
      <c r="H137" s="88" t="s">
        <v>62</v>
      </c>
      <c r="I137" s="2"/>
      <c r="J137" s="89"/>
      <c r="K137" s="1"/>
      <c r="L137" s="89"/>
      <c r="M137" s="89"/>
      <c r="N137" s="1">
        <v>1.5</v>
      </c>
      <c r="O137" s="89">
        <f>+$O$1*N137</f>
        <v>108</v>
      </c>
      <c r="P137" s="89"/>
      <c r="Q137" s="1"/>
      <c r="R137" s="89"/>
      <c r="S137" s="89">
        <f t="shared" si="26"/>
        <v>108</v>
      </c>
    </row>
    <row r="138" spans="1:20" ht="12.75" outlineLevel="2">
      <c r="A138" s="88" t="s">
        <v>550</v>
      </c>
      <c r="B138" s="88" t="s">
        <v>505</v>
      </c>
      <c r="C138" s="88" t="s">
        <v>516</v>
      </c>
      <c r="D138" s="88" t="s">
        <v>551</v>
      </c>
      <c r="E138" s="88" t="s">
        <v>123</v>
      </c>
      <c r="F138" s="88" t="s">
        <v>552</v>
      </c>
      <c r="G138" s="88" t="s">
        <v>22</v>
      </c>
      <c r="H138" s="88" t="s">
        <v>24</v>
      </c>
      <c r="I138" s="2"/>
      <c r="J138" s="89"/>
      <c r="K138" s="1"/>
      <c r="L138" s="89"/>
      <c r="M138" s="89"/>
      <c r="N138" s="1"/>
      <c r="O138" s="89"/>
      <c r="P138" s="89"/>
      <c r="Q138" s="1">
        <v>0.25</v>
      </c>
      <c r="R138" s="89">
        <f>+$R$1*Q138</f>
        <v>783.75</v>
      </c>
      <c r="S138" s="89">
        <f t="shared" si="26"/>
        <v>783.75</v>
      </c>
      <c r="T138" s="88" t="s">
        <v>553</v>
      </c>
    </row>
    <row r="139" spans="1:19" ht="12.75" outlineLevel="1">
      <c r="A139" s="114" t="s">
        <v>1104</v>
      </c>
      <c r="B139" s="115"/>
      <c r="C139" s="115"/>
      <c r="D139" s="115"/>
      <c r="E139" s="115"/>
      <c r="F139" s="115"/>
      <c r="G139" s="115"/>
      <c r="H139" s="115"/>
      <c r="I139" s="116">
        <f>SUBTOTAL(9,I123:I138)</f>
        <v>7317</v>
      </c>
      <c r="J139" s="104">
        <f>SUBTOTAL(9,J123:J138)</f>
        <v>4170.263</v>
      </c>
      <c r="K139" s="103"/>
      <c r="L139" s="104">
        <f aca="true" t="shared" si="27" ref="L139:S139">SUBTOTAL(9,L123:L138)</f>
        <v>255.07999999999998</v>
      </c>
      <c r="M139" s="104">
        <f t="shared" si="27"/>
        <v>109.15</v>
      </c>
      <c r="N139" s="103">
        <f t="shared" si="27"/>
        <v>2.5</v>
      </c>
      <c r="O139" s="104">
        <f t="shared" si="27"/>
        <v>180</v>
      </c>
      <c r="P139" s="104">
        <f t="shared" si="27"/>
        <v>180</v>
      </c>
      <c r="Q139" s="103">
        <f t="shared" si="27"/>
        <v>0.25</v>
      </c>
      <c r="R139" s="104">
        <f t="shared" si="27"/>
        <v>783.75</v>
      </c>
      <c r="S139" s="104">
        <f t="shared" si="27"/>
        <v>5678.2429999999995</v>
      </c>
    </row>
    <row r="140" spans="1:20" ht="12.75" outlineLevel="2">
      <c r="A140" s="88" t="s">
        <v>583</v>
      </c>
      <c r="B140" s="88" t="s">
        <v>505</v>
      </c>
      <c r="C140" s="88" t="s">
        <v>516</v>
      </c>
      <c r="D140" s="88" t="s">
        <v>584</v>
      </c>
      <c r="E140" s="88" t="s">
        <v>123</v>
      </c>
      <c r="F140" s="88" t="s">
        <v>585</v>
      </c>
      <c r="G140" s="88" t="s">
        <v>22</v>
      </c>
      <c r="H140" s="88" t="s">
        <v>24</v>
      </c>
      <c r="I140" s="2"/>
      <c r="J140" s="89"/>
      <c r="K140" s="1"/>
      <c r="L140" s="89"/>
      <c r="M140" s="89"/>
      <c r="N140" s="1"/>
      <c r="O140" s="89"/>
      <c r="P140" s="89"/>
      <c r="Q140" s="1">
        <v>0.1</v>
      </c>
      <c r="R140" s="89">
        <f>+$R$1*Q140</f>
        <v>313.5</v>
      </c>
      <c r="S140" s="89">
        <f>+R140+P140+O140+M140+L140+J140</f>
        <v>313.5</v>
      </c>
      <c r="T140" s="88" t="s">
        <v>487</v>
      </c>
    </row>
    <row r="141" spans="1:19" ht="12.75" outlineLevel="1">
      <c r="A141" s="114" t="s">
        <v>1160</v>
      </c>
      <c r="B141" s="115"/>
      <c r="C141" s="115"/>
      <c r="D141" s="115"/>
      <c r="E141" s="115"/>
      <c r="F141" s="115"/>
      <c r="G141" s="115"/>
      <c r="H141" s="115"/>
      <c r="I141" s="116">
        <f>SUBTOTAL(9,I140:I140)</f>
        <v>0</v>
      </c>
      <c r="J141" s="104">
        <f>SUBTOTAL(9,J140:J140)</f>
        <v>0</v>
      </c>
      <c r="K141" s="103"/>
      <c r="L141" s="104">
        <f aca="true" t="shared" si="28" ref="L141:S141">SUBTOTAL(9,L140:L140)</f>
        <v>0</v>
      </c>
      <c r="M141" s="104">
        <f t="shared" si="28"/>
        <v>0</v>
      </c>
      <c r="N141" s="103">
        <f t="shared" si="28"/>
        <v>0</v>
      </c>
      <c r="O141" s="104">
        <f t="shared" si="28"/>
        <v>0</v>
      </c>
      <c r="P141" s="104">
        <f t="shared" si="28"/>
        <v>0</v>
      </c>
      <c r="Q141" s="103">
        <f t="shared" si="28"/>
        <v>0.1</v>
      </c>
      <c r="R141" s="104">
        <f t="shared" si="28"/>
        <v>313.5</v>
      </c>
      <c r="S141" s="104">
        <f t="shared" si="28"/>
        <v>313.5</v>
      </c>
    </row>
    <row r="142" spans="1:19" ht="12.75" outlineLevel="2">
      <c r="A142" s="88" t="s">
        <v>530</v>
      </c>
      <c r="B142" s="88" t="s">
        <v>505</v>
      </c>
      <c r="C142" s="88" t="s">
        <v>516</v>
      </c>
      <c r="D142" s="88" t="s">
        <v>531</v>
      </c>
      <c r="E142" s="88" t="s">
        <v>42</v>
      </c>
      <c r="F142" s="88" t="s">
        <v>532</v>
      </c>
      <c r="G142" s="88" t="s">
        <v>8</v>
      </c>
      <c r="H142" s="88" t="s">
        <v>28</v>
      </c>
      <c r="I142" s="2">
        <v>14</v>
      </c>
      <c r="J142" s="89">
        <v>16.3</v>
      </c>
      <c r="K142" s="1">
        <v>0.06</v>
      </c>
      <c r="L142" s="89">
        <v>0.84</v>
      </c>
      <c r="M142" s="89"/>
      <c r="N142" s="1"/>
      <c r="O142" s="89"/>
      <c r="P142" s="89"/>
      <c r="Q142" s="1"/>
      <c r="R142" s="89"/>
      <c r="S142" s="89">
        <f aca="true" t="shared" si="29" ref="S142:S153">+R142+P142+O142+M142+L142+J142</f>
        <v>17.14</v>
      </c>
    </row>
    <row r="143" spans="1:19" ht="12.75" outlineLevel="2">
      <c r="A143" s="88" t="s">
        <v>530</v>
      </c>
      <c r="B143" s="88" t="s">
        <v>505</v>
      </c>
      <c r="C143" s="88" t="s">
        <v>516</v>
      </c>
      <c r="D143" s="88" t="s">
        <v>531</v>
      </c>
      <c r="E143" s="88" t="s">
        <v>42</v>
      </c>
      <c r="F143" s="88" t="s">
        <v>532</v>
      </c>
      <c r="G143" s="88" t="s">
        <v>8</v>
      </c>
      <c r="H143" s="88" t="s">
        <v>16</v>
      </c>
      <c r="I143" s="2">
        <v>78</v>
      </c>
      <c r="J143" s="89">
        <v>41.17</v>
      </c>
      <c r="K143" s="1">
        <v>0.06</v>
      </c>
      <c r="L143" s="89">
        <v>4.68</v>
      </c>
      <c r="M143" s="89"/>
      <c r="N143" s="1"/>
      <c r="O143" s="89"/>
      <c r="P143" s="89"/>
      <c r="Q143" s="1"/>
      <c r="R143" s="89"/>
      <c r="S143" s="89">
        <f t="shared" si="29"/>
        <v>45.85</v>
      </c>
    </row>
    <row r="144" spans="1:19" ht="12.75" outlineLevel="2">
      <c r="A144" s="88" t="s">
        <v>530</v>
      </c>
      <c r="B144" s="88" t="s">
        <v>505</v>
      </c>
      <c r="C144" s="88" t="s">
        <v>516</v>
      </c>
      <c r="D144" s="88" t="s">
        <v>531</v>
      </c>
      <c r="E144" s="88" t="s">
        <v>42</v>
      </c>
      <c r="F144" s="88" t="s">
        <v>532</v>
      </c>
      <c r="G144" s="88" t="s">
        <v>8</v>
      </c>
      <c r="H144" s="88" t="s">
        <v>18</v>
      </c>
      <c r="I144" s="2">
        <v>191</v>
      </c>
      <c r="J144" s="89">
        <v>103.19600000000001</v>
      </c>
      <c r="K144" s="1">
        <v>0.06</v>
      </c>
      <c r="L144" s="89">
        <v>11.46</v>
      </c>
      <c r="M144" s="89"/>
      <c r="N144" s="1"/>
      <c r="O144" s="89"/>
      <c r="P144" s="89"/>
      <c r="Q144" s="1"/>
      <c r="R144" s="89"/>
      <c r="S144" s="89">
        <f t="shared" si="29"/>
        <v>114.656</v>
      </c>
    </row>
    <row r="145" spans="1:19" ht="12.75" outlineLevel="2">
      <c r="A145" s="88" t="s">
        <v>530</v>
      </c>
      <c r="B145" s="88" t="s">
        <v>505</v>
      </c>
      <c r="C145" s="88" t="s">
        <v>516</v>
      </c>
      <c r="D145" s="88" t="s">
        <v>531</v>
      </c>
      <c r="E145" s="88" t="s">
        <v>42</v>
      </c>
      <c r="F145" s="88" t="s">
        <v>532</v>
      </c>
      <c r="G145" s="88" t="s">
        <v>8</v>
      </c>
      <c r="H145" s="88" t="s">
        <v>19</v>
      </c>
      <c r="I145" s="2">
        <v>2354</v>
      </c>
      <c r="J145" s="89">
        <v>1145.4930000000002</v>
      </c>
      <c r="K145" s="1">
        <v>0.06</v>
      </c>
      <c r="L145" s="89">
        <v>141.24</v>
      </c>
      <c r="M145" s="89"/>
      <c r="N145" s="1"/>
      <c r="O145" s="89"/>
      <c r="P145" s="89"/>
      <c r="Q145" s="1"/>
      <c r="R145" s="89"/>
      <c r="S145" s="89">
        <f t="shared" si="29"/>
        <v>1286.7330000000002</v>
      </c>
    </row>
    <row r="146" spans="1:19" ht="12.75" outlineLevel="2">
      <c r="A146" s="88" t="s">
        <v>530</v>
      </c>
      <c r="B146" s="88" t="s">
        <v>505</v>
      </c>
      <c r="C146" s="88" t="s">
        <v>516</v>
      </c>
      <c r="D146" s="88" t="s">
        <v>531</v>
      </c>
      <c r="E146" s="88" t="s">
        <v>42</v>
      </c>
      <c r="F146" s="88" t="s">
        <v>532</v>
      </c>
      <c r="G146" s="88" t="s">
        <v>8</v>
      </c>
      <c r="H146" s="88" t="s">
        <v>30</v>
      </c>
      <c r="I146" s="2">
        <v>2</v>
      </c>
      <c r="J146" s="89">
        <v>3.18</v>
      </c>
      <c r="K146" s="1">
        <v>0.06</v>
      </c>
      <c r="L146" s="89">
        <v>0.12</v>
      </c>
      <c r="M146" s="89"/>
      <c r="N146" s="1"/>
      <c r="O146" s="89"/>
      <c r="P146" s="89"/>
      <c r="Q146" s="1"/>
      <c r="R146" s="89"/>
      <c r="S146" s="89">
        <f t="shared" si="29"/>
        <v>3.3000000000000003</v>
      </c>
    </row>
    <row r="147" spans="1:19" ht="12.75" outlineLevel="2">
      <c r="A147" s="88" t="s">
        <v>530</v>
      </c>
      <c r="B147" s="88" t="s">
        <v>505</v>
      </c>
      <c r="C147" s="88" t="s">
        <v>516</v>
      </c>
      <c r="D147" s="88" t="s">
        <v>531</v>
      </c>
      <c r="E147" s="88" t="s">
        <v>42</v>
      </c>
      <c r="F147" s="88" t="s">
        <v>532</v>
      </c>
      <c r="G147" s="88" t="s">
        <v>8</v>
      </c>
      <c r="H147" s="88" t="s">
        <v>51</v>
      </c>
      <c r="I147" s="2">
        <v>0</v>
      </c>
      <c r="J147" s="89">
        <v>40</v>
      </c>
      <c r="K147" s="1"/>
      <c r="L147" s="89">
        <v>0</v>
      </c>
      <c r="M147" s="89"/>
      <c r="N147" s="1"/>
      <c r="O147" s="89"/>
      <c r="P147" s="89"/>
      <c r="Q147" s="1"/>
      <c r="R147" s="89"/>
      <c r="S147" s="89">
        <f t="shared" si="29"/>
        <v>40</v>
      </c>
    </row>
    <row r="148" spans="1:19" ht="12.75" outlineLevel="2">
      <c r="A148" s="88" t="s">
        <v>530</v>
      </c>
      <c r="B148" s="88" t="s">
        <v>505</v>
      </c>
      <c r="C148" s="88" t="s">
        <v>516</v>
      </c>
      <c r="D148" s="88" t="s">
        <v>531</v>
      </c>
      <c r="E148" s="88" t="s">
        <v>42</v>
      </c>
      <c r="F148" s="88" t="s">
        <v>532</v>
      </c>
      <c r="G148" s="88" t="s">
        <v>8</v>
      </c>
      <c r="H148" s="88" t="s">
        <v>31</v>
      </c>
      <c r="I148" s="2">
        <v>75</v>
      </c>
      <c r="J148" s="89">
        <v>22.212</v>
      </c>
      <c r="K148" s="1">
        <v>0.1</v>
      </c>
      <c r="L148" s="89">
        <v>7.5</v>
      </c>
      <c r="M148" s="89"/>
      <c r="N148" s="1"/>
      <c r="O148" s="89"/>
      <c r="P148" s="89"/>
      <c r="Q148" s="1"/>
      <c r="R148" s="89"/>
      <c r="S148" s="89">
        <f t="shared" si="29"/>
        <v>29.712</v>
      </c>
    </row>
    <row r="149" spans="1:19" ht="12.75" outlineLevel="2">
      <c r="A149" s="88" t="s">
        <v>530</v>
      </c>
      <c r="B149" s="88" t="s">
        <v>505</v>
      </c>
      <c r="C149" s="88" t="s">
        <v>516</v>
      </c>
      <c r="D149" s="88" t="s">
        <v>531</v>
      </c>
      <c r="E149" s="88" t="s">
        <v>42</v>
      </c>
      <c r="F149" s="88" t="s">
        <v>532</v>
      </c>
      <c r="G149" s="88" t="s">
        <v>8</v>
      </c>
      <c r="H149" s="88" t="s">
        <v>71</v>
      </c>
      <c r="I149" s="2">
        <v>10</v>
      </c>
      <c r="J149" s="89">
        <v>7.41</v>
      </c>
      <c r="K149" s="1">
        <v>0.06</v>
      </c>
      <c r="L149" s="89">
        <v>0.6</v>
      </c>
      <c r="M149" s="89"/>
      <c r="N149" s="1"/>
      <c r="O149" s="89"/>
      <c r="P149" s="89"/>
      <c r="Q149" s="1"/>
      <c r="R149" s="89"/>
      <c r="S149" s="89">
        <f t="shared" si="29"/>
        <v>8.01</v>
      </c>
    </row>
    <row r="150" spans="1:19" ht="12.75" outlineLevel="2">
      <c r="A150" s="88" t="s">
        <v>530</v>
      </c>
      <c r="B150" s="88" t="s">
        <v>505</v>
      </c>
      <c r="C150" s="88" t="s">
        <v>516</v>
      </c>
      <c r="D150" s="88" t="s">
        <v>531</v>
      </c>
      <c r="E150" s="88" t="s">
        <v>42</v>
      </c>
      <c r="F150" s="88" t="s">
        <v>532</v>
      </c>
      <c r="G150" s="88" t="s">
        <v>8</v>
      </c>
      <c r="H150" s="88" t="s">
        <v>21</v>
      </c>
      <c r="I150" s="2">
        <v>7495</v>
      </c>
      <c r="J150" s="89">
        <v>2210.328</v>
      </c>
      <c r="K150" s="1">
        <v>0.1</v>
      </c>
      <c r="L150" s="89">
        <v>749.5</v>
      </c>
      <c r="M150" s="89"/>
      <c r="N150" s="1"/>
      <c r="O150" s="89"/>
      <c r="P150" s="89"/>
      <c r="Q150" s="1"/>
      <c r="R150" s="89"/>
      <c r="S150" s="89">
        <f t="shared" si="29"/>
        <v>2959.828</v>
      </c>
    </row>
    <row r="151" spans="1:19" ht="12.75" outlineLevel="2">
      <c r="A151" s="88" t="s">
        <v>530</v>
      </c>
      <c r="B151" s="88" t="s">
        <v>505</v>
      </c>
      <c r="C151" s="88" t="s">
        <v>516</v>
      </c>
      <c r="D151" s="88" t="s">
        <v>531</v>
      </c>
      <c r="E151" s="88" t="s">
        <v>42</v>
      </c>
      <c r="F151" s="88" t="s">
        <v>532</v>
      </c>
      <c r="G151" s="88" t="s">
        <v>22</v>
      </c>
      <c r="H151" s="88" t="s">
        <v>23</v>
      </c>
      <c r="I151" s="90"/>
      <c r="J151" s="89"/>
      <c r="L151" s="89"/>
      <c r="M151" s="89"/>
      <c r="N151" s="1"/>
      <c r="O151" s="89"/>
      <c r="P151" s="89">
        <v>180</v>
      </c>
      <c r="Q151" s="1"/>
      <c r="R151" s="89"/>
      <c r="S151" s="89">
        <f t="shared" si="29"/>
        <v>180</v>
      </c>
    </row>
    <row r="152" spans="1:19" ht="12.75" outlineLevel="2">
      <c r="A152" s="88" t="s">
        <v>530</v>
      </c>
      <c r="B152" s="88" t="s">
        <v>505</v>
      </c>
      <c r="C152" s="88" t="s">
        <v>516</v>
      </c>
      <c r="D152" s="88" t="s">
        <v>531</v>
      </c>
      <c r="E152" s="88" t="s">
        <v>42</v>
      </c>
      <c r="F152" s="88" t="s">
        <v>532</v>
      </c>
      <c r="G152" s="88" t="s">
        <v>22</v>
      </c>
      <c r="H152" s="88" t="s">
        <v>62</v>
      </c>
      <c r="I152" s="2"/>
      <c r="J152" s="89"/>
      <c r="K152" s="1"/>
      <c r="L152" s="89"/>
      <c r="M152" s="89"/>
      <c r="N152" s="1">
        <v>1.75</v>
      </c>
      <c r="O152" s="89">
        <f>+$O$1*N152</f>
        <v>126</v>
      </c>
      <c r="P152" s="89"/>
      <c r="Q152" s="1"/>
      <c r="R152" s="89"/>
      <c r="S152" s="89">
        <f t="shared" si="29"/>
        <v>126</v>
      </c>
    </row>
    <row r="153" spans="1:21" ht="12.75" outlineLevel="2">
      <c r="A153" s="88" t="s">
        <v>530</v>
      </c>
      <c r="B153" s="88" t="s">
        <v>505</v>
      </c>
      <c r="C153" s="88" t="s">
        <v>516</v>
      </c>
      <c r="D153" s="88" t="s">
        <v>531</v>
      </c>
      <c r="E153" s="88" t="s">
        <v>42</v>
      </c>
      <c r="F153" s="88" t="s">
        <v>532</v>
      </c>
      <c r="G153" s="88" t="s">
        <v>22</v>
      </c>
      <c r="H153" s="88" t="s">
        <v>24</v>
      </c>
      <c r="I153" s="2"/>
      <c r="J153" s="89"/>
      <c r="K153" s="1"/>
      <c r="L153" s="89"/>
      <c r="M153" s="89"/>
      <c r="N153" s="1"/>
      <c r="O153" s="89"/>
      <c r="P153" s="89"/>
      <c r="Q153" s="1">
        <v>0.704</v>
      </c>
      <c r="R153" s="89">
        <f>+$R$1*Q153</f>
        <v>2207.04</v>
      </c>
      <c r="S153" s="89">
        <f t="shared" si="29"/>
        <v>2207.04</v>
      </c>
      <c r="T153" s="88" t="s">
        <v>526</v>
      </c>
      <c r="U153" s="88" t="s">
        <v>527</v>
      </c>
    </row>
    <row r="154" spans="1:19" ht="12.75" outlineLevel="1">
      <c r="A154" s="114" t="s">
        <v>1096</v>
      </c>
      <c r="B154" s="115"/>
      <c r="C154" s="115"/>
      <c r="D154" s="115"/>
      <c r="E154" s="115"/>
      <c r="F154" s="115"/>
      <c r="G154" s="115"/>
      <c r="H154" s="115"/>
      <c r="I154" s="116">
        <f>SUBTOTAL(9,I142:I153)</f>
        <v>10219</v>
      </c>
      <c r="J154" s="104">
        <f>SUBTOTAL(9,J142:J153)</f>
        <v>3589.289</v>
      </c>
      <c r="K154" s="103"/>
      <c r="L154" s="104">
        <f aca="true" t="shared" si="30" ref="L154:S154">SUBTOTAL(9,L142:L153)</f>
        <v>915.94</v>
      </c>
      <c r="M154" s="104">
        <f t="shared" si="30"/>
        <v>0</v>
      </c>
      <c r="N154" s="103">
        <f t="shared" si="30"/>
        <v>1.75</v>
      </c>
      <c r="O154" s="104">
        <f t="shared" si="30"/>
        <v>126</v>
      </c>
      <c r="P154" s="104">
        <f t="shared" si="30"/>
        <v>180</v>
      </c>
      <c r="Q154" s="103">
        <f t="shared" si="30"/>
        <v>0.704</v>
      </c>
      <c r="R154" s="104">
        <f t="shared" si="30"/>
        <v>2207.04</v>
      </c>
      <c r="S154" s="104">
        <f t="shared" si="30"/>
        <v>7018.269</v>
      </c>
    </row>
    <row r="155" spans="1:19" ht="12.75" outlineLevel="2">
      <c r="A155" s="88" t="s">
        <v>533</v>
      </c>
      <c r="B155" s="88" t="s">
        <v>505</v>
      </c>
      <c r="C155" s="88" t="s">
        <v>516</v>
      </c>
      <c r="D155" s="88" t="s">
        <v>534</v>
      </c>
      <c r="E155" s="88" t="s">
        <v>42</v>
      </c>
      <c r="F155" s="88" t="s">
        <v>535</v>
      </c>
      <c r="G155" s="88" t="s">
        <v>8</v>
      </c>
      <c r="H155" s="88" t="s">
        <v>28</v>
      </c>
      <c r="I155" s="2">
        <v>2</v>
      </c>
      <c r="J155" s="89">
        <v>2.28</v>
      </c>
      <c r="K155" s="1">
        <v>0.06</v>
      </c>
      <c r="L155" s="89">
        <v>0.12</v>
      </c>
      <c r="M155" s="89"/>
      <c r="N155" s="1"/>
      <c r="O155" s="89"/>
      <c r="P155" s="89"/>
      <c r="Q155" s="1"/>
      <c r="R155" s="89"/>
      <c r="S155" s="89">
        <f aca="true" t="shared" si="31" ref="S155:S164">+R155+P155+O155+M155+L155+J155</f>
        <v>2.4</v>
      </c>
    </row>
    <row r="156" spans="1:19" ht="12.75" outlineLevel="2">
      <c r="A156" s="88" t="s">
        <v>533</v>
      </c>
      <c r="B156" s="88" t="s">
        <v>505</v>
      </c>
      <c r="C156" s="88" t="s">
        <v>516</v>
      </c>
      <c r="D156" s="88" t="s">
        <v>534</v>
      </c>
      <c r="E156" s="88" t="s">
        <v>42</v>
      </c>
      <c r="F156" s="88" t="s">
        <v>535</v>
      </c>
      <c r="G156" s="88" t="s">
        <v>8</v>
      </c>
      <c r="H156" s="88" t="s">
        <v>16</v>
      </c>
      <c r="I156" s="2">
        <v>44</v>
      </c>
      <c r="J156" s="89">
        <v>130.82</v>
      </c>
      <c r="K156" s="1">
        <v>0.06</v>
      </c>
      <c r="L156" s="89">
        <v>2.64</v>
      </c>
      <c r="M156" s="89"/>
      <c r="N156" s="1"/>
      <c r="O156" s="89"/>
      <c r="P156" s="89"/>
      <c r="Q156" s="1"/>
      <c r="R156" s="89"/>
      <c r="S156" s="89">
        <f t="shared" si="31"/>
        <v>133.45999999999998</v>
      </c>
    </row>
    <row r="157" spans="1:19" ht="12.75" outlineLevel="2">
      <c r="A157" s="88" t="s">
        <v>533</v>
      </c>
      <c r="B157" s="88" t="s">
        <v>505</v>
      </c>
      <c r="C157" s="88" t="s">
        <v>516</v>
      </c>
      <c r="D157" s="88" t="s">
        <v>534</v>
      </c>
      <c r="E157" s="88" t="s">
        <v>42</v>
      </c>
      <c r="F157" s="88" t="s">
        <v>535</v>
      </c>
      <c r="G157" s="88" t="s">
        <v>8</v>
      </c>
      <c r="H157" s="88" t="s">
        <v>18</v>
      </c>
      <c r="I157" s="2">
        <v>51</v>
      </c>
      <c r="J157" s="89">
        <v>29.73</v>
      </c>
      <c r="K157" s="1">
        <v>0.06</v>
      </c>
      <c r="L157" s="89">
        <v>3.06</v>
      </c>
      <c r="M157" s="89"/>
      <c r="N157" s="1"/>
      <c r="O157" s="89"/>
      <c r="P157" s="89"/>
      <c r="Q157" s="1"/>
      <c r="R157" s="89"/>
      <c r="S157" s="89">
        <f t="shared" si="31"/>
        <v>32.79</v>
      </c>
    </row>
    <row r="158" spans="1:19" ht="12.75" outlineLevel="2">
      <c r="A158" s="88" t="s">
        <v>533</v>
      </c>
      <c r="B158" s="88" t="s">
        <v>505</v>
      </c>
      <c r="C158" s="88" t="s">
        <v>516</v>
      </c>
      <c r="D158" s="88" t="s">
        <v>534</v>
      </c>
      <c r="E158" s="88" t="s">
        <v>42</v>
      </c>
      <c r="F158" s="88" t="s">
        <v>535</v>
      </c>
      <c r="G158" s="88" t="s">
        <v>8</v>
      </c>
      <c r="H158" s="88" t="s">
        <v>19</v>
      </c>
      <c r="I158" s="2">
        <v>164</v>
      </c>
      <c r="J158" s="89">
        <v>221.65</v>
      </c>
      <c r="K158" s="1">
        <v>0.06</v>
      </c>
      <c r="L158" s="89">
        <v>9.84</v>
      </c>
      <c r="M158" s="89"/>
      <c r="N158" s="1"/>
      <c r="O158" s="89"/>
      <c r="P158" s="89"/>
      <c r="Q158" s="1"/>
      <c r="R158" s="89"/>
      <c r="S158" s="89">
        <f t="shared" si="31"/>
        <v>231.49</v>
      </c>
    </row>
    <row r="159" spans="1:19" ht="12.75" outlineLevel="2">
      <c r="A159" s="88" t="s">
        <v>533</v>
      </c>
      <c r="B159" s="88" t="s">
        <v>505</v>
      </c>
      <c r="C159" s="88" t="s">
        <v>516</v>
      </c>
      <c r="D159" s="88" t="s">
        <v>534</v>
      </c>
      <c r="E159" s="88" t="s">
        <v>42</v>
      </c>
      <c r="F159" s="88" t="s">
        <v>535</v>
      </c>
      <c r="G159" s="88" t="s">
        <v>8</v>
      </c>
      <c r="H159" s="88" t="s">
        <v>31</v>
      </c>
      <c r="I159" s="2">
        <v>61</v>
      </c>
      <c r="J159" s="89">
        <v>19.532</v>
      </c>
      <c r="K159" s="1">
        <v>0.1</v>
      </c>
      <c r="L159" s="89">
        <v>6.1</v>
      </c>
      <c r="M159" s="89"/>
      <c r="N159" s="1"/>
      <c r="O159" s="89"/>
      <c r="P159" s="89"/>
      <c r="Q159" s="1"/>
      <c r="R159" s="89"/>
      <c r="S159" s="89">
        <f t="shared" si="31"/>
        <v>25.631999999999998</v>
      </c>
    </row>
    <row r="160" spans="1:19" ht="12.75" outlineLevel="2">
      <c r="A160" s="88" t="s">
        <v>533</v>
      </c>
      <c r="B160" s="88" t="s">
        <v>505</v>
      </c>
      <c r="C160" s="88" t="s">
        <v>516</v>
      </c>
      <c r="D160" s="88" t="s">
        <v>534</v>
      </c>
      <c r="E160" s="88" t="s">
        <v>42</v>
      </c>
      <c r="F160" s="88" t="s">
        <v>535</v>
      </c>
      <c r="G160" s="88" t="s">
        <v>8</v>
      </c>
      <c r="H160" s="88" t="s">
        <v>21</v>
      </c>
      <c r="I160" s="2">
        <v>657</v>
      </c>
      <c r="J160" s="89">
        <v>210.08899999999997</v>
      </c>
      <c r="K160" s="1">
        <v>0.1</v>
      </c>
      <c r="L160" s="89">
        <v>65.7</v>
      </c>
      <c r="M160" s="89"/>
      <c r="N160" s="1"/>
      <c r="O160" s="89"/>
      <c r="P160" s="89"/>
      <c r="Q160" s="1"/>
      <c r="R160" s="89"/>
      <c r="S160" s="89">
        <f t="shared" si="31"/>
        <v>275.789</v>
      </c>
    </row>
    <row r="161" spans="1:19" ht="12.75" outlineLevel="2">
      <c r="A161" s="88" t="s">
        <v>533</v>
      </c>
      <c r="B161" s="88" t="s">
        <v>505</v>
      </c>
      <c r="C161" s="88" t="s">
        <v>516</v>
      </c>
      <c r="D161" s="88" t="s">
        <v>534</v>
      </c>
      <c r="E161" s="88" t="s">
        <v>42</v>
      </c>
      <c r="F161" s="88" t="s">
        <v>535</v>
      </c>
      <c r="G161" s="88" t="s">
        <v>8</v>
      </c>
      <c r="H161" s="88" t="s">
        <v>61</v>
      </c>
      <c r="I161" s="2">
        <v>6</v>
      </c>
      <c r="J161" s="89">
        <v>1.995</v>
      </c>
      <c r="K161" s="1">
        <v>0.06</v>
      </c>
      <c r="L161" s="89">
        <v>0.36</v>
      </c>
      <c r="M161" s="89"/>
      <c r="N161" s="1"/>
      <c r="O161" s="89"/>
      <c r="P161" s="89"/>
      <c r="Q161" s="1"/>
      <c r="R161" s="89"/>
      <c r="S161" s="89">
        <f t="shared" si="31"/>
        <v>2.355</v>
      </c>
    </row>
    <row r="162" spans="1:19" ht="12.75" outlineLevel="2">
      <c r="A162" s="88" t="s">
        <v>533</v>
      </c>
      <c r="B162" s="88" t="s">
        <v>505</v>
      </c>
      <c r="C162" s="88" t="s">
        <v>516</v>
      </c>
      <c r="D162" s="88" t="s">
        <v>534</v>
      </c>
      <c r="E162" s="88" t="s">
        <v>42</v>
      </c>
      <c r="F162" s="88" t="s">
        <v>535</v>
      </c>
      <c r="G162" s="88" t="s">
        <v>22</v>
      </c>
      <c r="H162" s="88" t="s">
        <v>23</v>
      </c>
      <c r="I162" s="90"/>
      <c r="J162" s="89"/>
      <c r="L162" s="89"/>
      <c r="M162" s="89"/>
      <c r="N162" s="1"/>
      <c r="O162" s="89"/>
      <c r="P162" s="89">
        <v>180</v>
      </c>
      <c r="Q162" s="1"/>
      <c r="R162" s="89"/>
      <c r="S162" s="89">
        <f t="shared" si="31"/>
        <v>180</v>
      </c>
    </row>
    <row r="163" spans="1:19" ht="12.75" outlineLevel="2">
      <c r="A163" s="88" t="s">
        <v>533</v>
      </c>
      <c r="B163" s="88" t="s">
        <v>505</v>
      </c>
      <c r="C163" s="88" t="s">
        <v>516</v>
      </c>
      <c r="D163" s="88" t="s">
        <v>534</v>
      </c>
      <c r="E163" s="88" t="s">
        <v>42</v>
      </c>
      <c r="F163" s="88" t="s">
        <v>535</v>
      </c>
      <c r="G163" s="88" t="s">
        <v>22</v>
      </c>
      <c r="H163" s="88" t="s">
        <v>62</v>
      </c>
      <c r="I163" s="2"/>
      <c r="J163" s="89"/>
      <c r="K163" s="1"/>
      <c r="L163" s="89"/>
      <c r="M163" s="89"/>
      <c r="N163" s="1">
        <v>1.25</v>
      </c>
      <c r="O163" s="89">
        <f>+$O$1*N163</f>
        <v>90</v>
      </c>
      <c r="P163" s="89"/>
      <c r="Q163" s="1"/>
      <c r="R163" s="89"/>
      <c r="S163" s="89">
        <f t="shared" si="31"/>
        <v>90</v>
      </c>
    </row>
    <row r="164" spans="1:20" ht="12.75" outlineLevel="2">
      <c r="A164" s="88" t="s">
        <v>533</v>
      </c>
      <c r="B164" s="88" t="s">
        <v>505</v>
      </c>
      <c r="C164" s="88" t="s">
        <v>516</v>
      </c>
      <c r="D164" s="88" t="s">
        <v>534</v>
      </c>
      <c r="E164" s="88" t="s">
        <v>42</v>
      </c>
      <c r="F164" s="88" t="s">
        <v>535</v>
      </c>
      <c r="G164" s="88" t="s">
        <v>22</v>
      </c>
      <c r="H164" s="88" t="s">
        <v>24</v>
      </c>
      <c r="I164" s="2"/>
      <c r="J164" s="89"/>
      <c r="K164" s="1"/>
      <c r="L164" s="89"/>
      <c r="M164" s="89"/>
      <c r="N164" s="1"/>
      <c r="O164" s="89"/>
      <c r="P164" s="89"/>
      <c r="Q164" s="1">
        <v>1</v>
      </c>
      <c r="R164" s="89">
        <f>+$R$1*Q164</f>
        <v>3135</v>
      </c>
      <c r="S164" s="89">
        <f t="shared" si="31"/>
        <v>3135</v>
      </c>
      <c r="T164" s="88" t="s">
        <v>536</v>
      </c>
    </row>
    <row r="165" spans="1:19" ht="12.75" outlineLevel="1">
      <c r="A165" s="114" t="s">
        <v>1097</v>
      </c>
      <c r="B165" s="115"/>
      <c r="C165" s="115"/>
      <c r="D165" s="115"/>
      <c r="E165" s="115"/>
      <c r="F165" s="115"/>
      <c r="G165" s="115"/>
      <c r="H165" s="115"/>
      <c r="I165" s="116">
        <f>SUBTOTAL(9,I155:I164)</f>
        <v>985</v>
      </c>
      <c r="J165" s="104">
        <f>SUBTOTAL(9,J155:J164)</f>
        <v>616.096</v>
      </c>
      <c r="K165" s="103"/>
      <c r="L165" s="104">
        <f aca="true" t="shared" si="32" ref="L165:S165">SUBTOTAL(9,L155:L164)</f>
        <v>87.82000000000001</v>
      </c>
      <c r="M165" s="104">
        <f t="shared" si="32"/>
        <v>0</v>
      </c>
      <c r="N165" s="103">
        <f t="shared" si="32"/>
        <v>1.25</v>
      </c>
      <c r="O165" s="104">
        <f t="shared" si="32"/>
        <v>90</v>
      </c>
      <c r="P165" s="104">
        <f t="shared" si="32"/>
        <v>180</v>
      </c>
      <c r="Q165" s="103">
        <f t="shared" si="32"/>
        <v>1</v>
      </c>
      <c r="R165" s="104">
        <f t="shared" si="32"/>
        <v>3135</v>
      </c>
      <c r="S165" s="104">
        <f t="shared" si="32"/>
        <v>4108.916</v>
      </c>
    </row>
    <row r="166" spans="1:19" ht="12.75" outlineLevel="2">
      <c r="A166" s="88" t="s">
        <v>523</v>
      </c>
      <c r="B166" s="88" t="s">
        <v>505</v>
      </c>
      <c r="C166" s="88" t="s">
        <v>516</v>
      </c>
      <c r="D166" s="88" t="s">
        <v>524</v>
      </c>
      <c r="E166" s="88" t="s">
        <v>42</v>
      </c>
      <c r="F166" s="88" t="s">
        <v>525</v>
      </c>
      <c r="G166" s="88" t="s">
        <v>8</v>
      </c>
      <c r="H166" s="88" t="s">
        <v>28</v>
      </c>
      <c r="I166" s="2">
        <v>1</v>
      </c>
      <c r="J166" s="89">
        <v>1.48</v>
      </c>
      <c r="K166" s="1">
        <v>0.06</v>
      </c>
      <c r="L166" s="89">
        <v>0.06</v>
      </c>
      <c r="M166" s="89"/>
      <c r="N166" s="1"/>
      <c r="O166" s="89"/>
      <c r="P166" s="89"/>
      <c r="Q166" s="1"/>
      <c r="R166" s="89"/>
      <c r="S166" s="89">
        <f aca="true" t="shared" si="33" ref="S166:S176">+R166+P166+O166+M166+L166+J166</f>
        <v>1.54</v>
      </c>
    </row>
    <row r="167" spans="1:19" ht="12.75" outlineLevel="2">
      <c r="A167" s="88" t="s">
        <v>523</v>
      </c>
      <c r="B167" s="88" t="s">
        <v>505</v>
      </c>
      <c r="C167" s="88" t="s">
        <v>516</v>
      </c>
      <c r="D167" s="88" t="s">
        <v>524</v>
      </c>
      <c r="E167" s="88" t="s">
        <v>42</v>
      </c>
      <c r="F167" s="88" t="s">
        <v>525</v>
      </c>
      <c r="G167" s="88" t="s">
        <v>8</v>
      </c>
      <c r="H167" s="88" t="s">
        <v>18</v>
      </c>
      <c r="I167" s="2">
        <v>2</v>
      </c>
      <c r="J167" s="89">
        <v>0.78</v>
      </c>
      <c r="K167" s="1">
        <v>0.06</v>
      </c>
      <c r="L167" s="89">
        <v>0.12</v>
      </c>
      <c r="M167" s="89"/>
      <c r="N167" s="1"/>
      <c r="O167" s="89"/>
      <c r="P167" s="89"/>
      <c r="Q167" s="1"/>
      <c r="R167" s="89"/>
      <c r="S167" s="89">
        <f t="shared" si="33"/>
        <v>0.9</v>
      </c>
    </row>
    <row r="168" spans="1:19" ht="12.75" outlineLevel="2">
      <c r="A168" s="88" t="s">
        <v>523</v>
      </c>
      <c r="B168" s="88" t="s">
        <v>505</v>
      </c>
      <c r="C168" s="88" t="s">
        <v>516</v>
      </c>
      <c r="D168" s="88" t="s">
        <v>524</v>
      </c>
      <c r="E168" s="88" t="s">
        <v>42</v>
      </c>
      <c r="F168" s="88" t="s">
        <v>525</v>
      </c>
      <c r="G168" s="88" t="s">
        <v>8</v>
      </c>
      <c r="H168" s="88" t="s">
        <v>19</v>
      </c>
      <c r="I168" s="2">
        <v>69</v>
      </c>
      <c r="J168" s="89">
        <v>100.41600000000001</v>
      </c>
      <c r="K168" s="1">
        <v>0.06</v>
      </c>
      <c r="L168" s="89">
        <v>4.14</v>
      </c>
      <c r="M168" s="89"/>
      <c r="N168" s="1"/>
      <c r="O168" s="89"/>
      <c r="P168" s="89"/>
      <c r="Q168" s="1"/>
      <c r="R168" s="89"/>
      <c r="S168" s="89">
        <f t="shared" si="33"/>
        <v>104.55600000000001</v>
      </c>
    </row>
    <row r="169" spans="1:19" ht="12.75" outlineLevel="2">
      <c r="A169" s="88" t="s">
        <v>523</v>
      </c>
      <c r="B169" s="88" t="s">
        <v>505</v>
      </c>
      <c r="C169" s="88" t="s">
        <v>516</v>
      </c>
      <c r="D169" s="88" t="s">
        <v>524</v>
      </c>
      <c r="E169" s="88" t="s">
        <v>42</v>
      </c>
      <c r="F169" s="88" t="s">
        <v>525</v>
      </c>
      <c r="G169" s="88" t="s">
        <v>8</v>
      </c>
      <c r="H169" s="88" t="s">
        <v>51</v>
      </c>
      <c r="I169" s="2">
        <v>0</v>
      </c>
      <c r="J169" s="89">
        <v>5</v>
      </c>
      <c r="K169" s="1"/>
      <c r="L169" s="89">
        <v>0</v>
      </c>
      <c r="M169" s="89"/>
      <c r="N169" s="1"/>
      <c r="O169" s="89"/>
      <c r="P169" s="89"/>
      <c r="Q169" s="1"/>
      <c r="R169" s="89"/>
      <c r="S169" s="89">
        <f t="shared" si="33"/>
        <v>5</v>
      </c>
    </row>
    <row r="170" spans="1:19" ht="12.75" outlineLevel="2">
      <c r="A170" s="88" t="s">
        <v>523</v>
      </c>
      <c r="B170" s="88" t="s">
        <v>505</v>
      </c>
      <c r="C170" s="88" t="s">
        <v>516</v>
      </c>
      <c r="D170" s="88" t="s">
        <v>524</v>
      </c>
      <c r="E170" s="88" t="s">
        <v>42</v>
      </c>
      <c r="F170" s="88" t="s">
        <v>525</v>
      </c>
      <c r="G170" s="88" t="s">
        <v>8</v>
      </c>
      <c r="H170" s="88" t="s">
        <v>31</v>
      </c>
      <c r="I170" s="2">
        <v>6</v>
      </c>
      <c r="J170" s="89">
        <v>1.7579999999999998</v>
      </c>
      <c r="K170" s="1">
        <v>0.1</v>
      </c>
      <c r="L170" s="89">
        <v>0.6</v>
      </c>
      <c r="M170" s="89"/>
      <c r="N170" s="1"/>
      <c r="O170" s="89"/>
      <c r="P170" s="89"/>
      <c r="Q170" s="1"/>
      <c r="R170" s="89"/>
      <c r="S170" s="89">
        <f t="shared" si="33"/>
        <v>2.3579999999999997</v>
      </c>
    </row>
    <row r="171" spans="1:19" ht="12.75" outlineLevel="2">
      <c r="A171" s="88" t="s">
        <v>523</v>
      </c>
      <c r="B171" s="88" t="s">
        <v>505</v>
      </c>
      <c r="C171" s="88" t="s">
        <v>516</v>
      </c>
      <c r="D171" s="88" t="s">
        <v>524</v>
      </c>
      <c r="E171" s="88" t="s">
        <v>42</v>
      </c>
      <c r="F171" s="88" t="s">
        <v>525</v>
      </c>
      <c r="G171" s="88" t="s">
        <v>8</v>
      </c>
      <c r="H171" s="88" t="s">
        <v>528</v>
      </c>
      <c r="I171" s="2">
        <v>1</v>
      </c>
      <c r="J171" s="89">
        <v>3.03</v>
      </c>
      <c r="K171" s="1">
        <v>0.06</v>
      </c>
      <c r="L171" s="89">
        <v>0.06</v>
      </c>
      <c r="M171" s="89"/>
      <c r="N171" s="1"/>
      <c r="O171" s="89"/>
      <c r="P171" s="89"/>
      <c r="Q171" s="1"/>
      <c r="R171" s="89"/>
      <c r="S171" s="89">
        <f t="shared" si="33"/>
        <v>3.09</v>
      </c>
    </row>
    <row r="172" spans="1:19" ht="12.75" outlineLevel="2">
      <c r="A172" s="88" t="s">
        <v>523</v>
      </c>
      <c r="B172" s="88" t="s">
        <v>505</v>
      </c>
      <c r="C172" s="88" t="s">
        <v>516</v>
      </c>
      <c r="D172" s="88" t="s">
        <v>524</v>
      </c>
      <c r="E172" s="88" t="s">
        <v>42</v>
      </c>
      <c r="F172" s="88" t="s">
        <v>525</v>
      </c>
      <c r="G172" s="88" t="s">
        <v>8</v>
      </c>
      <c r="H172" s="88" t="s">
        <v>529</v>
      </c>
      <c r="I172" s="2">
        <v>2</v>
      </c>
      <c r="J172" s="89">
        <v>3.18</v>
      </c>
      <c r="K172" s="1">
        <v>0.06</v>
      </c>
      <c r="L172" s="89">
        <v>0.12</v>
      </c>
      <c r="M172" s="89"/>
      <c r="N172" s="1"/>
      <c r="O172" s="89"/>
      <c r="P172" s="89"/>
      <c r="Q172" s="1"/>
      <c r="R172" s="89"/>
      <c r="S172" s="89">
        <f t="shared" si="33"/>
        <v>3.3000000000000003</v>
      </c>
    </row>
    <row r="173" spans="1:19" ht="12.75" outlineLevel="2">
      <c r="A173" s="88" t="s">
        <v>523</v>
      </c>
      <c r="B173" s="88" t="s">
        <v>505</v>
      </c>
      <c r="C173" s="88" t="s">
        <v>516</v>
      </c>
      <c r="D173" s="88" t="s">
        <v>524</v>
      </c>
      <c r="E173" s="88" t="s">
        <v>42</v>
      </c>
      <c r="F173" s="88" t="s">
        <v>525</v>
      </c>
      <c r="G173" s="88" t="s">
        <v>8</v>
      </c>
      <c r="H173" s="88" t="s">
        <v>21</v>
      </c>
      <c r="I173" s="2">
        <v>181</v>
      </c>
      <c r="J173" s="89">
        <v>55.30799999999999</v>
      </c>
      <c r="K173" s="1">
        <v>0.1</v>
      </c>
      <c r="L173" s="89">
        <v>18.1</v>
      </c>
      <c r="M173" s="89"/>
      <c r="N173" s="1"/>
      <c r="O173" s="89"/>
      <c r="P173" s="89"/>
      <c r="Q173" s="1"/>
      <c r="R173" s="89"/>
      <c r="S173" s="89">
        <f t="shared" si="33"/>
        <v>73.40799999999999</v>
      </c>
    </row>
    <row r="174" spans="1:19" ht="12.75" outlineLevel="2">
      <c r="A174" s="88" t="s">
        <v>523</v>
      </c>
      <c r="B174" s="88" t="s">
        <v>505</v>
      </c>
      <c r="C174" s="88" t="s">
        <v>516</v>
      </c>
      <c r="D174" s="88" t="s">
        <v>524</v>
      </c>
      <c r="E174" s="88" t="s">
        <v>42</v>
      </c>
      <c r="F174" s="88" t="s">
        <v>525</v>
      </c>
      <c r="G174" s="88" t="s">
        <v>22</v>
      </c>
      <c r="H174" s="88" t="s">
        <v>23</v>
      </c>
      <c r="I174" s="90"/>
      <c r="J174" s="89"/>
      <c r="L174" s="89"/>
      <c r="M174" s="89"/>
      <c r="N174" s="1"/>
      <c r="O174" s="89"/>
      <c r="P174" s="89">
        <v>180</v>
      </c>
      <c r="Q174" s="1"/>
      <c r="R174" s="89"/>
      <c r="S174" s="89">
        <f t="shared" si="33"/>
        <v>180</v>
      </c>
    </row>
    <row r="175" spans="1:19" ht="12.75" outlineLevel="2">
      <c r="A175" s="88" t="s">
        <v>523</v>
      </c>
      <c r="B175" s="88" t="s">
        <v>505</v>
      </c>
      <c r="C175" s="88" t="s">
        <v>516</v>
      </c>
      <c r="D175" s="88" t="s">
        <v>524</v>
      </c>
      <c r="E175" s="88" t="s">
        <v>42</v>
      </c>
      <c r="F175" s="88" t="s">
        <v>525</v>
      </c>
      <c r="G175" s="88" t="s">
        <v>22</v>
      </c>
      <c r="H175" s="88" t="s">
        <v>62</v>
      </c>
      <c r="I175" s="2"/>
      <c r="J175" s="89"/>
      <c r="K175" s="1"/>
      <c r="L175" s="89"/>
      <c r="M175" s="89"/>
      <c r="N175" s="1">
        <v>0.25</v>
      </c>
      <c r="O175" s="89">
        <f>+$O$1*N175</f>
        <v>18</v>
      </c>
      <c r="P175" s="89"/>
      <c r="Q175" s="1"/>
      <c r="R175" s="89"/>
      <c r="S175" s="89">
        <f t="shared" si="33"/>
        <v>18</v>
      </c>
    </row>
    <row r="176" spans="1:21" ht="12.75" outlineLevel="2">
      <c r="A176" s="88" t="s">
        <v>523</v>
      </c>
      <c r="B176" s="88" t="s">
        <v>505</v>
      </c>
      <c r="C176" s="88" t="s">
        <v>516</v>
      </c>
      <c r="D176" s="88" t="s">
        <v>524</v>
      </c>
      <c r="E176" s="88" t="s">
        <v>42</v>
      </c>
      <c r="F176" s="88" t="s">
        <v>525</v>
      </c>
      <c r="G176" s="88" t="s">
        <v>22</v>
      </c>
      <c r="H176" s="88" t="s">
        <v>24</v>
      </c>
      <c r="I176" s="2"/>
      <c r="J176" s="89"/>
      <c r="K176" s="1"/>
      <c r="L176" s="89"/>
      <c r="M176" s="89"/>
      <c r="N176" s="1"/>
      <c r="O176" s="89"/>
      <c r="P176" s="89"/>
      <c r="Q176" s="1">
        <v>0.154</v>
      </c>
      <c r="R176" s="89">
        <f>+$R$1*Q176</f>
        <v>482.79</v>
      </c>
      <c r="S176" s="89">
        <f t="shared" si="33"/>
        <v>482.79</v>
      </c>
      <c r="T176" s="88" t="s">
        <v>526</v>
      </c>
      <c r="U176" s="88" t="s">
        <v>527</v>
      </c>
    </row>
    <row r="177" spans="1:19" ht="12.75" outlineLevel="1">
      <c r="A177" s="114" t="s">
        <v>1095</v>
      </c>
      <c r="B177" s="115"/>
      <c r="C177" s="115"/>
      <c r="D177" s="115"/>
      <c r="E177" s="115"/>
      <c r="F177" s="115"/>
      <c r="G177" s="115"/>
      <c r="H177" s="115"/>
      <c r="I177" s="116">
        <f>SUBTOTAL(9,I166:I176)</f>
        <v>262</v>
      </c>
      <c r="J177" s="104">
        <f>SUBTOTAL(9,J166:J176)</f>
        <v>170.952</v>
      </c>
      <c r="K177" s="103"/>
      <c r="L177" s="104">
        <f aca="true" t="shared" si="34" ref="L177:S177">SUBTOTAL(9,L166:L176)</f>
        <v>23.2</v>
      </c>
      <c r="M177" s="104">
        <f t="shared" si="34"/>
        <v>0</v>
      </c>
      <c r="N177" s="103">
        <f t="shared" si="34"/>
        <v>0.25</v>
      </c>
      <c r="O177" s="104">
        <f t="shared" si="34"/>
        <v>18</v>
      </c>
      <c r="P177" s="104">
        <f t="shared" si="34"/>
        <v>180</v>
      </c>
      <c r="Q177" s="103">
        <f t="shared" si="34"/>
        <v>0.154</v>
      </c>
      <c r="R177" s="104">
        <f t="shared" si="34"/>
        <v>482.79</v>
      </c>
      <c r="S177" s="104">
        <f t="shared" si="34"/>
        <v>874.942</v>
      </c>
    </row>
    <row r="178" spans="1:19" ht="12.75" outlineLevel="2">
      <c r="A178" s="88" t="s">
        <v>609</v>
      </c>
      <c r="B178" s="88" t="s">
        <v>505</v>
      </c>
      <c r="C178" s="88" t="s">
        <v>516</v>
      </c>
      <c r="D178" s="88" t="s">
        <v>610</v>
      </c>
      <c r="E178" s="88" t="s">
        <v>123</v>
      </c>
      <c r="F178" s="88" t="s">
        <v>611</v>
      </c>
      <c r="G178" s="88" t="s">
        <v>8</v>
      </c>
      <c r="H178" s="88" t="s">
        <v>18</v>
      </c>
      <c r="I178" s="2">
        <v>11</v>
      </c>
      <c r="J178" s="89">
        <v>8.26</v>
      </c>
      <c r="K178" s="1">
        <v>0.06</v>
      </c>
      <c r="L178" s="89">
        <v>0.66</v>
      </c>
      <c r="M178" s="89"/>
      <c r="N178" s="1"/>
      <c r="O178" s="89"/>
      <c r="P178" s="89"/>
      <c r="R178" s="89"/>
      <c r="S178" s="89">
        <f>+R178+P178+O178+M178+L178+J178</f>
        <v>8.92</v>
      </c>
    </row>
    <row r="179" spans="1:19" ht="12.75" outlineLevel="2">
      <c r="A179" s="88" t="s">
        <v>609</v>
      </c>
      <c r="B179" s="88" t="s">
        <v>505</v>
      </c>
      <c r="C179" s="88" t="s">
        <v>516</v>
      </c>
      <c r="D179" s="88" t="s">
        <v>610</v>
      </c>
      <c r="E179" s="88" t="s">
        <v>123</v>
      </c>
      <c r="F179" s="88" t="s">
        <v>611</v>
      </c>
      <c r="G179" s="88" t="s">
        <v>8</v>
      </c>
      <c r="H179" s="88" t="s">
        <v>19</v>
      </c>
      <c r="I179" s="2">
        <v>138</v>
      </c>
      <c r="J179" s="89">
        <v>57.27</v>
      </c>
      <c r="K179" s="1">
        <v>0.06</v>
      </c>
      <c r="L179" s="89">
        <v>8.28</v>
      </c>
      <c r="M179" s="89"/>
      <c r="N179" s="1"/>
      <c r="O179" s="89"/>
      <c r="P179" s="89"/>
      <c r="R179" s="89"/>
      <c r="S179" s="89">
        <f>+R179+P179+O179+M179+L179+J179</f>
        <v>65.55</v>
      </c>
    </row>
    <row r="180" spans="1:19" ht="12.75" outlineLevel="2">
      <c r="A180" s="88" t="s">
        <v>609</v>
      </c>
      <c r="B180" s="88" t="s">
        <v>505</v>
      </c>
      <c r="C180" s="88" t="s">
        <v>516</v>
      </c>
      <c r="D180" s="88" t="s">
        <v>610</v>
      </c>
      <c r="E180" s="88" t="s">
        <v>123</v>
      </c>
      <c r="F180" s="88" t="s">
        <v>611</v>
      </c>
      <c r="G180" s="88" t="s">
        <v>8</v>
      </c>
      <c r="H180" s="88" t="s">
        <v>29</v>
      </c>
      <c r="I180" s="2">
        <v>2</v>
      </c>
      <c r="J180" s="89">
        <v>2.22</v>
      </c>
      <c r="K180" s="1">
        <v>0.06</v>
      </c>
      <c r="L180" s="89">
        <v>0.12</v>
      </c>
      <c r="M180" s="89"/>
      <c r="N180" s="1"/>
      <c r="O180" s="89"/>
      <c r="P180" s="89"/>
      <c r="R180" s="89"/>
      <c r="S180" s="89">
        <f>+R180+P180+O180+M180+L180+J180</f>
        <v>2.3400000000000003</v>
      </c>
    </row>
    <row r="181" spans="1:19" ht="12.75" outlineLevel="2">
      <c r="A181" s="88" t="s">
        <v>609</v>
      </c>
      <c r="B181" s="88" t="s">
        <v>505</v>
      </c>
      <c r="C181" s="88" t="s">
        <v>516</v>
      </c>
      <c r="D181" s="88" t="s">
        <v>610</v>
      </c>
      <c r="E181" s="88" t="s">
        <v>123</v>
      </c>
      <c r="F181" s="88" t="s">
        <v>611</v>
      </c>
      <c r="G181" s="88" t="s">
        <v>8</v>
      </c>
      <c r="H181" s="88" t="s">
        <v>21</v>
      </c>
      <c r="I181" s="2">
        <v>184</v>
      </c>
      <c r="J181" s="89">
        <v>54.257000000000005</v>
      </c>
      <c r="K181" s="1">
        <v>0.1</v>
      </c>
      <c r="L181" s="89">
        <v>18.4</v>
      </c>
      <c r="M181" s="89"/>
      <c r="N181" s="1"/>
      <c r="O181" s="89"/>
      <c r="P181" s="89"/>
      <c r="R181" s="89"/>
      <c r="S181" s="89">
        <f>+R181+P181+O181+M181+L181+J181</f>
        <v>72.65700000000001</v>
      </c>
    </row>
    <row r="182" spans="1:19" ht="12.75" outlineLevel="2">
      <c r="A182" s="88" t="s">
        <v>609</v>
      </c>
      <c r="B182" s="88" t="s">
        <v>505</v>
      </c>
      <c r="C182" s="88" t="s">
        <v>516</v>
      </c>
      <c r="D182" s="88" t="s">
        <v>610</v>
      </c>
      <c r="E182" s="88" t="s">
        <v>123</v>
      </c>
      <c r="F182" s="88" t="s">
        <v>611</v>
      </c>
      <c r="G182" s="88" t="s">
        <v>22</v>
      </c>
      <c r="H182" s="88" t="s">
        <v>23</v>
      </c>
      <c r="I182" s="90"/>
      <c r="J182" s="89"/>
      <c r="L182" s="89"/>
      <c r="M182" s="89"/>
      <c r="N182" s="1"/>
      <c r="O182" s="89"/>
      <c r="P182" s="89">
        <v>180</v>
      </c>
      <c r="R182" s="89"/>
      <c r="S182" s="89">
        <f>+R182+P182+O182+M182+L182+J182</f>
        <v>180</v>
      </c>
    </row>
    <row r="183" spans="1:19" ht="12.75" outlineLevel="1">
      <c r="A183" s="114" t="s">
        <v>1172</v>
      </c>
      <c r="B183" s="115"/>
      <c r="C183" s="115"/>
      <c r="D183" s="115"/>
      <c r="E183" s="115"/>
      <c r="F183" s="115"/>
      <c r="G183" s="115"/>
      <c r="H183" s="115"/>
      <c r="I183" s="116">
        <f>SUBTOTAL(9,I178:I182)</f>
        <v>335</v>
      </c>
      <c r="J183" s="104">
        <f>SUBTOTAL(9,J178:J182)</f>
        <v>122.007</v>
      </c>
      <c r="K183" s="103"/>
      <c r="L183" s="104">
        <f aca="true" t="shared" si="35" ref="L183:S183">SUBTOTAL(9,L178:L182)</f>
        <v>27.459999999999997</v>
      </c>
      <c r="M183" s="104">
        <f t="shared" si="35"/>
        <v>0</v>
      </c>
      <c r="N183" s="103">
        <f t="shared" si="35"/>
        <v>0</v>
      </c>
      <c r="O183" s="104">
        <f t="shared" si="35"/>
        <v>0</v>
      </c>
      <c r="P183" s="104">
        <f t="shared" si="35"/>
        <v>180</v>
      </c>
      <c r="Q183" s="103">
        <f t="shared" si="35"/>
        <v>0</v>
      </c>
      <c r="R183" s="104">
        <f t="shared" si="35"/>
        <v>0</v>
      </c>
      <c r="S183" s="104">
        <f t="shared" si="35"/>
        <v>329.467</v>
      </c>
    </row>
    <row r="184" spans="1:19" ht="12.75" outlineLevel="2">
      <c r="A184" s="88" t="s">
        <v>607</v>
      </c>
      <c r="B184" s="88" t="s">
        <v>505</v>
      </c>
      <c r="C184" s="88" t="s">
        <v>516</v>
      </c>
      <c r="D184" s="88" t="s">
        <v>608</v>
      </c>
      <c r="E184" s="88" t="s">
        <v>123</v>
      </c>
      <c r="F184" s="88" t="s">
        <v>1287</v>
      </c>
      <c r="G184" s="88" t="s">
        <v>8</v>
      </c>
      <c r="H184" s="88" t="s">
        <v>19</v>
      </c>
      <c r="I184" s="2">
        <v>4</v>
      </c>
      <c r="J184" s="89">
        <v>3.48</v>
      </c>
      <c r="K184" s="1">
        <v>0.06</v>
      </c>
      <c r="L184" s="89">
        <v>0.24</v>
      </c>
      <c r="M184" s="89"/>
      <c r="N184" s="1"/>
      <c r="O184" s="89"/>
      <c r="P184" s="89"/>
      <c r="R184" s="89"/>
      <c r="S184" s="89">
        <f>+R184+P184+O184+M184+L184+J184</f>
        <v>3.7199999999999998</v>
      </c>
    </row>
    <row r="185" spans="1:19" ht="12.75" outlineLevel="2">
      <c r="A185" s="88" t="s">
        <v>607</v>
      </c>
      <c r="B185" s="88" t="s">
        <v>505</v>
      </c>
      <c r="C185" s="88" t="s">
        <v>516</v>
      </c>
      <c r="D185" s="88" t="s">
        <v>608</v>
      </c>
      <c r="E185" s="88" t="s">
        <v>123</v>
      </c>
      <c r="F185" s="88" t="s">
        <v>1287</v>
      </c>
      <c r="G185" s="88" t="s">
        <v>8</v>
      </c>
      <c r="H185" s="88" t="s">
        <v>21</v>
      </c>
      <c r="I185" s="2">
        <v>16</v>
      </c>
      <c r="J185" s="89">
        <v>4.84</v>
      </c>
      <c r="K185" s="1">
        <v>0.1</v>
      </c>
      <c r="L185" s="89">
        <v>1.6</v>
      </c>
      <c r="M185" s="89"/>
      <c r="N185" s="1"/>
      <c r="O185" s="89"/>
      <c r="P185" s="89"/>
      <c r="R185" s="89"/>
      <c r="S185" s="89">
        <f>+R185+P185+O185+M185+L185+J185</f>
        <v>6.4399999999999995</v>
      </c>
    </row>
    <row r="186" spans="1:19" ht="12.75" outlineLevel="2">
      <c r="A186" s="88" t="s">
        <v>607</v>
      </c>
      <c r="B186" s="88" t="s">
        <v>505</v>
      </c>
      <c r="C186" s="88" t="s">
        <v>516</v>
      </c>
      <c r="D186" s="88" t="s">
        <v>608</v>
      </c>
      <c r="E186" s="88" t="s">
        <v>123</v>
      </c>
      <c r="F186" s="88" t="s">
        <v>1287</v>
      </c>
      <c r="G186" s="88" t="s">
        <v>22</v>
      </c>
      <c r="H186" s="88" t="s">
        <v>23</v>
      </c>
      <c r="I186" s="90"/>
      <c r="J186" s="89"/>
      <c r="L186" s="89"/>
      <c r="M186" s="89"/>
      <c r="N186" s="1"/>
      <c r="O186" s="89"/>
      <c r="P186" s="89">
        <v>60</v>
      </c>
      <c r="R186" s="89"/>
      <c r="S186" s="89">
        <f>+R186+P186+O186+M186+L186+J186</f>
        <v>60</v>
      </c>
    </row>
    <row r="187" spans="1:19" ht="12.75" outlineLevel="1">
      <c r="A187" s="114" t="s">
        <v>1171</v>
      </c>
      <c r="B187" s="115"/>
      <c r="C187" s="115"/>
      <c r="D187" s="115"/>
      <c r="E187" s="115"/>
      <c r="F187" s="115"/>
      <c r="G187" s="115"/>
      <c r="H187" s="115"/>
      <c r="I187" s="116">
        <f>SUBTOTAL(9,I184:I186)</f>
        <v>20</v>
      </c>
      <c r="J187" s="104">
        <f>SUBTOTAL(9,J184:J186)</f>
        <v>8.32</v>
      </c>
      <c r="K187" s="103"/>
      <c r="L187" s="104">
        <f aca="true" t="shared" si="36" ref="L187:S187">SUBTOTAL(9,L184:L186)</f>
        <v>1.84</v>
      </c>
      <c r="M187" s="104">
        <f t="shared" si="36"/>
        <v>0</v>
      </c>
      <c r="N187" s="103">
        <f t="shared" si="36"/>
        <v>0</v>
      </c>
      <c r="O187" s="104">
        <f t="shared" si="36"/>
        <v>0</v>
      </c>
      <c r="P187" s="104">
        <f t="shared" si="36"/>
        <v>60</v>
      </c>
      <c r="Q187" s="103">
        <f t="shared" si="36"/>
        <v>0</v>
      </c>
      <c r="R187" s="104">
        <f t="shared" si="36"/>
        <v>0</v>
      </c>
      <c r="S187" s="104">
        <f t="shared" si="36"/>
        <v>70.16</v>
      </c>
    </row>
    <row r="188" spans="1:19" ht="12.75" outlineLevel="2">
      <c r="A188" s="88" t="s">
        <v>595</v>
      </c>
      <c r="B188" s="88" t="s">
        <v>505</v>
      </c>
      <c r="C188" s="88" t="s">
        <v>516</v>
      </c>
      <c r="D188" s="88" t="s">
        <v>596</v>
      </c>
      <c r="E188" s="88" t="s">
        <v>123</v>
      </c>
      <c r="F188" s="88" t="s">
        <v>597</v>
      </c>
      <c r="G188" s="88" t="s">
        <v>8</v>
      </c>
      <c r="H188" s="88" t="s">
        <v>28</v>
      </c>
      <c r="I188" s="2">
        <v>30</v>
      </c>
      <c r="J188" s="89">
        <v>33.52</v>
      </c>
      <c r="K188" s="1">
        <v>0.06</v>
      </c>
      <c r="L188" s="89">
        <v>1.8</v>
      </c>
      <c r="M188" s="89"/>
      <c r="N188" s="1"/>
      <c r="O188" s="89"/>
      <c r="P188" s="89"/>
      <c r="Q188" s="1"/>
      <c r="R188" s="89"/>
      <c r="S188" s="89">
        <f aca="true" t="shared" si="37" ref="S188:S195">+R188+P188+O188+M188+L188+J188</f>
        <v>35.32</v>
      </c>
    </row>
    <row r="189" spans="1:19" ht="12.75" outlineLevel="2">
      <c r="A189" s="88" t="s">
        <v>595</v>
      </c>
      <c r="B189" s="88" t="s">
        <v>505</v>
      </c>
      <c r="C189" s="88" t="s">
        <v>516</v>
      </c>
      <c r="D189" s="88" t="s">
        <v>596</v>
      </c>
      <c r="E189" s="88" t="s">
        <v>123</v>
      </c>
      <c r="F189" s="88" t="s">
        <v>597</v>
      </c>
      <c r="G189" s="88" t="s">
        <v>8</v>
      </c>
      <c r="H189" s="88" t="s">
        <v>16</v>
      </c>
      <c r="I189" s="2">
        <v>6</v>
      </c>
      <c r="J189" s="89">
        <v>3.48</v>
      </c>
      <c r="K189" s="1">
        <v>0.06</v>
      </c>
      <c r="L189" s="89">
        <v>0.36</v>
      </c>
      <c r="M189" s="89"/>
      <c r="N189" s="1"/>
      <c r="O189" s="89"/>
      <c r="P189" s="89"/>
      <c r="Q189" s="1"/>
      <c r="R189" s="89"/>
      <c r="S189" s="89">
        <f t="shared" si="37"/>
        <v>3.84</v>
      </c>
    </row>
    <row r="190" spans="1:19" ht="12.75" outlineLevel="2">
      <c r="A190" s="88" t="s">
        <v>595</v>
      </c>
      <c r="B190" s="88" t="s">
        <v>505</v>
      </c>
      <c r="C190" s="88" t="s">
        <v>516</v>
      </c>
      <c r="D190" s="88" t="s">
        <v>596</v>
      </c>
      <c r="E190" s="88" t="s">
        <v>123</v>
      </c>
      <c r="F190" s="88" t="s">
        <v>597</v>
      </c>
      <c r="G190" s="88" t="s">
        <v>8</v>
      </c>
      <c r="H190" s="88" t="s">
        <v>18</v>
      </c>
      <c r="I190" s="2">
        <v>12</v>
      </c>
      <c r="J190" s="89">
        <v>14.82</v>
      </c>
      <c r="K190" s="1">
        <v>0.06</v>
      </c>
      <c r="L190" s="89">
        <v>0.72</v>
      </c>
      <c r="M190" s="89"/>
      <c r="N190" s="1"/>
      <c r="O190" s="89"/>
      <c r="P190" s="89"/>
      <c r="Q190" s="1"/>
      <c r="R190" s="89"/>
      <c r="S190" s="89">
        <f t="shared" si="37"/>
        <v>15.540000000000001</v>
      </c>
    </row>
    <row r="191" spans="1:19" ht="12.75" outlineLevel="2">
      <c r="A191" s="88" t="s">
        <v>595</v>
      </c>
      <c r="B191" s="88" t="s">
        <v>505</v>
      </c>
      <c r="C191" s="88" t="s">
        <v>516</v>
      </c>
      <c r="D191" s="88" t="s">
        <v>596</v>
      </c>
      <c r="E191" s="88" t="s">
        <v>123</v>
      </c>
      <c r="F191" s="88" t="s">
        <v>597</v>
      </c>
      <c r="G191" s="88" t="s">
        <v>8</v>
      </c>
      <c r="H191" s="88" t="s">
        <v>29</v>
      </c>
      <c r="I191" s="2">
        <v>1</v>
      </c>
      <c r="J191" s="89">
        <v>1.35</v>
      </c>
      <c r="K191" s="1">
        <v>0.06</v>
      </c>
      <c r="L191" s="89">
        <v>0.06</v>
      </c>
      <c r="M191" s="89"/>
      <c r="N191" s="1"/>
      <c r="O191" s="89"/>
      <c r="P191" s="89"/>
      <c r="Q191" s="1"/>
      <c r="R191" s="89"/>
      <c r="S191" s="89">
        <f t="shared" si="37"/>
        <v>1.4100000000000001</v>
      </c>
    </row>
    <row r="192" spans="1:19" ht="12.75" outlineLevel="2">
      <c r="A192" s="88" t="s">
        <v>595</v>
      </c>
      <c r="B192" s="88" t="s">
        <v>505</v>
      </c>
      <c r="C192" s="88" t="s">
        <v>516</v>
      </c>
      <c r="D192" s="88" t="s">
        <v>596</v>
      </c>
      <c r="E192" s="88" t="s">
        <v>123</v>
      </c>
      <c r="F192" s="88" t="s">
        <v>597</v>
      </c>
      <c r="G192" s="88" t="s">
        <v>8</v>
      </c>
      <c r="H192" s="88" t="s">
        <v>51</v>
      </c>
      <c r="I192" s="2">
        <v>0</v>
      </c>
      <c r="J192" s="89">
        <v>5</v>
      </c>
      <c r="K192" s="1"/>
      <c r="L192" s="89">
        <v>0</v>
      </c>
      <c r="M192" s="89"/>
      <c r="N192" s="1"/>
      <c r="O192" s="89"/>
      <c r="P192" s="89"/>
      <c r="Q192" s="1"/>
      <c r="R192" s="89"/>
      <c r="S192" s="89">
        <f t="shared" si="37"/>
        <v>5</v>
      </c>
    </row>
    <row r="193" spans="1:19" ht="12.75" outlineLevel="2">
      <c r="A193" s="88" t="s">
        <v>595</v>
      </c>
      <c r="B193" s="88" t="s">
        <v>505</v>
      </c>
      <c r="C193" s="88" t="s">
        <v>516</v>
      </c>
      <c r="D193" s="88" t="s">
        <v>596</v>
      </c>
      <c r="E193" s="88" t="s">
        <v>123</v>
      </c>
      <c r="F193" s="88" t="s">
        <v>597</v>
      </c>
      <c r="G193" s="88" t="s">
        <v>8</v>
      </c>
      <c r="H193" s="88" t="s">
        <v>21</v>
      </c>
      <c r="I193" s="2">
        <v>29</v>
      </c>
      <c r="J193" s="89">
        <v>9.048</v>
      </c>
      <c r="K193" s="1">
        <v>0.1</v>
      </c>
      <c r="L193" s="89">
        <v>2.9</v>
      </c>
      <c r="M193" s="89"/>
      <c r="N193" s="1"/>
      <c r="O193" s="89"/>
      <c r="P193" s="89"/>
      <c r="Q193" s="1"/>
      <c r="R193" s="89"/>
      <c r="S193" s="89">
        <f t="shared" si="37"/>
        <v>11.948</v>
      </c>
    </row>
    <row r="194" spans="1:19" ht="12.75" outlineLevel="2">
      <c r="A194" s="88" t="s">
        <v>595</v>
      </c>
      <c r="B194" s="88" t="s">
        <v>505</v>
      </c>
      <c r="C194" s="88" t="s">
        <v>516</v>
      </c>
      <c r="D194" s="88" t="s">
        <v>596</v>
      </c>
      <c r="E194" s="88" t="s">
        <v>123</v>
      </c>
      <c r="F194" s="88" t="s">
        <v>597</v>
      </c>
      <c r="G194" s="88" t="s">
        <v>22</v>
      </c>
      <c r="H194" s="88" t="s">
        <v>23</v>
      </c>
      <c r="I194" s="90"/>
      <c r="J194" s="89"/>
      <c r="L194" s="89"/>
      <c r="M194" s="89"/>
      <c r="N194" s="1"/>
      <c r="O194" s="89"/>
      <c r="P194" s="89">
        <v>30</v>
      </c>
      <c r="Q194" s="1"/>
      <c r="R194" s="89"/>
      <c r="S194" s="89">
        <f t="shared" si="37"/>
        <v>30</v>
      </c>
    </row>
    <row r="195" spans="1:21" ht="12.75" outlineLevel="2">
      <c r="A195" s="88" t="s">
        <v>595</v>
      </c>
      <c r="B195" s="88" t="s">
        <v>505</v>
      </c>
      <c r="C195" s="88" t="s">
        <v>516</v>
      </c>
      <c r="D195" s="88" t="s">
        <v>596</v>
      </c>
      <c r="E195" s="88" t="s">
        <v>123</v>
      </c>
      <c r="F195" s="88" t="s">
        <v>597</v>
      </c>
      <c r="G195" s="88" t="s">
        <v>22</v>
      </c>
      <c r="H195" s="88" t="s">
        <v>24</v>
      </c>
      <c r="I195" s="2"/>
      <c r="J195" s="89"/>
      <c r="K195" s="1"/>
      <c r="L195" s="89"/>
      <c r="M195" s="89"/>
      <c r="N195" s="1"/>
      <c r="O195" s="89"/>
      <c r="P195" s="89"/>
      <c r="Q195" s="1">
        <v>0.066</v>
      </c>
      <c r="R195" s="89">
        <f>+$R$1*Q195</f>
        <v>206.91</v>
      </c>
      <c r="S195" s="89">
        <f t="shared" si="37"/>
        <v>206.91</v>
      </c>
      <c r="T195" s="88" t="s">
        <v>526</v>
      </c>
      <c r="U195" s="88" t="s">
        <v>527</v>
      </c>
    </row>
    <row r="196" spans="1:19" ht="12.75" outlineLevel="1">
      <c r="A196" s="114" t="s">
        <v>1163</v>
      </c>
      <c r="B196" s="115"/>
      <c r="C196" s="115"/>
      <c r="D196" s="115"/>
      <c r="E196" s="115"/>
      <c r="F196" s="115"/>
      <c r="G196" s="115"/>
      <c r="H196" s="115"/>
      <c r="I196" s="116">
        <f>SUBTOTAL(9,I188:I195)</f>
        <v>78</v>
      </c>
      <c r="J196" s="104">
        <f>SUBTOTAL(9,J188:J195)</f>
        <v>67.218</v>
      </c>
      <c r="K196" s="103"/>
      <c r="L196" s="104">
        <f aca="true" t="shared" si="38" ref="L196:S196">SUBTOTAL(9,L188:L195)</f>
        <v>5.84</v>
      </c>
      <c r="M196" s="104">
        <f t="shared" si="38"/>
        <v>0</v>
      </c>
      <c r="N196" s="103">
        <f t="shared" si="38"/>
        <v>0</v>
      </c>
      <c r="O196" s="104">
        <f t="shared" si="38"/>
        <v>0</v>
      </c>
      <c r="P196" s="104">
        <f t="shared" si="38"/>
        <v>30</v>
      </c>
      <c r="Q196" s="103">
        <f t="shared" si="38"/>
        <v>0.066</v>
      </c>
      <c r="R196" s="104">
        <f t="shared" si="38"/>
        <v>206.91</v>
      </c>
      <c r="S196" s="104">
        <f t="shared" si="38"/>
        <v>309.96799999999996</v>
      </c>
    </row>
    <row r="197" spans="1:20" ht="12.75" outlineLevel="2">
      <c r="A197" s="88" t="s">
        <v>579</v>
      </c>
      <c r="B197" s="88" t="s">
        <v>505</v>
      </c>
      <c r="C197" s="88" t="s">
        <v>516</v>
      </c>
      <c r="D197" s="88" t="s">
        <v>580</v>
      </c>
      <c r="E197" s="88" t="s">
        <v>123</v>
      </c>
      <c r="F197" s="88" t="s">
        <v>581</v>
      </c>
      <c r="G197" s="88" t="s">
        <v>22</v>
      </c>
      <c r="H197" s="88" t="s">
        <v>24</v>
      </c>
      <c r="I197" s="2"/>
      <c r="J197" s="89"/>
      <c r="K197" s="1"/>
      <c r="L197" s="89"/>
      <c r="M197" s="89"/>
      <c r="N197" s="1"/>
      <c r="O197" s="89"/>
      <c r="P197" s="89"/>
      <c r="Q197" s="1">
        <v>2.82</v>
      </c>
      <c r="R197" s="89">
        <f>+$R$1*Q197</f>
        <v>8840.699999999999</v>
      </c>
      <c r="S197" s="89">
        <f>+R197+P197+O197+M197+L197+J197</f>
        <v>8840.699999999999</v>
      </c>
      <c r="T197" s="88" t="s">
        <v>582</v>
      </c>
    </row>
    <row r="198" spans="1:19" ht="12.75" outlineLevel="1">
      <c r="A198" s="114" t="s">
        <v>1101</v>
      </c>
      <c r="B198" s="115"/>
      <c r="C198" s="115"/>
      <c r="D198" s="115"/>
      <c r="E198" s="115"/>
      <c r="F198" s="115"/>
      <c r="G198" s="115"/>
      <c r="H198" s="115"/>
      <c r="I198" s="116">
        <f>SUBTOTAL(9,I197:I197)</f>
        <v>0</v>
      </c>
      <c r="J198" s="104">
        <f>SUBTOTAL(9,J197:J197)</f>
        <v>0</v>
      </c>
      <c r="K198" s="103"/>
      <c r="L198" s="104">
        <f aca="true" t="shared" si="39" ref="L198:S198">SUBTOTAL(9,L197:L197)</f>
        <v>0</v>
      </c>
      <c r="M198" s="104">
        <f t="shared" si="39"/>
        <v>0</v>
      </c>
      <c r="N198" s="103">
        <f t="shared" si="39"/>
        <v>0</v>
      </c>
      <c r="O198" s="104">
        <f t="shared" si="39"/>
        <v>0</v>
      </c>
      <c r="P198" s="104">
        <f t="shared" si="39"/>
        <v>0</v>
      </c>
      <c r="Q198" s="103">
        <f t="shared" si="39"/>
        <v>2.82</v>
      </c>
      <c r="R198" s="104">
        <f t="shared" si="39"/>
        <v>8840.699999999999</v>
      </c>
      <c r="S198" s="104">
        <f t="shared" si="39"/>
        <v>8840.699999999999</v>
      </c>
    </row>
    <row r="199" spans="1:19" ht="12.75" outlineLevel="2">
      <c r="A199" s="88" t="s">
        <v>598</v>
      </c>
      <c r="B199" s="88" t="s">
        <v>505</v>
      </c>
      <c r="C199" s="88" t="s">
        <v>516</v>
      </c>
      <c r="D199" s="88" t="s">
        <v>599</v>
      </c>
      <c r="E199" s="88" t="s">
        <v>123</v>
      </c>
      <c r="F199" s="88" t="s">
        <v>597</v>
      </c>
      <c r="G199" s="88" t="s">
        <v>8</v>
      </c>
      <c r="H199" s="88" t="s">
        <v>28</v>
      </c>
      <c r="I199" s="2">
        <v>25</v>
      </c>
      <c r="J199" s="89">
        <v>31.56</v>
      </c>
      <c r="K199" s="1">
        <v>0.06</v>
      </c>
      <c r="L199" s="89">
        <v>1.5</v>
      </c>
      <c r="M199" s="89"/>
      <c r="N199" s="1"/>
      <c r="O199" s="89"/>
      <c r="P199" s="89"/>
      <c r="Q199" s="1"/>
      <c r="R199" s="89"/>
      <c r="S199" s="89">
        <f aca="true" t="shared" si="40" ref="S199:S207">+R199+P199+O199+M199+L199+J199</f>
        <v>33.06</v>
      </c>
    </row>
    <row r="200" spans="1:19" ht="12.75" outlineLevel="2">
      <c r="A200" s="88" t="s">
        <v>598</v>
      </c>
      <c r="B200" s="88" t="s">
        <v>505</v>
      </c>
      <c r="C200" s="88" t="s">
        <v>516</v>
      </c>
      <c r="D200" s="88" t="s">
        <v>599</v>
      </c>
      <c r="E200" s="88" t="s">
        <v>123</v>
      </c>
      <c r="F200" s="88" t="s">
        <v>597</v>
      </c>
      <c r="G200" s="88" t="s">
        <v>8</v>
      </c>
      <c r="H200" s="88" t="s">
        <v>16</v>
      </c>
      <c r="I200" s="2">
        <v>20</v>
      </c>
      <c r="J200" s="89">
        <v>11.94</v>
      </c>
      <c r="K200" s="1">
        <v>0.06</v>
      </c>
      <c r="L200" s="89">
        <v>1.2</v>
      </c>
      <c r="M200" s="89"/>
      <c r="N200" s="1"/>
      <c r="O200" s="89"/>
      <c r="P200" s="89"/>
      <c r="Q200" s="1"/>
      <c r="R200" s="89"/>
      <c r="S200" s="89">
        <f t="shared" si="40"/>
        <v>13.139999999999999</v>
      </c>
    </row>
    <row r="201" spans="1:19" ht="12.75" outlineLevel="2">
      <c r="A201" s="88" t="s">
        <v>598</v>
      </c>
      <c r="B201" s="88" t="s">
        <v>505</v>
      </c>
      <c r="C201" s="88" t="s">
        <v>516</v>
      </c>
      <c r="D201" s="88" t="s">
        <v>599</v>
      </c>
      <c r="E201" s="88" t="s">
        <v>123</v>
      </c>
      <c r="F201" s="88" t="s">
        <v>597</v>
      </c>
      <c r="G201" s="88" t="s">
        <v>8</v>
      </c>
      <c r="H201" s="88" t="s">
        <v>18</v>
      </c>
      <c r="I201" s="2">
        <v>4</v>
      </c>
      <c r="J201" s="89">
        <v>5.88</v>
      </c>
      <c r="K201" s="1">
        <v>0.06</v>
      </c>
      <c r="L201" s="89">
        <v>0.24</v>
      </c>
      <c r="M201" s="89"/>
      <c r="N201" s="1"/>
      <c r="O201" s="89"/>
      <c r="P201" s="89"/>
      <c r="Q201" s="1"/>
      <c r="R201" s="89"/>
      <c r="S201" s="89">
        <f t="shared" si="40"/>
        <v>6.12</v>
      </c>
    </row>
    <row r="202" spans="1:19" ht="12.75" outlineLevel="2">
      <c r="A202" s="88" t="s">
        <v>598</v>
      </c>
      <c r="B202" s="88" t="s">
        <v>505</v>
      </c>
      <c r="C202" s="88" t="s">
        <v>516</v>
      </c>
      <c r="D202" s="88" t="s">
        <v>599</v>
      </c>
      <c r="E202" s="88" t="s">
        <v>123</v>
      </c>
      <c r="F202" s="88" t="s">
        <v>597</v>
      </c>
      <c r="G202" s="88" t="s">
        <v>8</v>
      </c>
      <c r="H202" s="88" t="s">
        <v>19</v>
      </c>
      <c r="I202" s="2">
        <v>227</v>
      </c>
      <c r="J202" s="89">
        <v>227.368</v>
      </c>
      <c r="K202" s="1">
        <v>0.06</v>
      </c>
      <c r="L202" s="89">
        <v>13.62</v>
      </c>
      <c r="M202" s="89"/>
      <c r="N202" s="1"/>
      <c r="O202" s="89"/>
      <c r="P202" s="89"/>
      <c r="Q202" s="1"/>
      <c r="R202" s="89"/>
      <c r="S202" s="89">
        <f t="shared" si="40"/>
        <v>240.988</v>
      </c>
    </row>
    <row r="203" spans="1:19" ht="12.75" outlineLevel="2">
      <c r="A203" s="88" t="s">
        <v>598</v>
      </c>
      <c r="B203" s="88" t="s">
        <v>505</v>
      </c>
      <c r="C203" s="88" t="s">
        <v>516</v>
      </c>
      <c r="D203" s="88" t="s">
        <v>599</v>
      </c>
      <c r="E203" s="88" t="s">
        <v>123</v>
      </c>
      <c r="F203" s="88" t="s">
        <v>597</v>
      </c>
      <c r="G203" s="88" t="s">
        <v>8</v>
      </c>
      <c r="H203" s="88" t="s">
        <v>30</v>
      </c>
      <c r="I203" s="2">
        <v>1</v>
      </c>
      <c r="J203" s="89">
        <v>2.13</v>
      </c>
      <c r="K203" s="1">
        <v>0.06</v>
      </c>
      <c r="L203" s="89">
        <v>0.06</v>
      </c>
      <c r="M203" s="89"/>
      <c r="N203" s="1"/>
      <c r="O203" s="89"/>
      <c r="P203" s="89"/>
      <c r="Q203" s="1"/>
      <c r="R203" s="89"/>
      <c r="S203" s="89">
        <f t="shared" si="40"/>
        <v>2.19</v>
      </c>
    </row>
    <row r="204" spans="1:19" ht="12.75" outlineLevel="2">
      <c r="A204" s="88" t="s">
        <v>598</v>
      </c>
      <c r="B204" s="88" t="s">
        <v>505</v>
      </c>
      <c r="C204" s="88" t="s">
        <v>516</v>
      </c>
      <c r="D204" s="88" t="s">
        <v>599</v>
      </c>
      <c r="E204" s="88" t="s">
        <v>123</v>
      </c>
      <c r="F204" s="88" t="s">
        <v>597</v>
      </c>
      <c r="G204" s="88" t="s">
        <v>8</v>
      </c>
      <c r="H204" s="88" t="s">
        <v>21</v>
      </c>
      <c r="I204" s="2">
        <v>15</v>
      </c>
      <c r="J204" s="89">
        <v>6.916</v>
      </c>
      <c r="K204" s="1">
        <v>0.1</v>
      </c>
      <c r="L204" s="89">
        <v>1.5</v>
      </c>
      <c r="M204" s="89"/>
      <c r="N204" s="1"/>
      <c r="O204" s="89"/>
      <c r="P204" s="89"/>
      <c r="Q204" s="1"/>
      <c r="R204" s="89"/>
      <c r="S204" s="89">
        <f t="shared" si="40"/>
        <v>8.416</v>
      </c>
    </row>
    <row r="205" spans="1:19" ht="12.75" outlineLevel="2">
      <c r="A205" s="88" t="s">
        <v>598</v>
      </c>
      <c r="B205" s="88" t="s">
        <v>505</v>
      </c>
      <c r="C205" s="88" t="s">
        <v>516</v>
      </c>
      <c r="D205" s="88" t="s">
        <v>599</v>
      </c>
      <c r="E205" s="88" t="s">
        <v>123</v>
      </c>
      <c r="F205" s="88" t="s">
        <v>597</v>
      </c>
      <c r="G205" s="88" t="s">
        <v>8</v>
      </c>
      <c r="H205" s="88" t="s">
        <v>9</v>
      </c>
      <c r="I205" s="2">
        <v>1</v>
      </c>
      <c r="J205" s="89">
        <v>4.65</v>
      </c>
      <c r="K205" s="1"/>
      <c r="L205" s="89">
        <v>0</v>
      </c>
      <c r="M205" s="89"/>
      <c r="N205" s="1"/>
      <c r="O205" s="89"/>
      <c r="P205" s="89"/>
      <c r="Q205" s="1"/>
      <c r="R205" s="89"/>
      <c r="S205" s="89">
        <f t="shared" si="40"/>
        <v>4.65</v>
      </c>
    </row>
    <row r="206" spans="1:19" ht="12.75" outlineLevel="2">
      <c r="A206" s="88" t="s">
        <v>598</v>
      </c>
      <c r="B206" s="88" t="s">
        <v>505</v>
      </c>
      <c r="C206" s="88" t="s">
        <v>516</v>
      </c>
      <c r="D206" s="88" t="s">
        <v>599</v>
      </c>
      <c r="E206" s="88" t="s">
        <v>123</v>
      </c>
      <c r="F206" s="88" t="s">
        <v>597</v>
      </c>
      <c r="G206" s="88" t="s">
        <v>22</v>
      </c>
      <c r="H206" s="88" t="s">
        <v>23</v>
      </c>
      <c r="I206" s="90"/>
      <c r="J206" s="89"/>
      <c r="L206" s="89"/>
      <c r="M206" s="89"/>
      <c r="N206" s="1"/>
      <c r="O206" s="89"/>
      <c r="P206" s="89">
        <v>180</v>
      </c>
      <c r="Q206" s="1"/>
      <c r="R206" s="89"/>
      <c r="S206" s="89">
        <f t="shared" si="40"/>
        <v>180</v>
      </c>
    </row>
    <row r="207" spans="1:21" ht="12.75" outlineLevel="2">
      <c r="A207" s="88" t="s">
        <v>598</v>
      </c>
      <c r="B207" s="88" t="s">
        <v>505</v>
      </c>
      <c r="C207" s="88" t="s">
        <v>516</v>
      </c>
      <c r="D207" s="88" t="s">
        <v>599</v>
      </c>
      <c r="E207" s="88" t="s">
        <v>123</v>
      </c>
      <c r="F207" s="88" t="s">
        <v>597</v>
      </c>
      <c r="G207" s="88" t="s">
        <v>22</v>
      </c>
      <c r="H207" s="88" t="s">
        <v>24</v>
      </c>
      <c r="I207" s="2"/>
      <c r="J207" s="89"/>
      <c r="K207" s="1"/>
      <c r="L207" s="89"/>
      <c r="M207" s="89"/>
      <c r="N207" s="1"/>
      <c r="O207" s="89"/>
      <c r="P207" s="89"/>
      <c r="Q207" s="1">
        <v>0.132</v>
      </c>
      <c r="R207" s="89">
        <f>+$R$1*Q207</f>
        <v>413.82</v>
      </c>
      <c r="S207" s="89">
        <f t="shared" si="40"/>
        <v>413.82</v>
      </c>
      <c r="T207" s="88" t="s">
        <v>526</v>
      </c>
      <c r="U207" s="88" t="s">
        <v>527</v>
      </c>
    </row>
    <row r="208" spans="1:19" ht="12.75" outlineLevel="1">
      <c r="A208" s="114" t="s">
        <v>1164</v>
      </c>
      <c r="B208" s="115"/>
      <c r="C208" s="115"/>
      <c r="D208" s="115"/>
      <c r="E208" s="115"/>
      <c r="F208" s="115"/>
      <c r="G208" s="115"/>
      <c r="H208" s="115"/>
      <c r="I208" s="116">
        <f>SUBTOTAL(9,I199:I207)</f>
        <v>293</v>
      </c>
      <c r="J208" s="104">
        <f>SUBTOTAL(9,J199:J207)</f>
        <v>290.44399999999996</v>
      </c>
      <c r="K208" s="103"/>
      <c r="L208" s="104">
        <f aca="true" t="shared" si="41" ref="L208:S208">SUBTOTAL(9,L199:L207)</f>
        <v>18.119999999999997</v>
      </c>
      <c r="M208" s="104">
        <f t="shared" si="41"/>
        <v>0</v>
      </c>
      <c r="N208" s="103">
        <f t="shared" si="41"/>
        <v>0</v>
      </c>
      <c r="O208" s="104">
        <f t="shared" si="41"/>
        <v>0</v>
      </c>
      <c r="P208" s="104">
        <f t="shared" si="41"/>
        <v>180</v>
      </c>
      <c r="Q208" s="103">
        <f t="shared" si="41"/>
        <v>0.132</v>
      </c>
      <c r="R208" s="104">
        <f t="shared" si="41"/>
        <v>413.82</v>
      </c>
      <c r="S208" s="104">
        <f t="shared" si="41"/>
        <v>902.384</v>
      </c>
    </row>
    <row r="209" spans="1:19" ht="12.75" outlineLevel="2">
      <c r="A209" s="88" t="s">
        <v>586</v>
      </c>
      <c r="B209" s="88" t="s">
        <v>505</v>
      </c>
      <c r="C209" s="88" t="s">
        <v>516</v>
      </c>
      <c r="D209" s="88" t="s">
        <v>587</v>
      </c>
      <c r="E209" s="88" t="s">
        <v>123</v>
      </c>
      <c r="F209" s="88" t="s">
        <v>588</v>
      </c>
      <c r="G209" s="88" t="s">
        <v>8</v>
      </c>
      <c r="H209" s="88" t="s">
        <v>28</v>
      </c>
      <c r="I209" s="2">
        <v>171</v>
      </c>
      <c r="J209" s="89">
        <v>199.87</v>
      </c>
      <c r="K209" s="1">
        <v>0.06</v>
      </c>
      <c r="L209" s="89">
        <v>10.26</v>
      </c>
      <c r="M209" s="89"/>
      <c r="N209" s="1"/>
      <c r="O209" s="89"/>
      <c r="P209" s="89"/>
      <c r="Q209" s="1"/>
      <c r="R209" s="89"/>
      <c r="S209" s="89">
        <f aca="true" t="shared" si="42" ref="S209:S217">+R209+P209+O209+M209+L209+J209</f>
        <v>210.13</v>
      </c>
    </row>
    <row r="210" spans="1:19" ht="12.75" outlineLevel="2">
      <c r="A210" s="88" t="s">
        <v>586</v>
      </c>
      <c r="B210" s="88" t="s">
        <v>505</v>
      </c>
      <c r="C210" s="88" t="s">
        <v>516</v>
      </c>
      <c r="D210" s="88" t="s">
        <v>587</v>
      </c>
      <c r="E210" s="88" t="s">
        <v>123</v>
      </c>
      <c r="F210" s="88" t="s">
        <v>588</v>
      </c>
      <c r="G210" s="88" t="s">
        <v>8</v>
      </c>
      <c r="H210" s="88" t="s">
        <v>16</v>
      </c>
      <c r="I210" s="2">
        <v>6</v>
      </c>
      <c r="J210" s="89">
        <v>3.31</v>
      </c>
      <c r="K210" s="1">
        <v>0.06</v>
      </c>
      <c r="L210" s="89">
        <v>0.36</v>
      </c>
      <c r="M210" s="89"/>
      <c r="N210" s="1"/>
      <c r="O210" s="89"/>
      <c r="P210" s="89"/>
      <c r="Q210" s="1"/>
      <c r="R210" s="89"/>
      <c r="S210" s="89">
        <f t="shared" si="42"/>
        <v>3.67</v>
      </c>
    </row>
    <row r="211" spans="1:19" ht="12.75" outlineLevel="2">
      <c r="A211" s="88" t="s">
        <v>586</v>
      </c>
      <c r="B211" s="88" t="s">
        <v>505</v>
      </c>
      <c r="C211" s="88" t="s">
        <v>516</v>
      </c>
      <c r="D211" s="88" t="s">
        <v>587</v>
      </c>
      <c r="E211" s="88" t="s">
        <v>123</v>
      </c>
      <c r="F211" s="88" t="s">
        <v>588</v>
      </c>
      <c r="G211" s="88" t="s">
        <v>8</v>
      </c>
      <c r="H211" s="88" t="s">
        <v>18</v>
      </c>
      <c r="I211" s="2">
        <v>8</v>
      </c>
      <c r="J211" s="89">
        <v>9.53</v>
      </c>
      <c r="K211" s="1">
        <v>0.06</v>
      </c>
      <c r="L211" s="89">
        <v>0.48</v>
      </c>
      <c r="M211" s="89"/>
      <c r="N211" s="1"/>
      <c r="O211" s="89"/>
      <c r="P211" s="89"/>
      <c r="Q211" s="1"/>
      <c r="R211" s="89"/>
      <c r="S211" s="89">
        <f t="shared" si="42"/>
        <v>10.01</v>
      </c>
    </row>
    <row r="212" spans="1:19" ht="12.75" outlineLevel="2">
      <c r="A212" s="88" t="s">
        <v>586</v>
      </c>
      <c r="B212" s="88" t="s">
        <v>505</v>
      </c>
      <c r="C212" s="88" t="s">
        <v>516</v>
      </c>
      <c r="D212" s="88" t="s">
        <v>587</v>
      </c>
      <c r="E212" s="88" t="s">
        <v>123</v>
      </c>
      <c r="F212" s="88" t="s">
        <v>588</v>
      </c>
      <c r="G212" s="88" t="s">
        <v>8</v>
      </c>
      <c r="H212" s="88" t="s">
        <v>19</v>
      </c>
      <c r="I212" s="2">
        <v>343</v>
      </c>
      <c r="J212" s="89">
        <v>322.4</v>
      </c>
      <c r="K212" s="1">
        <v>0.06</v>
      </c>
      <c r="L212" s="89">
        <v>20.58</v>
      </c>
      <c r="M212" s="89"/>
      <c r="N212" s="1"/>
      <c r="O212" s="89"/>
      <c r="P212" s="89"/>
      <c r="Q212" s="1"/>
      <c r="R212" s="89"/>
      <c r="S212" s="89">
        <f t="shared" si="42"/>
        <v>342.97999999999996</v>
      </c>
    </row>
    <row r="213" spans="1:19" ht="12.75" outlineLevel="2">
      <c r="A213" s="88" t="s">
        <v>586</v>
      </c>
      <c r="B213" s="88" t="s">
        <v>505</v>
      </c>
      <c r="C213" s="88" t="s">
        <v>516</v>
      </c>
      <c r="D213" s="88" t="s">
        <v>587</v>
      </c>
      <c r="E213" s="88" t="s">
        <v>123</v>
      </c>
      <c r="F213" s="88" t="s">
        <v>588</v>
      </c>
      <c r="G213" s="88" t="s">
        <v>8</v>
      </c>
      <c r="H213" s="88" t="s">
        <v>21</v>
      </c>
      <c r="I213" s="2">
        <v>474</v>
      </c>
      <c r="J213" s="89">
        <v>148.066</v>
      </c>
      <c r="K213" s="1">
        <v>0.1</v>
      </c>
      <c r="L213" s="89">
        <v>47.4</v>
      </c>
      <c r="M213" s="89"/>
      <c r="N213" s="1"/>
      <c r="O213" s="89"/>
      <c r="P213" s="89"/>
      <c r="Q213" s="1"/>
      <c r="R213" s="89"/>
      <c r="S213" s="89">
        <f t="shared" si="42"/>
        <v>195.466</v>
      </c>
    </row>
    <row r="214" spans="1:19" ht="12.75" outlineLevel="2">
      <c r="A214" s="88" t="s">
        <v>586</v>
      </c>
      <c r="B214" s="88" t="s">
        <v>505</v>
      </c>
      <c r="C214" s="88" t="s">
        <v>516</v>
      </c>
      <c r="D214" s="88" t="s">
        <v>587</v>
      </c>
      <c r="E214" s="88" t="s">
        <v>123</v>
      </c>
      <c r="F214" s="88" t="s">
        <v>588</v>
      </c>
      <c r="G214" s="88" t="s">
        <v>8</v>
      </c>
      <c r="H214" s="88" t="s">
        <v>9</v>
      </c>
      <c r="I214" s="2">
        <v>2</v>
      </c>
      <c r="J214" s="89">
        <v>12.1</v>
      </c>
      <c r="K214" s="1"/>
      <c r="L214" s="89">
        <v>0</v>
      </c>
      <c r="M214" s="89"/>
      <c r="N214" s="1"/>
      <c r="O214" s="89"/>
      <c r="P214" s="89"/>
      <c r="Q214" s="1"/>
      <c r="R214" s="89"/>
      <c r="S214" s="89">
        <f t="shared" si="42"/>
        <v>12.1</v>
      </c>
    </row>
    <row r="215" spans="1:19" ht="12.75" outlineLevel="2">
      <c r="A215" s="88" t="s">
        <v>586</v>
      </c>
      <c r="B215" s="88" t="s">
        <v>505</v>
      </c>
      <c r="C215" s="88" t="s">
        <v>516</v>
      </c>
      <c r="D215" s="88" t="s">
        <v>587</v>
      </c>
      <c r="E215" s="88" t="s">
        <v>123</v>
      </c>
      <c r="F215" s="88" t="s">
        <v>588</v>
      </c>
      <c r="G215" s="88" t="s">
        <v>22</v>
      </c>
      <c r="H215" s="88" t="s">
        <v>23</v>
      </c>
      <c r="I215" s="90"/>
      <c r="J215" s="89"/>
      <c r="L215" s="89"/>
      <c r="M215" s="89"/>
      <c r="N215" s="1"/>
      <c r="O215" s="89"/>
      <c r="P215" s="89">
        <v>180</v>
      </c>
      <c r="Q215" s="1"/>
      <c r="R215" s="89"/>
      <c r="S215" s="89">
        <f t="shared" si="42"/>
        <v>180</v>
      </c>
    </row>
    <row r="216" spans="1:19" ht="12.75" outlineLevel="2">
      <c r="A216" s="88" t="s">
        <v>586</v>
      </c>
      <c r="B216" s="88" t="s">
        <v>505</v>
      </c>
      <c r="C216" s="88" t="s">
        <v>516</v>
      </c>
      <c r="D216" s="88" t="s">
        <v>587</v>
      </c>
      <c r="E216" s="88" t="s">
        <v>123</v>
      </c>
      <c r="F216" s="88" t="s">
        <v>588</v>
      </c>
      <c r="G216" s="88" t="s">
        <v>22</v>
      </c>
      <c r="H216" s="88" t="s">
        <v>62</v>
      </c>
      <c r="I216" s="2"/>
      <c r="J216" s="89"/>
      <c r="K216" s="1"/>
      <c r="L216" s="89"/>
      <c r="M216" s="89"/>
      <c r="N216" s="1">
        <v>4.791612903225806</v>
      </c>
      <c r="O216" s="89">
        <f>+$O$1*N216</f>
        <v>344.996129032258</v>
      </c>
      <c r="P216" s="89"/>
      <c r="Q216" s="1"/>
      <c r="R216" s="89"/>
      <c r="S216" s="89">
        <f t="shared" si="42"/>
        <v>344.996129032258</v>
      </c>
    </row>
    <row r="217" spans="1:21" ht="12.75" outlineLevel="2">
      <c r="A217" s="88" t="s">
        <v>586</v>
      </c>
      <c r="B217" s="88" t="s">
        <v>505</v>
      </c>
      <c r="C217" s="88" t="s">
        <v>516</v>
      </c>
      <c r="D217" s="88" t="s">
        <v>587</v>
      </c>
      <c r="E217" s="88" t="s">
        <v>123</v>
      </c>
      <c r="F217" s="88" t="s">
        <v>588</v>
      </c>
      <c r="G217" s="88" t="s">
        <v>22</v>
      </c>
      <c r="H217" s="88" t="s">
        <v>24</v>
      </c>
      <c r="I217" s="2"/>
      <c r="J217" s="89"/>
      <c r="K217" s="1"/>
      <c r="L217" s="89"/>
      <c r="M217" s="89"/>
      <c r="N217" s="1"/>
      <c r="O217" s="89"/>
      <c r="P217" s="89"/>
      <c r="Q217" s="1">
        <v>0.528</v>
      </c>
      <c r="R217" s="89">
        <f>+$R$1*Q217</f>
        <v>1655.28</v>
      </c>
      <c r="S217" s="89">
        <f t="shared" si="42"/>
        <v>1655.28</v>
      </c>
      <c r="T217" s="88" t="s">
        <v>526</v>
      </c>
      <c r="U217" s="88" t="s">
        <v>527</v>
      </c>
    </row>
    <row r="218" spans="1:19" ht="12.75" outlineLevel="1">
      <c r="A218" s="114" t="s">
        <v>1175</v>
      </c>
      <c r="B218" s="115"/>
      <c r="C218" s="115"/>
      <c r="D218" s="115"/>
      <c r="E218" s="115"/>
      <c r="F218" s="115"/>
      <c r="G218" s="115"/>
      <c r="H218" s="115"/>
      <c r="I218" s="116">
        <f>SUBTOTAL(9,I209:I217)</f>
        <v>1004</v>
      </c>
      <c r="J218" s="104">
        <f>SUBTOTAL(9,J209:J217)</f>
        <v>695.2760000000001</v>
      </c>
      <c r="K218" s="103"/>
      <c r="L218" s="104">
        <f aca="true" t="shared" si="43" ref="L218:S218">SUBTOTAL(9,L209:L217)</f>
        <v>79.08</v>
      </c>
      <c r="M218" s="104">
        <f t="shared" si="43"/>
        <v>0</v>
      </c>
      <c r="N218" s="103">
        <f t="shared" si="43"/>
        <v>4.791612903225806</v>
      </c>
      <c r="O218" s="104">
        <f t="shared" si="43"/>
        <v>344.996129032258</v>
      </c>
      <c r="P218" s="104">
        <f t="shared" si="43"/>
        <v>180</v>
      </c>
      <c r="Q218" s="103">
        <f t="shared" si="43"/>
        <v>0.528</v>
      </c>
      <c r="R218" s="104">
        <f t="shared" si="43"/>
        <v>1655.28</v>
      </c>
      <c r="S218" s="104">
        <f t="shared" si="43"/>
        <v>2954.632129032258</v>
      </c>
    </row>
    <row r="219" spans="1:19" ht="12.75" outlineLevel="2">
      <c r="A219" s="88" t="s">
        <v>589</v>
      </c>
      <c r="B219" s="88" t="s">
        <v>505</v>
      </c>
      <c r="C219" s="88" t="s">
        <v>516</v>
      </c>
      <c r="D219" s="88" t="s">
        <v>590</v>
      </c>
      <c r="E219" s="88" t="s">
        <v>123</v>
      </c>
      <c r="F219" s="88" t="s">
        <v>588</v>
      </c>
      <c r="G219" s="88" t="s">
        <v>8</v>
      </c>
      <c r="H219" s="88" t="s">
        <v>18</v>
      </c>
      <c r="I219" s="2">
        <v>40</v>
      </c>
      <c r="J219" s="89">
        <v>52.13</v>
      </c>
      <c r="K219" s="1">
        <v>0.06</v>
      </c>
      <c r="L219" s="89">
        <v>2.4</v>
      </c>
      <c r="M219" s="89"/>
      <c r="N219" s="1"/>
      <c r="O219" s="89"/>
      <c r="P219" s="89"/>
      <c r="R219" s="89"/>
      <c r="S219" s="89">
        <f aca="true" t="shared" si="44" ref="S219:S225">+R219+P219+O219+M219+L219+J219</f>
        <v>54.53</v>
      </c>
    </row>
    <row r="220" spans="1:19" ht="12.75" outlineLevel="2">
      <c r="A220" s="88" t="s">
        <v>589</v>
      </c>
      <c r="B220" s="88" t="s">
        <v>505</v>
      </c>
      <c r="C220" s="88" t="s">
        <v>516</v>
      </c>
      <c r="D220" s="88" t="s">
        <v>590</v>
      </c>
      <c r="E220" s="88" t="s">
        <v>123</v>
      </c>
      <c r="F220" s="88" t="s">
        <v>588</v>
      </c>
      <c r="G220" s="88" t="s">
        <v>8</v>
      </c>
      <c r="H220" s="88" t="s">
        <v>19</v>
      </c>
      <c r="I220" s="2">
        <v>87</v>
      </c>
      <c r="J220" s="89">
        <v>179.49</v>
      </c>
      <c r="K220" s="1">
        <v>0.06</v>
      </c>
      <c r="L220" s="89">
        <v>5.22</v>
      </c>
      <c r="M220" s="89"/>
      <c r="N220" s="1"/>
      <c r="O220" s="89"/>
      <c r="P220" s="89"/>
      <c r="R220" s="89"/>
      <c r="S220" s="89">
        <f t="shared" si="44"/>
        <v>184.71</v>
      </c>
    </row>
    <row r="221" spans="1:19" ht="12.75" outlineLevel="2">
      <c r="A221" s="88" t="s">
        <v>589</v>
      </c>
      <c r="B221" s="88" t="s">
        <v>505</v>
      </c>
      <c r="C221" s="88" t="s">
        <v>516</v>
      </c>
      <c r="D221" s="88" t="s">
        <v>590</v>
      </c>
      <c r="E221" s="88" t="s">
        <v>123</v>
      </c>
      <c r="F221" s="88" t="s">
        <v>588</v>
      </c>
      <c r="G221" s="88" t="s">
        <v>8</v>
      </c>
      <c r="H221" s="88" t="s">
        <v>20</v>
      </c>
      <c r="I221" s="2">
        <v>97</v>
      </c>
      <c r="J221" s="89">
        <v>269.87</v>
      </c>
      <c r="K221" s="1">
        <v>0.06</v>
      </c>
      <c r="L221" s="89">
        <v>5.82</v>
      </c>
      <c r="M221" s="89"/>
      <c r="N221" s="1"/>
      <c r="O221" s="89"/>
      <c r="P221" s="89"/>
      <c r="R221" s="89"/>
      <c r="S221" s="89">
        <f t="shared" si="44"/>
        <v>275.69</v>
      </c>
    </row>
    <row r="222" spans="1:19" ht="12.75" outlineLevel="2">
      <c r="A222" s="88" t="s">
        <v>589</v>
      </c>
      <c r="B222" s="88" t="s">
        <v>505</v>
      </c>
      <c r="C222" s="88" t="s">
        <v>516</v>
      </c>
      <c r="D222" s="88" t="s">
        <v>590</v>
      </c>
      <c r="E222" s="88" t="s">
        <v>123</v>
      </c>
      <c r="F222" s="88" t="s">
        <v>588</v>
      </c>
      <c r="G222" s="88" t="s">
        <v>8</v>
      </c>
      <c r="H222" s="88" t="s">
        <v>21</v>
      </c>
      <c r="I222" s="2">
        <v>95</v>
      </c>
      <c r="J222" s="89">
        <v>27.835</v>
      </c>
      <c r="K222" s="1">
        <v>0.1</v>
      </c>
      <c r="L222" s="89">
        <v>9.5</v>
      </c>
      <c r="M222" s="89"/>
      <c r="N222" s="1"/>
      <c r="O222" s="89"/>
      <c r="P222" s="89"/>
      <c r="R222" s="89"/>
      <c r="S222" s="89">
        <f t="shared" si="44"/>
        <v>37.335</v>
      </c>
    </row>
    <row r="223" spans="1:19" ht="12.75" outlineLevel="2">
      <c r="A223" s="88" t="s">
        <v>589</v>
      </c>
      <c r="B223" s="88" t="s">
        <v>505</v>
      </c>
      <c r="C223" s="88" t="s">
        <v>516</v>
      </c>
      <c r="D223" s="88" t="s">
        <v>590</v>
      </c>
      <c r="E223" s="88" t="s">
        <v>123</v>
      </c>
      <c r="F223" s="88" t="s">
        <v>588</v>
      </c>
      <c r="G223" s="88" t="s">
        <v>8</v>
      </c>
      <c r="H223" s="88" t="s">
        <v>9</v>
      </c>
      <c r="I223" s="2">
        <v>2</v>
      </c>
      <c r="J223" s="89">
        <v>14.26</v>
      </c>
      <c r="K223" s="1"/>
      <c r="L223" s="89">
        <v>0</v>
      </c>
      <c r="M223" s="89"/>
      <c r="N223" s="1"/>
      <c r="O223" s="89"/>
      <c r="P223" s="89"/>
      <c r="R223" s="89"/>
      <c r="S223" s="89">
        <f t="shared" si="44"/>
        <v>14.26</v>
      </c>
    </row>
    <row r="224" spans="1:19" ht="12.75" outlineLevel="2">
      <c r="A224" s="88" t="s">
        <v>589</v>
      </c>
      <c r="B224" s="88" t="s">
        <v>505</v>
      </c>
      <c r="C224" s="88" t="s">
        <v>516</v>
      </c>
      <c r="D224" s="88" t="s">
        <v>590</v>
      </c>
      <c r="E224" s="88" t="s">
        <v>123</v>
      </c>
      <c r="F224" s="88" t="s">
        <v>588</v>
      </c>
      <c r="G224" s="88" t="s">
        <v>22</v>
      </c>
      <c r="H224" s="88" t="s">
        <v>23</v>
      </c>
      <c r="I224" s="90"/>
      <c r="J224" s="89"/>
      <c r="L224" s="89"/>
      <c r="M224" s="89"/>
      <c r="N224" s="1"/>
      <c r="O224" s="89"/>
      <c r="P224" s="89">
        <v>105</v>
      </c>
      <c r="R224" s="89"/>
      <c r="S224" s="89">
        <f t="shared" si="44"/>
        <v>105</v>
      </c>
    </row>
    <row r="225" spans="1:19" ht="12.75" outlineLevel="2">
      <c r="A225" s="88" t="s">
        <v>589</v>
      </c>
      <c r="B225" s="88" t="s">
        <v>505</v>
      </c>
      <c r="C225" s="88" t="s">
        <v>516</v>
      </c>
      <c r="D225" s="88" t="s">
        <v>590</v>
      </c>
      <c r="E225" s="88" t="s">
        <v>123</v>
      </c>
      <c r="F225" s="88" t="s">
        <v>588</v>
      </c>
      <c r="G225" s="88" t="s">
        <v>22</v>
      </c>
      <c r="H225" s="88" t="s">
        <v>62</v>
      </c>
      <c r="I225" s="2"/>
      <c r="J225" s="89"/>
      <c r="K225" s="1"/>
      <c r="L225" s="89"/>
      <c r="M225" s="89"/>
      <c r="N225" s="1">
        <v>1.25</v>
      </c>
      <c r="O225" s="89">
        <f>+$O$1*N225</f>
        <v>90</v>
      </c>
      <c r="P225" s="89"/>
      <c r="R225" s="89"/>
      <c r="S225" s="89">
        <f t="shared" si="44"/>
        <v>90</v>
      </c>
    </row>
    <row r="226" spans="1:19" ht="12.75" outlineLevel="1">
      <c r="A226" s="114" t="s">
        <v>1168</v>
      </c>
      <c r="B226" s="115"/>
      <c r="C226" s="115"/>
      <c r="D226" s="115"/>
      <c r="E226" s="115"/>
      <c r="F226" s="115"/>
      <c r="G226" s="115"/>
      <c r="H226" s="115"/>
      <c r="I226" s="116">
        <f>SUBTOTAL(9,I219:I225)</f>
        <v>321</v>
      </c>
      <c r="J226" s="104">
        <f>SUBTOTAL(9,J219:J225)</f>
        <v>543.585</v>
      </c>
      <c r="K226" s="103"/>
      <c r="L226" s="104">
        <f aca="true" t="shared" si="45" ref="L226:S226">SUBTOTAL(9,L219:L225)</f>
        <v>22.939999999999998</v>
      </c>
      <c r="M226" s="104">
        <f t="shared" si="45"/>
        <v>0</v>
      </c>
      <c r="N226" s="103">
        <f t="shared" si="45"/>
        <v>1.25</v>
      </c>
      <c r="O226" s="104">
        <f t="shared" si="45"/>
        <v>90</v>
      </c>
      <c r="P226" s="104">
        <f t="shared" si="45"/>
        <v>105</v>
      </c>
      <c r="Q226" s="103">
        <f t="shared" si="45"/>
        <v>0</v>
      </c>
      <c r="R226" s="104">
        <f t="shared" si="45"/>
        <v>0</v>
      </c>
      <c r="S226" s="104">
        <f t="shared" si="45"/>
        <v>761.5250000000001</v>
      </c>
    </row>
    <row r="227" spans="1:19" ht="12.75" outlineLevel="2">
      <c r="A227" s="88" t="s">
        <v>593</v>
      </c>
      <c r="B227" s="88" t="s">
        <v>505</v>
      </c>
      <c r="C227" s="88" t="s">
        <v>516</v>
      </c>
      <c r="D227" s="88" t="s">
        <v>594</v>
      </c>
      <c r="E227" s="88" t="s">
        <v>42</v>
      </c>
      <c r="F227" s="88" t="s">
        <v>588</v>
      </c>
      <c r="G227" s="88" t="s">
        <v>8</v>
      </c>
      <c r="H227" s="88" t="s">
        <v>18</v>
      </c>
      <c r="I227" s="2">
        <v>12</v>
      </c>
      <c r="J227" s="89">
        <v>7.8</v>
      </c>
      <c r="K227" s="1">
        <v>0.06</v>
      </c>
      <c r="L227" s="89">
        <v>0.72</v>
      </c>
      <c r="M227" s="89"/>
      <c r="N227" s="1"/>
      <c r="O227" s="89"/>
      <c r="P227" s="89"/>
      <c r="R227" s="89"/>
      <c r="S227" s="89">
        <f>+R227+P227+O227+M227+L227+J227</f>
        <v>8.52</v>
      </c>
    </row>
    <row r="228" spans="1:19" ht="12.75" outlineLevel="2">
      <c r="A228" s="88" t="s">
        <v>593</v>
      </c>
      <c r="B228" s="88" t="s">
        <v>505</v>
      </c>
      <c r="C228" s="88" t="s">
        <v>516</v>
      </c>
      <c r="D228" s="88" t="s">
        <v>594</v>
      </c>
      <c r="E228" s="88" t="s">
        <v>42</v>
      </c>
      <c r="F228" s="88" t="s">
        <v>588</v>
      </c>
      <c r="G228" s="88" t="s">
        <v>22</v>
      </c>
      <c r="H228" s="88" t="s">
        <v>23</v>
      </c>
      <c r="I228" s="90"/>
      <c r="J228" s="89"/>
      <c r="L228" s="89"/>
      <c r="M228" s="89"/>
      <c r="N228" s="1"/>
      <c r="O228" s="89"/>
      <c r="P228" s="89">
        <v>15</v>
      </c>
      <c r="R228" s="89"/>
      <c r="S228" s="89">
        <f>+R228+P228+O228+M228+L228+J228</f>
        <v>15</v>
      </c>
    </row>
    <row r="229" spans="1:19" ht="12.75" outlineLevel="2">
      <c r="A229" s="88" t="s">
        <v>593</v>
      </c>
      <c r="B229" s="88" t="s">
        <v>505</v>
      </c>
      <c r="C229" s="88" t="s">
        <v>516</v>
      </c>
      <c r="D229" s="88" t="s">
        <v>594</v>
      </c>
      <c r="E229" s="88" t="s">
        <v>42</v>
      </c>
      <c r="F229" s="88" t="s">
        <v>588</v>
      </c>
      <c r="G229" s="88" t="s">
        <v>22</v>
      </c>
      <c r="H229" s="88" t="s">
        <v>62</v>
      </c>
      <c r="I229" s="2"/>
      <c r="J229" s="89"/>
      <c r="K229" s="1"/>
      <c r="L229" s="89"/>
      <c r="M229" s="89"/>
      <c r="N229" s="1">
        <v>1</v>
      </c>
      <c r="O229" s="89">
        <f>+$O$1*N229</f>
        <v>72</v>
      </c>
      <c r="P229" s="89"/>
      <c r="R229" s="89"/>
      <c r="S229" s="89">
        <f>+R229+P229+O229+M229+L229+J229</f>
        <v>72</v>
      </c>
    </row>
    <row r="230" spans="1:19" ht="12.75" outlineLevel="1">
      <c r="A230" s="114" t="s">
        <v>1284</v>
      </c>
      <c r="B230" s="115"/>
      <c r="C230" s="115"/>
      <c r="D230" s="115"/>
      <c r="E230" s="115"/>
      <c r="F230" s="115"/>
      <c r="G230" s="115"/>
      <c r="H230" s="115"/>
      <c r="I230" s="116">
        <f>SUBTOTAL(9,I227:I229)</f>
        <v>12</v>
      </c>
      <c r="J230" s="104">
        <f>SUBTOTAL(9,J227:J229)</f>
        <v>7.8</v>
      </c>
      <c r="K230" s="103"/>
      <c r="L230" s="104">
        <f aca="true" t="shared" si="46" ref="L230:S230">SUBTOTAL(9,L227:L229)</f>
        <v>0.72</v>
      </c>
      <c r="M230" s="104">
        <f t="shared" si="46"/>
        <v>0</v>
      </c>
      <c r="N230" s="103">
        <f t="shared" si="46"/>
        <v>1</v>
      </c>
      <c r="O230" s="104">
        <f t="shared" si="46"/>
        <v>72</v>
      </c>
      <c r="P230" s="104">
        <f t="shared" si="46"/>
        <v>15</v>
      </c>
      <c r="Q230" s="103">
        <f t="shared" si="46"/>
        <v>0</v>
      </c>
      <c r="R230" s="104">
        <f t="shared" si="46"/>
        <v>0</v>
      </c>
      <c r="S230" s="104">
        <f t="shared" si="46"/>
        <v>95.52</v>
      </c>
    </row>
    <row r="231" spans="1:19" ht="12.75" outlineLevel="2">
      <c r="A231" s="88" t="s">
        <v>519</v>
      </c>
      <c r="B231" s="88" t="s">
        <v>505</v>
      </c>
      <c r="C231" s="88" t="s">
        <v>516</v>
      </c>
      <c r="D231" s="88" t="s">
        <v>520</v>
      </c>
      <c r="E231" s="88" t="s">
        <v>123</v>
      </c>
      <c r="F231" s="88" t="s">
        <v>521</v>
      </c>
      <c r="G231" s="88" t="s">
        <v>8</v>
      </c>
      <c r="H231" s="88" t="s">
        <v>28</v>
      </c>
      <c r="I231" s="2">
        <v>5</v>
      </c>
      <c r="J231" s="89">
        <v>5.36</v>
      </c>
      <c r="K231" s="1">
        <v>0.06</v>
      </c>
      <c r="L231" s="89">
        <v>0.3</v>
      </c>
      <c r="M231" s="89"/>
      <c r="N231" s="1"/>
      <c r="O231" s="89"/>
      <c r="P231" s="89"/>
      <c r="Q231" s="1"/>
      <c r="R231" s="89"/>
      <c r="S231" s="89">
        <f aca="true" t="shared" si="47" ref="S231:S240">+R231+P231+O231+M231+L231+J231</f>
        <v>5.66</v>
      </c>
    </row>
    <row r="232" spans="1:19" ht="12.75" outlineLevel="2">
      <c r="A232" s="88" t="s">
        <v>519</v>
      </c>
      <c r="B232" s="88" t="s">
        <v>505</v>
      </c>
      <c r="C232" s="88" t="s">
        <v>516</v>
      </c>
      <c r="D232" s="88" t="s">
        <v>520</v>
      </c>
      <c r="E232" s="88" t="s">
        <v>123</v>
      </c>
      <c r="F232" s="88" t="s">
        <v>521</v>
      </c>
      <c r="G232" s="88" t="s">
        <v>8</v>
      </c>
      <c r="H232" s="88" t="s">
        <v>16</v>
      </c>
      <c r="I232" s="2">
        <v>146</v>
      </c>
      <c r="J232" s="89">
        <v>58.55</v>
      </c>
      <c r="K232" s="1">
        <v>0.06</v>
      </c>
      <c r="L232" s="89">
        <v>8.76</v>
      </c>
      <c r="M232" s="89"/>
      <c r="N232" s="1"/>
      <c r="O232" s="89"/>
      <c r="P232" s="89"/>
      <c r="Q232" s="1"/>
      <c r="R232" s="89"/>
      <c r="S232" s="89">
        <f t="shared" si="47"/>
        <v>67.31</v>
      </c>
    </row>
    <row r="233" spans="1:19" ht="12.75" outlineLevel="2">
      <c r="A233" s="88" t="s">
        <v>519</v>
      </c>
      <c r="B233" s="88" t="s">
        <v>505</v>
      </c>
      <c r="C233" s="88" t="s">
        <v>516</v>
      </c>
      <c r="D233" s="88" t="s">
        <v>520</v>
      </c>
      <c r="E233" s="88" t="s">
        <v>123</v>
      </c>
      <c r="F233" s="88" t="s">
        <v>521</v>
      </c>
      <c r="G233" s="88" t="s">
        <v>8</v>
      </c>
      <c r="H233" s="88" t="s">
        <v>18</v>
      </c>
      <c r="I233" s="2">
        <v>152</v>
      </c>
      <c r="J233" s="89">
        <v>62.94</v>
      </c>
      <c r="K233" s="1">
        <v>0.06</v>
      </c>
      <c r="L233" s="89">
        <v>9.12</v>
      </c>
      <c r="M233" s="89"/>
      <c r="N233" s="1"/>
      <c r="O233" s="89"/>
      <c r="P233" s="89"/>
      <c r="Q233" s="1"/>
      <c r="R233" s="89"/>
      <c r="S233" s="89">
        <f t="shared" si="47"/>
        <v>72.06</v>
      </c>
    </row>
    <row r="234" spans="1:19" ht="12.75" outlineLevel="2">
      <c r="A234" s="88" t="s">
        <v>519</v>
      </c>
      <c r="B234" s="88" t="s">
        <v>505</v>
      </c>
      <c r="C234" s="88" t="s">
        <v>516</v>
      </c>
      <c r="D234" s="88" t="s">
        <v>520</v>
      </c>
      <c r="E234" s="88" t="s">
        <v>123</v>
      </c>
      <c r="F234" s="88" t="s">
        <v>521</v>
      </c>
      <c r="G234" s="88" t="s">
        <v>8</v>
      </c>
      <c r="H234" s="88" t="s">
        <v>19</v>
      </c>
      <c r="I234" s="2">
        <v>1127</v>
      </c>
      <c r="J234" s="89">
        <v>539.172</v>
      </c>
      <c r="K234" s="1">
        <v>0.06</v>
      </c>
      <c r="L234" s="89">
        <v>67.62</v>
      </c>
      <c r="M234" s="89"/>
      <c r="N234" s="1"/>
      <c r="O234" s="89"/>
      <c r="P234" s="89"/>
      <c r="Q234" s="1"/>
      <c r="R234" s="89"/>
      <c r="S234" s="89">
        <f t="shared" si="47"/>
        <v>606.792</v>
      </c>
    </row>
    <row r="235" spans="1:19" ht="12.75" outlineLevel="2">
      <c r="A235" s="88" t="s">
        <v>519</v>
      </c>
      <c r="B235" s="88" t="s">
        <v>505</v>
      </c>
      <c r="C235" s="88" t="s">
        <v>516</v>
      </c>
      <c r="D235" s="88" t="s">
        <v>520</v>
      </c>
      <c r="E235" s="88" t="s">
        <v>123</v>
      </c>
      <c r="F235" s="88" t="s">
        <v>521</v>
      </c>
      <c r="G235" s="88" t="s">
        <v>8</v>
      </c>
      <c r="H235" s="88" t="s">
        <v>31</v>
      </c>
      <c r="I235" s="2">
        <v>34</v>
      </c>
      <c r="J235" s="89">
        <v>10.35</v>
      </c>
      <c r="K235" s="1">
        <v>0.1</v>
      </c>
      <c r="L235" s="89">
        <v>3.4</v>
      </c>
      <c r="M235" s="89"/>
      <c r="N235" s="1"/>
      <c r="O235" s="89"/>
      <c r="P235" s="89"/>
      <c r="Q235" s="1"/>
      <c r="R235" s="89"/>
      <c r="S235" s="89">
        <f t="shared" si="47"/>
        <v>13.75</v>
      </c>
    </row>
    <row r="236" spans="1:19" ht="12.75" outlineLevel="2">
      <c r="A236" s="88" t="s">
        <v>519</v>
      </c>
      <c r="B236" s="88" t="s">
        <v>505</v>
      </c>
      <c r="C236" s="88" t="s">
        <v>516</v>
      </c>
      <c r="D236" s="88" t="s">
        <v>520</v>
      </c>
      <c r="E236" s="88" t="s">
        <v>123</v>
      </c>
      <c r="F236" s="88" t="s">
        <v>521</v>
      </c>
      <c r="G236" s="88" t="s">
        <v>8</v>
      </c>
      <c r="H236" s="88" t="s">
        <v>53</v>
      </c>
      <c r="I236" s="2">
        <v>29</v>
      </c>
      <c r="J236" s="89">
        <v>6.96</v>
      </c>
      <c r="K236" s="1">
        <v>0.06</v>
      </c>
      <c r="L236" s="89">
        <v>1.74</v>
      </c>
      <c r="M236" s="89"/>
      <c r="N236" s="1"/>
      <c r="O236" s="89"/>
      <c r="P236" s="89"/>
      <c r="Q236" s="1"/>
      <c r="R236" s="89"/>
      <c r="S236" s="89">
        <f t="shared" si="47"/>
        <v>8.7</v>
      </c>
    </row>
    <row r="237" spans="1:19" ht="12.75" outlineLevel="2">
      <c r="A237" s="88" t="s">
        <v>519</v>
      </c>
      <c r="B237" s="88" t="s">
        <v>505</v>
      </c>
      <c r="C237" s="88" t="s">
        <v>516</v>
      </c>
      <c r="D237" s="88" t="s">
        <v>520</v>
      </c>
      <c r="E237" s="88" t="s">
        <v>123</v>
      </c>
      <c r="F237" s="88" t="s">
        <v>521</v>
      </c>
      <c r="G237" s="88" t="s">
        <v>8</v>
      </c>
      <c r="H237" s="88" t="s">
        <v>54</v>
      </c>
      <c r="I237" s="2">
        <v>48</v>
      </c>
      <c r="J237" s="89">
        <v>11.6</v>
      </c>
      <c r="K237" s="1">
        <v>0.06</v>
      </c>
      <c r="L237" s="89">
        <v>2.88</v>
      </c>
      <c r="M237" s="89"/>
      <c r="N237" s="1"/>
      <c r="O237" s="89"/>
      <c r="P237" s="89"/>
      <c r="Q237" s="1"/>
      <c r="R237" s="89"/>
      <c r="S237" s="89">
        <f t="shared" si="47"/>
        <v>14.48</v>
      </c>
    </row>
    <row r="238" spans="1:19" ht="12.75" outlineLevel="2">
      <c r="A238" s="88" t="s">
        <v>519</v>
      </c>
      <c r="B238" s="88" t="s">
        <v>505</v>
      </c>
      <c r="C238" s="88" t="s">
        <v>516</v>
      </c>
      <c r="D238" s="88" t="s">
        <v>520</v>
      </c>
      <c r="E238" s="88" t="s">
        <v>123</v>
      </c>
      <c r="F238" s="88" t="s">
        <v>521</v>
      </c>
      <c r="G238" s="88" t="s">
        <v>8</v>
      </c>
      <c r="H238" s="88" t="s">
        <v>21</v>
      </c>
      <c r="I238" s="2">
        <v>118</v>
      </c>
      <c r="J238" s="89">
        <v>34.59</v>
      </c>
      <c r="K238" s="1">
        <v>0.1</v>
      </c>
      <c r="L238" s="89">
        <v>11.8</v>
      </c>
      <c r="M238" s="89"/>
      <c r="N238" s="1"/>
      <c r="O238" s="89"/>
      <c r="P238" s="89"/>
      <c r="Q238" s="1"/>
      <c r="R238" s="89"/>
      <c r="S238" s="89">
        <f t="shared" si="47"/>
        <v>46.39</v>
      </c>
    </row>
    <row r="239" spans="1:19" ht="12.75" outlineLevel="2">
      <c r="A239" s="88" t="s">
        <v>519</v>
      </c>
      <c r="B239" s="88" t="s">
        <v>505</v>
      </c>
      <c r="C239" s="88" t="s">
        <v>516</v>
      </c>
      <c r="D239" s="88" t="s">
        <v>520</v>
      </c>
      <c r="E239" s="88" t="s">
        <v>123</v>
      </c>
      <c r="F239" s="88" t="s">
        <v>521</v>
      </c>
      <c r="G239" s="88" t="s">
        <v>22</v>
      </c>
      <c r="H239" s="88" t="s">
        <v>23</v>
      </c>
      <c r="I239" s="90"/>
      <c r="J239" s="89"/>
      <c r="L239" s="89"/>
      <c r="M239" s="89"/>
      <c r="N239" s="1"/>
      <c r="O239" s="89"/>
      <c r="P239" s="89">
        <v>180</v>
      </c>
      <c r="Q239" s="1"/>
      <c r="R239" s="89"/>
      <c r="S239" s="89">
        <f t="shared" si="47"/>
        <v>180</v>
      </c>
    </row>
    <row r="240" spans="1:20" ht="12.75" outlineLevel="2">
      <c r="A240" s="88" t="s">
        <v>519</v>
      </c>
      <c r="B240" s="88" t="s">
        <v>505</v>
      </c>
      <c r="C240" s="88" t="s">
        <v>516</v>
      </c>
      <c r="D240" s="88" t="s">
        <v>520</v>
      </c>
      <c r="E240" s="88" t="s">
        <v>123</v>
      </c>
      <c r="F240" s="88" t="s">
        <v>521</v>
      </c>
      <c r="G240" s="88" t="s">
        <v>22</v>
      </c>
      <c r="H240" s="88" t="s">
        <v>24</v>
      </c>
      <c r="I240" s="2"/>
      <c r="J240" s="89"/>
      <c r="K240" s="1"/>
      <c r="L240" s="89"/>
      <c r="M240" s="89"/>
      <c r="N240" s="1"/>
      <c r="O240" s="89"/>
      <c r="P240" s="89"/>
      <c r="Q240" s="1">
        <v>1</v>
      </c>
      <c r="R240" s="89">
        <f>+$R$1*Q240</f>
        <v>3135</v>
      </c>
      <c r="S240" s="89">
        <f t="shared" si="47"/>
        <v>3135</v>
      </c>
      <c r="T240" s="88" t="s">
        <v>522</v>
      </c>
    </row>
    <row r="241" spans="1:19" ht="12.75" outlineLevel="1">
      <c r="A241" s="114" t="s">
        <v>1094</v>
      </c>
      <c r="B241" s="115"/>
      <c r="C241" s="115"/>
      <c r="D241" s="115"/>
      <c r="E241" s="115"/>
      <c r="F241" s="115"/>
      <c r="G241" s="115"/>
      <c r="H241" s="115"/>
      <c r="I241" s="116">
        <f>SUBTOTAL(9,I231:I240)</f>
        <v>1659</v>
      </c>
      <c r="J241" s="104">
        <f>SUBTOTAL(9,J231:J240)</f>
        <v>729.5220000000002</v>
      </c>
      <c r="K241" s="103"/>
      <c r="L241" s="104">
        <f aca="true" t="shared" si="48" ref="L241:S241">SUBTOTAL(9,L231:L240)</f>
        <v>105.62</v>
      </c>
      <c r="M241" s="104">
        <f t="shared" si="48"/>
        <v>0</v>
      </c>
      <c r="N241" s="103">
        <f t="shared" si="48"/>
        <v>0</v>
      </c>
      <c r="O241" s="104">
        <f t="shared" si="48"/>
        <v>0</v>
      </c>
      <c r="P241" s="104">
        <f t="shared" si="48"/>
        <v>180</v>
      </c>
      <c r="Q241" s="103">
        <f t="shared" si="48"/>
        <v>1</v>
      </c>
      <c r="R241" s="104">
        <f t="shared" si="48"/>
        <v>3135</v>
      </c>
      <c r="S241" s="104">
        <f t="shared" si="48"/>
        <v>4150.142</v>
      </c>
    </row>
    <row r="242" spans="1:19" ht="12.75" outlineLevel="2">
      <c r="A242" s="88" t="s">
        <v>544</v>
      </c>
      <c r="B242" s="88" t="s">
        <v>505</v>
      </c>
      <c r="C242" s="88" t="s">
        <v>516</v>
      </c>
      <c r="D242" s="88" t="s">
        <v>545</v>
      </c>
      <c r="E242" s="88" t="s">
        <v>123</v>
      </c>
      <c r="F242" s="88" t="s">
        <v>546</v>
      </c>
      <c r="G242" s="88" t="s">
        <v>8</v>
      </c>
      <c r="H242" s="88" t="s">
        <v>28</v>
      </c>
      <c r="I242" s="2">
        <v>3</v>
      </c>
      <c r="J242" s="89">
        <v>3.25</v>
      </c>
      <c r="K242" s="1">
        <v>0.06</v>
      </c>
      <c r="L242" s="89">
        <v>0.18</v>
      </c>
      <c r="M242" s="89"/>
      <c r="N242" s="1"/>
      <c r="O242" s="89"/>
      <c r="P242" s="89"/>
      <c r="R242" s="89"/>
      <c r="S242" s="89">
        <f aca="true" t="shared" si="49" ref="S242:S248">+R242+P242+O242+M242+L242+J242</f>
        <v>3.43</v>
      </c>
    </row>
    <row r="243" spans="1:19" ht="12.75" outlineLevel="2">
      <c r="A243" s="88" t="s">
        <v>544</v>
      </c>
      <c r="B243" s="88" t="s">
        <v>505</v>
      </c>
      <c r="C243" s="88" t="s">
        <v>516</v>
      </c>
      <c r="D243" s="88" t="s">
        <v>545</v>
      </c>
      <c r="E243" s="88" t="s">
        <v>123</v>
      </c>
      <c r="F243" s="88" t="s">
        <v>546</v>
      </c>
      <c r="G243" s="88" t="s">
        <v>8</v>
      </c>
      <c r="H243" s="88" t="s">
        <v>16</v>
      </c>
      <c r="I243" s="2">
        <v>20</v>
      </c>
      <c r="J243" s="89">
        <v>8.54</v>
      </c>
      <c r="K243" s="1">
        <v>0.06</v>
      </c>
      <c r="L243" s="89">
        <v>1.2</v>
      </c>
      <c r="M243" s="89"/>
      <c r="N243" s="1"/>
      <c r="O243" s="89"/>
      <c r="P243" s="89"/>
      <c r="R243" s="89"/>
      <c r="S243" s="89">
        <f t="shared" si="49"/>
        <v>9.739999999999998</v>
      </c>
    </row>
    <row r="244" spans="1:19" ht="12.75" outlineLevel="2">
      <c r="A244" s="88" t="s">
        <v>544</v>
      </c>
      <c r="B244" s="88" t="s">
        <v>505</v>
      </c>
      <c r="C244" s="88" t="s">
        <v>516</v>
      </c>
      <c r="D244" s="88" t="s">
        <v>545</v>
      </c>
      <c r="E244" s="88" t="s">
        <v>123</v>
      </c>
      <c r="F244" s="88" t="s">
        <v>546</v>
      </c>
      <c r="G244" s="88" t="s">
        <v>8</v>
      </c>
      <c r="H244" s="88" t="s">
        <v>18</v>
      </c>
      <c r="I244" s="2">
        <v>51</v>
      </c>
      <c r="J244" s="89">
        <v>21.81</v>
      </c>
      <c r="K244" s="1">
        <v>0.06</v>
      </c>
      <c r="L244" s="89">
        <v>3.06</v>
      </c>
      <c r="M244" s="89"/>
      <c r="N244" s="1"/>
      <c r="O244" s="89"/>
      <c r="P244" s="89"/>
      <c r="R244" s="89"/>
      <c r="S244" s="89">
        <f t="shared" si="49"/>
        <v>24.869999999999997</v>
      </c>
    </row>
    <row r="245" spans="1:19" ht="12.75" outlineLevel="2">
      <c r="A245" s="88" t="s">
        <v>544</v>
      </c>
      <c r="B245" s="88" t="s">
        <v>505</v>
      </c>
      <c r="C245" s="88" t="s">
        <v>516</v>
      </c>
      <c r="D245" s="88" t="s">
        <v>545</v>
      </c>
      <c r="E245" s="88" t="s">
        <v>123</v>
      </c>
      <c r="F245" s="88" t="s">
        <v>546</v>
      </c>
      <c r="G245" s="88" t="s">
        <v>8</v>
      </c>
      <c r="H245" s="88" t="s">
        <v>19</v>
      </c>
      <c r="I245" s="2">
        <v>92</v>
      </c>
      <c r="J245" s="89">
        <v>47.05</v>
      </c>
      <c r="K245" s="1">
        <v>0.06</v>
      </c>
      <c r="L245" s="89">
        <v>5.52</v>
      </c>
      <c r="M245" s="89"/>
      <c r="N245" s="1"/>
      <c r="O245" s="89"/>
      <c r="P245" s="89"/>
      <c r="R245" s="89"/>
      <c r="S245" s="89">
        <f t="shared" si="49"/>
        <v>52.56999999999999</v>
      </c>
    </row>
    <row r="246" spans="1:19" ht="12.75" outlineLevel="2">
      <c r="A246" s="88" t="s">
        <v>544</v>
      </c>
      <c r="B246" s="88" t="s">
        <v>505</v>
      </c>
      <c r="C246" s="88" t="s">
        <v>516</v>
      </c>
      <c r="D246" s="88" t="s">
        <v>545</v>
      </c>
      <c r="E246" s="88" t="s">
        <v>123</v>
      </c>
      <c r="F246" s="88" t="s">
        <v>546</v>
      </c>
      <c r="G246" s="88" t="s">
        <v>8</v>
      </c>
      <c r="H246" s="88" t="s">
        <v>31</v>
      </c>
      <c r="I246" s="2">
        <v>23</v>
      </c>
      <c r="J246" s="89">
        <v>7.173</v>
      </c>
      <c r="K246" s="1">
        <v>0.1</v>
      </c>
      <c r="L246" s="89">
        <v>2.3</v>
      </c>
      <c r="M246" s="89"/>
      <c r="N246" s="1"/>
      <c r="O246" s="89"/>
      <c r="P246" s="89"/>
      <c r="R246" s="89"/>
      <c r="S246" s="89">
        <f t="shared" si="49"/>
        <v>9.472999999999999</v>
      </c>
    </row>
    <row r="247" spans="1:19" ht="12.75" outlineLevel="2">
      <c r="A247" s="88" t="s">
        <v>544</v>
      </c>
      <c r="B247" s="88" t="s">
        <v>505</v>
      </c>
      <c r="C247" s="88" t="s">
        <v>516</v>
      </c>
      <c r="D247" s="88" t="s">
        <v>545</v>
      </c>
      <c r="E247" s="88" t="s">
        <v>123</v>
      </c>
      <c r="F247" s="88" t="s">
        <v>546</v>
      </c>
      <c r="G247" s="88" t="s">
        <v>8</v>
      </c>
      <c r="H247" s="88" t="s">
        <v>21</v>
      </c>
      <c r="I247" s="2">
        <v>11</v>
      </c>
      <c r="J247" s="89">
        <v>3.28</v>
      </c>
      <c r="K247" s="1">
        <v>0.1</v>
      </c>
      <c r="L247" s="89">
        <v>1.1</v>
      </c>
      <c r="M247" s="89"/>
      <c r="N247" s="1"/>
      <c r="O247" s="89"/>
      <c r="P247" s="89"/>
      <c r="R247" s="89"/>
      <c r="S247" s="89">
        <f t="shared" si="49"/>
        <v>4.38</v>
      </c>
    </row>
    <row r="248" spans="1:19" ht="12.75" outlineLevel="2">
      <c r="A248" s="88" t="s">
        <v>544</v>
      </c>
      <c r="B248" s="88" t="s">
        <v>505</v>
      </c>
      <c r="C248" s="88" t="s">
        <v>516</v>
      </c>
      <c r="D248" s="88" t="s">
        <v>545</v>
      </c>
      <c r="E248" s="88" t="s">
        <v>123</v>
      </c>
      <c r="F248" s="88" t="s">
        <v>546</v>
      </c>
      <c r="G248" s="88" t="s">
        <v>22</v>
      </c>
      <c r="H248" s="88" t="s">
        <v>23</v>
      </c>
      <c r="I248" s="90"/>
      <c r="J248" s="89"/>
      <c r="L248" s="89"/>
      <c r="M248" s="89"/>
      <c r="N248" s="1"/>
      <c r="O248" s="89"/>
      <c r="P248" s="89">
        <v>180</v>
      </c>
      <c r="R248" s="89"/>
      <c r="S248" s="89">
        <f t="shared" si="49"/>
        <v>180</v>
      </c>
    </row>
    <row r="249" spans="1:19" ht="12.75" outlineLevel="1">
      <c r="A249" s="114" t="s">
        <v>1100</v>
      </c>
      <c r="B249" s="115"/>
      <c r="C249" s="115"/>
      <c r="D249" s="115"/>
      <c r="E249" s="115"/>
      <c r="F249" s="115"/>
      <c r="G249" s="115"/>
      <c r="H249" s="115"/>
      <c r="I249" s="116">
        <f>SUBTOTAL(9,I242:I248)</f>
        <v>200</v>
      </c>
      <c r="J249" s="104">
        <f>SUBTOTAL(9,J242:J248)</f>
        <v>91.103</v>
      </c>
      <c r="K249" s="103"/>
      <c r="L249" s="104">
        <f aca="true" t="shared" si="50" ref="L249:S249">SUBTOTAL(9,L242:L248)</f>
        <v>13.359999999999998</v>
      </c>
      <c r="M249" s="104">
        <f t="shared" si="50"/>
        <v>0</v>
      </c>
      <c r="N249" s="103">
        <f t="shared" si="50"/>
        <v>0</v>
      </c>
      <c r="O249" s="104">
        <f t="shared" si="50"/>
        <v>0</v>
      </c>
      <c r="P249" s="104">
        <f t="shared" si="50"/>
        <v>180</v>
      </c>
      <c r="Q249" s="103">
        <f t="shared" si="50"/>
        <v>0</v>
      </c>
      <c r="R249" s="104">
        <f t="shared" si="50"/>
        <v>0</v>
      </c>
      <c r="S249" s="104">
        <f t="shared" si="50"/>
        <v>284.46299999999997</v>
      </c>
    </row>
    <row r="250" spans="1:19" ht="12.75" outlineLevel="2">
      <c r="A250" s="88" t="s">
        <v>561</v>
      </c>
      <c r="B250" s="88" t="s">
        <v>505</v>
      </c>
      <c r="C250" s="88" t="s">
        <v>516</v>
      </c>
      <c r="D250" s="88" t="s">
        <v>562</v>
      </c>
      <c r="E250" s="88" t="s">
        <v>123</v>
      </c>
      <c r="F250" s="88" t="s">
        <v>563</v>
      </c>
      <c r="G250" s="88" t="s">
        <v>8</v>
      </c>
      <c r="H250" s="88" t="s">
        <v>19</v>
      </c>
      <c r="I250" s="2">
        <v>10</v>
      </c>
      <c r="J250" s="89">
        <v>5.38</v>
      </c>
      <c r="K250" s="1">
        <v>0.06</v>
      </c>
      <c r="L250" s="89">
        <v>0.6</v>
      </c>
      <c r="M250" s="89"/>
      <c r="N250" s="1"/>
      <c r="O250" s="89"/>
      <c r="P250" s="89"/>
      <c r="Q250" s="1"/>
      <c r="R250" s="89"/>
      <c r="S250" s="89">
        <f>+R250+P250+O250+M250+L250+J250</f>
        <v>5.9799999999999995</v>
      </c>
    </row>
    <row r="251" spans="1:19" ht="12.75" outlineLevel="2">
      <c r="A251" s="88" t="s">
        <v>561</v>
      </c>
      <c r="B251" s="88" t="s">
        <v>505</v>
      </c>
      <c r="C251" s="88" t="s">
        <v>516</v>
      </c>
      <c r="D251" s="88" t="s">
        <v>562</v>
      </c>
      <c r="E251" s="88" t="s">
        <v>123</v>
      </c>
      <c r="F251" s="88" t="s">
        <v>563</v>
      </c>
      <c r="G251" s="88" t="s">
        <v>22</v>
      </c>
      <c r="H251" s="88" t="s">
        <v>23</v>
      </c>
      <c r="I251" s="90"/>
      <c r="J251" s="89"/>
      <c r="L251" s="89"/>
      <c r="M251" s="89"/>
      <c r="N251" s="1"/>
      <c r="O251" s="89"/>
      <c r="P251" s="89">
        <v>60</v>
      </c>
      <c r="Q251" s="1"/>
      <c r="R251" s="89"/>
      <c r="S251" s="89">
        <f>+R251+P251+O251+M251+L251+J251</f>
        <v>60</v>
      </c>
    </row>
    <row r="252" spans="1:19" ht="12.75" outlineLevel="2">
      <c r="A252" s="88" t="s">
        <v>561</v>
      </c>
      <c r="B252" s="88" t="s">
        <v>505</v>
      </c>
      <c r="C252" s="88" t="s">
        <v>516</v>
      </c>
      <c r="D252" s="88" t="s">
        <v>562</v>
      </c>
      <c r="E252" s="88" t="s">
        <v>123</v>
      </c>
      <c r="F252" s="88" t="s">
        <v>563</v>
      </c>
      <c r="G252" s="88" t="s">
        <v>22</v>
      </c>
      <c r="H252" s="88" t="s">
        <v>62</v>
      </c>
      <c r="I252" s="90"/>
      <c r="J252" s="89"/>
      <c r="L252" s="89"/>
      <c r="M252" s="89"/>
      <c r="N252" s="1">
        <v>0.5</v>
      </c>
      <c r="O252" s="89">
        <f>+$O$1*N252</f>
        <v>36</v>
      </c>
      <c r="P252" s="89"/>
      <c r="Q252" s="1"/>
      <c r="R252" s="89"/>
      <c r="S252" s="89">
        <f>+R252+P252+O252+M252+L252+J252</f>
        <v>36</v>
      </c>
    </row>
    <row r="253" spans="1:20" ht="12.75" outlineLevel="2">
      <c r="A253" s="88" t="s">
        <v>561</v>
      </c>
      <c r="B253" s="88" t="s">
        <v>505</v>
      </c>
      <c r="C253" s="88" t="s">
        <v>516</v>
      </c>
      <c r="D253" s="88" t="s">
        <v>562</v>
      </c>
      <c r="E253" s="88" t="s">
        <v>123</v>
      </c>
      <c r="F253" s="88" t="s">
        <v>563</v>
      </c>
      <c r="G253" s="88" t="s">
        <v>22</v>
      </c>
      <c r="H253" s="88" t="s">
        <v>24</v>
      </c>
      <c r="I253" s="2"/>
      <c r="J253" s="89"/>
      <c r="K253" s="1"/>
      <c r="L253" s="89"/>
      <c r="M253" s="89"/>
      <c r="N253" s="1"/>
      <c r="O253" s="89"/>
      <c r="P253" s="89"/>
      <c r="Q253" s="1">
        <v>0.3</v>
      </c>
      <c r="R253" s="89">
        <f>+$R$1*Q253</f>
        <v>940.5</v>
      </c>
      <c r="S253" s="89">
        <f>+R253+P253+O253+M253+L253+J253</f>
        <v>940.5</v>
      </c>
      <c r="T253" s="88" t="s">
        <v>477</v>
      </c>
    </row>
    <row r="254" spans="1:19" ht="12.75" outlineLevel="1">
      <c r="A254" s="114" t="s">
        <v>1124</v>
      </c>
      <c r="B254" s="115"/>
      <c r="C254" s="115"/>
      <c r="D254" s="115"/>
      <c r="E254" s="115"/>
      <c r="F254" s="115"/>
      <c r="G254" s="115"/>
      <c r="H254" s="115"/>
      <c r="I254" s="116">
        <f>SUBTOTAL(9,I250:I253)</f>
        <v>10</v>
      </c>
      <c r="J254" s="104">
        <f>SUBTOTAL(9,J250:J253)</f>
        <v>5.38</v>
      </c>
      <c r="K254" s="103"/>
      <c r="L254" s="104">
        <f aca="true" t="shared" si="51" ref="L254:S254">SUBTOTAL(9,L250:L253)</f>
        <v>0.6</v>
      </c>
      <c r="M254" s="104">
        <f t="shared" si="51"/>
        <v>0</v>
      </c>
      <c r="N254" s="103">
        <f t="shared" si="51"/>
        <v>0.5</v>
      </c>
      <c r="O254" s="104">
        <f t="shared" si="51"/>
        <v>36</v>
      </c>
      <c r="P254" s="104">
        <f t="shared" si="51"/>
        <v>60</v>
      </c>
      <c r="Q254" s="103">
        <f t="shared" si="51"/>
        <v>0.3</v>
      </c>
      <c r="R254" s="104">
        <f t="shared" si="51"/>
        <v>940.5</v>
      </c>
      <c r="S254" s="104">
        <f t="shared" si="51"/>
        <v>1042.48</v>
      </c>
    </row>
    <row r="255" spans="1:19" ht="12.75" outlineLevel="2">
      <c r="A255" s="88" t="s">
        <v>567</v>
      </c>
      <c r="B255" s="88" t="s">
        <v>505</v>
      </c>
      <c r="C255" s="88" t="s">
        <v>516</v>
      </c>
      <c r="D255" s="88" t="s">
        <v>568</v>
      </c>
      <c r="E255" s="88" t="s">
        <v>123</v>
      </c>
      <c r="F255" s="88" t="s">
        <v>569</v>
      </c>
      <c r="G255" s="88" t="s">
        <v>8</v>
      </c>
      <c r="H255" s="88" t="s">
        <v>28</v>
      </c>
      <c r="I255" s="2">
        <v>8</v>
      </c>
      <c r="J255" s="89">
        <v>11.33</v>
      </c>
      <c r="K255" s="1">
        <v>0.06</v>
      </c>
      <c r="L255" s="89">
        <v>0.48</v>
      </c>
      <c r="M255" s="89"/>
      <c r="N255" s="1"/>
      <c r="O255" s="89"/>
      <c r="P255" s="89"/>
      <c r="Q255" s="1"/>
      <c r="R255" s="89"/>
      <c r="S255" s="89">
        <f aca="true" t="shared" si="52" ref="S255:S264">+R255+P255+O255+M255+L255+J255</f>
        <v>11.81</v>
      </c>
    </row>
    <row r="256" spans="1:19" ht="12.75" outlineLevel="2">
      <c r="A256" s="88" t="s">
        <v>567</v>
      </c>
      <c r="B256" s="88" t="s">
        <v>505</v>
      </c>
      <c r="C256" s="88" t="s">
        <v>516</v>
      </c>
      <c r="D256" s="88" t="s">
        <v>568</v>
      </c>
      <c r="E256" s="88" t="s">
        <v>123</v>
      </c>
      <c r="F256" s="88" t="s">
        <v>569</v>
      </c>
      <c r="G256" s="88" t="s">
        <v>8</v>
      </c>
      <c r="H256" s="88" t="s">
        <v>16</v>
      </c>
      <c r="I256" s="2">
        <v>161</v>
      </c>
      <c r="J256" s="89">
        <v>68.17</v>
      </c>
      <c r="K256" s="1">
        <v>0.06</v>
      </c>
      <c r="L256" s="89">
        <v>9.66</v>
      </c>
      <c r="M256" s="89"/>
      <c r="N256" s="1"/>
      <c r="O256" s="89"/>
      <c r="P256" s="89"/>
      <c r="Q256" s="1"/>
      <c r="R256" s="89"/>
      <c r="S256" s="89">
        <f t="shared" si="52"/>
        <v>77.83</v>
      </c>
    </row>
    <row r="257" spans="1:19" ht="12.75" outlineLevel="2">
      <c r="A257" s="88" t="s">
        <v>567</v>
      </c>
      <c r="B257" s="88" t="s">
        <v>505</v>
      </c>
      <c r="C257" s="88" t="s">
        <v>516</v>
      </c>
      <c r="D257" s="88" t="s">
        <v>568</v>
      </c>
      <c r="E257" s="88" t="s">
        <v>123</v>
      </c>
      <c r="F257" s="88" t="s">
        <v>569</v>
      </c>
      <c r="G257" s="88" t="s">
        <v>8</v>
      </c>
      <c r="H257" s="88" t="s">
        <v>18</v>
      </c>
      <c r="I257" s="2">
        <v>135</v>
      </c>
      <c r="J257" s="89">
        <v>65.91</v>
      </c>
      <c r="K257" s="1">
        <v>0.06</v>
      </c>
      <c r="L257" s="89">
        <v>8.1</v>
      </c>
      <c r="M257" s="89"/>
      <c r="N257" s="1"/>
      <c r="O257" s="89"/>
      <c r="P257" s="89"/>
      <c r="Q257" s="1"/>
      <c r="R257" s="89"/>
      <c r="S257" s="89">
        <f t="shared" si="52"/>
        <v>74.00999999999999</v>
      </c>
    </row>
    <row r="258" spans="1:19" ht="12.75" outlineLevel="2">
      <c r="A258" s="88" t="s">
        <v>567</v>
      </c>
      <c r="B258" s="88" t="s">
        <v>505</v>
      </c>
      <c r="C258" s="88" t="s">
        <v>516</v>
      </c>
      <c r="D258" s="88" t="s">
        <v>568</v>
      </c>
      <c r="E258" s="88" t="s">
        <v>123</v>
      </c>
      <c r="F258" s="88" t="s">
        <v>569</v>
      </c>
      <c r="G258" s="88" t="s">
        <v>8</v>
      </c>
      <c r="H258" s="88" t="s">
        <v>19</v>
      </c>
      <c r="I258" s="2">
        <v>1328</v>
      </c>
      <c r="J258" s="89">
        <v>800.9680000000001</v>
      </c>
      <c r="K258" s="1">
        <v>0.06</v>
      </c>
      <c r="L258" s="89">
        <v>79.68</v>
      </c>
      <c r="M258" s="89"/>
      <c r="N258" s="1"/>
      <c r="O258" s="89"/>
      <c r="P258" s="89"/>
      <c r="Q258" s="1"/>
      <c r="R258" s="89"/>
      <c r="S258" s="89">
        <f t="shared" si="52"/>
        <v>880.6480000000001</v>
      </c>
    </row>
    <row r="259" spans="1:19" ht="12.75" outlineLevel="2">
      <c r="A259" s="88" t="s">
        <v>567</v>
      </c>
      <c r="B259" s="88" t="s">
        <v>505</v>
      </c>
      <c r="C259" s="88" t="s">
        <v>516</v>
      </c>
      <c r="D259" s="88" t="s">
        <v>568</v>
      </c>
      <c r="E259" s="88" t="s">
        <v>123</v>
      </c>
      <c r="F259" s="88" t="s">
        <v>569</v>
      </c>
      <c r="G259" s="88" t="s">
        <v>8</v>
      </c>
      <c r="H259" s="88" t="s">
        <v>31</v>
      </c>
      <c r="I259" s="2">
        <v>168</v>
      </c>
      <c r="J259" s="89">
        <v>49.224</v>
      </c>
      <c r="K259" s="1">
        <v>0.1</v>
      </c>
      <c r="L259" s="89">
        <v>16.8</v>
      </c>
      <c r="M259" s="89"/>
      <c r="N259" s="1"/>
      <c r="O259" s="89"/>
      <c r="P259" s="89"/>
      <c r="Q259" s="1"/>
      <c r="R259" s="89"/>
      <c r="S259" s="89">
        <f t="shared" si="52"/>
        <v>66.024</v>
      </c>
    </row>
    <row r="260" spans="1:19" ht="12.75" outlineLevel="2">
      <c r="A260" s="88" t="s">
        <v>567</v>
      </c>
      <c r="B260" s="88" t="s">
        <v>505</v>
      </c>
      <c r="C260" s="88" t="s">
        <v>516</v>
      </c>
      <c r="D260" s="88" t="s">
        <v>568</v>
      </c>
      <c r="E260" s="88" t="s">
        <v>123</v>
      </c>
      <c r="F260" s="88" t="s">
        <v>569</v>
      </c>
      <c r="G260" s="88" t="s">
        <v>8</v>
      </c>
      <c r="H260" s="88" t="s">
        <v>54</v>
      </c>
      <c r="I260" s="2">
        <v>9</v>
      </c>
      <c r="J260" s="89">
        <v>3.51</v>
      </c>
      <c r="K260" s="1">
        <v>0.06</v>
      </c>
      <c r="L260" s="89">
        <v>0.54</v>
      </c>
      <c r="M260" s="89"/>
      <c r="N260" s="1"/>
      <c r="O260" s="89"/>
      <c r="P260" s="89"/>
      <c r="Q260" s="1"/>
      <c r="R260" s="89"/>
      <c r="S260" s="89">
        <f t="shared" si="52"/>
        <v>4.05</v>
      </c>
    </row>
    <row r="261" spans="1:19" ht="12.75" outlineLevel="2">
      <c r="A261" s="88" t="s">
        <v>567</v>
      </c>
      <c r="B261" s="88" t="s">
        <v>505</v>
      </c>
      <c r="C261" s="88" t="s">
        <v>516</v>
      </c>
      <c r="D261" s="88" t="s">
        <v>568</v>
      </c>
      <c r="E261" s="88" t="s">
        <v>123</v>
      </c>
      <c r="F261" s="88" t="s">
        <v>569</v>
      </c>
      <c r="G261" s="88" t="s">
        <v>8</v>
      </c>
      <c r="H261" s="88" t="s">
        <v>21</v>
      </c>
      <c r="I261" s="2">
        <v>2156</v>
      </c>
      <c r="J261" s="89">
        <v>638.0060000000001</v>
      </c>
      <c r="K261" s="1">
        <v>0.1</v>
      </c>
      <c r="L261" s="89">
        <v>215.6</v>
      </c>
      <c r="M261" s="89"/>
      <c r="N261" s="1"/>
      <c r="O261" s="89"/>
      <c r="P261" s="89"/>
      <c r="Q261" s="1"/>
      <c r="R261" s="89"/>
      <c r="S261" s="89">
        <f t="shared" si="52"/>
        <v>853.6060000000001</v>
      </c>
    </row>
    <row r="262" spans="1:19" ht="12.75" outlineLevel="2">
      <c r="A262" s="88" t="s">
        <v>567</v>
      </c>
      <c r="B262" s="88" t="s">
        <v>505</v>
      </c>
      <c r="C262" s="88" t="s">
        <v>516</v>
      </c>
      <c r="D262" s="88" t="s">
        <v>568</v>
      </c>
      <c r="E262" s="88" t="s">
        <v>123</v>
      </c>
      <c r="F262" s="88" t="s">
        <v>569</v>
      </c>
      <c r="G262" s="88" t="s">
        <v>22</v>
      </c>
      <c r="H262" s="88" t="s">
        <v>23</v>
      </c>
      <c r="I262" s="90"/>
      <c r="J262" s="89"/>
      <c r="L262" s="89"/>
      <c r="M262" s="89"/>
      <c r="N262" s="1"/>
      <c r="O262" s="89"/>
      <c r="P262" s="89">
        <v>180</v>
      </c>
      <c r="Q262" s="1"/>
      <c r="R262" s="89"/>
      <c r="S262" s="89">
        <f t="shared" si="52"/>
        <v>180</v>
      </c>
    </row>
    <row r="263" spans="1:19" ht="12.75" outlineLevel="2">
      <c r="A263" s="88" t="s">
        <v>567</v>
      </c>
      <c r="B263" s="88" t="s">
        <v>505</v>
      </c>
      <c r="C263" s="88" t="s">
        <v>516</v>
      </c>
      <c r="D263" s="88" t="s">
        <v>568</v>
      </c>
      <c r="E263" s="88" t="s">
        <v>123</v>
      </c>
      <c r="F263" s="88" t="s">
        <v>569</v>
      </c>
      <c r="G263" s="88" t="s">
        <v>22</v>
      </c>
      <c r="H263" s="88" t="s">
        <v>62</v>
      </c>
      <c r="I263" s="2"/>
      <c r="J263" s="89"/>
      <c r="K263" s="1"/>
      <c r="L263" s="89"/>
      <c r="M263" s="89"/>
      <c r="N263" s="1">
        <v>0.75</v>
      </c>
      <c r="O263" s="89">
        <f>+$O$1*N263</f>
        <v>54</v>
      </c>
      <c r="P263" s="89"/>
      <c r="Q263" s="1"/>
      <c r="R263" s="89"/>
      <c r="S263" s="89">
        <f t="shared" si="52"/>
        <v>54</v>
      </c>
    </row>
    <row r="264" spans="1:20" ht="12.75" outlineLevel="2">
      <c r="A264" s="88" t="s">
        <v>567</v>
      </c>
      <c r="B264" s="88" t="s">
        <v>505</v>
      </c>
      <c r="C264" s="88" t="s">
        <v>516</v>
      </c>
      <c r="D264" s="88" t="s">
        <v>568</v>
      </c>
      <c r="E264" s="88" t="s">
        <v>123</v>
      </c>
      <c r="F264" s="88" t="s">
        <v>569</v>
      </c>
      <c r="G264" s="88" t="s">
        <v>22</v>
      </c>
      <c r="H264" s="88" t="s">
        <v>24</v>
      </c>
      <c r="I264" s="2"/>
      <c r="J264" s="89"/>
      <c r="K264" s="1"/>
      <c r="L264" s="89"/>
      <c r="M264" s="89"/>
      <c r="N264" s="1"/>
      <c r="O264" s="89"/>
      <c r="P264" s="89"/>
      <c r="Q264" s="1">
        <v>0.4</v>
      </c>
      <c r="R264" s="89">
        <f>+$R$1*Q264</f>
        <v>1254</v>
      </c>
      <c r="S264" s="89">
        <f t="shared" si="52"/>
        <v>1254</v>
      </c>
      <c r="T264" s="88" t="s">
        <v>570</v>
      </c>
    </row>
    <row r="265" spans="1:19" ht="12.75" outlineLevel="1">
      <c r="A265" s="114" t="s">
        <v>1127</v>
      </c>
      <c r="B265" s="115"/>
      <c r="C265" s="115"/>
      <c r="D265" s="115"/>
      <c r="E265" s="115"/>
      <c r="F265" s="115"/>
      <c r="G265" s="115"/>
      <c r="H265" s="115"/>
      <c r="I265" s="116">
        <f>SUBTOTAL(9,I255:I264)</f>
        <v>3965</v>
      </c>
      <c r="J265" s="104">
        <f>SUBTOTAL(9,J255:J264)</f>
        <v>1637.1180000000002</v>
      </c>
      <c r="K265" s="103"/>
      <c r="L265" s="104">
        <f aca="true" t="shared" si="53" ref="L265:S265">SUBTOTAL(9,L255:L264)</f>
        <v>330.86</v>
      </c>
      <c r="M265" s="104">
        <f t="shared" si="53"/>
        <v>0</v>
      </c>
      <c r="N265" s="103">
        <f t="shared" si="53"/>
        <v>0.75</v>
      </c>
      <c r="O265" s="104">
        <f t="shared" si="53"/>
        <v>54</v>
      </c>
      <c r="P265" s="104">
        <f t="shared" si="53"/>
        <v>180</v>
      </c>
      <c r="Q265" s="103">
        <f t="shared" si="53"/>
        <v>0.4</v>
      </c>
      <c r="R265" s="104">
        <f t="shared" si="53"/>
        <v>1254</v>
      </c>
      <c r="S265" s="104">
        <f t="shared" si="53"/>
        <v>3455.978</v>
      </c>
    </row>
    <row r="266" spans="1:19" ht="12.75" outlineLevel="2">
      <c r="A266" s="88" t="s">
        <v>571</v>
      </c>
      <c r="B266" s="88" t="s">
        <v>505</v>
      </c>
      <c r="C266" s="88" t="s">
        <v>516</v>
      </c>
      <c r="D266" s="88" t="s">
        <v>572</v>
      </c>
      <c r="E266" s="88" t="s">
        <v>123</v>
      </c>
      <c r="F266" s="88" t="s">
        <v>573</v>
      </c>
      <c r="G266" s="88" t="s">
        <v>8</v>
      </c>
      <c r="H266" s="88" t="s">
        <v>28</v>
      </c>
      <c r="I266" s="2">
        <v>4</v>
      </c>
      <c r="J266" s="89">
        <v>4.56</v>
      </c>
      <c r="K266" s="1">
        <v>0.06</v>
      </c>
      <c r="L266" s="89">
        <v>0.24</v>
      </c>
      <c r="M266" s="89"/>
      <c r="N266" s="1"/>
      <c r="O266" s="89"/>
      <c r="P266" s="89"/>
      <c r="Q266" s="1"/>
      <c r="R266" s="89"/>
      <c r="S266" s="89">
        <f aca="true" t="shared" si="54" ref="S266:S276">+R266+P266+O266+M266+L266+J266</f>
        <v>4.8</v>
      </c>
    </row>
    <row r="267" spans="1:19" ht="12.75" outlineLevel="2">
      <c r="A267" s="88" t="s">
        <v>571</v>
      </c>
      <c r="B267" s="88" t="s">
        <v>505</v>
      </c>
      <c r="C267" s="88" t="s">
        <v>516</v>
      </c>
      <c r="D267" s="88" t="s">
        <v>572</v>
      </c>
      <c r="E267" s="88" t="s">
        <v>123</v>
      </c>
      <c r="F267" s="88" t="s">
        <v>573</v>
      </c>
      <c r="G267" s="88" t="s">
        <v>8</v>
      </c>
      <c r="H267" s="88" t="s">
        <v>16</v>
      </c>
      <c r="I267" s="2">
        <v>73</v>
      </c>
      <c r="J267" s="89">
        <v>32.14</v>
      </c>
      <c r="K267" s="1">
        <v>0.06</v>
      </c>
      <c r="L267" s="89">
        <v>4.38</v>
      </c>
      <c r="M267" s="89"/>
      <c r="N267" s="1"/>
      <c r="O267" s="89"/>
      <c r="P267" s="89"/>
      <c r="Q267" s="1"/>
      <c r="R267" s="89"/>
      <c r="S267" s="89">
        <f t="shared" si="54"/>
        <v>36.52</v>
      </c>
    </row>
    <row r="268" spans="1:19" ht="12.75" outlineLevel="2">
      <c r="A268" s="88" t="s">
        <v>571</v>
      </c>
      <c r="B268" s="88" t="s">
        <v>505</v>
      </c>
      <c r="C268" s="88" t="s">
        <v>516</v>
      </c>
      <c r="D268" s="88" t="s">
        <v>572</v>
      </c>
      <c r="E268" s="88" t="s">
        <v>123</v>
      </c>
      <c r="F268" s="88" t="s">
        <v>573</v>
      </c>
      <c r="G268" s="88" t="s">
        <v>8</v>
      </c>
      <c r="H268" s="88" t="s">
        <v>18</v>
      </c>
      <c r="I268" s="2">
        <v>128</v>
      </c>
      <c r="J268" s="89">
        <v>65.91</v>
      </c>
      <c r="K268" s="1">
        <v>0.06</v>
      </c>
      <c r="L268" s="89">
        <v>7.68</v>
      </c>
      <c r="M268" s="89"/>
      <c r="N268" s="1"/>
      <c r="O268" s="89"/>
      <c r="P268" s="89"/>
      <c r="Q268" s="1"/>
      <c r="R268" s="89"/>
      <c r="S268" s="89">
        <f t="shared" si="54"/>
        <v>73.59</v>
      </c>
    </row>
    <row r="269" spans="1:19" ht="12.75" outlineLevel="2">
      <c r="A269" s="88" t="s">
        <v>571</v>
      </c>
      <c r="B269" s="88" t="s">
        <v>505</v>
      </c>
      <c r="C269" s="88" t="s">
        <v>516</v>
      </c>
      <c r="D269" s="88" t="s">
        <v>572</v>
      </c>
      <c r="E269" s="88" t="s">
        <v>123</v>
      </c>
      <c r="F269" s="88" t="s">
        <v>573</v>
      </c>
      <c r="G269" s="88" t="s">
        <v>8</v>
      </c>
      <c r="H269" s="88" t="s">
        <v>19</v>
      </c>
      <c r="I269" s="2">
        <v>691</v>
      </c>
      <c r="J269" s="89">
        <v>338.66600000000005</v>
      </c>
      <c r="K269" s="1">
        <v>0.06</v>
      </c>
      <c r="L269" s="89">
        <v>41.46</v>
      </c>
      <c r="M269" s="89"/>
      <c r="N269" s="1"/>
      <c r="O269" s="89"/>
      <c r="P269" s="89"/>
      <c r="Q269" s="1"/>
      <c r="R269" s="89"/>
      <c r="S269" s="89">
        <f t="shared" si="54"/>
        <v>380.12600000000003</v>
      </c>
    </row>
    <row r="270" spans="1:19" ht="12.75" outlineLevel="2">
      <c r="A270" s="88" t="s">
        <v>571</v>
      </c>
      <c r="B270" s="88" t="s">
        <v>505</v>
      </c>
      <c r="C270" s="88" t="s">
        <v>516</v>
      </c>
      <c r="D270" s="88" t="s">
        <v>572</v>
      </c>
      <c r="E270" s="88" t="s">
        <v>123</v>
      </c>
      <c r="F270" s="88" t="s">
        <v>573</v>
      </c>
      <c r="G270" s="88" t="s">
        <v>8</v>
      </c>
      <c r="H270" s="88" t="s">
        <v>29</v>
      </c>
      <c r="I270" s="2">
        <v>4</v>
      </c>
      <c r="J270" s="89">
        <v>1.56</v>
      </c>
      <c r="K270" s="1">
        <v>0.06</v>
      </c>
      <c r="L270" s="89">
        <v>0.24</v>
      </c>
      <c r="M270" s="89"/>
      <c r="N270" s="1"/>
      <c r="O270" s="89"/>
      <c r="P270" s="89"/>
      <c r="Q270" s="1"/>
      <c r="R270" s="89"/>
      <c r="S270" s="89">
        <f t="shared" si="54"/>
        <v>1.8</v>
      </c>
    </row>
    <row r="271" spans="1:19" ht="12.75" outlineLevel="2">
      <c r="A271" s="88" t="s">
        <v>571</v>
      </c>
      <c r="B271" s="88" t="s">
        <v>505</v>
      </c>
      <c r="C271" s="88" t="s">
        <v>516</v>
      </c>
      <c r="D271" s="88" t="s">
        <v>572</v>
      </c>
      <c r="E271" s="88" t="s">
        <v>123</v>
      </c>
      <c r="F271" s="88" t="s">
        <v>573</v>
      </c>
      <c r="G271" s="88" t="s">
        <v>8</v>
      </c>
      <c r="H271" s="88" t="s">
        <v>31</v>
      </c>
      <c r="I271" s="2">
        <v>6</v>
      </c>
      <c r="J271" s="89">
        <v>1.7580000000000002</v>
      </c>
      <c r="K271" s="1">
        <v>0.1</v>
      </c>
      <c r="L271" s="89">
        <v>0.6</v>
      </c>
      <c r="M271" s="89"/>
      <c r="N271" s="1"/>
      <c r="O271" s="89"/>
      <c r="P271" s="89"/>
      <c r="Q271" s="1"/>
      <c r="R271" s="89"/>
      <c r="S271" s="89">
        <f t="shared" si="54"/>
        <v>2.358</v>
      </c>
    </row>
    <row r="272" spans="1:19" ht="12.75" outlineLevel="2">
      <c r="A272" s="88" t="s">
        <v>571</v>
      </c>
      <c r="B272" s="88" t="s">
        <v>505</v>
      </c>
      <c r="C272" s="88" t="s">
        <v>516</v>
      </c>
      <c r="D272" s="88" t="s">
        <v>572</v>
      </c>
      <c r="E272" s="88" t="s">
        <v>123</v>
      </c>
      <c r="F272" s="88" t="s">
        <v>573</v>
      </c>
      <c r="G272" s="88" t="s">
        <v>8</v>
      </c>
      <c r="H272" s="88" t="s">
        <v>21</v>
      </c>
      <c r="I272" s="2">
        <v>366</v>
      </c>
      <c r="J272" s="89">
        <v>108.895</v>
      </c>
      <c r="K272" s="1">
        <v>0.1</v>
      </c>
      <c r="L272" s="89">
        <v>36.6</v>
      </c>
      <c r="M272" s="89"/>
      <c r="N272" s="1"/>
      <c r="O272" s="89"/>
      <c r="P272" s="89"/>
      <c r="Q272" s="1"/>
      <c r="R272" s="89"/>
      <c r="S272" s="89">
        <f t="shared" si="54"/>
        <v>145.495</v>
      </c>
    </row>
    <row r="273" spans="1:19" ht="12.75" outlineLevel="2">
      <c r="A273" s="88" t="s">
        <v>571</v>
      </c>
      <c r="B273" s="88" t="s">
        <v>505</v>
      </c>
      <c r="C273" s="88" t="s">
        <v>516</v>
      </c>
      <c r="D273" s="88" t="s">
        <v>572</v>
      </c>
      <c r="E273" s="88" t="s">
        <v>123</v>
      </c>
      <c r="F273" s="88" t="s">
        <v>573</v>
      </c>
      <c r="G273" s="88" t="s">
        <v>8</v>
      </c>
      <c r="H273" s="88" t="s">
        <v>61</v>
      </c>
      <c r="I273" s="2">
        <v>1</v>
      </c>
      <c r="J273" s="89">
        <v>0.293</v>
      </c>
      <c r="K273" s="1">
        <v>0.06</v>
      </c>
      <c r="L273" s="89">
        <v>0.06</v>
      </c>
      <c r="M273" s="89"/>
      <c r="N273" s="1"/>
      <c r="O273" s="89"/>
      <c r="P273" s="89"/>
      <c r="Q273" s="1"/>
      <c r="R273" s="89"/>
      <c r="S273" s="89">
        <f t="shared" si="54"/>
        <v>0.353</v>
      </c>
    </row>
    <row r="274" spans="1:19" ht="12.75" outlineLevel="2">
      <c r="A274" s="88" t="s">
        <v>571</v>
      </c>
      <c r="B274" s="88" t="s">
        <v>505</v>
      </c>
      <c r="C274" s="88" t="s">
        <v>516</v>
      </c>
      <c r="D274" s="88" t="s">
        <v>572</v>
      </c>
      <c r="E274" s="88" t="s">
        <v>123</v>
      </c>
      <c r="F274" s="88" t="s">
        <v>573</v>
      </c>
      <c r="G274" s="88" t="s">
        <v>22</v>
      </c>
      <c r="H274" s="88" t="s">
        <v>23</v>
      </c>
      <c r="I274" s="90"/>
      <c r="J274" s="89"/>
      <c r="L274" s="89"/>
      <c r="M274" s="89"/>
      <c r="N274" s="1"/>
      <c r="O274" s="89"/>
      <c r="P274" s="89">
        <v>180</v>
      </c>
      <c r="Q274" s="1"/>
      <c r="R274" s="89"/>
      <c r="S274" s="89">
        <f t="shared" si="54"/>
        <v>180</v>
      </c>
    </row>
    <row r="275" spans="1:19" ht="12.75" outlineLevel="2">
      <c r="A275" s="88" t="s">
        <v>571</v>
      </c>
      <c r="B275" s="88" t="s">
        <v>505</v>
      </c>
      <c r="C275" s="88" t="s">
        <v>516</v>
      </c>
      <c r="D275" s="88" t="s">
        <v>572</v>
      </c>
      <c r="E275" s="88" t="s">
        <v>123</v>
      </c>
      <c r="F275" s="88" t="s">
        <v>573</v>
      </c>
      <c r="G275" s="88" t="s">
        <v>22</v>
      </c>
      <c r="H275" s="88" t="s">
        <v>62</v>
      </c>
      <c r="I275" s="2"/>
      <c r="J275" s="89"/>
      <c r="K275" s="1"/>
      <c r="L275" s="89"/>
      <c r="M275" s="89"/>
      <c r="N275" s="1">
        <v>1</v>
      </c>
      <c r="O275" s="89">
        <f>+$O$1*N275</f>
        <v>72</v>
      </c>
      <c r="P275" s="89"/>
      <c r="Q275" s="1"/>
      <c r="R275" s="89"/>
      <c r="S275" s="89">
        <f t="shared" si="54"/>
        <v>72</v>
      </c>
    </row>
    <row r="276" spans="1:20" ht="12.75" outlineLevel="2">
      <c r="A276" s="88" t="s">
        <v>571</v>
      </c>
      <c r="B276" s="88" t="s">
        <v>505</v>
      </c>
      <c r="C276" s="88" t="s">
        <v>516</v>
      </c>
      <c r="D276" s="88" t="s">
        <v>572</v>
      </c>
      <c r="E276" s="88" t="s">
        <v>123</v>
      </c>
      <c r="F276" s="88" t="s">
        <v>573</v>
      </c>
      <c r="G276" s="88" t="s">
        <v>22</v>
      </c>
      <c r="H276" s="88" t="s">
        <v>24</v>
      </c>
      <c r="I276" s="2"/>
      <c r="J276" s="89"/>
      <c r="K276" s="1"/>
      <c r="L276" s="89"/>
      <c r="M276" s="89"/>
      <c r="N276" s="1"/>
      <c r="O276" s="89"/>
      <c r="P276" s="89"/>
      <c r="Q276" s="1">
        <v>1</v>
      </c>
      <c r="R276" s="89">
        <f>+$R$1*Q276</f>
        <v>3135</v>
      </c>
      <c r="S276" s="89">
        <f t="shared" si="54"/>
        <v>3135</v>
      </c>
      <c r="T276" s="88" t="s">
        <v>574</v>
      </c>
    </row>
    <row r="277" spans="1:19" ht="12.75" outlineLevel="1">
      <c r="A277" s="114" t="s">
        <v>1128</v>
      </c>
      <c r="B277" s="115"/>
      <c r="C277" s="115"/>
      <c r="D277" s="115"/>
      <c r="E277" s="115"/>
      <c r="F277" s="115"/>
      <c r="G277" s="115"/>
      <c r="H277" s="115"/>
      <c r="I277" s="116">
        <f>SUBTOTAL(9,I266:I276)</f>
        <v>1273</v>
      </c>
      <c r="J277" s="104">
        <f>SUBTOTAL(9,J266:J276)</f>
        <v>553.782</v>
      </c>
      <c r="K277" s="103"/>
      <c r="L277" s="104">
        <f aca="true" t="shared" si="55" ref="L277:S277">SUBTOTAL(9,L266:L276)</f>
        <v>91.26000000000002</v>
      </c>
      <c r="M277" s="104">
        <f t="shared" si="55"/>
        <v>0</v>
      </c>
      <c r="N277" s="103">
        <f t="shared" si="55"/>
        <v>1</v>
      </c>
      <c r="O277" s="104">
        <f t="shared" si="55"/>
        <v>72</v>
      </c>
      <c r="P277" s="104">
        <f t="shared" si="55"/>
        <v>180</v>
      </c>
      <c r="Q277" s="103">
        <f t="shared" si="55"/>
        <v>1</v>
      </c>
      <c r="R277" s="104">
        <f t="shared" si="55"/>
        <v>3135</v>
      </c>
      <c r="S277" s="104">
        <f t="shared" si="55"/>
        <v>4032.042</v>
      </c>
    </row>
    <row r="278" spans="1:19" ht="12.75" outlineLevel="2">
      <c r="A278" s="88" t="s">
        <v>547</v>
      </c>
      <c r="B278" s="88" t="s">
        <v>505</v>
      </c>
      <c r="C278" s="88" t="s">
        <v>516</v>
      </c>
      <c r="D278" s="88" t="s">
        <v>548</v>
      </c>
      <c r="E278" s="88" t="s">
        <v>123</v>
      </c>
      <c r="F278" s="88" t="s">
        <v>549</v>
      </c>
      <c r="G278" s="88" t="s">
        <v>8</v>
      </c>
      <c r="H278" s="88" t="s">
        <v>28</v>
      </c>
      <c r="I278" s="2">
        <v>5</v>
      </c>
      <c r="J278" s="89">
        <v>13.64</v>
      </c>
      <c r="K278" s="1">
        <v>0.06</v>
      </c>
      <c r="L278" s="89">
        <v>0.3</v>
      </c>
      <c r="M278" s="89"/>
      <c r="N278" s="1"/>
      <c r="O278" s="89"/>
      <c r="P278" s="89"/>
      <c r="Q278" s="1"/>
      <c r="R278" s="89"/>
      <c r="S278" s="89">
        <f aca="true" t="shared" si="56" ref="S278:S286">+R278+P278+O278+M278+L278+J278</f>
        <v>13.940000000000001</v>
      </c>
    </row>
    <row r="279" spans="1:19" ht="12.75" outlineLevel="2">
      <c r="A279" s="88" t="s">
        <v>547</v>
      </c>
      <c r="B279" s="88" t="s">
        <v>505</v>
      </c>
      <c r="C279" s="88" t="s">
        <v>516</v>
      </c>
      <c r="D279" s="88" t="s">
        <v>548</v>
      </c>
      <c r="E279" s="88" t="s">
        <v>123</v>
      </c>
      <c r="F279" s="88" t="s">
        <v>549</v>
      </c>
      <c r="G279" s="88" t="s">
        <v>8</v>
      </c>
      <c r="H279" s="88" t="s">
        <v>16</v>
      </c>
      <c r="I279" s="2">
        <v>38</v>
      </c>
      <c r="J279" s="89">
        <v>16.48</v>
      </c>
      <c r="K279" s="1">
        <v>0.06</v>
      </c>
      <c r="L279" s="89">
        <v>2.28</v>
      </c>
      <c r="M279" s="89"/>
      <c r="N279" s="1"/>
      <c r="O279" s="89"/>
      <c r="P279" s="89"/>
      <c r="Q279" s="1"/>
      <c r="R279" s="89"/>
      <c r="S279" s="89">
        <f t="shared" si="56"/>
        <v>18.76</v>
      </c>
    </row>
    <row r="280" spans="1:19" ht="12.75" outlineLevel="2">
      <c r="A280" s="88" t="s">
        <v>547</v>
      </c>
      <c r="B280" s="88" t="s">
        <v>505</v>
      </c>
      <c r="C280" s="88" t="s">
        <v>516</v>
      </c>
      <c r="D280" s="88" t="s">
        <v>548</v>
      </c>
      <c r="E280" s="88" t="s">
        <v>123</v>
      </c>
      <c r="F280" s="88" t="s">
        <v>549</v>
      </c>
      <c r="G280" s="88" t="s">
        <v>8</v>
      </c>
      <c r="H280" s="88" t="s">
        <v>18</v>
      </c>
      <c r="I280" s="2">
        <v>235</v>
      </c>
      <c r="J280" s="89">
        <v>224.7</v>
      </c>
      <c r="K280" s="1">
        <v>0.06</v>
      </c>
      <c r="L280" s="89">
        <v>14.1</v>
      </c>
      <c r="M280" s="89"/>
      <c r="N280" s="1"/>
      <c r="O280" s="89"/>
      <c r="P280" s="89"/>
      <c r="Q280" s="1"/>
      <c r="R280" s="89"/>
      <c r="S280" s="89">
        <f t="shared" si="56"/>
        <v>238.79999999999998</v>
      </c>
    </row>
    <row r="281" spans="1:19" ht="12.75" outlineLevel="2">
      <c r="A281" s="88" t="s">
        <v>547</v>
      </c>
      <c r="B281" s="88" t="s">
        <v>505</v>
      </c>
      <c r="C281" s="88" t="s">
        <v>516</v>
      </c>
      <c r="D281" s="88" t="s">
        <v>548</v>
      </c>
      <c r="E281" s="88" t="s">
        <v>123</v>
      </c>
      <c r="F281" s="88" t="s">
        <v>549</v>
      </c>
      <c r="G281" s="88" t="s">
        <v>8</v>
      </c>
      <c r="H281" s="88" t="s">
        <v>19</v>
      </c>
      <c r="I281" s="2">
        <v>1404</v>
      </c>
      <c r="J281" s="89">
        <v>1204.265</v>
      </c>
      <c r="K281" s="1">
        <v>0.06</v>
      </c>
      <c r="L281" s="89">
        <v>84.24</v>
      </c>
      <c r="M281" s="89"/>
      <c r="N281" s="1"/>
      <c r="O281" s="89"/>
      <c r="P281" s="89"/>
      <c r="Q281" s="1"/>
      <c r="R281" s="89"/>
      <c r="S281" s="89">
        <f t="shared" si="56"/>
        <v>1288.505</v>
      </c>
    </row>
    <row r="282" spans="1:19" ht="12.75" outlineLevel="2">
      <c r="A282" s="88" t="s">
        <v>547</v>
      </c>
      <c r="B282" s="88" t="s">
        <v>505</v>
      </c>
      <c r="C282" s="88" t="s">
        <v>516</v>
      </c>
      <c r="D282" s="88" t="s">
        <v>548</v>
      </c>
      <c r="E282" s="88" t="s">
        <v>123</v>
      </c>
      <c r="F282" s="88" t="s">
        <v>549</v>
      </c>
      <c r="G282" s="88" t="s">
        <v>8</v>
      </c>
      <c r="H282" s="88" t="s">
        <v>29</v>
      </c>
      <c r="I282" s="2">
        <v>6</v>
      </c>
      <c r="J282" s="89">
        <v>7.59</v>
      </c>
      <c r="K282" s="1">
        <v>0.06</v>
      </c>
      <c r="L282" s="89">
        <v>0.36</v>
      </c>
      <c r="M282" s="89"/>
      <c r="N282" s="1"/>
      <c r="O282" s="89"/>
      <c r="P282" s="89"/>
      <c r="Q282" s="1"/>
      <c r="R282" s="89"/>
      <c r="S282" s="89">
        <f t="shared" si="56"/>
        <v>7.95</v>
      </c>
    </row>
    <row r="283" spans="1:19" ht="12.75" outlineLevel="2">
      <c r="A283" s="88" t="s">
        <v>547</v>
      </c>
      <c r="B283" s="88" t="s">
        <v>505</v>
      </c>
      <c r="C283" s="88" t="s">
        <v>516</v>
      </c>
      <c r="D283" s="88" t="s">
        <v>548</v>
      </c>
      <c r="E283" s="88" t="s">
        <v>123</v>
      </c>
      <c r="F283" s="88" t="s">
        <v>549</v>
      </c>
      <c r="G283" s="88" t="s">
        <v>8</v>
      </c>
      <c r="H283" s="88" t="s">
        <v>31</v>
      </c>
      <c r="I283" s="2">
        <v>50</v>
      </c>
      <c r="J283" s="89">
        <v>16.041</v>
      </c>
      <c r="K283" s="1">
        <v>0.1</v>
      </c>
      <c r="L283" s="89">
        <v>5</v>
      </c>
      <c r="M283" s="89"/>
      <c r="N283" s="1"/>
      <c r="O283" s="89"/>
      <c r="P283" s="89"/>
      <c r="Q283" s="1"/>
      <c r="R283" s="89"/>
      <c r="S283" s="89">
        <f t="shared" si="56"/>
        <v>21.041</v>
      </c>
    </row>
    <row r="284" spans="1:19" ht="12.75" outlineLevel="2">
      <c r="A284" s="88" t="s">
        <v>547</v>
      </c>
      <c r="B284" s="88" t="s">
        <v>505</v>
      </c>
      <c r="C284" s="88" t="s">
        <v>516</v>
      </c>
      <c r="D284" s="88" t="s">
        <v>548</v>
      </c>
      <c r="E284" s="88" t="s">
        <v>123</v>
      </c>
      <c r="F284" s="88" t="s">
        <v>549</v>
      </c>
      <c r="G284" s="88" t="s">
        <v>8</v>
      </c>
      <c r="H284" s="88" t="s">
        <v>21</v>
      </c>
      <c r="I284" s="2">
        <v>415</v>
      </c>
      <c r="J284" s="89">
        <v>124.677</v>
      </c>
      <c r="K284" s="1">
        <v>0.1</v>
      </c>
      <c r="L284" s="89">
        <v>41.5</v>
      </c>
      <c r="M284" s="89"/>
      <c r="N284" s="1"/>
      <c r="O284" s="89"/>
      <c r="P284" s="89"/>
      <c r="Q284" s="1"/>
      <c r="R284" s="89"/>
      <c r="S284" s="89">
        <f t="shared" si="56"/>
        <v>166.17700000000002</v>
      </c>
    </row>
    <row r="285" spans="1:19" ht="12.75" outlineLevel="2">
      <c r="A285" s="88" t="s">
        <v>547</v>
      </c>
      <c r="B285" s="88" t="s">
        <v>505</v>
      </c>
      <c r="C285" s="88" t="s">
        <v>516</v>
      </c>
      <c r="D285" s="88" t="s">
        <v>548</v>
      </c>
      <c r="E285" s="88" t="s">
        <v>123</v>
      </c>
      <c r="F285" s="88" t="s">
        <v>549</v>
      </c>
      <c r="G285" s="88" t="s">
        <v>22</v>
      </c>
      <c r="H285" s="88" t="s">
        <v>23</v>
      </c>
      <c r="I285" s="90"/>
      <c r="J285" s="89"/>
      <c r="L285" s="89"/>
      <c r="M285" s="89"/>
      <c r="N285" s="1"/>
      <c r="O285" s="89"/>
      <c r="P285" s="89">
        <v>180</v>
      </c>
      <c r="Q285" s="1"/>
      <c r="R285" s="89"/>
      <c r="S285" s="89">
        <f t="shared" si="56"/>
        <v>180</v>
      </c>
    </row>
    <row r="286" spans="1:20" ht="12.75" outlineLevel="2">
      <c r="A286" s="88" t="s">
        <v>547</v>
      </c>
      <c r="B286" s="88" t="s">
        <v>505</v>
      </c>
      <c r="C286" s="88" t="s">
        <v>516</v>
      </c>
      <c r="D286" s="88" t="s">
        <v>548</v>
      </c>
      <c r="E286" s="88" t="s">
        <v>123</v>
      </c>
      <c r="F286" s="88" t="s">
        <v>549</v>
      </c>
      <c r="G286" s="88" t="s">
        <v>22</v>
      </c>
      <c r="H286" s="88" t="s">
        <v>24</v>
      </c>
      <c r="I286" s="2"/>
      <c r="J286" s="89"/>
      <c r="K286" s="1"/>
      <c r="L286" s="89"/>
      <c r="M286" s="89"/>
      <c r="N286" s="1"/>
      <c r="O286" s="89"/>
      <c r="P286" s="89"/>
      <c r="Q286" s="1">
        <v>0.5</v>
      </c>
      <c r="R286" s="89">
        <f>+$R$1*Q286</f>
        <v>1567.5</v>
      </c>
      <c r="S286" s="89">
        <f t="shared" si="56"/>
        <v>1567.5</v>
      </c>
      <c r="T286" s="88" t="s">
        <v>543</v>
      </c>
    </row>
    <row r="287" spans="1:19" ht="12.75" outlineLevel="1">
      <c r="A287" s="114" t="s">
        <v>1102</v>
      </c>
      <c r="B287" s="115"/>
      <c r="C287" s="115"/>
      <c r="D287" s="115"/>
      <c r="E287" s="115"/>
      <c r="F287" s="115"/>
      <c r="G287" s="115"/>
      <c r="H287" s="115"/>
      <c r="I287" s="116">
        <f>SUBTOTAL(9,I278:I286)</f>
        <v>2153</v>
      </c>
      <c r="J287" s="104">
        <f>SUBTOTAL(9,J278:J286)</f>
        <v>1607.3929999999998</v>
      </c>
      <c r="K287" s="103"/>
      <c r="L287" s="104">
        <f aca="true" t="shared" si="57" ref="L287:S287">SUBTOTAL(9,L278:L286)</f>
        <v>147.77999999999997</v>
      </c>
      <c r="M287" s="104">
        <f t="shared" si="57"/>
        <v>0</v>
      </c>
      <c r="N287" s="103">
        <f t="shared" si="57"/>
        <v>0</v>
      </c>
      <c r="O287" s="104">
        <f t="shared" si="57"/>
        <v>0</v>
      </c>
      <c r="P287" s="104">
        <f t="shared" si="57"/>
        <v>180</v>
      </c>
      <c r="Q287" s="103">
        <f t="shared" si="57"/>
        <v>0.5</v>
      </c>
      <c r="R287" s="104">
        <f t="shared" si="57"/>
        <v>1567.5</v>
      </c>
      <c r="S287" s="104">
        <f t="shared" si="57"/>
        <v>3502.6730000000002</v>
      </c>
    </row>
    <row r="288" spans="1:19" ht="12.75" outlineLevel="2">
      <c r="A288" s="88" t="s">
        <v>600</v>
      </c>
      <c r="B288" s="88" t="s">
        <v>505</v>
      </c>
      <c r="C288" s="88" t="s">
        <v>516</v>
      </c>
      <c r="D288" s="88" t="s">
        <v>601</v>
      </c>
      <c r="E288" s="88" t="s">
        <v>123</v>
      </c>
      <c r="F288" s="88" t="s">
        <v>602</v>
      </c>
      <c r="G288" s="88" t="s">
        <v>8</v>
      </c>
      <c r="H288" s="88" t="s">
        <v>28</v>
      </c>
      <c r="I288" s="2">
        <v>32</v>
      </c>
      <c r="J288" s="89">
        <v>31.72</v>
      </c>
      <c r="K288" s="1">
        <v>0.06</v>
      </c>
      <c r="L288" s="89">
        <v>1.92</v>
      </c>
      <c r="M288" s="89"/>
      <c r="N288" s="1"/>
      <c r="O288" s="89"/>
      <c r="P288" s="89"/>
      <c r="Q288" s="1"/>
      <c r="R288" s="89"/>
      <c r="S288" s="89">
        <f aca="true" t="shared" si="58" ref="S288:S298">+R288+P288+O288+M288+L288+J288</f>
        <v>33.64</v>
      </c>
    </row>
    <row r="289" spans="1:19" ht="12.75" outlineLevel="2">
      <c r="A289" s="88" t="s">
        <v>600</v>
      </c>
      <c r="B289" s="88" t="s">
        <v>505</v>
      </c>
      <c r="C289" s="88" t="s">
        <v>516</v>
      </c>
      <c r="D289" s="88" t="s">
        <v>601</v>
      </c>
      <c r="E289" s="88" t="s">
        <v>123</v>
      </c>
      <c r="F289" s="88" t="s">
        <v>602</v>
      </c>
      <c r="G289" s="88" t="s">
        <v>8</v>
      </c>
      <c r="H289" s="88" t="s">
        <v>16</v>
      </c>
      <c r="I289" s="2">
        <v>55</v>
      </c>
      <c r="J289" s="89">
        <v>25.27</v>
      </c>
      <c r="K289" s="1">
        <v>0.06</v>
      </c>
      <c r="L289" s="89">
        <v>3.3</v>
      </c>
      <c r="M289" s="89"/>
      <c r="N289" s="1"/>
      <c r="O289" s="89"/>
      <c r="P289" s="89"/>
      <c r="Q289" s="1"/>
      <c r="R289" s="89"/>
      <c r="S289" s="89">
        <f t="shared" si="58"/>
        <v>28.57</v>
      </c>
    </row>
    <row r="290" spans="1:19" ht="12.75" outlineLevel="2">
      <c r="A290" s="88" t="s">
        <v>600</v>
      </c>
      <c r="B290" s="88" t="s">
        <v>505</v>
      </c>
      <c r="C290" s="88" t="s">
        <v>516</v>
      </c>
      <c r="D290" s="88" t="s">
        <v>601</v>
      </c>
      <c r="E290" s="88" t="s">
        <v>123</v>
      </c>
      <c r="F290" s="88" t="s">
        <v>602</v>
      </c>
      <c r="G290" s="88" t="s">
        <v>8</v>
      </c>
      <c r="H290" s="88" t="s">
        <v>18</v>
      </c>
      <c r="I290" s="2">
        <v>698</v>
      </c>
      <c r="J290" s="89">
        <v>363.47</v>
      </c>
      <c r="K290" s="1">
        <v>0.06</v>
      </c>
      <c r="L290" s="89">
        <v>41.88</v>
      </c>
      <c r="M290" s="89"/>
      <c r="N290" s="1"/>
      <c r="O290" s="89"/>
      <c r="P290" s="89"/>
      <c r="Q290" s="1"/>
      <c r="R290" s="89"/>
      <c r="S290" s="89">
        <f t="shared" si="58"/>
        <v>405.35</v>
      </c>
    </row>
    <row r="291" spans="1:19" ht="12.75" outlineLevel="2">
      <c r="A291" s="88" t="s">
        <v>600</v>
      </c>
      <c r="B291" s="88" t="s">
        <v>505</v>
      </c>
      <c r="C291" s="88" t="s">
        <v>516</v>
      </c>
      <c r="D291" s="88" t="s">
        <v>601</v>
      </c>
      <c r="E291" s="88" t="s">
        <v>123</v>
      </c>
      <c r="F291" s="88" t="s">
        <v>602</v>
      </c>
      <c r="G291" s="88" t="s">
        <v>8</v>
      </c>
      <c r="H291" s="88" t="s">
        <v>19</v>
      </c>
      <c r="I291" s="2">
        <v>472</v>
      </c>
      <c r="J291" s="89">
        <v>382.22</v>
      </c>
      <c r="K291" s="1">
        <v>0.06</v>
      </c>
      <c r="L291" s="89">
        <v>28.32</v>
      </c>
      <c r="M291" s="89"/>
      <c r="N291" s="1"/>
      <c r="O291" s="89"/>
      <c r="P291" s="89"/>
      <c r="Q291" s="1"/>
      <c r="R291" s="89"/>
      <c r="S291" s="89">
        <f t="shared" si="58"/>
        <v>410.54</v>
      </c>
    </row>
    <row r="292" spans="1:19" ht="12.75" outlineLevel="2">
      <c r="A292" s="88" t="s">
        <v>600</v>
      </c>
      <c r="B292" s="88" t="s">
        <v>505</v>
      </c>
      <c r="C292" s="88" t="s">
        <v>516</v>
      </c>
      <c r="D292" s="88" t="s">
        <v>601</v>
      </c>
      <c r="E292" s="88" t="s">
        <v>123</v>
      </c>
      <c r="F292" s="88" t="s">
        <v>602</v>
      </c>
      <c r="G292" s="88" t="s">
        <v>8</v>
      </c>
      <c r="H292" s="88" t="s">
        <v>29</v>
      </c>
      <c r="I292" s="2">
        <v>9</v>
      </c>
      <c r="J292" s="89">
        <v>5.43</v>
      </c>
      <c r="K292" s="1">
        <v>0.06</v>
      </c>
      <c r="L292" s="89">
        <v>0.54</v>
      </c>
      <c r="M292" s="89"/>
      <c r="N292" s="1"/>
      <c r="O292" s="89"/>
      <c r="P292" s="89"/>
      <c r="Q292" s="1"/>
      <c r="R292" s="89"/>
      <c r="S292" s="89">
        <f t="shared" si="58"/>
        <v>5.97</v>
      </c>
    </row>
    <row r="293" spans="1:19" ht="12.75" outlineLevel="2">
      <c r="A293" s="88" t="s">
        <v>600</v>
      </c>
      <c r="B293" s="88" t="s">
        <v>505</v>
      </c>
      <c r="C293" s="88" t="s">
        <v>516</v>
      </c>
      <c r="D293" s="88" t="s">
        <v>601</v>
      </c>
      <c r="E293" s="88" t="s">
        <v>123</v>
      </c>
      <c r="F293" s="88" t="s">
        <v>602</v>
      </c>
      <c r="G293" s="88" t="s">
        <v>8</v>
      </c>
      <c r="H293" s="88" t="s">
        <v>31</v>
      </c>
      <c r="I293" s="2">
        <v>12</v>
      </c>
      <c r="J293" s="89">
        <v>3.5160000000000005</v>
      </c>
      <c r="K293" s="1">
        <v>0.1</v>
      </c>
      <c r="L293" s="89">
        <v>1.2</v>
      </c>
      <c r="M293" s="89"/>
      <c r="N293" s="1"/>
      <c r="O293" s="89"/>
      <c r="P293" s="89"/>
      <c r="Q293" s="1"/>
      <c r="R293" s="89"/>
      <c r="S293" s="89">
        <f t="shared" si="58"/>
        <v>4.716</v>
      </c>
    </row>
    <row r="294" spans="1:19" ht="12.75" outlineLevel="2">
      <c r="A294" s="88" t="s">
        <v>600</v>
      </c>
      <c r="B294" s="88" t="s">
        <v>505</v>
      </c>
      <c r="C294" s="88" t="s">
        <v>516</v>
      </c>
      <c r="D294" s="88" t="s">
        <v>601</v>
      </c>
      <c r="E294" s="88" t="s">
        <v>123</v>
      </c>
      <c r="F294" s="88" t="s">
        <v>602</v>
      </c>
      <c r="G294" s="88" t="s">
        <v>8</v>
      </c>
      <c r="H294" s="88" t="s">
        <v>54</v>
      </c>
      <c r="I294" s="2">
        <v>3</v>
      </c>
      <c r="J294" s="89">
        <v>1.65</v>
      </c>
      <c r="K294" s="1">
        <v>0.06</v>
      </c>
      <c r="L294" s="89">
        <v>0.18</v>
      </c>
      <c r="M294" s="89"/>
      <c r="N294" s="1"/>
      <c r="O294" s="89"/>
      <c r="P294" s="89"/>
      <c r="Q294" s="1"/>
      <c r="R294" s="89"/>
      <c r="S294" s="89">
        <f t="shared" si="58"/>
        <v>1.8299999999999998</v>
      </c>
    </row>
    <row r="295" spans="1:19" ht="12.75" outlineLevel="2">
      <c r="A295" s="88" t="s">
        <v>600</v>
      </c>
      <c r="B295" s="88" t="s">
        <v>505</v>
      </c>
      <c r="C295" s="88" t="s">
        <v>516</v>
      </c>
      <c r="D295" s="88" t="s">
        <v>601</v>
      </c>
      <c r="E295" s="88" t="s">
        <v>123</v>
      </c>
      <c r="F295" s="88" t="s">
        <v>602</v>
      </c>
      <c r="G295" s="88" t="s">
        <v>8</v>
      </c>
      <c r="H295" s="88" t="s">
        <v>21</v>
      </c>
      <c r="I295" s="2">
        <v>43</v>
      </c>
      <c r="J295" s="89">
        <v>13.073000000000002</v>
      </c>
      <c r="K295" s="1">
        <v>0.1</v>
      </c>
      <c r="L295" s="89">
        <v>4.3</v>
      </c>
      <c r="M295" s="89"/>
      <c r="N295" s="1"/>
      <c r="O295" s="89"/>
      <c r="P295" s="89"/>
      <c r="Q295" s="1"/>
      <c r="R295" s="89"/>
      <c r="S295" s="89">
        <f t="shared" si="58"/>
        <v>17.373</v>
      </c>
    </row>
    <row r="296" spans="1:19" ht="12.75" outlineLevel="2">
      <c r="A296" s="88" t="s">
        <v>600</v>
      </c>
      <c r="B296" s="88" t="s">
        <v>505</v>
      </c>
      <c r="C296" s="88" t="s">
        <v>516</v>
      </c>
      <c r="D296" s="88" t="s">
        <v>601</v>
      </c>
      <c r="E296" s="88" t="s">
        <v>123</v>
      </c>
      <c r="F296" s="88" t="s">
        <v>602</v>
      </c>
      <c r="G296" s="88" t="s">
        <v>8</v>
      </c>
      <c r="H296" s="88" t="s">
        <v>61</v>
      </c>
      <c r="I296" s="2">
        <v>11</v>
      </c>
      <c r="J296" s="89">
        <v>3.2230000000000003</v>
      </c>
      <c r="K296" s="1">
        <v>0.06</v>
      </c>
      <c r="L296" s="89">
        <v>0.66</v>
      </c>
      <c r="M296" s="89"/>
      <c r="N296" s="1"/>
      <c r="O296" s="89"/>
      <c r="P296" s="89"/>
      <c r="Q296" s="1"/>
      <c r="R296" s="89"/>
      <c r="S296" s="89">
        <f t="shared" si="58"/>
        <v>3.8830000000000005</v>
      </c>
    </row>
    <row r="297" spans="1:19" ht="12.75" outlineLevel="2">
      <c r="A297" s="88" t="s">
        <v>600</v>
      </c>
      <c r="B297" s="88" t="s">
        <v>505</v>
      </c>
      <c r="C297" s="88" t="s">
        <v>516</v>
      </c>
      <c r="D297" s="88" t="s">
        <v>601</v>
      </c>
      <c r="E297" s="88" t="s">
        <v>123</v>
      </c>
      <c r="F297" s="88" t="s">
        <v>602</v>
      </c>
      <c r="G297" s="88" t="s">
        <v>22</v>
      </c>
      <c r="H297" s="88" t="s">
        <v>23</v>
      </c>
      <c r="I297" s="90"/>
      <c r="J297" s="89"/>
      <c r="L297" s="89"/>
      <c r="M297" s="89"/>
      <c r="N297" s="1"/>
      <c r="O297" s="89"/>
      <c r="P297" s="89">
        <v>180</v>
      </c>
      <c r="Q297" s="1"/>
      <c r="R297" s="89"/>
      <c r="S297" s="89">
        <f t="shared" si="58"/>
        <v>180</v>
      </c>
    </row>
    <row r="298" spans="1:20" ht="12.75" outlineLevel="2">
      <c r="A298" s="88" t="s">
        <v>600</v>
      </c>
      <c r="B298" s="88" t="s">
        <v>505</v>
      </c>
      <c r="C298" s="88" t="s">
        <v>516</v>
      </c>
      <c r="D298" s="88" t="s">
        <v>601</v>
      </c>
      <c r="E298" s="88" t="s">
        <v>123</v>
      </c>
      <c r="F298" s="88" t="s">
        <v>602</v>
      </c>
      <c r="G298" s="88" t="s">
        <v>22</v>
      </c>
      <c r="H298" s="88" t="s">
        <v>24</v>
      </c>
      <c r="I298" s="2"/>
      <c r="J298" s="89"/>
      <c r="K298" s="1"/>
      <c r="L298" s="89"/>
      <c r="M298" s="89"/>
      <c r="N298" s="1"/>
      <c r="O298" s="89"/>
      <c r="P298" s="89"/>
      <c r="Q298" s="1">
        <v>0.25</v>
      </c>
      <c r="R298" s="89">
        <f>+$R$1*Q298</f>
        <v>783.75</v>
      </c>
      <c r="S298" s="89">
        <f t="shared" si="58"/>
        <v>783.75</v>
      </c>
      <c r="T298" s="88" t="s">
        <v>553</v>
      </c>
    </row>
    <row r="299" spans="1:19" ht="12.75" outlineLevel="1">
      <c r="A299" s="114" t="s">
        <v>1165</v>
      </c>
      <c r="B299" s="115"/>
      <c r="C299" s="115"/>
      <c r="D299" s="115"/>
      <c r="E299" s="115"/>
      <c r="F299" s="115"/>
      <c r="G299" s="115"/>
      <c r="H299" s="115"/>
      <c r="I299" s="116">
        <f>SUBTOTAL(9,I288:I298)</f>
        <v>1335</v>
      </c>
      <c r="J299" s="104">
        <f>SUBTOTAL(9,J288:J298)</f>
        <v>829.5719999999999</v>
      </c>
      <c r="K299" s="103"/>
      <c r="L299" s="104">
        <f aca="true" t="shared" si="59" ref="L299:S299">SUBTOTAL(9,L288:L298)</f>
        <v>82.30000000000001</v>
      </c>
      <c r="M299" s="104">
        <f t="shared" si="59"/>
        <v>0</v>
      </c>
      <c r="N299" s="103">
        <f t="shared" si="59"/>
        <v>0</v>
      </c>
      <c r="O299" s="104">
        <f t="shared" si="59"/>
        <v>0</v>
      </c>
      <c r="P299" s="104">
        <f t="shared" si="59"/>
        <v>180</v>
      </c>
      <c r="Q299" s="103">
        <f t="shared" si="59"/>
        <v>0.25</v>
      </c>
      <c r="R299" s="104">
        <f t="shared" si="59"/>
        <v>783.75</v>
      </c>
      <c r="S299" s="104">
        <f t="shared" si="59"/>
        <v>1875.6220000000003</v>
      </c>
    </row>
    <row r="300" spans="1:19" ht="12.75" outlineLevel="2">
      <c r="A300" s="88" t="s">
        <v>604</v>
      </c>
      <c r="B300" s="88" t="s">
        <v>505</v>
      </c>
      <c r="C300" s="88" t="s">
        <v>516</v>
      </c>
      <c r="D300" s="88" t="s">
        <v>605</v>
      </c>
      <c r="E300" s="88" t="s">
        <v>123</v>
      </c>
      <c r="F300" s="88" t="s">
        <v>606</v>
      </c>
      <c r="G300" s="88" t="s">
        <v>8</v>
      </c>
      <c r="H300" s="88" t="s">
        <v>28</v>
      </c>
      <c r="I300" s="2">
        <v>5</v>
      </c>
      <c r="J300" s="89">
        <v>4.8</v>
      </c>
      <c r="K300" s="1">
        <v>0.06</v>
      </c>
      <c r="L300" s="89">
        <v>0.3</v>
      </c>
      <c r="M300" s="89"/>
      <c r="N300" s="1"/>
      <c r="O300" s="89"/>
      <c r="P300" s="89"/>
      <c r="Q300" s="1"/>
      <c r="R300" s="89"/>
      <c r="S300" s="89">
        <f aca="true" t="shared" si="60" ref="S300:S312">+R300+P300+O300+M300+L300+J300</f>
        <v>5.1</v>
      </c>
    </row>
    <row r="301" spans="1:19" ht="12.75" outlineLevel="2">
      <c r="A301" s="88" t="s">
        <v>604</v>
      </c>
      <c r="B301" s="88" t="s">
        <v>505</v>
      </c>
      <c r="C301" s="88" t="s">
        <v>516</v>
      </c>
      <c r="D301" s="88" t="s">
        <v>605</v>
      </c>
      <c r="E301" s="88" t="s">
        <v>123</v>
      </c>
      <c r="F301" s="88" t="s">
        <v>606</v>
      </c>
      <c r="G301" s="88" t="s">
        <v>8</v>
      </c>
      <c r="H301" s="88" t="s">
        <v>16</v>
      </c>
      <c r="I301" s="2">
        <v>73</v>
      </c>
      <c r="J301" s="89">
        <v>29.93</v>
      </c>
      <c r="K301" s="1">
        <v>0.06</v>
      </c>
      <c r="L301" s="89">
        <v>4.38</v>
      </c>
      <c r="M301" s="89"/>
      <c r="N301" s="1"/>
      <c r="O301" s="89"/>
      <c r="P301" s="89"/>
      <c r="Q301" s="1"/>
      <c r="R301" s="89"/>
      <c r="S301" s="89">
        <f t="shared" si="60"/>
        <v>34.31</v>
      </c>
    </row>
    <row r="302" spans="1:19" ht="12.75" outlineLevel="2">
      <c r="A302" s="88" t="s">
        <v>604</v>
      </c>
      <c r="B302" s="88" t="s">
        <v>505</v>
      </c>
      <c r="C302" s="88" t="s">
        <v>516</v>
      </c>
      <c r="D302" s="88" t="s">
        <v>605</v>
      </c>
      <c r="E302" s="88" t="s">
        <v>123</v>
      </c>
      <c r="F302" s="88" t="s">
        <v>606</v>
      </c>
      <c r="G302" s="88" t="s">
        <v>8</v>
      </c>
      <c r="H302" s="88" t="s">
        <v>18</v>
      </c>
      <c r="I302" s="2">
        <v>191</v>
      </c>
      <c r="J302" s="89">
        <v>76.17</v>
      </c>
      <c r="K302" s="1">
        <v>0.06</v>
      </c>
      <c r="L302" s="89">
        <v>11.46</v>
      </c>
      <c r="M302" s="89"/>
      <c r="N302" s="1"/>
      <c r="O302" s="89"/>
      <c r="P302" s="89"/>
      <c r="Q302" s="1"/>
      <c r="R302" s="89"/>
      <c r="S302" s="89">
        <f t="shared" si="60"/>
        <v>87.63</v>
      </c>
    </row>
    <row r="303" spans="1:19" ht="12.75" outlineLevel="2">
      <c r="A303" s="88" t="s">
        <v>604</v>
      </c>
      <c r="B303" s="88" t="s">
        <v>505</v>
      </c>
      <c r="C303" s="88" t="s">
        <v>516</v>
      </c>
      <c r="D303" s="88" t="s">
        <v>605</v>
      </c>
      <c r="E303" s="88" t="s">
        <v>123</v>
      </c>
      <c r="F303" s="88" t="s">
        <v>606</v>
      </c>
      <c r="G303" s="88" t="s">
        <v>8</v>
      </c>
      <c r="H303" s="88" t="s">
        <v>19</v>
      </c>
      <c r="I303" s="2">
        <v>610</v>
      </c>
      <c r="J303" s="89">
        <v>251.82</v>
      </c>
      <c r="K303" s="1">
        <v>0.06</v>
      </c>
      <c r="L303" s="89">
        <v>36.6</v>
      </c>
      <c r="M303" s="89"/>
      <c r="N303" s="1"/>
      <c r="O303" s="89"/>
      <c r="P303" s="89"/>
      <c r="Q303" s="1"/>
      <c r="R303" s="89"/>
      <c r="S303" s="89">
        <f t="shared" si="60"/>
        <v>288.42</v>
      </c>
    </row>
    <row r="304" spans="1:19" ht="12.75" outlineLevel="2">
      <c r="A304" s="88" t="s">
        <v>604</v>
      </c>
      <c r="B304" s="88" t="s">
        <v>505</v>
      </c>
      <c r="C304" s="88" t="s">
        <v>516</v>
      </c>
      <c r="D304" s="88" t="s">
        <v>605</v>
      </c>
      <c r="E304" s="88" t="s">
        <v>123</v>
      </c>
      <c r="F304" s="88" t="s">
        <v>606</v>
      </c>
      <c r="G304" s="88" t="s">
        <v>8</v>
      </c>
      <c r="H304" s="88" t="s">
        <v>29</v>
      </c>
      <c r="I304" s="2">
        <v>12</v>
      </c>
      <c r="J304" s="89">
        <v>2.88</v>
      </c>
      <c r="K304" s="1">
        <v>0.06</v>
      </c>
      <c r="L304" s="89">
        <v>0.72</v>
      </c>
      <c r="M304" s="89"/>
      <c r="N304" s="1"/>
      <c r="O304" s="89"/>
      <c r="P304" s="89"/>
      <c r="Q304" s="1"/>
      <c r="R304" s="89"/>
      <c r="S304" s="89">
        <f t="shared" si="60"/>
        <v>3.5999999999999996</v>
      </c>
    </row>
    <row r="305" spans="1:19" ht="12.75" outlineLevel="2">
      <c r="A305" s="88" t="s">
        <v>604</v>
      </c>
      <c r="B305" s="88" t="s">
        <v>505</v>
      </c>
      <c r="C305" s="88" t="s">
        <v>516</v>
      </c>
      <c r="D305" s="88" t="s">
        <v>605</v>
      </c>
      <c r="E305" s="88" t="s">
        <v>123</v>
      </c>
      <c r="F305" s="88" t="s">
        <v>606</v>
      </c>
      <c r="G305" s="88" t="s">
        <v>8</v>
      </c>
      <c r="H305" s="88" t="s">
        <v>31</v>
      </c>
      <c r="I305" s="2">
        <v>54</v>
      </c>
      <c r="J305" s="89">
        <v>24.828</v>
      </c>
      <c r="K305" s="1">
        <v>0.1</v>
      </c>
      <c r="L305" s="89">
        <v>5.4</v>
      </c>
      <c r="M305" s="89"/>
      <c r="N305" s="1"/>
      <c r="O305" s="89"/>
      <c r="P305" s="89"/>
      <c r="Q305" s="1"/>
      <c r="R305" s="89"/>
      <c r="S305" s="89">
        <f t="shared" si="60"/>
        <v>30.228</v>
      </c>
    </row>
    <row r="306" spans="1:19" ht="12.75" outlineLevel="2">
      <c r="A306" s="88" t="s">
        <v>604</v>
      </c>
      <c r="B306" s="88" t="s">
        <v>505</v>
      </c>
      <c r="C306" s="88" t="s">
        <v>516</v>
      </c>
      <c r="D306" s="88" t="s">
        <v>605</v>
      </c>
      <c r="E306" s="88" t="s">
        <v>123</v>
      </c>
      <c r="F306" s="88" t="s">
        <v>606</v>
      </c>
      <c r="G306" s="88" t="s">
        <v>8</v>
      </c>
      <c r="H306" s="88" t="s">
        <v>53</v>
      </c>
      <c r="I306" s="2">
        <v>29</v>
      </c>
      <c r="J306" s="89">
        <v>6.96</v>
      </c>
      <c r="K306" s="1">
        <v>0.06</v>
      </c>
      <c r="L306" s="89">
        <v>1.74</v>
      </c>
      <c r="M306" s="89"/>
      <c r="N306" s="1"/>
      <c r="O306" s="89"/>
      <c r="P306" s="89"/>
      <c r="Q306" s="1"/>
      <c r="R306" s="89"/>
      <c r="S306" s="89">
        <f t="shared" si="60"/>
        <v>8.7</v>
      </c>
    </row>
    <row r="307" spans="1:19" ht="12.75" outlineLevel="2">
      <c r="A307" s="88" t="s">
        <v>604</v>
      </c>
      <c r="B307" s="88" t="s">
        <v>505</v>
      </c>
      <c r="C307" s="88" t="s">
        <v>516</v>
      </c>
      <c r="D307" s="88" t="s">
        <v>605</v>
      </c>
      <c r="E307" s="88" t="s">
        <v>123</v>
      </c>
      <c r="F307" s="88" t="s">
        <v>606</v>
      </c>
      <c r="G307" s="88" t="s">
        <v>8</v>
      </c>
      <c r="H307" s="88" t="s">
        <v>54</v>
      </c>
      <c r="I307" s="2">
        <v>121</v>
      </c>
      <c r="J307" s="89">
        <v>30.26</v>
      </c>
      <c r="K307" s="1">
        <v>0.06</v>
      </c>
      <c r="L307" s="89">
        <v>7.26</v>
      </c>
      <c r="M307" s="89"/>
      <c r="N307" s="1"/>
      <c r="O307" s="89"/>
      <c r="P307" s="89"/>
      <c r="Q307" s="1"/>
      <c r="R307" s="89"/>
      <c r="S307" s="89">
        <f t="shared" si="60"/>
        <v>37.52</v>
      </c>
    </row>
    <row r="308" spans="1:19" ht="12.75" outlineLevel="2">
      <c r="A308" s="88" t="s">
        <v>604</v>
      </c>
      <c r="B308" s="88" t="s">
        <v>505</v>
      </c>
      <c r="C308" s="88" t="s">
        <v>516</v>
      </c>
      <c r="D308" s="88" t="s">
        <v>605</v>
      </c>
      <c r="E308" s="88" t="s">
        <v>123</v>
      </c>
      <c r="F308" s="88" t="s">
        <v>606</v>
      </c>
      <c r="G308" s="88" t="s">
        <v>8</v>
      </c>
      <c r="H308" s="88" t="s">
        <v>21</v>
      </c>
      <c r="I308" s="2">
        <v>941</v>
      </c>
      <c r="J308" s="89">
        <v>278.91400000000004</v>
      </c>
      <c r="K308" s="1">
        <v>0.1</v>
      </c>
      <c r="L308" s="89">
        <v>94.1</v>
      </c>
      <c r="M308" s="89"/>
      <c r="N308" s="1"/>
      <c r="O308" s="89"/>
      <c r="P308" s="89"/>
      <c r="Q308" s="1"/>
      <c r="R308" s="89"/>
      <c r="S308" s="89">
        <f t="shared" si="60"/>
        <v>373.014</v>
      </c>
    </row>
    <row r="309" spans="1:19" ht="12.75" outlineLevel="2">
      <c r="A309" s="88" t="s">
        <v>604</v>
      </c>
      <c r="B309" s="88" t="s">
        <v>505</v>
      </c>
      <c r="C309" s="88" t="s">
        <v>516</v>
      </c>
      <c r="D309" s="88" t="s">
        <v>605</v>
      </c>
      <c r="E309" s="88" t="s">
        <v>123</v>
      </c>
      <c r="F309" s="88" t="s">
        <v>606</v>
      </c>
      <c r="G309" s="88" t="s">
        <v>8</v>
      </c>
      <c r="H309" s="88" t="s">
        <v>9</v>
      </c>
      <c r="I309" s="2">
        <v>4</v>
      </c>
      <c r="J309" s="89">
        <v>75.68</v>
      </c>
      <c r="K309" s="1"/>
      <c r="L309" s="89">
        <v>0</v>
      </c>
      <c r="M309" s="89"/>
      <c r="N309" s="1"/>
      <c r="O309" s="89"/>
      <c r="P309" s="89"/>
      <c r="Q309" s="1"/>
      <c r="R309" s="89"/>
      <c r="S309" s="89">
        <f t="shared" si="60"/>
        <v>75.68</v>
      </c>
    </row>
    <row r="310" spans="1:19" ht="12.75" outlineLevel="2">
      <c r="A310" s="88" t="s">
        <v>604</v>
      </c>
      <c r="B310" s="88" t="s">
        <v>505</v>
      </c>
      <c r="C310" s="88" t="s">
        <v>516</v>
      </c>
      <c r="D310" s="88" t="s">
        <v>605</v>
      </c>
      <c r="E310" s="88" t="s">
        <v>123</v>
      </c>
      <c r="F310" s="88" t="s">
        <v>606</v>
      </c>
      <c r="G310" s="88" t="s">
        <v>22</v>
      </c>
      <c r="H310" s="88" t="s">
        <v>23</v>
      </c>
      <c r="I310" s="90"/>
      <c r="J310" s="89"/>
      <c r="L310" s="89"/>
      <c r="M310" s="89"/>
      <c r="N310" s="1"/>
      <c r="O310" s="89"/>
      <c r="P310" s="89">
        <v>180</v>
      </c>
      <c r="Q310" s="1"/>
      <c r="R310" s="89"/>
      <c r="S310" s="89">
        <f t="shared" si="60"/>
        <v>180</v>
      </c>
    </row>
    <row r="311" spans="1:19" ht="12.75" outlineLevel="2">
      <c r="A311" s="88" t="s">
        <v>604</v>
      </c>
      <c r="B311" s="88" t="s">
        <v>505</v>
      </c>
      <c r="C311" s="88" t="s">
        <v>516</v>
      </c>
      <c r="D311" s="88" t="s">
        <v>605</v>
      </c>
      <c r="E311" s="88" t="s">
        <v>123</v>
      </c>
      <c r="F311" s="88" t="s">
        <v>606</v>
      </c>
      <c r="G311" s="88" t="s">
        <v>22</v>
      </c>
      <c r="H311" s="88" t="s">
        <v>62</v>
      </c>
      <c r="I311" s="2"/>
      <c r="J311" s="89"/>
      <c r="K311" s="1"/>
      <c r="L311" s="89"/>
      <c r="M311" s="89"/>
      <c r="N311" s="1">
        <v>0.625</v>
      </c>
      <c r="O311" s="89">
        <f>+$O$1*N311</f>
        <v>45</v>
      </c>
      <c r="P311" s="89"/>
      <c r="Q311" s="1"/>
      <c r="R311" s="89"/>
      <c r="S311" s="89">
        <f t="shared" si="60"/>
        <v>45</v>
      </c>
    </row>
    <row r="312" spans="1:20" ht="12.75" outlineLevel="2">
      <c r="A312" s="88" t="s">
        <v>604</v>
      </c>
      <c r="B312" s="88" t="s">
        <v>505</v>
      </c>
      <c r="C312" s="88" t="s">
        <v>516</v>
      </c>
      <c r="D312" s="88" t="s">
        <v>605</v>
      </c>
      <c r="E312" s="88" t="s">
        <v>123</v>
      </c>
      <c r="F312" s="88" t="s">
        <v>606</v>
      </c>
      <c r="G312" s="88" t="s">
        <v>22</v>
      </c>
      <c r="H312" s="88" t="s">
        <v>24</v>
      </c>
      <c r="I312" s="2"/>
      <c r="J312" s="89"/>
      <c r="K312" s="1"/>
      <c r="L312" s="89"/>
      <c r="M312" s="89"/>
      <c r="N312" s="1"/>
      <c r="O312" s="89"/>
      <c r="P312" s="89"/>
      <c r="Q312" s="1">
        <v>0.25</v>
      </c>
      <c r="R312" s="89">
        <f>+$R$1*Q312</f>
        <v>783.75</v>
      </c>
      <c r="S312" s="89">
        <f t="shared" si="60"/>
        <v>783.75</v>
      </c>
      <c r="T312" s="88" t="s">
        <v>553</v>
      </c>
    </row>
    <row r="313" spans="1:19" ht="12.75" outlineLevel="1">
      <c r="A313" s="114" t="s">
        <v>1170</v>
      </c>
      <c r="B313" s="115"/>
      <c r="C313" s="115"/>
      <c r="D313" s="115"/>
      <c r="E313" s="115"/>
      <c r="F313" s="115"/>
      <c r="G313" s="115"/>
      <c r="H313" s="115"/>
      <c r="I313" s="116">
        <f>SUBTOTAL(9,I300:I312)</f>
        <v>2040</v>
      </c>
      <c r="J313" s="104">
        <f>SUBTOTAL(9,J300:J312)</f>
        <v>782.242</v>
      </c>
      <c r="K313" s="103"/>
      <c r="L313" s="104">
        <f aca="true" t="shared" si="61" ref="L313:S313">SUBTOTAL(9,L300:L312)</f>
        <v>161.95999999999998</v>
      </c>
      <c r="M313" s="104">
        <f t="shared" si="61"/>
        <v>0</v>
      </c>
      <c r="N313" s="103">
        <f t="shared" si="61"/>
        <v>0.625</v>
      </c>
      <c r="O313" s="104">
        <f t="shared" si="61"/>
        <v>45</v>
      </c>
      <c r="P313" s="104">
        <f t="shared" si="61"/>
        <v>180</v>
      </c>
      <c r="Q313" s="103">
        <f t="shared" si="61"/>
        <v>0.25</v>
      </c>
      <c r="R313" s="104">
        <f t="shared" si="61"/>
        <v>783.75</v>
      </c>
      <c r="S313" s="104">
        <f t="shared" si="61"/>
        <v>1952.952</v>
      </c>
    </row>
    <row r="314" spans="1:19" ht="12.75" outlineLevel="2">
      <c r="A314" s="88" t="s">
        <v>603</v>
      </c>
      <c r="B314" s="88" t="s">
        <v>505</v>
      </c>
      <c r="C314" s="88" t="s">
        <v>516</v>
      </c>
      <c r="D314" s="88" t="s">
        <v>601</v>
      </c>
      <c r="E314" s="88" t="s">
        <v>123</v>
      </c>
      <c r="F314" s="88" t="s">
        <v>602</v>
      </c>
      <c r="G314" s="88" t="s">
        <v>8</v>
      </c>
      <c r="H314" s="88" t="s">
        <v>19</v>
      </c>
      <c r="I314" s="2">
        <v>2</v>
      </c>
      <c r="J314" s="89">
        <v>0.78</v>
      </c>
      <c r="K314" s="1">
        <v>0.06</v>
      </c>
      <c r="L314" s="89">
        <v>0.12</v>
      </c>
      <c r="M314" s="89"/>
      <c r="N314" s="1"/>
      <c r="O314" s="89"/>
      <c r="P314" s="89"/>
      <c r="R314" s="89"/>
      <c r="S314" s="89">
        <f>+R314+P314+O314+M314+L314+J314</f>
        <v>0.9</v>
      </c>
    </row>
    <row r="315" spans="1:19" ht="12.75" outlineLevel="2">
      <c r="A315" s="88" t="s">
        <v>603</v>
      </c>
      <c r="B315" s="88" t="s">
        <v>505</v>
      </c>
      <c r="C315" s="88" t="s">
        <v>516</v>
      </c>
      <c r="D315" s="88" t="s">
        <v>601</v>
      </c>
      <c r="E315" s="88" t="s">
        <v>123</v>
      </c>
      <c r="F315" s="88" t="s">
        <v>602</v>
      </c>
      <c r="G315" s="88" t="s">
        <v>22</v>
      </c>
      <c r="H315" s="88" t="s">
        <v>23</v>
      </c>
      <c r="I315" s="90"/>
      <c r="J315" s="89"/>
      <c r="L315" s="89"/>
      <c r="M315" s="89"/>
      <c r="N315" s="1"/>
      <c r="O315" s="89"/>
      <c r="P315" s="89">
        <v>15</v>
      </c>
      <c r="R315" s="89"/>
      <c r="S315" s="89">
        <f>+R315+P315+O315+M315+L315+J315</f>
        <v>15</v>
      </c>
    </row>
    <row r="316" spans="1:19" ht="12.75" outlineLevel="1">
      <c r="A316" s="114" t="s">
        <v>1166</v>
      </c>
      <c r="B316" s="115"/>
      <c r="C316" s="115"/>
      <c r="D316" s="115"/>
      <c r="E316" s="115"/>
      <c r="F316" s="115"/>
      <c r="G316" s="115"/>
      <c r="H316" s="115"/>
      <c r="I316" s="116">
        <f>SUBTOTAL(9,I314:I315)</f>
        <v>2</v>
      </c>
      <c r="J316" s="104">
        <f>SUBTOTAL(9,J314:J315)</f>
        <v>0.78</v>
      </c>
      <c r="K316" s="103"/>
      <c r="L316" s="104">
        <f aca="true" t="shared" si="62" ref="L316:S316">SUBTOTAL(9,L314:L315)</f>
        <v>0.12</v>
      </c>
      <c r="M316" s="104">
        <f t="shared" si="62"/>
        <v>0</v>
      </c>
      <c r="N316" s="103">
        <f t="shared" si="62"/>
        <v>0</v>
      </c>
      <c r="O316" s="104">
        <f t="shared" si="62"/>
        <v>0</v>
      </c>
      <c r="P316" s="104">
        <f t="shared" si="62"/>
        <v>15</v>
      </c>
      <c r="Q316" s="103">
        <f t="shared" si="62"/>
        <v>0</v>
      </c>
      <c r="R316" s="104">
        <f t="shared" si="62"/>
        <v>0</v>
      </c>
      <c r="S316" s="104">
        <f t="shared" si="62"/>
        <v>15.9</v>
      </c>
    </row>
    <row r="317" spans="1:19" ht="12.75" outlineLevel="2">
      <c r="A317" s="88" t="s">
        <v>575</v>
      </c>
      <c r="B317" s="88" t="s">
        <v>505</v>
      </c>
      <c r="C317" s="88" t="s">
        <v>576</v>
      </c>
      <c r="D317" s="88" t="s">
        <v>577</v>
      </c>
      <c r="E317" s="88" t="s">
        <v>123</v>
      </c>
      <c r="F317" s="88" t="s">
        <v>578</v>
      </c>
      <c r="G317" s="88" t="s">
        <v>8</v>
      </c>
      <c r="H317" s="88" t="s">
        <v>28</v>
      </c>
      <c r="I317" s="2">
        <v>11</v>
      </c>
      <c r="J317" s="89">
        <v>14.75</v>
      </c>
      <c r="K317" s="1">
        <v>0.06</v>
      </c>
      <c r="L317" s="89">
        <v>0.66</v>
      </c>
      <c r="M317" s="89"/>
      <c r="N317" s="1"/>
      <c r="O317" s="89"/>
      <c r="P317" s="89"/>
      <c r="Q317" s="1"/>
      <c r="R317" s="89"/>
      <c r="S317" s="89">
        <f aca="true" t="shared" si="63" ref="S317:S323">+R317+P317+O317+M317+L317+J317</f>
        <v>15.41</v>
      </c>
    </row>
    <row r="318" spans="1:19" ht="12.75" outlineLevel="2">
      <c r="A318" s="88" t="s">
        <v>575</v>
      </c>
      <c r="B318" s="88" t="s">
        <v>505</v>
      </c>
      <c r="C318" s="88" t="s">
        <v>576</v>
      </c>
      <c r="D318" s="88" t="s">
        <v>577</v>
      </c>
      <c r="E318" s="88" t="s">
        <v>123</v>
      </c>
      <c r="F318" s="88" t="s">
        <v>578</v>
      </c>
      <c r="G318" s="88" t="s">
        <v>8</v>
      </c>
      <c r="H318" s="88" t="s">
        <v>16</v>
      </c>
      <c r="I318" s="2">
        <v>59</v>
      </c>
      <c r="J318" s="89">
        <v>24.53</v>
      </c>
      <c r="K318" s="1">
        <v>0.06</v>
      </c>
      <c r="L318" s="89">
        <v>3.54</v>
      </c>
      <c r="M318" s="89"/>
      <c r="N318" s="1"/>
      <c r="O318" s="89"/>
      <c r="P318" s="89"/>
      <c r="Q318" s="1"/>
      <c r="R318" s="89"/>
      <c r="S318" s="89">
        <f t="shared" si="63"/>
        <v>28.07</v>
      </c>
    </row>
    <row r="319" spans="1:19" ht="12.75" outlineLevel="2">
      <c r="A319" s="88" t="s">
        <v>575</v>
      </c>
      <c r="B319" s="88" t="s">
        <v>505</v>
      </c>
      <c r="C319" s="88" t="s">
        <v>576</v>
      </c>
      <c r="D319" s="88" t="s">
        <v>577</v>
      </c>
      <c r="E319" s="88" t="s">
        <v>123</v>
      </c>
      <c r="F319" s="88" t="s">
        <v>578</v>
      </c>
      <c r="G319" s="88" t="s">
        <v>8</v>
      </c>
      <c r="H319" s="88" t="s">
        <v>19</v>
      </c>
      <c r="I319" s="2">
        <v>227</v>
      </c>
      <c r="J319" s="89">
        <v>117.58</v>
      </c>
      <c r="K319" s="1">
        <v>0.06</v>
      </c>
      <c r="L319" s="89">
        <v>13.62</v>
      </c>
      <c r="M319" s="89"/>
      <c r="N319" s="1"/>
      <c r="O319" s="89"/>
      <c r="P319" s="89"/>
      <c r="Q319" s="1"/>
      <c r="R319" s="89"/>
      <c r="S319" s="89">
        <f t="shared" si="63"/>
        <v>131.2</v>
      </c>
    </row>
    <row r="320" spans="1:19" ht="12.75" outlineLevel="2">
      <c r="A320" s="88" t="s">
        <v>575</v>
      </c>
      <c r="B320" s="88" t="s">
        <v>505</v>
      </c>
      <c r="C320" s="88" t="s">
        <v>576</v>
      </c>
      <c r="D320" s="88" t="s">
        <v>577</v>
      </c>
      <c r="E320" s="88" t="s">
        <v>123</v>
      </c>
      <c r="F320" s="88" t="s">
        <v>578</v>
      </c>
      <c r="G320" s="88" t="s">
        <v>8</v>
      </c>
      <c r="H320" s="88" t="s">
        <v>54</v>
      </c>
      <c r="I320" s="2">
        <v>3</v>
      </c>
      <c r="J320" s="89">
        <v>0.78</v>
      </c>
      <c r="K320" s="1">
        <v>0.06</v>
      </c>
      <c r="L320" s="89">
        <v>0.18</v>
      </c>
      <c r="M320" s="89"/>
      <c r="N320" s="1"/>
      <c r="O320" s="89"/>
      <c r="P320" s="89"/>
      <c r="Q320" s="1"/>
      <c r="R320" s="89"/>
      <c r="S320" s="89">
        <f t="shared" si="63"/>
        <v>0.96</v>
      </c>
    </row>
    <row r="321" spans="1:19" ht="12.75" outlineLevel="2">
      <c r="A321" s="88" t="s">
        <v>575</v>
      </c>
      <c r="B321" s="88" t="s">
        <v>505</v>
      </c>
      <c r="C321" s="88" t="s">
        <v>576</v>
      </c>
      <c r="D321" s="88" t="s">
        <v>577</v>
      </c>
      <c r="E321" s="88" t="s">
        <v>123</v>
      </c>
      <c r="F321" s="88" t="s">
        <v>578</v>
      </c>
      <c r="G321" s="88" t="s">
        <v>8</v>
      </c>
      <c r="H321" s="88" t="s">
        <v>21</v>
      </c>
      <c r="I321" s="2">
        <v>34</v>
      </c>
      <c r="J321" s="89">
        <v>10.667</v>
      </c>
      <c r="K321" s="1">
        <v>0.1</v>
      </c>
      <c r="L321" s="89">
        <v>3.4</v>
      </c>
      <c r="M321" s="89"/>
      <c r="N321" s="1"/>
      <c r="O321" s="89"/>
      <c r="P321" s="89"/>
      <c r="Q321" s="1"/>
      <c r="R321" s="89"/>
      <c r="S321" s="89">
        <f t="shared" si="63"/>
        <v>14.067</v>
      </c>
    </row>
    <row r="322" spans="1:19" ht="12.75" outlineLevel="2">
      <c r="A322" s="88" t="s">
        <v>575</v>
      </c>
      <c r="B322" s="88" t="s">
        <v>505</v>
      </c>
      <c r="C322" s="88" t="s">
        <v>576</v>
      </c>
      <c r="D322" s="88" t="s">
        <v>577</v>
      </c>
      <c r="E322" s="88" t="s">
        <v>123</v>
      </c>
      <c r="F322" s="88" t="s">
        <v>578</v>
      </c>
      <c r="G322" s="88" t="s">
        <v>22</v>
      </c>
      <c r="H322" s="88" t="s">
        <v>23</v>
      </c>
      <c r="I322" s="90"/>
      <c r="J322" s="89"/>
      <c r="L322" s="89"/>
      <c r="M322" s="89"/>
      <c r="N322" s="1"/>
      <c r="O322" s="89"/>
      <c r="P322" s="89">
        <v>120</v>
      </c>
      <c r="Q322" s="1"/>
      <c r="R322" s="89"/>
      <c r="S322" s="89">
        <f t="shared" si="63"/>
        <v>120</v>
      </c>
    </row>
    <row r="323" spans="1:20" ht="12.75" outlineLevel="2">
      <c r="A323" s="88" t="s">
        <v>575</v>
      </c>
      <c r="B323" s="88" t="s">
        <v>505</v>
      </c>
      <c r="C323" s="88" t="s">
        <v>576</v>
      </c>
      <c r="D323" s="88" t="s">
        <v>577</v>
      </c>
      <c r="E323" s="88" t="s">
        <v>123</v>
      </c>
      <c r="F323" s="88" t="s">
        <v>578</v>
      </c>
      <c r="G323" s="88" t="s">
        <v>22</v>
      </c>
      <c r="H323" s="88" t="s">
        <v>24</v>
      </c>
      <c r="I323" s="2"/>
      <c r="J323" s="89"/>
      <c r="K323" s="1"/>
      <c r="L323" s="89"/>
      <c r="M323" s="89"/>
      <c r="N323" s="1"/>
      <c r="O323" s="89"/>
      <c r="P323" s="89"/>
      <c r="Q323" s="1">
        <v>0.25</v>
      </c>
      <c r="R323" s="89">
        <f>+$R$1*Q323</f>
        <v>783.75</v>
      </c>
      <c r="S323" s="89">
        <f t="shared" si="63"/>
        <v>783.75</v>
      </c>
      <c r="T323" s="88" t="s">
        <v>553</v>
      </c>
    </row>
    <row r="324" spans="1:19" ht="12.75" outlineLevel="1">
      <c r="A324" s="114" t="s">
        <v>1129</v>
      </c>
      <c r="B324" s="115"/>
      <c r="C324" s="115"/>
      <c r="D324" s="115"/>
      <c r="E324" s="115"/>
      <c r="F324" s="115"/>
      <c r="G324" s="115"/>
      <c r="H324" s="115"/>
      <c r="I324" s="116">
        <f>SUBTOTAL(9,I317:I323)</f>
        <v>334</v>
      </c>
      <c r="J324" s="104">
        <f>SUBTOTAL(9,J317:J323)</f>
        <v>168.30700000000002</v>
      </c>
      <c r="K324" s="103"/>
      <c r="L324" s="104">
        <f aca="true" t="shared" si="64" ref="L324:S324">SUBTOTAL(9,L317:L323)</f>
        <v>21.4</v>
      </c>
      <c r="M324" s="104">
        <f t="shared" si="64"/>
        <v>0</v>
      </c>
      <c r="N324" s="103">
        <f t="shared" si="64"/>
        <v>0</v>
      </c>
      <c r="O324" s="104">
        <f t="shared" si="64"/>
        <v>0</v>
      </c>
      <c r="P324" s="104">
        <f t="shared" si="64"/>
        <v>120</v>
      </c>
      <c r="Q324" s="103">
        <f t="shared" si="64"/>
        <v>0.25</v>
      </c>
      <c r="R324" s="104">
        <f t="shared" si="64"/>
        <v>783.75</v>
      </c>
      <c r="S324" s="104">
        <f t="shared" si="64"/>
        <v>1093.4569999999999</v>
      </c>
    </row>
    <row r="325" spans="1:19" ht="12.75" outlineLevel="2">
      <c r="A325" s="88" t="s">
        <v>481</v>
      </c>
      <c r="B325" s="88" t="s">
        <v>473</v>
      </c>
      <c r="C325" s="88" t="s">
        <v>482</v>
      </c>
      <c r="D325" s="88" t="s">
        <v>482</v>
      </c>
      <c r="E325" s="88" t="s">
        <v>42</v>
      </c>
      <c r="F325" s="88" t="s">
        <v>483</v>
      </c>
      <c r="G325" s="88" t="s">
        <v>8</v>
      </c>
      <c r="H325" s="88" t="s">
        <v>16</v>
      </c>
      <c r="I325" s="2">
        <v>1</v>
      </c>
      <c r="J325" s="89">
        <v>0.41</v>
      </c>
      <c r="K325" s="1">
        <v>0.06</v>
      </c>
      <c r="L325" s="89">
        <v>0.06</v>
      </c>
      <c r="M325" s="89"/>
      <c r="N325" s="1"/>
      <c r="O325" s="89"/>
      <c r="P325" s="89"/>
      <c r="Q325" s="1"/>
      <c r="R325" s="89"/>
      <c r="S325" s="89">
        <f aca="true" t="shared" si="65" ref="S325:S330">+R325+P325+O325+M325+L325+J325</f>
        <v>0.47</v>
      </c>
    </row>
    <row r="326" spans="1:19" ht="12.75" outlineLevel="2">
      <c r="A326" s="88" t="s">
        <v>481</v>
      </c>
      <c r="B326" s="88" t="s">
        <v>473</v>
      </c>
      <c r="C326" s="88" t="s">
        <v>482</v>
      </c>
      <c r="D326" s="88" t="s">
        <v>482</v>
      </c>
      <c r="E326" s="88" t="s">
        <v>42</v>
      </c>
      <c r="F326" s="88" t="s">
        <v>483</v>
      </c>
      <c r="G326" s="88" t="s">
        <v>8</v>
      </c>
      <c r="H326" s="88" t="s">
        <v>19</v>
      </c>
      <c r="I326" s="2">
        <v>14</v>
      </c>
      <c r="J326" s="89">
        <v>9.86</v>
      </c>
      <c r="K326" s="1">
        <v>0.06</v>
      </c>
      <c r="L326" s="89">
        <v>0.84</v>
      </c>
      <c r="M326" s="89"/>
      <c r="N326" s="1"/>
      <c r="O326" s="89"/>
      <c r="P326" s="89"/>
      <c r="Q326" s="1"/>
      <c r="R326" s="89"/>
      <c r="S326" s="89">
        <f t="shared" si="65"/>
        <v>10.7</v>
      </c>
    </row>
    <row r="327" spans="1:19" ht="12.75" outlineLevel="2">
      <c r="A327" s="88" t="s">
        <v>481</v>
      </c>
      <c r="B327" s="88" t="s">
        <v>473</v>
      </c>
      <c r="C327" s="88" t="s">
        <v>482</v>
      </c>
      <c r="D327" s="88" t="s">
        <v>482</v>
      </c>
      <c r="E327" s="88" t="s">
        <v>42</v>
      </c>
      <c r="F327" s="88" t="s">
        <v>483</v>
      </c>
      <c r="G327" s="88" t="s">
        <v>8</v>
      </c>
      <c r="H327" s="88" t="s">
        <v>29</v>
      </c>
      <c r="I327" s="2">
        <v>1</v>
      </c>
      <c r="J327" s="89">
        <v>1.83</v>
      </c>
      <c r="K327" s="1">
        <v>0.06</v>
      </c>
      <c r="L327" s="89">
        <v>0.06</v>
      </c>
      <c r="M327" s="89"/>
      <c r="N327" s="1"/>
      <c r="O327" s="89"/>
      <c r="P327" s="89"/>
      <c r="Q327" s="1"/>
      <c r="R327" s="89"/>
      <c r="S327" s="89">
        <f t="shared" si="65"/>
        <v>1.8900000000000001</v>
      </c>
    </row>
    <row r="328" spans="1:19" ht="12.75" outlineLevel="2">
      <c r="A328" s="88" t="s">
        <v>481</v>
      </c>
      <c r="B328" s="88" t="s">
        <v>473</v>
      </c>
      <c r="C328" s="88" t="s">
        <v>482</v>
      </c>
      <c r="D328" s="88" t="s">
        <v>482</v>
      </c>
      <c r="E328" s="88" t="s">
        <v>42</v>
      </c>
      <c r="F328" s="88" t="s">
        <v>483</v>
      </c>
      <c r="G328" s="88" t="s">
        <v>8</v>
      </c>
      <c r="H328" s="88" t="s">
        <v>21</v>
      </c>
      <c r="I328" s="2">
        <v>3</v>
      </c>
      <c r="J328" s="89">
        <v>0.8789999999999999</v>
      </c>
      <c r="K328" s="1">
        <v>0.1</v>
      </c>
      <c r="L328" s="89">
        <v>0.3</v>
      </c>
      <c r="M328" s="89"/>
      <c r="N328" s="1"/>
      <c r="O328" s="89"/>
      <c r="P328" s="89"/>
      <c r="Q328" s="1"/>
      <c r="R328" s="89"/>
      <c r="S328" s="89">
        <f t="shared" si="65"/>
        <v>1.1789999999999998</v>
      </c>
    </row>
    <row r="329" spans="1:19" ht="12.75" outlineLevel="2">
      <c r="A329" s="88" t="s">
        <v>481</v>
      </c>
      <c r="B329" s="88" t="s">
        <v>473</v>
      </c>
      <c r="C329" s="88" t="s">
        <v>482</v>
      </c>
      <c r="D329" s="88" t="s">
        <v>482</v>
      </c>
      <c r="E329" s="88" t="s">
        <v>42</v>
      </c>
      <c r="F329" s="88" t="s">
        <v>483</v>
      </c>
      <c r="G329" s="88" t="s">
        <v>22</v>
      </c>
      <c r="H329" s="88" t="s">
        <v>23</v>
      </c>
      <c r="I329" s="90"/>
      <c r="J329" s="89"/>
      <c r="L329" s="89"/>
      <c r="M329" s="89"/>
      <c r="N329" s="1"/>
      <c r="O329" s="89"/>
      <c r="P329" s="89">
        <v>120</v>
      </c>
      <c r="Q329" s="1"/>
      <c r="R329" s="89"/>
      <c r="S329" s="89">
        <f t="shared" si="65"/>
        <v>120</v>
      </c>
    </row>
    <row r="330" spans="1:20" ht="12.75" outlineLevel="2">
      <c r="A330" s="88" t="s">
        <v>481</v>
      </c>
      <c r="B330" s="88" t="s">
        <v>473</v>
      </c>
      <c r="C330" s="88" t="s">
        <v>482</v>
      </c>
      <c r="D330" s="88" t="s">
        <v>482</v>
      </c>
      <c r="E330" s="88" t="s">
        <v>42</v>
      </c>
      <c r="F330" s="88" t="s">
        <v>483</v>
      </c>
      <c r="G330" s="88" t="s">
        <v>22</v>
      </c>
      <c r="H330" s="88" t="s">
        <v>24</v>
      </c>
      <c r="I330" s="2"/>
      <c r="J330" s="89"/>
      <c r="K330" s="1"/>
      <c r="L330" s="89"/>
      <c r="M330" s="89"/>
      <c r="N330" s="1"/>
      <c r="O330" s="89"/>
      <c r="P330" s="89"/>
      <c r="Q330" s="1">
        <v>0.1</v>
      </c>
      <c r="R330" s="89">
        <f>+$R$1*Q330</f>
        <v>313.5</v>
      </c>
      <c r="S330" s="89">
        <f t="shared" si="65"/>
        <v>313.5</v>
      </c>
      <c r="T330" s="88" t="s">
        <v>477</v>
      </c>
    </row>
    <row r="331" spans="1:19" ht="12.75" outlineLevel="1">
      <c r="A331" s="114" t="s">
        <v>1091</v>
      </c>
      <c r="B331" s="115"/>
      <c r="C331" s="115"/>
      <c r="D331" s="115"/>
      <c r="E331" s="115"/>
      <c r="F331" s="115"/>
      <c r="G331" s="115"/>
      <c r="H331" s="115"/>
      <c r="I331" s="116">
        <f>SUBTOTAL(9,I325:I330)</f>
        <v>19</v>
      </c>
      <c r="J331" s="104">
        <f>SUBTOTAL(9,J325:J330)</f>
        <v>12.979</v>
      </c>
      <c r="K331" s="103"/>
      <c r="L331" s="104">
        <f aca="true" t="shared" si="66" ref="L331:S331">SUBTOTAL(9,L325:L330)</f>
        <v>1.26</v>
      </c>
      <c r="M331" s="104">
        <f t="shared" si="66"/>
        <v>0</v>
      </c>
      <c r="N331" s="103">
        <f t="shared" si="66"/>
        <v>0</v>
      </c>
      <c r="O331" s="104">
        <f t="shared" si="66"/>
        <v>0</v>
      </c>
      <c r="P331" s="104">
        <f t="shared" si="66"/>
        <v>120</v>
      </c>
      <c r="Q331" s="103">
        <f t="shared" si="66"/>
        <v>0.1</v>
      </c>
      <c r="R331" s="104">
        <f t="shared" si="66"/>
        <v>313.5</v>
      </c>
      <c r="S331" s="104">
        <f t="shared" si="66"/>
        <v>447.73900000000003</v>
      </c>
    </row>
    <row r="332" spans="1:19" ht="12.75" outlineLevel="2">
      <c r="A332" s="88" t="s">
        <v>484</v>
      </c>
      <c r="B332" s="88" t="s">
        <v>473</v>
      </c>
      <c r="C332" s="88" t="s">
        <v>482</v>
      </c>
      <c r="D332" s="88" t="s">
        <v>485</v>
      </c>
      <c r="E332" s="88" t="s">
        <v>42</v>
      </c>
      <c r="F332" s="88" t="s">
        <v>486</v>
      </c>
      <c r="G332" s="88" t="s">
        <v>8</v>
      </c>
      <c r="H332" s="88" t="s">
        <v>28</v>
      </c>
      <c r="I332" s="2">
        <v>2</v>
      </c>
      <c r="J332" s="89">
        <v>5.57</v>
      </c>
      <c r="K332" s="1">
        <v>0.06</v>
      </c>
      <c r="L332" s="89">
        <v>0.12</v>
      </c>
      <c r="M332" s="89"/>
      <c r="N332" s="1"/>
      <c r="O332" s="89"/>
      <c r="P332" s="89"/>
      <c r="Q332" s="1"/>
      <c r="R332" s="89"/>
      <c r="S332" s="89">
        <f aca="true" t="shared" si="67" ref="S332:S341">+R332+P332+O332+M332+L332+J332</f>
        <v>5.69</v>
      </c>
    </row>
    <row r="333" spans="1:19" ht="12.75" outlineLevel="2">
      <c r="A333" s="88" t="s">
        <v>484</v>
      </c>
      <c r="B333" s="88" t="s">
        <v>473</v>
      </c>
      <c r="C333" s="88" t="s">
        <v>482</v>
      </c>
      <c r="D333" s="88" t="s">
        <v>485</v>
      </c>
      <c r="E333" s="88" t="s">
        <v>42</v>
      </c>
      <c r="F333" s="88" t="s">
        <v>486</v>
      </c>
      <c r="G333" s="88" t="s">
        <v>8</v>
      </c>
      <c r="H333" s="88" t="s">
        <v>18</v>
      </c>
      <c r="I333" s="2">
        <v>4</v>
      </c>
      <c r="J333" s="89">
        <v>7.01</v>
      </c>
      <c r="K333" s="1">
        <v>0.06</v>
      </c>
      <c r="L333" s="89">
        <v>0.24</v>
      </c>
      <c r="M333" s="89"/>
      <c r="N333" s="1"/>
      <c r="O333" s="89"/>
      <c r="P333" s="89"/>
      <c r="Q333" s="1"/>
      <c r="R333" s="89"/>
      <c r="S333" s="89">
        <f t="shared" si="67"/>
        <v>7.25</v>
      </c>
    </row>
    <row r="334" spans="1:19" ht="12.75" outlineLevel="2">
      <c r="A334" s="88" t="s">
        <v>484</v>
      </c>
      <c r="B334" s="88" t="s">
        <v>473</v>
      </c>
      <c r="C334" s="88" t="s">
        <v>482</v>
      </c>
      <c r="D334" s="88" t="s">
        <v>485</v>
      </c>
      <c r="E334" s="88" t="s">
        <v>42</v>
      </c>
      <c r="F334" s="88" t="s">
        <v>486</v>
      </c>
      <c r="G334" s="88" t="s">
        <v>8</v>
      </c>
      <c r="H334" s="88" t="s">
        <v>19</v>
      </c>
      <c r="I334" s="2">
        <v>48</v>
      </c>
      <c r="J334" s="89">
        <v>100.67</v>
      </c>
      <c r="K334" s="1">
        <v>0.06</v>
      </c>
      <c r="L334" s="89">
        <v>2.88</v>
      </c>
      <c r="M334" s="89"/>
      <c r="N334" s="1"/>
      <c r="O334" s="89"/>
      <c r="P334" s="89"/>
      <c r="Q334" s="1"/>
      <c r="R334" s="89"/>
      <c r="S334" s="89">
        <f t="shared" si="67"/>
        <v>103.55</v>
      </c>
    </row>
    <row r="335" spans="1:19" ht="12.75" outlineLevel="2">
      <c r="A335" s="88" t="s">
        <v>484</v>
      </c>
      <c r="B335" s="88" t="s">
        <v>473</v>
      </c>
      <c r="C335" s="88" t="s">
        <v>482</v>
      </c>
      <c r="D335" s="88" t="s">
        <v>485</v>
      </c>
      <c r="E335" s="88" t="s">
        <v>42</v>
      </c>
      <c r="F335" s="88" t="s">
        <v>486</v>
      </c>
      <c r="G335" s="88" t="s">
        <v>8</v>
      </c>
      <c r="H335" s="88" t="s">
        <v>30</v>
      </c>
      <c r="I335" s="2">
        <v>1</v>
      </c>
      <c r="J335" s="89">
        <v>10.97</v>
      </c>
      <c r="K335" s="1">
        <v>0.06</v>
      </c>
      <c r="L335" s="89">
        <v>0.06</v>
      </c>
      <c r="M335" s="89"/>
      <c r="N335" s="1"/>
      <c r="O335" s="89"/>
      <c r="P335" s="89"/>
      <c r="Q335" s="1"/>
      <c r="R335" s="89"/>
      <c r="S335" s="89">
        <f t="shared" si="67"/>
        <v>11.030000000000001</v>
      </c>
    </row>
    <row r="336" spans="1:19" ht="12.75" outlineLevel="2">
      <c r="A336" s="88" t="s">
        <v>484</v>
      </c>
      <c r="B336" s="88" t="s">
        <v>473</v>
      </c>
      <c r="C336" s="88" t="s">
        <v>482</v>
      </c>
      <c r="D336" s="88" t="s">
        <v>485</v>
      </c>
      <c r="E336" s="88" t="s">
        <v>42</v>
      </c>
      <c r="F336" s="88" t="s">
        <v>486</v>
      </c>
      <c r="G336" s="88" t="s">
        <v>8</v>
      </c>
      <c r="H336" s="88" t="s">
        <v>31</v>
      </c>
      <c r="I336" s="2">
        <v>4</v>
      </c>
      <c r="J336" s="89">
        <v>1.409</v>
      </c>
      <c r="K336" s="1">
        <v>0.1</v>
      </c>
      <c r="L336" s="89">
        <v>0.4</v>
      </c>
      <c r="M336" s="89"/>
      <c r="N336" s="1"/>
      <c r="O336" s="89"/>
      <c r="P336" s="89"/>
      <c r="Q336" s="1"/>
      <c r="R336" s="89"/>
      <c r="S336" s="89">
        <f t="shared" si="67"/>
        <v>1.8090000000000002</v>
      </c>
    </row>
    <row r="337" spans="1:19" ht="12.75" outlineLevel="2">
      <c r="A337" s="88" t="s">
        <v>484</v>
      </c>
      <c r="B337" s="88" t="s">
        <v>473</v>
      </c>
      <c r="C337" s="88" t="s">
        <v>482</v>
      </c>
      <c r="D337" s="88" t="s">
        <v>485</v>
      </c>
      <c r="E337" s="88" t="s">
        <v>42</v>
      </c>
      <c r="F337" s="88" t="s">
        <v>486</v>
      </c>
      <c r="G337" s="88" t="s">
        <v>8</v>
      </c>
      <c r="H337" s="88" t="s">
        <v>59</v>
      </c>
      <c r="I337" s="2">
        <v>1</v>
      </c>
      <c r="J337" s="89">
        <v>10.79</v>
      </c>
      <c r="K337" s="1">
        <v>0.06</v>
      </c>
      <c r="L337" s="89">
        <v>0.06</v>
      </c>
      <c r="M337" s="89"/>
      <c r="N337" s="1"/>
      <c r="O337" s="89"/>
      <c r="P337" s="89"/>
      <c r="Q337" s="1"/>
      <c r="R337" s="89"/>
      <c r="S337" s="89">
        <f t="shared" si="67"/>
        <v>10.85</v>
      </c>
    </row>
    <row r="338" spans="1:19" ht="12.75" outlineLevel="2">
      <c r="A338" s="88" t="s">
        <v>484</v>
      </c>
      <c r="B338" s="88" t="s">
        <v>473</v>
      </c>
      <c r="C338" s="88" t="s">
        <v>482</v>
      </c>
      <c r="D338" s="88" t="s">
        <v>485</v>
      </c>
      <c r="E338" s="88" t="s">
        <v>42</v>
      </c>
      <c r="F338" s="88" t="s">
        <v>486</v>
      </c>
      <c r="G338" s="88" t="s">
        <v>8</v>
      </c>
      <c r="H338" s="88" t="s">
        <v>21</v>
      </c>
      <c r="I338" s="2">
        <v>20</v>
      </c>
      <c r="J338" s="89">
        <v>8.249</v>
      </c>
      <c r="K338" s="1">
        <v>0.1</v>
      </c>
      <c r="L338" s="89">
        <v>2</v>
      </c>
      <c r="M338" s="89"/>
      <c r="N338" s="1"/>
      <c r="O338" s="89"/>
      <c r="P338" s="89"/>
      <c r="Q338" s="1"/>
      <c r="R338" s="89"/>
      <c r="S338" s="89">
        <f t="shared" si="67"/>
        <v>10.249</v>
      </c>
    </row>
    <row r="339" spans="1:19" ht="12.75" outlineLevel="2">
      <c r="A339" s="88" t="s">
        <v>484</v>
      </c>
      <c r="B339" s="88" t="s">
        <v>473</v>
      </c>
      <c r="C339" s="88" t="s">
        <v>482</v>
      </c>
      <c r="D339" s="88" t="s">
        <v>485</v>
      </c>
      <c r="E339" s="88" t="s">
        <v>42</v>
      </c>
      <c r="F339" s="88" t="s">
        <v>486</v>
      </c>
      <c r="G339" s="88" t="s">
        <v>8</v>
      </c>
      <c r="H339" s="88" t="s">
        <v>9</v>
      </c>
      <c r="I339" s="2">
        <v>1</v>
      </c>
      <c r="J339" s="89">
        <v>10.42</v>
      </c>
      <c r="K339" s="1"/>
      <c r="L339" s="89">
        <v>0</v>
      </c>
      <c r="M339" s="89"/>
      <c r="N339" s="1"/>
      <c r="O339" s="89"/>
      <c r="P339" s="89"/>
      <c r="Q339" s="1"/>
      <c r="R339" s="89"/>
      <c r="S339" s="89">
        <f t="shared" si="67"/>
        <v>10.42</v>
      </c>
    </row>
    <row r="340" spans="1:19" ht="12.75" outlineLevel="2">
      <c r="A340" s="88" t="s">
        <v>484</v>
      </c>
      <c r="B340" s="88" t="s">
        <v>473</v>
      </c>
      <c r="C340" s="88" t="s">
        <v>482</v>
      </c>
      <c r="D340" s="88" t="s">
        <v>485</v>
      </c>
      <c r="E340" s="88" t="s">
        <v>42</v>
      </c>
      <c r="F340" s="88" t="s">
        <v>486</v>
      </c>
      <c r="G340" s="88" t="s">
        <v>22</v>
      </c>
      <c r="H340" s="88" t="s">
        <v>23</v>
      </c>
      <c r="I340" s="90"/>
      <c r="J340" s="89"/>
      <c r="L340" s="89"/>
      <c r="M340" s="89"/>
      <c r="N340" s="1"/>
      <c r="O340" s="89"/>
      <c r="P340" s="89">
        <v>165</v>
      </c>
      <c r="Q340" s="1"/>
      <c r="R340" s="89"/>
      <c r="S340" s="89">
        <f t="shared" si="67"/>
        <v>165</v>
      </c>
    </row>
    <row r="341" spans="1:20" ht="12.75" outlineLevel="2">
      <c r="A341" s="88" t="s">
        <v>484</v>
      </c>
      <c r="B341" s="88" t="s">
        <v>473</v>
      </c>
      <c r="C341" s="88" t="s">
        <v>482</v>
      </c>
      <c r="D341" s="88" t="s">
        <v>485</v>
      </c>
      <c r="E341" s="88" t="s">
        <v>42</v>
      </c>
      <c r="F341" s="88" t="s">
        <v>486</v>
      </c>
      <c r="G341" s="88" t="s">
        <v>22</v>
      </c>
      <c r="H341" s="88" t="s">
        <v>24</v>
      </c>
      <c r="I341" s="2"/>
      <c r="J341" s="89"/>
      <c r="K341" s="1"/>
      <c r="L341" s="89"/>
      <c r="M341" s="89"/>
      <c r="N341" s="1"/>
      <c r="O341" s="89"/>
      <c r="P341" s="89"/>
      <c r="Q341" s="1">
        <v>0.15</v>
      </c>
      <c r="R341" s="89">
        <f>+$R$1*Q341</f>
        <v>470.25</v>
      </c>
      <c r="S341" s="89">
        <f t="shared" si="67"/>
        <v>470.25</v>
      </c>
      <c r="T341" s="88" t="s">
        <v>487</v>
      </c>
    </row>
    <row r="342" spans="1:19" ht="12.75" outlineLevel="1">
      <c r="A342" s="114" t="s">
        <v>1092</v>
      </c>
      <c r="B342" s="115"/>
      <c r="C342" s="115"/>
      <c r="D342" s="115"/>
      <c r="E342" s="115"/>
      <c r="F342" s="115"/>
      <c r="G342" s="115"/>
      <c r="H342" s="115"/>
      <c r="I342" s="116">
        <f>SUBTOTAL(9,I332:I341)</f>
        <v>81</v>
      </c>
      <c r="J342" s="104">
        <f>SUBTOTAL(9,J332:J341)</f>
        <v>155.088</v>
      </c>
      <c r="K342" s="103"/>
      <c r="L342" s="104">
        <f aca="true" t="shared" si="68" ref="L342:S342">SUBTOTAL(9,L332:L341)</f>
        <v>5.76</v>
      </c>
      <c r="M342" s="104">
        <f t="shared" si="68"/>
        <v>0</v>
      </c>
      <c r="N342" s="103">
        <f t="shared" si="68"/>
        <v>0</v>
      </c>
      <c r="O342" s="104">
        <f t="shared" si="68"/>
        <v>0</v>
      </c>
      <c r="P342" s="104">
        <f t="shared" si="68"/>
        <v>165</v>
      </c>
      <c r="Q342" s="103">
        <f t="shared" si="68"/>
        <v>0.15</v>
      </c>
      <c r="R342" s="104">
        <f t="shared" si="68"/>
        <v>470.25</v>
      </c>
      <c r="S342" s="104">
        <f t="shared" si="68"/>
        <v>796.098</v>
      </c>
    </row>
    <row r="343" spans="1:19" ht="12.75" outlineLevel="2">
      <c r="A343" s="88" t="s">
        <v>502</v>
      </c>
      <c r="B343" s="88" t="s">
        <v>473</v>
      </c>
      <c r="C343" s="88" t="s">
        <v>482</v>
      </c>
      <c r="D343" s="88" t="s">
        <v>503</v>
      </c>
      <c r="E343" s="88" t="s">
        <v>123</v>
      </c>
      <c r="F343" s="88" t="s">
        <v>504</v>
      </c>
      <c r="G343" s="88" t="s">
        <v>8</v>
      </c>
      <c r="H343" s="88" t="s">
        <v>28</v>
      </c>
      <c r="I343" s="2">
        <v>1</v>
      </c>
      <c r="J343" s="89">
        <v>4.6</v>
      </c>
      <c r="K343" s="1">
        <v>0.06</v>
      </c>
      <c r="L343" s="89">
        <v>0.06</v>
      </c>
      <c r="M343" s="89"/>
      <c r="N343" s="1"/>
      <c r="O343" s="89"/>
      <c r="P343" s="89"/>
      <c r="R343" s="89"/>
      <c r="S343" s="89">
        <f>+R343+P343+O343+M343+L343+J343</f>
        <v>4.659999999999999</v>
      </c>
    </row>
    <row r="344" spans="1:19" ht="12.75" outlineLevel="2">
      <c r="A344" s="88" t="s">
        <v>502</v>
      </c>
      <c r="B344" s="88" t="s">
        <v>473</v>
      </c>
      <c r="C344" s="88" t="s">
        <v>482</v>
      </c>
      <c r="D344" s="88" t="s">
        <v>503</v>
      </c>
      <c r="E344" s="88" t="s">
        <v>123</v>
      </c>
      <c r="F344" s="88" t="s">
        <v>504</v>
      </c>
      <c r="G344" s="88" t="s">
        <v>8</v>
      </c>
      <c r="H344" s="88" t="s">
        <v>19</v>
      </c>
      <c r="I344" s="2">
        <v>1</v>
      </c>
      <c r="J344" s="89">
        <v>2.07</v>
      </c>
      <c r="K344" s="1">
        <v>0.06</v>
      </c>
      <c r="L344" s="89">
        <v>0.06</v>
      </c>
      <c r="M344" s="89"/>
      <c r="N344" s="1"/>
      <c r="O344" s="89"/>
      <c r="P344" s="89"/>
      <c r="R344" s="89"/>
      <c r="S344" s="89">
        <f>+R344+P344+O344+M344+L344+J344</f>
        <v>2.13</v>
      </c>
    </row>
    <row r="345" spans="1:19" ht="12.75" outlineLevel="2">
      <c r="A345" s="88" t="s">
        <v>502</v>
      </c>
      <c r="B345" s="88" t="s">
        <v>473</v>
      </c>
      <c r="C345" s="88" t="s">
        <v>482</v>
      </c>
      <c r="D345" s="88" t="s">
        <v>503</v>
      </c>
      <c r="E345" s="88" t="s">
        <v>123</v>
      </c>
      <c r="F345" s="88" t="s">
        <v>504</v>
      </c>
      <c r="G345" s="88" t="s">
        <v>22</v>
      </c>
      <c r="H345" s="88" t="s">
        <v>23</v>
      </c>
      <c r="I345" s="90"/>
      <c r="J345" s="89"/>
      <c r="L345" s="89"/>
      <c r="M345" s="89"/>
      <c r="N345" s="1"/>
      <c r="O345" s="89"/>
      <c r="P345" s="89">
        <v>15</v>
      </c>
      <c r="R345" s="89"/>
      <c r="S345" s="89">
        <f>+R345+P345+O345+M345+L345+J345</f>
        <v>15</v>
      </c>
    </row>
    <row r="346" spans="1:19" ht="12.75" outlineLevel="1">
      <c r="A346" s="114" t="s">
        <v>1167</v>
      </c>
      <c r="B346" s="115"/>
      <c r="C346" s="115"/>
      <c r="D346" s="115"/>
      <c r="E346" s="115"/>
      <c r="F346" s="115"/>
      <c r="G346" s="115"/>
      <c r="H346" s="115"/>
      <c r="I346" s="116">
        <f>SUBTOTAL(9,I343:I345)</f>
        <v>2</v>
      </c>
      <c r="J346" s="104">
        <f>SUBTOTAL(9,J343:J345)</f>
        <v>6.67</v>
      </c>
      <c r="K346" s="103"/>
      <c r="L346" s="104">
        <f aca="true" t="shared" si="69" ref="L346:S346">SUBTOTAL(9,L343:L345)</f>
        <v>0.12</v>
      </c>
      <c r="M346" s="104">
        <f t="shared" si="69"/>
        <v>0</v>
      </c>
      <c r="N346" s="103">
        <f t="shared" si="69"/>
        <v>0</v>
      </c>
      <c r="O346" s="104">
        <f t="shared" si="69"/>
        <v>0</v>
      </c>
      <c r="P346" s="104">
        <f t="shared" si="69"/>
        <v>15</v>
      </c>
      <c r="Q346" s="103">
        <f t="shared" si="69"/>
        <v>0</v>
      </c>
      <c r="R346" s="104">
        <f t="shared" si="69"/>
        <v>0</v>
      </c>
      <c r="S346" s="104">
        <f t="shared" si="69"/>
        <v>21.79</v>
      </c>
    </row>
    <row r="347" spans="1:19" ht="12.75" outlineLevel="2">
      <c r="A347" s="88" t="s">
        <v>474</v>
      </c>
      <c r="B347" s="88" t="s">
        <v>473</v>
      </c>
      <c r="C347" s="88" t="s">
        <v>475</v>
      </c>
      <c r="D347" s="88" t="s">
        <v>134</v>
      </c>
      <c r="E347" s="88" t="s">
        <v>123</v>
      </c>
      <c r="F347" s="88" t="s">
        <v>476</v>
      </c>
      <c r="G347" s="88" t="s">
        <v>8</v>
      </c>
      <c r="H347" s="88" t="s">
        <v>28</v>
      </c>
      <c r="I347" s="2">
        <v>20</v>
      </c>
      <c r="J347" s="89">
        <v>21.91</v>
      </c>
      <c r="K347" s="1">
        <v>0.06</v>
      </c>
      <c r="L347" s="89">
        <v>1.2</v>
      </c>
      <c r="M347" s="89"/>
      <c r="N347" s="1"/>
      <c r="O347" s="89"/>
      <c r="P347" s="89"/>
      <c r="Q347" s="1"/>
      <c r="R347" s="89"/>
      <c r="S347" s="89">
        <f aca="true" t="shared" si="70" ref="S347:S357">+R347+P347+O347+M347+L347+J347</f>
        <v>23.11</v>
      </c>
    </row>
    <row r="348" spans="1:19" ht="12.75" outlineLevel="2">
      <c r="A348" s="88" t="s">
        <v>474</v>
      </c>
      <c r="B348" s="88" t="s">
        <v>473</v>
      </c>
      <c r="C348" s="88" t="s">
        <v>475</v>
      </c>
      <c r="D348" s="88" t="s">
        <v>134</v>
      </c>
      <c r="E348" s="88" t="s">
        <v>123</v>
      </c>
      <c r="F348" s="88" t="s">
        <v>476</v>
      </c>
      <c r="G348" s="88" t="s">
        <v>8</v>
      </c>
      <c r="H348" s="88" t="s">
        <v>16</v>
      </c>
      <c r="I348" s="2">
        <v>7</v>
      </c>
      <c r="J348" s="89">
        <v>3.43</v>
      </c>
      <c r="K348" s="1">
        <v>0.06</v>
      </c>
      <c r="L348" s="89">
        <v>0.42</v>
      </c>
      <c r="M348" s="89"/>
      <c r="N348" s="1"/>
      <c r="O348" s="89"/>
      <c r="P348" s="89"/>
      <c r="Q348" s="1"/>
      <c r="R348" s="89"/>
      <c r="S348" s="89">
        <f t="shared" si="70"/>
        <v>3.85</v>
      </c>
    </row>
    <row r="349" spans="1:19" ht="12.75" outlineLevel="2">
      <c r="A349" s="88" t="s">
        <v>474</v>
      </c>
      <c r="B349" s="88" t="s">
        <v>473</v>
      </c>
      <c r="C349" s="88" t="s">
        <v>475</v>
      </c>
      <c r="D349" s="88" t="s">
        <v>134</v>
      </c>
      <c r="E349" s="88" t="s">
        <v>123</v>
      </c>
      <c r="F349" s="88" t="s">
        <v>476</v>
      </c>
      <c r="G349" s="88" t="s">
        <v>8</v>
      </c>
      <c r="H349" s="88" t="s">
        <v>18</v>
      </c>
      <c r="I349" s="2">
        <v>47</v>
      </c>
      <c r="J349" s="89">
        <v>42.73</v>
      </c>
      <c r="K349" s="1">
        <v>0.06</v>
      </c>
      <c r="L349" s="89">
        <v>2.82</v>
      </c>
      <c r="M349" s="89"/>
      <c r="N349" s="1"/>
      <c r="O349" s="89"/>
      <c r="P349" s="89"/>
      <c r="Q349" s="1"/>
      <c r="R349" s="89"/>
      <c r="S349" s="89">
        <f t="shared" si="70"/>
        <v>45.55</v>
      </c>
    </row>
    <row r="350" spans="1:19" ht="12.75" outlineLevel="2">
      <c r="A350" s="88" t="s">
        <v>474</v>
      </c>
      <c r="B350" s="88" t="s">
        <v>473</v>
      </c>
      <c r="C350" s="88" t="s">
        <v>475</v>
      </c>
      <c r="D350" s="88" t="s">
        <v>134</v>
      </c>
      <c r="E350" s="88" t="s">
        <v>123</v>
      </c>
      <c r="F350" s="88" t="s">
        <v>476</v>
      </c>
      <c r="G350" s="88" t="s">
        <v>8</v>
      </c>
      <c r="H350" s="88" t="s">
        <v>19</v>
      </c>
      <c r="I350" s="2">
        <v>394</v>
      </c>
      <c r="J350" s="89">
        <v>492.246</v>
      </c>
      <c r="K350" s="1">
        <v>0.06</v>
      </c>
      <c r="L350" s="89">
        <v>23.64</v>
      </c>
      <c r="M350" s="89"/>
      <c r="N350" s="1"/>
      <c r="O350" s="89"/>
      <c r="P350" s="89"/>
      <c r="Q350" s="1"/>
      <c r="R350" s="89"/>
      <c r="S350" s="89">
        <f t="shared" si="70"/>
        <v>515.886</v>
      </c>
    </row>
    <row r="351" spans="1:19" ht="12.75" outlineLevel="2">
      <c r="A351" s="88" t="s">
        <v>474</v>
      </c>
      <c r="B351" s="88" t="s">
        <v>473</v>
      </c>
      <c r="C351" s="88" t="s">
        <v>475</v>
      </c>
      <c r="D351" s="88" t="s">
        <v>134</v>
      </c>
      <c r="E351" s="88" t="s">
        <v>123</v>
      </c>
      <c r="F351" s="88" t="s">
        <v>476</v>
      </c>
      <c r="G351" s="88" t="s">
        <v>8</v>
      </c>
      <c r="H351" s="88" t="s">
        <v>30</v>
      </c>
      <c r="I351" s="2">
        <v>1</v>
      </c>
      <c r="J351" s="89">
        <v>0.41</v>
      </c>
      <c r="K351" s="1">
        <v>0.06</v>
      </c>
      <c r="L351" s="89">
        <v>0.06</v>
      </c>
      <c r="M351" s="89"/>
      <c r="N351" s="1"/>
      <c r="O351" s="89"/>
      <c r="P351" s="89"/>
      <c r="Q351" s="1"/>
      <c r="R351" s="89"/>
      <c r="S351" s="89">
        <f t="shared" si="70"/>
        <v>0.47</v>
      </c>
    </row>
    <row r="352" spans="1:19" ht="12.75" outlineLevel="2">
      <c r="A352" s="88" t="s">
        <v>474</v>
      </c>
      <c r="B352" s="88" t="s">
        <v>473</v>
      </c>
      <c r="C352" s="88" t="s">
        <v>475</v>
      </c>
      <c r="D352" s="88" t="s">
        <v>134</v>
      </c>
      <c r="E352" s="88" t="s">
        <v>123</v>
      </c>
      <c r="F352" s="88" t="s">
        <v>476</v>
      </c>
      <c r="G352" s="88" t="s">
        <v>8</v>
      </c>
      <c r="H352" s="88" t="s">
        <v>31</v>
      </c>
      <c r="I352" s="2">
        <v>8</v>
      </c>
      <c r="J352" s="89">
        <v>3.4010000000000002</v>
      </c>
      <c r="K352" s="1">
        <v>0.1</v>
      </c>
      <c r="L352" s="89">
        <v>0.8</v>
      </c>
      <c r="M352" s="89"/>
      <c r="N352" s="1"/>
      <c r="O352" s="89"/>
      <c r="P352" s="89"/>
      <c r="Q352" s="1"/>
      <c r="R352" s="89"/>
      <c r="S352" s="89">
        <f t="shared" si="70"/>
        <v>4.2010000000000005</v>
      </c>
    </row>
    <row r="353" spans="1:19" ht="12.75" outlineLevel="2">
      <c r="A353" s="88" t="s">
        <v>474</v>
      </c>
      <c r="B353" s="88" t="s">
        <v>473</v>
      </c>
      <c r="C353" s="88" t="s">
        <v>475</v>
      </c>
      <c r="D353" s="88" t="s">
        <v>134</v>
      </c>
      <c r="E353" s="88" t="s">
        <v>123</v>
      </c>
      <c r="F353" s="88" t="s">
        <v>476</v>
      </c>
      <c r="G353" s="88" t="s">
        <v>8</v>
      </c>
      <c r="H353" s="88" t="s">
        <v>59</v>
      </c>
      <c r="I353" s="2">
        <v>4</v>
      </c>
      <c r="J353" s="89">
        <v>22.82</v>
      </c>
      <c r="K353" s="1">
        <v>0.06</v>
      </c>
      <c r="L353" s="89">
        <v>0.24</v>
      </c>
      <c r="M353" s="89"/>
      <c r="N353" s="1"/>
      <c r="O353" s="89"/>
      <c r="P353" s="89"/>
      <c r="Q353" s="1"/>
      <c r="R353" s="89"/>
      <c r="S353" s="89">
        <f t="shared" si="70"/>
        <v>23.06</v>
      </c>
    </row>
    <row r="354" spans="1:19" ht="12.75" outlineLevel="2">
      <c r="A354" s="88" t="s">
        <v>474</v>
      </c>
      <c r="B354" s="88" t="s">
        <v>473</v>
      </c>
      <c r="C354" s="88" t="s">
        <v>475</v>
      </c>
      <c r="D354" s="88" t="s">
        <v>134</v>
      </c>
      <c r="E354" s="88" t="s">
        <v>123</v>
      </c>
      <c r="F354" s="88" t="s">
        <v>476</v>
      </c>
      <c r="G354" s="88" t="s">
        <v>8</v>
      </c>
      <c r="H354" s="88" t="s">
        <v>21</v>
      </c>
      <c r="I354" s="2">
        <v>168</v>
      </c>
      <c r="J354" s="89">
        <v>50.135</v>
      </c>
      <c r="K354" s="1">
        <v>0.1</v>
      </c>
      <c r="L354" s="89">
        <v>16.8</v>
      </c>
      <c r="M354" s="89"/>
      <c r="N354" s="1"/>
      <c r="O354" s="89"/>
      <c r="P354" s="89"/>
      <c r="Q354" s="1"/>
      <c r="R354" s="89"/>
      <c r="S354" s="89">
        <f t="shared" si="70"/>
        <v>66.935</v>
      </c>
    </row>
    <row r="355" spans="1:19" ht="12.75" outlineLevel="2">
      <c r="A355" s="88" t="s">
        <v>474</v>
      </c>
      <c r="B355" s="88" t="s">
        <v>473</v>
      </c>
      <c r="C355" s="88" t="s">
        <v>475</v>
      </c>
      <c r="D355" s="88" t="s">
        <v>134</v>
      </c>
      <c r="E355" s="88" t="s">
        <v>123</v>
      </c>
      <c r="F355" s="88" t="s">
        <v>476</v>
      </c>
      <c r="G355" s="88" t="s">
        <v>8</v>
      </c>
      <c r="H355" s="88" t="s">
        <v>9</v>
      </c>
      <c r="I355" s="2">
        <v>14</v>
      </c>
      <c r="J355" s="89">
        <v>67.9</v>
      </c>
      <c r="K355" s="1"/>
      <c r="L355" s="89">
        <v>0</v>
      </c>
      <c r="M355" s="89"/>
      <c r="N355" s="1"/>
      <c r="O355" s="89"/>
      <c r="P355" s="89"/>
      <c r="Q355" s="1"/>
      <c r="R355" s="89"/>
      <c r="S355" s="89">
        <f t="shared" si="70"/>
        <v>67.9</v>
      </c>
    </row>
    <row r="356" spans="1:19" ht="12.75" outlineLevel="2">
      <c r="A356" s="88" t="s">
        <v>474</v>
      </c>
      <c r="B356" s="88" t="s">
        <v>473</v>
      </c>
      <c r="C356" s="88" t="s">
        <v>475</v>
      </c>
      <c r="D356" s="88" t="s">
        <v>134</v>
      </c>
      <c r="E356" s="88" t="s">
        <v>123</v>
      </c>
      <c r="F356" s="88" t="s">
        <v>476</v>
      </c>
      <c r="G356" s="88" t="s">
        <v>22</v>
      </c>
      <c r="H356" s="88" t="s">
        <v>23</v>
      </c>
      <c r="I356" s="90"/>
      <c r="J356" s="89"/>
      <c r="L356" s="89"/>
      <c r="M356" s="89"/>
      <c r="N356" s="1"/>
      <c r="O356" s="89"/>
      <c r="P356" s="89">
        <v>180</v>
      </c>
      <c r="Q356" s="1"/>
      <c r="R356" s="89"/>
      <c r="S356" s="89">
        <f t="shared" si="70"/>
        <v>180</v>
      </c>
    </row>
    <row r="357" spans="1:20" ht="12.75" outlineLevel="2">
      <c r="A357" s="88" t="s">
        <v>474</v>
      </c>
      <c r="B357" s="88" t="s">
        <v>473</v>
      </c>
      <c r="C357" s="88" t="s">
        <v>475</v>
      </c>
      <c r="D357" s="88" t="s">
        <v>134</v>
      </c>
      <c r="E357" s="88" t="s">
        <v>123</v>
      </c>
      <c r="F357" s="88" t="s">
        <v>476</v>
      </c>
      <c r="G357" s="88" t="s">
        <v>22</v>
      </c>
      <c r="H357" s="88" t="s">
        <v>24</v>
      </c>
      <c r="I357" s="2"/>
      <c r="J357" s="89"/>
      <c r="K357" s="1"/>
      <c r="L357" s="89"/>
      <c r="M357" s="89"/>
      <c r="N357" s="1"/>
      <c r="O357" s="89"/>
      <c r="P357" s="89"/>
      <c r="Q357" s="1">
        <v>0.3</v>
      </c>
      <c r="R357" s="89">
        <f>+$R$1*Q357</f>
        <v>940.5</v>
      </c>
      <c r="S357" s="89">
        <f t="shared" si="70"/>
        <v>940.5</v>
      </c>
      <c r="T357" s="88" t="s">
        <v>477</v>
      </c>
    </row>
    <row r="358" spans="1:19" ht="12.75" outlineLevel="1">
      <c r="A358" s="114" t="s">
        <v>1087</v>
      </c>
      <c r="B358" s="115"/>
      <c r="C358" s="115"/>
      <c r="D358" s="115"/>
      <c r="E358" s="115"/>
      <c r="F358" s="115"/>
      <c r="G358" s="115"/>
      <c r="H358" s="115"/>
      <c r="I358" s="116">
        <f>SUBTOTAL(9,I347:I357)</f>
        <v>663</v>
      </c>
      <c r="J358" s="104">
        <f>SUBTOTAL(9,J347:J357)</f>
        <v>704.982</v>
      </c>
      <c r="K358" s="103"/>
      <c r="L358" s="104">
        <f aca="true" t="shared" si="71" ref="L358:S358">SUBTOTAL(9,L347:L357)</f>
        <v>45.98</v>
      </c>
      <c r="M358" s="104">
        <f t="shared" si="71"/>
        <v>0</v>
      </c>
      <c r="N358" s="103">
        <f t="shared" si="71"/>
        <v>0</v>
      </c>
      <c r="O358" s="104">
        <f t="shared" si="71"/>
        <v>0</v>
      </c>
      <c r="P358" s="104">
        <f t="shared" si="71"/>
        <v>180</v>
      </c>
      <c r="Q358" s="103">
        <f t="shared" si="71"/>
        <v>0.3</v>
      </c>
      <c r="R358" s="104">
        <f t="shared" si="71"/>
        <v>940.5</v>
      </c>
      <c r="S358" s="104">
        <f t="shared" si="71"/>
        <v>1871.462</v>
      </c>
    </row>
    <row r="359" spans="1:19" ht="12.75" outlineLevel="2">
      <c r="A359" s="88" t="s">
        <v>772</v>
      </c>
      <c r="B359" s="88" t="s">
        <v>618</v>
      </c>
      <c r="C359" s="88" t="s">
        <v>620</v>
      </c>
      <c r="D359" s="88" t="s">
        <v>773</v>
      </c>
      <c r="E359" s="88" t="s">
        <v>123</v>
      </c>
      <c r="F359" s="88" t="s">
        <v>774</v>
      </c>
      <c r="G359" s="88" t="s">
        <v>8</v>
      </c>
      <c r="H359" s="88" t="s">
        <v>19</v>
      </c>
      <c r="I359" s="2">
        <v>1</v>
      </c>
      <c r="J359" s="89">
        <v>2.07</v>
      </c>
      <c r="K359" s="1">
        <v>0.06</v>
      </c>
      <c r="L359" s="89">
        <v>0.06</v>
      </c>
      <c r="M359" s="89"/>
      <c r="N359" s="1"/>
      <c r="O359" s="89"/>
      <c r="P359" s="89"/>
      <c r="Q359" s="1"/>
      <c r="R359" s="89"/>
      <c r="S359" s="89">
        <f>+R359+P359+O359+M359+L359+J359</f>
        <v>2.13</v>
      </c>
    </row>
    <row r="360" spans="1:19" ht="12.75" outlineLevel="2">
      <c r="A360" s="88" t="s">
        <v>772</v>
      </c>
      <c r="B360" s="88" t="s">
        <v>618</v>
      </c>
      <c r="C360" s="88" t="s">
        <v>620</v>
      </c>
      <c r="D360" s="88" t="s">
        <v>773</v>
      </c>
      <c r="E360" s="88" t="s">
        <v>123</v>
      </c>
      <c r="F360" s="88" t="s">
        <v>774</v>
      </c>
      <c r="G360" s="88" t="s">
        <v>22</v>
      </c>
      <c r="H360" s="88" t="s">
        <v>23</v>
      </c>
      <c r="I360" s="90"/>
      <c r="J360" s="89"/>
      <c r="L360" s="89"/>
      <c r="M360" s="89"/>
      <c r="N360" s="1"/>
      <c r="O360" s="89"/>
      <c r="P360" s="89">
        <v>15</v>
      </c>
      <c r="Q360" s="1"/>
      <c r="R360" s="89"/>
      <c r="S360" s="89">
        <f>+R360+P360+O360+M360+L360+J360</f>
        <v>15</v>
      </c>
    </row>
    <row r="361" spans="1:21" ht="12.75" outlineLevel="2">
      <c r="A361" s="88" t="s">
        <v>772</v>
      </c>
      <c r="B361" s="88" t="s">
        <v>618</v>
      </c>
      <c r="C361" s="88" t="s">
        <v>620</v>
      </c>
      <c r="D361" s="88" t="s">
        <v>773</v>
      </c>
      <c r="E361" s="88" t="s">
        <v>123</v>
      </c>
      <c r="F361" s="88" t="s">
        <v>774</v>
      </c>
      <c r="G361" s="88" t="s">
        <v>22</v>
      </c>
      <c r="H361" s="88" t="s">
        <v>24</v>
      </c>
      <c r="I361" s="2"/>
      <c r="J361" s="89"/>
      <c r="K361" s="1"/>
      <c r="L361" s="89"/>
      <c r="M361" s="89"/>
      <c r="N361" s="1"/>
      <c r="O361" s="89"/>
      <c r="P361" s="89"/>
      <c r="Q361" s="1">
        <v>2</v>
      </c>
      <c r="R361" s="89">
        <f>+$R$1*Q361</f>
        <v>6270</v>
      </c>
      <c r="S361" s="89">
        <f>+R361+P361+O361+M361+L361+J361</f>
        <v>6270</v>
      </c>
      <c r="T361" s="88" t="s">
        <v>775</v>
      </c>
      <c r="U361" s="88" t="s">
        <v>776</v>
      </c>
    </row>
    <row r="362" spans="1:19" ht="12.75" outlineLevel="1">
      <c r="A362" s="114" t="s">
        <v>1154</v>
      </c>
      <c r="B362" s="115"/>
      <c r="C362" s="115"/>
      <c r="D362" s="115"/>
      <c r="E362" s="115"/>
      <c r="F362" s="115"/>
      <c r="G362" s="115"/>
      <c r="H362" s="115"/>
      <c r="I362" s="116">
        <f>SUBTOTAL(9,I359:I361)</f>
        <v>1</v>
      </c>
      <c r="J362" s="104">
        <f>SUBTOTAL(9,J359:J361)</f>
        <v>2.07</v>
      </c>
      <c r="K362" s="103"/>
      <c r="L362" s="104">
        <f aca="true" t="shared" si="72" ref="L362:S362">SUBTOTAL(9,L359:L361)</f>
        <v>0.06</v>
      </c>
      <c r="M362" s="104">
        <f t="shared" si="72"/>
        <v>0</v>
      </c>
      <c r="N362" s="103">
        <f t="shared" si="72"/>
        <v>0</v>
      </c>
      <c r="O362" s="104">
        <f t="shared" si="72"/>
        <v>0</v>
      </c>
      <c r="P362" s="104">
        <f t="shared" si="72"/>
        <v>15</v>
      </c>
      <c r="Q362" s="103">
        <f t="shared" si="72"/>
        <v>2</v>
      </c>
      <c r="R362" s="104">
        <f t="shared" si="72"/>
        <v>6270</v>
      </c>
      <c r="S362" s="104">
        <f t="shared" si="72"/>
        <v>6287.13</v>
      </c>
    </row>
    <row r="363" spans="1:19" ht="12.75" outlineLevel="2">
      <c r="A363" s="88" t="s">
        <v>719</v>
      </c>
      <c r="B363" s="88" t="s">
        <v>618</v>
      </c>
      <c r="C363" s="88" t="s">
        <v>620</v>
      </c>
      <c r="D363" s="88" t="s">
        <v>720</v>
      </c>
      <c r="E363" s="88" t="s">
        <v>123</v>
      </c>
      <c r="F363" s="88" t="s">
        <v>721</v>
      </c>
      <c r="G363" s="88" t="s">
        <v>8</v>
      </c>
      <c r="H363" s="88" t="s">
        <v>28</v>
      </c>
      <c r="I363" s="2">
        <v>31</v>
      </c>
      <c r="J363" s="89">
        <v>34.34</v>
      </c>
      <c r="K363" s="1">
        <v>0.06</v>
      </c>
      <c r="L363" s="89">
        <v>1.86</v>
      </c>
      <c r="M363" s="89"/>
      <c r="N363" s="1"/>
      <c r="O363" s="89"/>
      <c r="P363" s="89"/>
      <c r="Q363" s="1"/>
      <c r="R363" s="89"/>
      <c r="S363" s="89">
        <f aca="true" t="shared" si="73" ref="S363:S376">+R363+P363+O363+M363+L363+J363</f>
        <v>36.2</v>
      </c>
    </row>
    <row r="364" spans="1:19" ht="12.75" outlineLevel="2">
      <c r="A364" s="88" t="s">
        <v>719</v>
      </c>
      <c r="B364" s="88" t="s">
        <v>618</v>
      </c>
      <c r="C364" s="88" t="s">
        <v>620</v>
      </c>
      <c r="D364" s="88" t="s">
        <v>720</v>
      </c>
      <c r="E364" s="88" t="s">
        <v>123</v>
      </c>
      <c r="F364" s="88" t="s">
        <v>721</v>
      </c>
      <c r="G364" s="88" t="s">
        <v>8</v>
      </c>
      <c r="H364" s="88" t="s">
        <v>16</v>
      </c>
      <c r="I364" s="2">
        <v>9</v>
      </c>
      <c r="J364" s="89">
        <v>3.86</v>
      </c>
      <c r="K364" s="1">
        <v>0.06</v>
      </c>
      <c r="L364" s="89">
        <v>0.54</v>
      </c>
      <c r="M364" s="89"/>
      <c r="N364" s="1"/>
      <c r="O364" s="89"/>
      <c r="P364" s="89"/>
      <c r="Q364" s="1"/>
      <c r="R364" s="89"/>
      <c r="S364" s="89">
        <f t="shared" si="73"/>
        <v>4.4</v>
      </c>
    </row>
    <row r="365" spans="1:19" ht="12.75" outlineLevel="2">
      <c r="A365" s="88" t="s">
        <v>719</v>
      </c>
      <c r="B365" s="88" t="s">
        <v>618</v>
      </c>
      <c r="C365" s="88" t="s">
        <v>620</v>
      </c>
      <c r="D365" s="88" t="s">
        <v>720</v>
      </c>
      <c r="E365" s="88" t="s">
        <v>123</v>
      </c>
      <c r="F365" s="88" t="s">
        <v>721</v>
      </c>
      <c r="G365" s="88" t="s">
        <v>8</v>
      </c>
      <c r="H365" s="88" t="s">
        <v>18</v>
      </c>
      <c r="I365" s="2">
        <v>87</v>
      </c>
      <c r="J365" s="89">
        <v>64.89</v>
      </c>
      <c r="K365" s="1">
        <v>0.06</v>
      </c>
      <c r="L365" s="89">
        <v>5.22</v>
      </c>
      <c r="M365" s="89"/>
      <c r="N365" s="1"/>
      <c r="O365" s="89"/>
      <c r="P365" s="89"/>
      <c r="Q365" s="1"/>
      <c r="R365" s="89"/>
      <c r="S365" s="89">
        <f t="shared" si="73"/>
        <v>70.11</v>
      </c>
    </row>
    <row r="366" spans="1:19" ht="12.75" outlineLevel="2">
      <c r="A366" s="88" t="s">
        <v>719</v>
      </c>
      <c r="B366" s="88" t="s">
        <v>618</v>
      </c>
      <c r="C366" s="88" t="s">
        <v>620</v>
      </c>
      <c r="D366" s="88" t="s">
        <v>720</v>
      </c>
      <c r="E366" s="88" t="s">
        <v>123</v>
      </c>
      <c r="F366" s="88" t="s">
        <v>721</v>
      </c>
      <c r="G366" s="88" t="s">
        <v>8</v>
      </c>
      <c r="H366" s="88" t="s">
        <v>19</v>
      </c>
      <c r="I366" s="2">
        <v>4141</v>
      </c>
      <c r="J366" s="89">
        <v>1239.4189999999999</v>
      </c>
      <c r="K366" s="1">
        <v>0.06</v>
      </c>
      <c r="L366" s="89">
        <v>248.46</v>
      </c>
      <c r="M366" s="89"/>
      <c r="N366" s="1"/>
      <c r="O366" s="89"/>
      <c r="P366" s="89"/>
      <c r="Q366" s="1"/>
      <c r="R366" s="89"/>
      <c r="S366" s="89">
        <f t="shared" si="73"/>
        <v>1487.879</v>
      </c>
    </row>
    <row r="367" spans="1:19" ht="12.75" outlineLevel="2">
      <c r="A367" s="88" t="s">
        <v>719</v>
      </c>
      <c r="B367" s="88" t="s">
        <v>618</v>
      </c>
      <c r="C367" s="88" t="s">
        <v>620</v>
      </c>
      <c r="D367" s="88" t="s">
        <v>720</v>
      </c>
      <c r="E367" s="88" t="s">
        <v>123</v>
      </c>
      <c r="F367" s="88" t="s">
        <v>721</v>
      </c>
      <c r="G367" s="88" t="s">
        <v>8</v>
      </c>
      <c r="H367" s="88" t="s">
        <v>31</v>
      </c>
      <c r="I367" s="2">
        <v>16</v>
      </c>
      <c r="J367" s="89">
        <v>8.527</v>
      </c>
      <c r="K367" s="1">
        <v>0.1</v>
      </c>
      <c r="L367" s="89">
        <v>1.6</v>
      </c>
      <c r="M367" s="89"/>
      <c r="N367" s="1"/>
      <c r="O367" s="89"/>
      <c r="P367" s="89"/>
      <c r="Q367" s="1"/>
      <c r="R367" s="89"/>
      <c r="S367" s="89">
        <f t="shared" si="73"/>
        <v>10.126999999999999</v>
      </c>
    </row>
    <row r="368" spans="1:19" ht="12.75" outlineLevel="2">
      <c r="A368" s="88" t="s">
        <v>719</v>
      </c>
      <c r="B368" s="88" t="s">
        <v>618</v>
      </c>
      <c r="C368" s="88" t="s">
        <v>620</v>
      </c>
      <c r="D368" s="88" t="s">
        <v>720</v>
      </c>
      <c r="E368" s="88" t="s">
        <v>123</v>
      </c>
      <c r="F368" s="88" t="s">
        <v>721</v>
      </c>
      <c r="G368" s="88" t="s">
        <v>8</v>
      </c>
      <c r="H368" s="88" t="s">
        <v>54</v>
      </c>
      <c r="I368" s="2">
        <v>2046</v>
      </c>
      <c r="J368" s="89">
        <v>492.09</v>
      </c>
      <c r="K368" s="1">
        <v>0.06</v>
      </c>
      <c r="L368" s="89">
        <v>122.76</v>
      </c>
      <c r="M368" s="89"/>
      <c r="N368" s="1"/>
      <c r="O368" s="89"/>
      <c r="P368" s="89"/>
      <c r="Q368" s="1"/>
      <c r="R368" s="89"/>
      <c r="S368" s="89">
        <f t="shared" si="73"/>
        <v>614.85</v>
      </c>
    </row>
    <row r="369" spans="1:19" ht="12.75" outlineLevel="2">
      <c r="A369" s="88" t="s">
        <v>719</v>
      </c>
      <c r="B369" s="88" t="s">
        <v>618</v>
      </c>
      <c r="C369" s="88" t="s">
        <v>620</v>
      </c>
      <c r="D369" s="88" t="s">
        <v>720</v>
      </c>
      <c r="E369" s="88" t="s">
        <v>123</v>
      </c>
      <c r="F369" s="88" t="s">
        <v>721</v>
      </c>
      <c r="G369" s="88" t="s">
        <v>8</v>
      </c>
      <c r="H369" s="88" t="s">
        <v>21</v>
      </c>
      <c r="I369" s="2">
        <v>411</v>
      </c>
      <c r="J369" s="89">
        <v>169.801</v>
      </c>
      <c r="K369" s="1">
        <v>0.1</v>
      </c>
      <c r="L369" s="89">
        <v>41.1</v>
      </c>
      <c r="M369" s="89"/>
      <c r="N369" s="1"/>
      <c r="O369" s="89"/>
      <c r="P369" s="89"/>
      <c r="Q369" s="1"/>
      <c r="R369" s="89"/>
      <c r="S369" s="89">
        <f t="shared" si="73"/>
        <v>210.90099999999998</v>
      </c>
    </row>
    <row r="370" spans="1:19" ht="12.75" outlineLevel="2">
      <c r="A370" s="88" t="s">
        <v>719</v>
      </c>
      <c r="B370" s="88" t="s">
        <v>618</v>
      </c>
      <c r="C370" s="88" t="s">
        <v>620</v>
      </c>
      <c r="D370" s="88" t="s">
        <v>720</v>
      </c>
      <c r="E370" s="88" t="s">
        <v>123</v>
      </c>
      <c r="F370" s="88" t="s">
        <v>721</v>
      </c>
      <c r="G370" s="88" t="s">
        <v>8</v>
      </c>
      <c r="H370" s="88" t="s">
        <v>33</v>
      </c>
      <c r="I370" s="2">
        <v>10836</v>
      </c>
      <c r="J370" s="89">
        <v>2528.882</v>
      </c>
      <c r="K370" s="1"/>
      <c r="L370" s="89">
        <v>108.36</v>
      </c>
      <c r="M370" s="89"/>
      <c r="N370" s="1"/>
      <c r="O370" s="89"/>
      <c r="P370" s="89"/>
      <c r="Q370" s="1"/>
      <c r="R370" s="89"/>
      <c r="S370" s="89">
        <f t="shared" si="73"/>
        <v>2637.242</v>
      </c>
    </row>
    <row r="371" spans="1:19" ht="12.75" outlineLevel="2">
      <c r="A371" s="88" t="s">
        <v>719</v>
      </c>
      <c r="B371" s="88" t="s">
        <v>618</v>
      </c>
      <c r="C371" s="88" t="s">
        <v>620</v>
      </c>
      <c r="D371" s="88" t="s">
        <v>720</v>
      </c>
      <c r="E371" s="88" t="s">
        <v>123</v>
      </c>
      <c r="F371" s="88" t="s">
        <v>721</v>
      </c>
      <c r="G371" s="88" t="s">
        <v>8</v>
      </c>
      <c r="H371" s="88" t="s">
        <v>9</v>
      </c>
      <c r="I371" s="2">
        <v>1</v>
      </c>
      <c r="J371" s="89">
        <v>4.99</v>
      </c>
      <c r="K371" s="1"/>
      <c r="L371" s="89">
        <v>0</v>
      </c>
      <c r="M371" s="89"/>
      <c r="N371" s="1"/>
      <c r="O371" s="89"/>
      <c r="P371" s="89"/>
      <c r="Q371" s="1"/>
      <c r="R371" s="89"/>
      <c r="S371" s="89">
        <f t="shared" si="73"/>
        <v>4.99</v>
      </c>
    </row>
    <row r="372" spans="1:19" ht="12.75" outlineLevel="2">
      <c r="A372" s="88" t="s">
        <v>719</v>
      </c>
      <c r="B372" s="88" t="s">
        <v>618</v>
      </c>
      <c r="C372" s="88" t="s">
        <v>620</v>
      </c>
      <c r="D372" s="88" t="s">
        <v>720</v>
      </c>
      <c r="E372" s="88" t="s">
        <v>123</v>
      </c>
      <c r="F372" s="88" t="s">
        <v>721</v>
      </c>
      <c r="G372" s="88" t="s">
        <v>22</v>
      </c>
      <c r="H372" s="88" t="s">
        <v>23</v>
      </c>
      <c r="I372" s="90"/>
      <c r="J372" s="89"/>
      <c r="L372" s="89"/>
      <c r="M372" s="89"/>
      <c r="N372" s="1"/>
      <c r="O372" s="89"/>
      <c r="P372" s="89">
        <v>180</v>
      </c>
      <c r="Q372" s="1"/>
      <c r="R372" s="89"/>
      <c r="S372" s="89">
        <f t="shared" si="73"/>
        <v>180</v>
      </c>
    </row>
    <row r="373" spans="1:19" ht="12.75" outlineLevel="2">
      <c r="A373" s="88" t="s">
        <v>719</v>
      </c>
      <c r="B373" s="88" t="s">
        <v>618</v>
      </c>
      <c r="C373" s="88" t="s">
        <v>620</v>
      </c>
      <c r="D373" s="88" t="s">
        <v>720</v>
      </c>
      <c r="E373" s="88" t="s">
        <v>123</v>
      </c>
      <c r="F373" s="88" t="s">
        <v>721</v>
      </c>
      <c r="G373" s="88" t="s">
        <v>22</v>
      </c>
      <c r="H373" s="88" t="s">
        <v>554</v>
      </c>
      <c r="I373" s="2"/>
      <c r="J373" s="89"/>
      <c r="K373" s="1"/>
      <c r="L373" s="89"/>
      <c r="M373" s="89"/>
      <c r="N373" s="1">
        <v>0.5</v>
      </c>
      <c r="O373" s="89">
        <f>+$O$1*N373</f>
        <v>36</v>
      </c>
      <c r="P373" s="89"/>
      <c r="Q373" s="1"/>
      <c r="R373" s="89"/>
      <c r="S373" s="89">
        <f t="shared" si="73"/>
        <v>36</v>
      </c>
    </row>
    <row r="374" spans="1:19" ht="12.75" outlineLevel="2">
      <c r="A374" s="88" t="s">
        <v>719</v>
      </c>
      <c r="B374" s="88" t="s">
        <v>618</v>
      </c>
      <c r="C374" s="88" t="s">
        <v>620</v>
      </c>
      <c r="D374" s="88" t="s">
        <v>720</v>
      </c>
      <c r="E374" s="88" t="s">
        <v>123</v>
      </c>
      <c r="F374" s="88" t="s">
        <v>721</v>
      </c>
      <c r="G374" s="88" t="s">
        <v>22</v>
      </c>
      <c r="H374" s="88" t="s">
        <v>554</v>
      </c>
      <c r="I374" s="2"/>
      <c r="J374" s="89"/>
      <c r="K374" s="1"/>
      <c r="L374" s="89"/>
      <c r="M374" s="89"/>
      <c r="N374" s="1">
        <v>1.0080645161290323</v>
      </c>
      <c r="O374" s="89">
        <f>+$O$1*N374</f>
        <v>72.58064516129032</v>
      </c>
      <c r="P374" s="89"/>
      <c r="Q374" s="1"/>
      <c r="R374" s="89"/>
      <c r="S374" s="89">
        <f t="shared" si="73"/>
        <v>72.58064516129032</v>
      </c>
    </row>
    <row r="375" spans="1:19" ht="12.75" outlineLevel="2">
      <c r="A375" s="88" t="s">
        <v>719</v>
      </c>
      <c r="B375" s="88" t="s">
        <v>618</v>
      </c>
      <c r="C375" s="88" t="s">
        <v>620</v>
      </c>
      <c r="D375" s="88" t="s">
        <v>720</v>
      </c>
      <c r="E375" s="88" t="s">
        <v>123</v>
      </c>
      <c r="F375" s="88" t="s">
        <v>721</v>
      </c>
      <c r="G375" s="88" t="s">
        <v>22</v>
      </c>
      <c r="H375" s="88" t="s">
        <v>62</v>
      </c>
      <c r="I375" s="2"/>
      <c r="J375" s="89"/>
      <c r="K375" s="1"/>
      <c r="L375" s="89"/>
      <c r="M375" s="89"/>
      <c r="N375" s="1">
        <v>12.60741935483871</v>
      </c>
      <c r="O375" s="89">
        <f>+$O$1*N375</f>
        <v>907.7341935483871</v>
      </c>
      <c r="P375" s="89"/>
      <c r="Q375" s="1"/>
      <c r="R375" s="89"/>
      <c r="S375" s="89">
        <f t="shared" si="73"/>
        <v>907.7341935483871</v>
      </c>
    </row>
    <row r="376" spans="1:21" ht="12.75" outlineLevel="2">
      <c r="A376" s="88" t="s">
        <v>719</v>
      </c>
      <c r="B376" s="88" t="s">
        <v>618</v>
      </c>
      <c r="C376" s="88" t="s">
        <v>620</v>
      </c>
      <c r="D376" s="88" t="s">
        <v>720</v>
      </c>
      <c r="E376" s="88" t="s">
        <v>123</v>
      </c>
      <c r="F376" s="88" t="s">
        <v>721</v>
      </c>
      <c r="G376" s="88" t="s">
        <v>22</v>
      </c>
      <c r="H376" s="88" t="s">
        <v>24</v>
      </c>
      <c r="I376" s="2"/>
      <c r="J376" s="89"/>
      <c r="K376" s="1"/>
      <c r="L376" s="89"/>
      <c r="M376" s="89"/>
      <c r="N376" s="1"/>
      <c r="O376" s="89"/>
      <c r="P376" s="89"/>
      <c r="Q376" s="1">
        <v>0.09</v>
      </c>
      <c r="R376" s="89">
        <f>+$R$1*Q376</f>
        <v>282.15</v>
      </c>
      <c r="S376" s="89">
        <f t="shared" si="73"/>
        <v>282.15</v>
      </c>
      <c r="T376" s="88" t="s">
        <v>510</v>
      </c>
      <c r="U376" s="88" t="s">
        <v>722</v>
      </c>
    </row>
    <row r="377" spans="1:19" ht="12.75" outlineLevel="1">
      <c r="A377" s="114" t="s">
        <v>1136</v>
      </c>
      <c r="B377" s="115"/>
      <c r="C377" s="115"/>
      <c r="D377" s="115"/>
      <c r="E377" s="115"/>
      <c r="F377" s="115"/>
      <c r="G377" s="115"/>
      <c r="H377" s="115"/>
      <c r="I377" s="116">
        <f>SUBTOTAL(9,I363:I376)</f>
        <v>17578</v>
      </c>
      <c r="J377" s="104">
        <f>SUBTOTAL(9,J363:J376)</f>
        <v>4546.798999999999</v>
      </c>
      <c r="K377" s="103"/>
      <c r="L377" s="104">
        <f aca="true" t="shared" si="74" ref="L377:S377">SUBTOTAL(9,L363:L376)</f>
        <v>529.9</v>
      </c>
      <c r="M377" s="104">
        <f t="shared" si="74"/>
        <v>0</v>
      </c>
      <c r="N377" s="103">
        <f t="shared" si="74"/>
        <v>14.115483870967742</v>
      </c>
      <c r="O377" s="104">
        <f t="shared" si="74"/>
        <v>1016.3148387096775</v>
      </c>
      <c r="P377" s="104">
        <f t="shared" si="74"/>
        <v>180</v>
      </c>
      <c r="Q377" s="103">
        <f t="shared" si="74"/>
        <v>0.09</v>
      </c>
      <c r="R377" s="104">
        <f t="shared" si="74"/>
        <v>282.15</v>
      </c>
      <c r="S377" s="104">
        <f t="shared" si="74"/>
        <v>6555.163838709677</v>
      </c>
    </row>
    <row r="378" spans="1:19" ht="12.75" outlineLevel="2">
      <c r="A378" s="88" t="s">
        <v>619</v>
      </c>
      <c r="B378" s="88" t="s">
        <v>618</v>
      </c>
      <c r="C378" s="88" t="s">
        <v>620</v>
      </c>
      <c r="D378" s="88" t="s">
        <v>621</v>
      </c>
      <c r="G378" s="88" t="s">
        <v>8</v>
      </c>
      <c r="H378" s="88" t="s">
        <v>18</v>
      </c>
      <c r="I378" s="2">
        <v>91</v>
      </c>
      <c r="J378" s="89">
        <v>89.80600000000001</v>
      </c>
      <c r="K378" s="1">
        <v>0.06</v>
      </c>
      <c r="L378" s="89">
        <v>5.46</v>
      </c>
      <c r="M378" s="89"/>
      <c r="N378" s="1"/>
      <c r="O378" s="89"/>
      <c r="P378" s="89"/>
      <c r="R378" s="89"/>
      <c r="S378" s="89">
        <f aca="true" t="shared" si="75" ref="S378:S383">+R378+P378+O378+M378+L378+J378</f>
        <v>95.266</v>
      </c>
    </row>
    <row r="379" spans="1:19" ht="12.75" outlineLevel="2">
      <c r="A379" s="88" t="s">
        <v>619</v>
      </c>
      <c r="B379" s="88" t="s">
        <v>618</v>
      </c>
      <c r="C379" s="88" t="s">
        <v>620</v>
      </c>
      <c r="D379" s="88" t="s">
        <v>621</v>
      </c>
      <c r="G379" s="88" t="s">
        <v>8</v>
      </c>
      <c r="H379" s="88" t="s">
        <v>19</v>
      </c>
      <c r="I379" s="2">
        <v>59</v>
      </c>
      <c r="J379" s="89">
        <v>45.203</v>
      </c>
      <c r="K379" s="1">
        <v>0.06</v>
      </c>
      <c r="L379" s="89">
        <v>3.54</v>
      </c>
      <c r="M379" s="89"/>
      <c r="N379" s="1"/>
      <c r="O379" s="89"/>
      <c r="P379" s="89"/>
      <c r="R379" s="89"/>
      <c r="S379" s="89">
        <f t="shared" si="75"/>
        <v>48.743</v>
      </c>
    </row>
    <row r="380" spans="1:19" ht="12.75" outlineLevel="2">
      <c r="A380" s="88" t="s">
        <v>619</v>
      </c>
      <c r="B380" s="88" t="s">
        <v>618</v>
      </c>
      <c r="C380" s="88" t="s">
        <v>620</v>
      </c>
      <c r="D380" s="88" t="s">
        <v>621</v>
      </c>
      <c r="G380" s="88" t="s">
        <v>8</v>
      </c>
      <c r="H380" s="88" t="s">
        <v>31</v>
      </c>
      <c r="I380" s="2">
        <v>9</v>
      </c>
      <c r="J380" s="89">
        <v>7.417999999999999</v>
      </c>
      <c r="K380" s="1">
        <v>0.1</v>
      </c>
      <c r="L380" s="89">
        <v>0.9</v>
      </c>
      <c r="M380" s="89"/>
      <c r="N380" s="1"/>
      <c r="O380" s="89"/>
      <c r="P380" s="89"/>
      <c r="R380" s="89"/>
      <c r="S380" s="89">
        <f t="shared" si="75"/>
        <v>8.318</v>
      </c>
    </row>
    <row r="381" spans="1:19" ht="12.75" outlineLevel="2">
      <c r="A381" s="88" t="s">
        <v>619</v>
      </c>
      <c r="B381" s="88" t="s">
        <v>618</v>
      </c>
      <c r="C381" s="88" t="s">
        <v>620</v>
      </c>
      <c r="D381" s="88" t="s">
        <v>621</v>
      </c>
      <c r="G381" s="88" t="s">
        <v>8</v>
      </c>
      <c r="H381" s="88" t="s">
        <v>21</v>
      </c>
      <c r="I381" s="2">
        <v>10</v>
      </c>
      <c r="J381" s="89">
        <v>2.93</v>
      </c>
      <c r="K381" s="1">
        <v>0.1</v>
      </c>
      <c r="L381" s="89">
        <v>1</v>
      </c>
      <c r="M381" s="89"/>
      <c r="N381" s="1"/>
      <c r="O381" s="89"/>
      <c r="P381" s="89"/>
      <c r="R381" s="89"/>
      <c r="S381" s="89">
        <f t="shared" si="75"/>
        <v>3.93</v>
      </c>
    </row>
    <row r="382" spans="1:19" ht="12.75" outlineLevel="2">
      <c r="A382" s="88" t="s">
        <v>619</v>
      </c>
      <c r="B382" s="88" t="s">
        <v>618</v>
      </c>
      <c r="C382" s="88" t="s">
        <v>620</v>
      </c>
      <c r="D382" s="88" t="s">
        <v>621</v>
      </c>
      <c r="G382" s="88" t="s">
        <v>8</v>
      </c>
      <c r="H382" s="88" t="s">
        <v>61</v>
      </c>
      <c r="I382" s="2">
        <v>3</v>
      </c>
      <c r="J382" s="89">
        <v>19.47</v>
      </c>
      <c r="K382" s="1">
        <v>0.06</v>
      </c>
      <c r="L382" s="89">
        <v>0.18</v>
      </c>
      <c r="M382" s="89"/>
      <c r="N382" s="1"/>
      <c r="O382" s="89"/>
      <c r="P382" s="89"/>
      <c r="R382" s="89"/>
      <c r="S382" s="89">
        <f t="shared" si="75"/>
        <v>19.65</v>
      </c>
    </row>
    <row r="383" spans="1:19" ht="12.75" outlineLevel="2">
      <c r="A383" s="88" t="s">
        <v>619</v>
      </c>
      <c r="B383" s="88" t="s">
        <v>618</v>
      </c>
      <c r="C383" s="88" t="s">
        <v>620</v>
      </c>
      <c r="D383" s="88" t="s">
        <v>621</v>
      </c>
      <c r="G383" s="88" t="s">
        <v>22</v>
      </c>
      <c r="H383" s="88" t="s">
        <v>23</v>
      </c>
      <c r="I383" s="90"/>
      <c r="J383" s="89"/>
      <c r="L383" s="89"/>
      <c r="M383" s="89"/>
      <c r="N383" s="1"/>
      <c r="O383" s="89"/>
      <c r="P383" s="89">
        <v>90</v>
      </c>
      <c r="R383" s="89"/>
      <c r="S383" s="89">
        <f t="shared" si="75"/>
        <v>90</v>
      </c>
    </row>
    <row r="384" spans="1:19" ht="12.75" outlineLevel="1">
      <c r="A384" s="114" t="s">
        <v>1125</v>
      </c>
      <c r="B384" s="115"/>
      <c r="C384" s="115"/>
      <c r="D384" s="115"/>
      <c r="E384" s="115"/>
      <c r="F384" s="115"/>
      <c r="G384" s="115"/>
      <c r="H384" s="115"/>
      <c r="I384" s="116">
        <f>SUBTOTAL(9,I378:I383)</f>
        <v>172</v>
      </c>
      <c r="J384" s="104">
        <f>SUBTOTAL(9,J378:J383)</f>
        <v>164.82700000000003</v>
      </c>
      <c r="K384" s="103"/>
      <c r="L384" s="104">
        <f aca="true" t="shared" si="76" ref="L384:S384">SUBTOTAL(9,L378:L383)</f>
        <v>11.08</v>
      </c>
      <c r="M384" s="104">
        <f t="shared" si="76"/>
        <v>0</v>
      </c>
      <c r="N384" s="103">
        <f t="shared" si="76"/>
        <v>0</v>
      </c>
      <c r="O384" s="104">
        <f t="shared" si="76"/>
        <v>0</v>
      </c>
      <c r="P384" s="104">
        <f t="shared" si="76"/>
        <v>90</v>
      </c>
      <c r="Q384" s="103">
        <f t="shared" si="76"/>
        <v>0</v>
      </c>
      <c r="R384" s="104">
        <f t="shared" si="76"/>
        <v>0</v>
      </c>
      <c r="S384" s="104">
        <f t="shared" si="76"/>
        <v>265.90700000000004</v>
      </c>
    </row>
    <row r="385" spans="1:19" ht="12.75" outlineLevel="2">
      <c r="A385" s="88" t="s">
        <v>738</v>
      </c>
      <c r="B385" s="88" t="s">
        <v>618</v>
      </c>
      <c r="C385" s="88" t="s">
        <v>620</v>
      </c>
      <c r="D385" s="88" t="s">
        <v>739</v>
      </c>
      <c r="E385" s="88" t="s">
        <v>123</v>
      </c>
      <c r="F385" s="88" t="s">
        <v>740</v>
      </c>
      <c r="G385" s="88" t="s">
        <v>8</v>
      </c>
      <c r="H385" s="88" t="s">
        <v>18</v>
      </c>
      <c r="I385" s="2">
        <v>9</v>
      </c>
      <c r="J385" s="89">
        <v>11.67</v>
      </c>
      <c r="K385" s="1">
        <v>0.06</v>
      </c>
      <c r="L385" s="89">
        <v>0.54</v>
      </c>
      <c r="M385" s="89"/>
      <c r="N385" s="1"/>
      <c r="O385" s="89"/>
      <c r="P385" s="89"/>
      <c r="Q385" s="1"/>
      <c r="R385" s="89"/>
      <c r="S385" s="89">
        <f aca="true" t="shared" si="77" ref="S385:S391">+R385+P385+O385+M385+L385+J385</f>
        <v>12.21</v>
      </c>
    </row>
    <row r="386" spans="1:19" ht="12.75" outlineLevel="2">
      <c r="A386" s="88" t="s">
        <v>738</v>
      </c>
      <c r="B386" s="88" t="s">
        <v>618</v>
      </c>
      <c r="C386" s="88" t="s">
        <v>620</v>
      </c>
      <c r="D386" s="88" t="s">
        <v>739</v>
      </c>
      <c r="E386" s="88" t="s">
        <v>123</v>
      </c>
      <c r="F386" s="88" t="s">
        <v>740</v>
      </c>
      <c r="G386" s="88" t="s">
        <v>8</v>
      </c>
      <c r="H386" s="88" t="s">
        <v>19</v>
      </c>
      <c r="I386" s="2">
        <v>24</v>
      </c>
      <c r="J386" s="89">
        <v>45.52</v>
      </c>
      <c r="K386" s="1">
        <v>0.06</v>
      </c>
      <c r="L386" s="89">
        <v>1.44</v>
      </c>
      <c r="M386" s="89"/>
      <c r="N386" s="1"/>
      <c r="O386" s="89"/>
      <c r="P386" s="89"/>
      <c r="Q386" s="1"/>
      <c r="R386" s="89"/>
      <c r="S386" s="89">
        <f t="shared" si="77"/>
        <v>46.96</v>
      </c>
    </row>
    <row r="387" spans="1:19" ht="12.75" outlineLevel="2">
      <c r="A387" s="88" t="s">
        <v>738</v>
      </c>
      <c r="B387" s="88" t="s">
        <v>618</v>
      </c>
      <c r="C387" s="88" t="s">
        <v>620</v>
      </c>
      <c r="D387" s="88" t="s">
        <v>739</v>
      </c>
      <c r="E387" s="88" t="s">
        <v>123</v>
      </c>
      <c r="F387" s="88" t="s">
        <v>740</v>
      </c>
      <c r="G387" s="88" t="s">
        <v>8</v>
      </c>
      <c r="H387" s="88" t="s">
        <v>31</v>
      </c>
      <c r="I387" s="2">
        <v>6</v>
      </c>
      <c r="J387" s="89">
        <v>1.7580000000000002</v>
      </c>
      <c r="K387" s="1">
        <v>0.1</v>
      </c>
      <c r="L387" s="89">
        <v>0.6</v>
      </c>
      <c r="M387" s="89"/>
      <c r="N387" s="1"/>
      <c r="O387" s="89"/>
      <c r="P387" s="89"/>
      <c r="Q387" s="1"/>
      <c r="R387" s="89"/>
      <c r="S387" s="89">
        <f t="shared" si="77"/>
        <v>2.358</v>
      </c>
    </row>
    <row r="388" spans="1:19" ht="12.75" outlineLevel="2">
      <c r="A388" s="88" t="s">
        <v>738</v>
      </c>
      <c r="B388" s="88" t="s">
        <v>618</v>
      </c>
      <c r="C388" s="88" t="s">
        <v>620</v>
      </c>
      <c r="D388" s="88" t="s">
        <v>739</v>
      </c>
      <c r="E388" s="88" t="s">
        <v>123</v>
      </c>
      <c r="F388" s="88" t="s">
        <v>740</v>
      </c>
      <c r="G388" s="88" t="s">
        <v>8</v>
      </c>
      <c r="H388" s="88" t="s">
        <v>54</v>
      </c>
      <c r="I388" s="2">
        <v>5209</v>
      </c>
      <c r="J388" s="89">
        <v>1250.16</v>
      </c>
      <c r="K388" s="1">
        <v>0.06</v>
      </c>
      <c r="L388" s="89">
        <v>312.54</v>
      </c>
      <c r="M388" s="89"/>
      <c r="N388" s="1"/>
      <c r="O388" s="89"/>
      <c r="P388" s="89"/>
      <c r="Q388" s="1"/>
      <c r="R388" s="89"/>
      <c r="S388" s="89">
        <f t="shared" si="77"/>
        <v>1562.7</v>
      </c>
    </row>
    <row r="389" spans="1:19" ht="12.75" outlineLevel="2">
      <c r="A389" s="88" t="s">
        <v>738</v>
      </c>
      <c r="B389" s="88" t="s">
        <v>618</v>
      </c>
      <c r="C389" s="88" t="s">
        <v>620</v>
      </c>
      <c r="D389" s="88" t="s">
        <v>739</v>
      </c>
      <c r="E389" s="88" t="s">
        <v>123</v>
      </c>
      <c r="F389" s="88" t="s">
        <v>740</v>
      </c>
      <c r="G389" s="88" t="s">
        <v>8</v>
      </c>
      <c r="H389" s="88" t="s">
        <v>21</v>
      </c>
      <c r="I389" s="2">
        <v>34</v>
      </c>
      <c r="J389" s="89">
        <v>10.217999999999998</v>
      </c>
      <c r="K389" s="1">
        <v>0.1</v>
      </c>
      <c r="L389" s="89">
        <v>3.4</v>
      </c>
      <c r="M389" s="89"/>
      <c r="N389" s="1"/>
      <c r="O389" s="89"/>
      <c r="P389" s="89"/>
      <c r="Q389" s="1"/>
      <c r="R389" s="89"/>
      <c r="S389" s="89">
        <f t="shared" si="77"/>
        <v>13.617999999999999</v>
      </c>
    </row>
    <row r="390" spans="1:19" ht="12.75" outlineLevel="2">
      <c r="A390" s="88" t="s">
        <v>738</v>
      </c>
      <c r="B390" s="88" t="s">
        <v>618</v>
      </c>
      <c r="C390" s="88" t="s">
        <v>620</v>
      </c>
      <c r="D390" s="88" t="s">
        <v>739</v>
      </c>
      <c r="E390" s="88" t="s">
        <v>123</v>
      </c>
      <c r="F390" s="88" t="s">
        <v>740</v>
      </c>
      <c r="G390" s="88" t="s">
        <v>22</v>
      </c>
      <c r="H390" s="88" t="s">
        <v>23</v>
      </c>
      <c r="I390" s="90"/>
      <c r="J390" s="89"/>
      <c r="L390" s="89"/>
      <c r="M390" s="89"/>
      <c r="N390" s="1"/>
      <c r="O390" s="89"/>
      <c r="P390" s="89">
        <v>165</v>
      </c>
      <c r="Q390" s="1"/>
      <c r="R390" s="89"/>
      <c r="S390" s="89">
        <f t="shared" si="77"/>
        <v>165</v>
      </c>
    </row>
    <row r="391" spans="1:20" ht="12.75" outlineLevel="2">
      <c r="A391" s="88" t="s">
        <v>738</v>
      </c>
      <c r="B391" s="88" t="s">
        <v>618</v>
      </c>
      <c r="C391" s="88" t="s">
        <v>620</v>
      </c>
      <c r="D391" s="88" t="s">
        <v>739</v>
      </c>
      <c r="E391" s="88" t="s">
        <v>123</v>
      </c>
      <c r="F391" s="88" t="s">
        <v>740</v>
      </c>
      <c r="G391" s="88" t="s">
        <v>22</v>
      </c>
      <c r="H391" s="88" t="s">
        <v>24</v>
      </c>
      <c r="I391" s="2"/>
      <c r="J391" s="89"/>
      <c r="K391" s="1"/>
      <c r="L391" s="89"/>
      <c r="M391" s="89"/>
      <c r="N391" s="1"/>
      <c r="O391" s="89"/>
      <c r="P391" s="89"/>
      <c r="Q391" s="1">
        <v>0.4</v>
      </c>
      <c r="R391" s="89">
        <f>+$R$1*Q391</f>
        <v>1254</v>
      </c>
      <c r="S391" s="89">
        <f t="shared" si="77"/>
        <v>1254</v>
      </c>
      <c r="T391" s="88" t="s">
        <v>477</v>
      </c>
    </row>
    <row r="392" spans="1:19" ht="12.75" outlineLevel="1">
      <c r="A392" s="114" t="s">
        <v>1142</v>
      </c>
      <c r="B392" s="115"/>
      <c r="C392" s="115"/>
      <c r="D392" s="115"/>
      <c r="E392" s="115"/>
      <c r="F392" s="115"/>
      <c r="G392" s="115"/>
      <c r="H392" s="115"/>
      <c r="I392" s="116">
        <f>SUBTOTAL(9,I385:I391)</f>
        <v>5282</v>
      </c>
      <c r="J392" s="104">
        <f>SUBTOTAL(9,J385:J391)</f>
        <v>1319.3260000000002</v>
      </c>
      <c r="K392" s="103"/>
      <c r="L392" s="104">
        <f aca="true" t="shared" si="78" ref="L392:S392">SUBTOTAL(9,L385:L391)</f>
        <v>318.52</v>
      </c>
      <c r="M392" s="104">
        <f t="shared" si="78"/>
        <v>0</v>
      </c>
      <c r="N392" s="103">
        <f t="shared" si="78"/>
        <v>0</v>
      </c>
      <c r="O392" s="104">
        <f t="shared" si="78"/>
        <v>0</v>
      </c>
      <c r="P392" s="104">
        <f t="shared" si="78"/>
        <v>165</v>
      </c>
      <c r="Q392" s="103">
        <f t="shared" si="78"/>
        <v>0.4</v>
      </c>
      <c r="R392" s="104">
        <f t="shared" si="78"/>
        <v>1254</v>
      </c>
      <c r="S392" s="104">
        <f t="shared" si="78"/>
        <v>3056.846</v>
      </c>
    </row>
    <row r="393" spans="1:19" ht="12.75" outlineLevel="2">
      <c r="A393" s="88" t="s">
        <v>735</v>
      </c>
      <c r="B393" s="88" t="s">
        <v>618</v>
      </c>
      <c r="C393" s="88" t="s">
        <v>620</v>
      </c>
      <c r="D393" s="88" t="s">
        <v>736</v>
      </c>
      <c r="E393" s="88" t="s">
        <v>123</v>
      </c>
      <c r="F393" s="88" t="s">
        <v>737</v>
      </c>
      <c r="G393" s="88" t="s">
        <v>8</v>
      </c>
      <c r="H393" s="88" t="s">
        <v>18</v>
      </c>
      <c r="I393" s="2">
        <v>6</v>
      </c>
      <c r="J393" s="89">
        <v>3.78</v>
      </c>
      <c r="K393" s="1">
        <v>0.06</v>
      </c>
      <c r="L393" s="89">
        <v>0.36</v>
      </c>
      <c r="M393" s="89"/>
      <c r="N393" s="1"/>
      <c r="O393" s="89"/>
      <c r="P393" s="89"/>
      <c r="Q393" s="1"/>
      <c r="R393" s="89"/>
      <c r="S393" s="89">
        <f aca="true" t="shared" si="79" ref="S393:S399">+R393+P393+O393+M393+L393+J393</f>
        <v>4.14</v>
      </c>
    </row>
    <row r="394" spans="1:19" ht="12.75" outlineLevel="2">
      <c r="A394" s="88" t="s">
        <v>735</v>
      </c>
      <c r="B394" s="88" t="s">
        <v>618</v>
      </c>
      <c r="C394" s="88" t="s">
        <v>620</v>
      </c>
      <c r="D394" s="88" t="s">
        <v>736</v>
      </c>
      <c r="E394" s="88" t="s">
        <v>123</v>
      </c>
      <c r="F394" s="88" t="s">
        <v>737</v>
      </c>
      <c r="G394" s="88" t="s">
        <v>8</v>
      </c>
      <c r="H394" s="88" t="s">
        <v>19</v>
      </c>
      <c r="I394" s="2">
        <v>52</v>
      </c>
      <c r="J394" s="89">
        <v>31.03</v>
      </c>
      <c r="K394" s="1">
        <v>0.06</v>
      </c>
      <c r="L394" s="89">
        <v>3.12</v>
      </c>
      <c r="M394" s="89"/>
      <c r="N394" s="1"/>
      <c r="O394" s="89"/>
      <c r="P394" s="89"/>
      <c r="Q394" s="1"/>
      <c r="R394" s="89"/>
      <c r="S394" s="89">
        <f t="shared" si="79"/>
        <v>34.15</v>
      </c>
    </row>
    <row r="395" spans="1:19" ht="12.75" outlineLevel="2">
      <c r="A395" s="88" t="s">
        <v>735</v>
      </c>
      <c r="B395" s="88" t="s">
        <v>618</v>
      </c>
      <c r="C395" s="88" t="s">
        <v>620</v>
      </c>
      <c r="D395" s="88" t="s">
        <v>736</v>
      </c>
      <c r="E395" s="88" t="s">
        <v>123</v>
      </c>
      <c r="F395" s="88" t="s">
        <v>737</v>
      </c>
      <c r="G395" s="88" t="s">
        <v>8</v>
      </c>
      <c r="H395" s="88" t="s">
        <v>54</v>
      </c>
      <c r="I395" s="2">
        <v>34</v>
      </c>
      <c r="J395" s="89">
        <v>8.16</v>
      </c>
      <c r="K395" s="1">
        <v>0.06</v>
      </c>
      <c r="L395" s="89">
        <v>2.04</v>
      </c>
      <c r="M395" s="89"/>
      <c r="N395" s="1"/>
      <c r="O395" s="89"/>
      <c r="P395" s="89"/>
      <c r="Q395" s="1"/>
      <c r="R395" s="89"/>
      <c r="S395" s="89">
        <f t="shared" si="79"/>
        <v>10.2</v>
      </c>
    </row>
    <row r="396" spans="1:19" ht="12.75" outlineLevel="2">
      <c r="A396" s="88" t="s">
        <v>735</v>
      </c>
      <c r="B396" s="88" t="s">
        <v>618</v>
      </c>
      <c r="C396" s="88" t="s">
        <v>620</v>
      </c>
      <c r="D396" s="88" t="s">
        <v>736</v>
      </c>
      <c r="E396" s="88" t="s">
        <v>123</v>
      </c>
      <c r="F396" s="88" t="s">
        <v>737</v>
      </c>
      <c r="G396" s="88" t="s">
        <v>8</v>
      </c>
      <c r="H396" s="88" t="s">
        <v>21</v>
      </c>
      <c r="I396" s="2">
        <v>13</v>
      </c>
      <c r="J396" s="89">
        <v>3.8279999999999994</v>
      </c>
      <c r="K396" s="1">
        <v>0.1</v>
      </c>
      <c r="L396" s="89">
        <v>1.3</v>
      </c>
      <c r="M396" s="89"/>
      <c r="N396" s="1"/>
      <c r="O396" s="89"/>
      <c r="P396" s="89"/>
      <c r="Q396" s="1"/>
      <c r="R396" s="89"/>
      <c r="S396" s="89">
        <f t="shared" si="79"/>
        <v>5.127999999999999</v>
      </c>
    </row>
    <row r="397" spans="1:19" ht="12.75" outlineLevel="2">
      <c r="A397" s="88" t="s">
        <v>735</v>
      </c>
      <c r="B397" s="88" t="s">
        <v>618</v>
      </c>
      <c r="C397" s="88" t="s">
        <v>620</v>
      </c>
      <c r="D397" s="88" t="s">
        <v>736</v>
      </c>
      <c r="E397" s="88" t="s">
        <v>123</v>
      </c>
      <c r="F397" s="88" t="s">
        <v>737</v>
      </c>
      <c r="G397" s="88" t="s">
        <v>22</v>
      </c>
      <c r="H397" s="88" t="s">
        <v>23</v>
      </c>
      <c r="I397" s="90"/>
      <c r="J397" s="89"/>
      <c r="L397" s="89"/>
      <c r="M397" s="89"/>
      <c r="N397" s="1"/>
      <c r="O397" s="89"/>
      <c r="P397" s="89">
        <v>135</v>
      </c>
      <c r="Q397" s="1"/>
      <c r="R397" s="89"/>
      <c r="S397" s="89">
        <f t="shared" si="79"/>
        <v>135</v>
      </c>
    </row>
    <row r="398" spans="1:19" ht="12.75" outlineLevel="2">
      <c r="A398" s="88" t="s">
        <v>735</v>
      </c>
      <c r="B398" s="88" t="s">
        <v>618</v>
      </c>
      <c r="C398" s="88" t="s">
        <v>620</v>
      </c>
      <c r="D398" s="88" t="s">
        <v>736</v>
      </c>
      <c r="E398" s="88" t="s">
        <v>123</v>
      </c>
      <c r="F398" s="88" t="s">
        <v>737</v>
      </c>
      <c r="G398" s="88" t="s">
        <v>22</v>
      </c>
      <c r="H398" s="88" t="s">
        <v>62</v>
      </c>
      <c r="I398" s="2"/>
      <c r="J398" s="89"/>
      <c r="K398" s="1"/>
      <c r="L398" s="89"/>
      <c r="M398" s="89"/>
      <c r="N398" s="1">
        <v>1.75</v>
      </c>
      <c r="O398" s="89">
        <f>+$O$1*N398</f>
        <v>126</v>
      </c>
      <c r="P398" s="89"/>
      <c r="Q398" s="1"/>
      <c r="R398" s="89"/>
      <c r="S398" s="89">
        <f t="shared" si="79"/>
        <v>126</v>
      </c>
    </row>
    <row r="399" spans="1:20" ht="12.75" outlineLevel="2">
      <c r="A399" s="88" t="s">
        <v>735</v>
      </c>
      <c r="B399" s="88" t="s">
        <v>618</v>
      </c>
      <c r="C399" s="88" t="s">
        <v>620</v>
      </c>
      <c r="D399" s="88" t="s">
        <v>736</v>
      </c>
      <c r="E399" s="88" t="s">
        <v>123</v>
      </c>
      <c r="F399" s="88" t="s">
        <v>737</v>
      </c>
      <c r="G399" s="88" t="s">
        <v>22</v>
      </c>
      <c r="H399" s="88" t="s">
        <v>24</v>
      </c>
      <c r="I399" s="2"/>
      <c r="J399" s="89"/>
      <c r="K399" s="1"/>
      <c r="L399" s="89"/>
      <c r="M399" s="89"/>
      <c r="N399" s="1"/>
      <c r="O399" s="89"/>
      <c r="P399" s="89"/>
      <c r="Q399" s="1">
        <v>0.4</v>
      </c>
      <c r="R399" s="89">
        <f>+$R$1*Q399</f>
        <v>1254</v>
      </c>
      <c r="S399" s="89">
        <f t="shared" si="79"/>
        <v>1254</v>
      </c>
      <c r="T399" s="88" t="s">
        <v>477</v>
      </c>
    </row>
    <row r="400" spans="1:19" ht="12.75" outlineLevel="1">
      <c r="A400" s="114" t="s">
        <v>1141</v>
      </c>
      <c r="B400" s="115"/>
      <c r="C400" s="115"/>
      <c r="D400" s="115"/>
      <c r="E400" s="115"/>
      <c r="F400" s="115"/>
      <c r="G400" s="115"/>
      <c r="H400" s="115"/>
      <c r="I400" s="116">
        <f>SUBTOTAL(9,I393:I399)</f>
        <v>105</v>
      </c>
      <c r="J400" s="104">
        <f>SUBTOTAL(9,J393:J399)</f>
        <v>46.798</v>
      </c>
      <c r="K400" s="103"/>
      <c r="L400" s="104">
        <f aca="true" t="shared" si="80" ref="L400:S400">SUBTOTAL(9,L393:L399)</f>
        <v>6.819999999999999</v>
      </c>
      <c r="M400" s="104">
        <f t="shared" si="80"/>
        <v>0</v>
      </c>
      <c r="N400" s="103">
        <f t="shared" si="80"/>
        <v>1.75</v>
      </c>
      <c r="O400" s="104">
        <f t="shared" si="80"/>
        <v>126</v>
      </c>
      <c r="P400" s="104">
        <f t="shared" si="80"/>
        <v>135</v>
      </c>
      <c r="Q400" s="103">
        <f t="shared" si="80"/>
        <v>0.4</v>
      </c>
      <c r="R400" s="104">
        <f t="shared" si="80"/>
        <v>1254</v>
      </c>
      <c r="S400" s="104">
        <f t="shared" si="80"/>
        <v>1568.618</v>
      </c>
    </row>
    <row r="401" spans="1:19" ht="12.75" outlineLevel="2">
      <c r="A401" s="88" t="s">
        <v>768</v>
      </c>
      <c r="B401" s="88" t="s">
        <v>618</v>
      </c>
      <c r="C401" s="88" t="s">
        <v>620</v>
      </c>
      <c r="D401" s="88" t="s">
        <v>769</v>
      </c>
      <c r="E401" s="88" t="s">
        <v>123</v>
      </c>
      <c r="F401" s="88" t="s">
        <v>770</v>
      </c>
      <c r="G401" s="88" t="s">
        <v>8</v>
      </c>
      <c r="H401" s="88" t="s">
        <v>19</v>
      </c>
      <c r="I401" s="2">
        <v>0</v>
      </c>
      <c r="J401" s="89">
        <v>0</v>
      </c>
      <c r="K401" s="1">
        <v>0.06</v>
      </c>
      <c r="L401" s="89">
        <v>0</v>
      </c>
      <c r="M401" s="89"/>
      <c r="N401" s="1"/>
      <c r="O401" s="89"/>
      <c r="P401" s="89"/>
      <c r="Q401" s="1"/>
      <c r="R401" s="89"/>
      <c r="S401" s="89">
        <f>+R401+P401+O401+M401+L401+J401</f>
        <v>0</v>
      </c>
    </row>
    <row r="402" spans="1:19" ht="12.75" outlineLevel="2">
      <c r="A402" s="88" t="s">
        <v>768</v>
      </c>
      <c r="B402" s="88" t="s">
        <v>618</v>
      </c>
      <c r="C402" s="88" t="s">
        <v>620</v>
      </c>
      <c r="D402" s="88" t="s">
        <v>769</v>
      </c>
      <c r="E402" s="88" t="s">
        <v>123</v>
      </c>
      <c r="F402" s="88" t="s">
        <v>770</v>
      </c>
      <c r="G402" s="88" t="s">
        <v>8</v>
      </c>
      <c r="H402" s="88" t="s">
        <v>21</v>
      </c>
      <c r="I402" s="2">
        <v>1</v>
      </c>
      <c r="J402" s="89">
        <v>0.293</v>
      </c>
      <c r="K402" s="1">
        <v>0.1</v>
      </c>
      <c r="L402" s="89">
        <v>0.1</v>
      </c>
      <c r="M402" s="89"/>
      <c r="N402" s="1"/>
      <c r="O402" s="89"/>
      <c r="P402" s="89"/>
      <c r="Q402" s="1"/>
      <c r="R402" s="89"/>
      <c r="S402" s="89">
        <f>+R402+P402+O402+M402+L402+J402</f>
        <v>0.393</v>
      </c>
    </row>
    <row r="403" spans="1:19" ht="12.75" outlineLevel="2">
      <c r="A403" s="88" t="s">
        <v>768</v>
      </c>
      <c r="B403" s="88" t="s">
        <v>618</v>
      </c>
      <c r="C403" s="88" t="s">
        <v>620</v>
      </c>
      <c r="D403" s="88" t="s">
        <v>769</v>
      </c>
      <c r="E403" s="88" t="s">
        <v>123</v>
      </c>
      <c r="F403" s="88" t="s">
        <v>770</v>
      </c>
      <c r="G403" s="88" t="s">
        <v>8</v>
      </c>
      <c r="H403" s="88" t="s">
        <v>9</v>
      </c>
      <c r="I403" s="2">
        <v>1</v>
      </c>
      <c r="J403" s="89">
        <v>24.08</v>
      </c>
      <c r="K403" s="1"/>
      <c r="L403" s="89">
        <v>0</v>
      </c>
      <c r="M403" s="89"/>
      <c r="N403" s="1"/>
      <c r="O403" s="89"/>
      <c r="P403" s="89"/>
      <c r="Q403" s="1"/>
      <c r="R403" s="89"/>
      <c r="S403" s="89">
        <f>+R403+P403+O403+M403+L403+J403</f>
        <v>24.08</v>
      </c>
    </row>
    <row r="404" spans="1:19" ht="12.75" outlineLevel="2">
      <c r="A404" s="88" t="s">
        <v>768</v>
      </c>
      <c r="B404" s="88" t="s">
        <v>618</v>
      </c>
      <c r="C404" s="88" t="s">
        <v>620</v>
      </c>
      <c r="D404" s="88" t="s">
        <v>769</v>
      </c>
      <c r="E404" s="88" t="s">
        <v>123</v>
      </c>
      <c r="F404" s="88" t="s">
        <v>770</v>
      </c>
      <c r="G404" s="88" t="s">
        <v>22</v>
      </c>
      <c r="H404" s="88" t="s">
        <v>23</v>
      </c>
      <c r="I404" s="90"/>
      <c r="J404" s="89"/>
      <c r="L404" s="89"/>
      <c r="M404" s="89"/>
      <c r="N404" s="1"/>
      <c r="O404" s="89"/>
      <c r="P404" s="89">
        <v>15</v>
      </c>
      <c r="Q404" s="1"/>
      <c r="R404" s="89"/>
      <c r="S404" s="89">
        <f>+R404+P404+O404+M404+L404+J404</f>
        <v>15</v>
      </c>
    </row>
    <row r="405" spans="1:21" ht="12.75" outlineLevel="2">
      <c r="A405" s="88" t="s">
        <v>768</v>
      </c>
      <c r="B405" s="88" t="s">
        <v>618</v>
      </c>
      <c r="C405" s="88" t="s">
        <v>620</v>
      </c>
      <c r="D405" s="88" t="s">
        <v>769</v>
      </c>
      <c r="E405" s="88" t="s">
        <v>123</v>
      </c>
      <c r="F405" s="88" t="s">
        <v>770</v>
      </c>
      <c r="G405" s="88" t="s">
        <v>22</v>
      </c>
      <c r="H405" s="88" t="s">
        <v>24</v>
      </c>
      <c r="I405" s="2"/>
      <c r="J405" s="89"/>
      <c r="K405" s="1"/>
      <c r="L405" s="89"/>
      <c r="M405" s="89"/>
      <c r="N405" s="1"/>
      <c r="O405" s="89"/>
      <c r="P405" s="89"/>
      <c r="Q405" s="1">
        <v>0.15</v>
      </c>
      <c r="R405" s="89">
        <f>+$R$1*Q405</f>
        <v>470.25</v>
      </c>
      <c r="S405" s="89">
        <f>+R405+P405+O405+M405+L405+J405</f>
        <v>470.25</v>
      </c>
      <c r="T405" s="88" t="s">
        <v>510</v>
      </c>
      <c r="U405" s="88" t="s">
        <v>771</v>
      </c>
    </row>
    <row r="406" spans="1:19" ht="12.75" outlineLevel="1">
      <c r="A406" s="114" t="s">
        <v>1153</v>
      </c>
      <c r="B406" s="115"/>
      <c r="C406" s="115"/>
      <c r="D406" s="115"/>
      <c r="E406" s="115"/>
      <c r="F406" s="115"/>
      <c r="G406" s="115"/>
      <c r="H406" s="115"/>
      <c r="I406" s="116">
        <f>SUBTOTAL(9,I401:I405)</f>
        <v>2</v>
      </c>
      <c r="J406" s="104">
        <f>SUBTOTAL(9,J401:J405)</f>
        <v>24.372999999999998</v>
      </c>
      <c r="K406" s="103"/>
      <c r="L406" s="104">
        <f aca="true" t="shared" si="81" ref="L406:S406">SUBTOTAL(9,L401:L405)</f>
        <v>0.1</v>
      </c>
      <c r="M406" s="104">
        <f t="shared" si="81"/>
        <v>0</v>
      </c>
      <c r="N406" s="103">
        <f t="shared" si="81"/>
        <v>0</v>
      </c>
      <c r="O406" s="104">
        <f t="shared" si="81"/>
        <v>0</v>
      </c>
      <c r="P406" s="104">
        <f t="shared" si="81"/>
        <v>15</v>
      </c>
      <c r="Q406" s="103">
        <f t="shared" si="81"/>
        <v>0.15</v>
      </c>
      <c r="R406" s="104">
        <f t="shared" si="81"/>
        <v>470.25</v>
      </c>
      <c r="S406" s="104">
        <f t="shared" si="81"/>
        <v>509.723</v>
      </c>
    </row>
    <row r="407" spans="1:19" ht="12.75" outlineLevel="2">
      <c r="A407" s="88" t="s">
        <v>626</v>
      </c>
      <c r="B407" s="88" t="s">
        <v>618</v>
      </c>
      <c r="C407" s="88" t="s">
        <v>620</v>
      </c>
      <c r="D407" s="88" t="s">
        <v>627</v>
      </c>
      <c r="E407" s="88" t="s">
        <v>123</v>
      </c>
      <c r="F407" s="88" t="s">
        <v>628</v>
      </c>
      <c r="G407" s="88" t="s">
        <v>8</v>
      </c>
      <c r="H407" s="88" t="s">
        <v>19</v>
      </c>
      <c r="I407" s="2">
        <v>10</v>
      </c>
      <c r="J407" s="89">
        <v>3.9</v>
      </c>
      <c r="K407" s="1">
        <v>0.06</v>
      </c>
      <c r="L407" s="89">
        <v>0.6</v>
      </c>
      <c r="M407" s="89"/>
      <c r="N407" s="1"/>
      <c r="O407" s="89"/>
      <c r="P407" s="89"/>
      <c r="R407" s="89"/>
      <c r="S407" s="89">
        <f>+R407+P407+O407+M407+L407+J407</f>
        <v>4.5</v>
      </c>
    </row>
    <row r="408" spans="1:19" ht="12.75" outlineLevel="2">
      <c r="A408" s="88" t="s">
        <v>626</v>
      </c>
      <c r="B408" s="88" t="s">
        <v>618</v>
      </c>
      <c r="C408" s="88" t="s">
        <v>620</v>
      </c>
      <c r="D408" s="88" t="s">
        <v>627</v>
      </c>
      <c r="E408" s="88" t="s">
        <v>123</v>
      </c>
      <c r="F408" s="88" t="s">
        <v>628</v>
      </c>
      <c r="G408" s="88" t="s">
        <v>22</v>
      </c>
      <c r="H408" s="88" t="s">
        <v>23</v>
      </c>
      <c r="I408" s="90"/>
      <c r="J408" s="89"/>
      <c r="L408" s="89"/>
      <c r="M408" s="89"/>
      <c r="N408" s="1"/>
      <c r="O408" s="89"/>
      <c r="P408" s="89">
        <v>15</v>
      </c>
      <c r="R408" s="89"/>
      <c r="S408" s="89">
        <f>+R408+P408+O408+M408+L408+J408</f>
        <v>15</v>
      </c>
    </row>
    <row r="409" spans="1:19" ht="12.75" outlineLevel="1">
      <c r="A409" s="114" t="s">
        <v>1106</v>
      </c>
      <c r="B409" s="115"/>
      <c r="C409" s="115"/>
      <c r="D409" s="115"/>
      <c r="E409" s="115"/>
      <c r="F409" s="115"/>
      <c r="G409" s="115"/>
      <c r="H409" s="115"/>
      <c r="I409" s="116">
        <f>SUBTOTAL(9,I407:I408)</f>
        <v>10</v>
      </c>
      <c r="J409" s="104">
        <f>SUBTOTAL(9,J407:J408)</f>
        <v>3.9</v>
      </c>
      <c r="K409" s="103"/>
      <c r="L409" s="104">
        <f aca="true" t="shared" si="82" ref="L409:S409">SUBTOTAL(9,L407:L408)</f>
        <v>0.6</v>
      </c>
      <c r="M409" s="104">
        <f t="shared" si="82"/>
        <v>0</v>
      </c>
      <c r="N409" s="103">
        <f t="shared" si="82"/>
        <v>0</v>
      </c>
      <c r="O409" s="104">
        <f t="shared" si="82"/>
        <v>0</v>
      </c>
      <c r="P409" s="104">
        <f t="shared" si="82"/>
        <v>15</v>
      </c>
      <c r="Q409" s="103">
        <f t="shared" si="82"/>
        <v>0</v>
      </c>
      <c r="R409" s="104">
        <f t="shared" si="82"/>
        <v>0</v>
      </c>
      <c r="S409" s="104">
        <f t="shared" si="82"/>
        <v>19.5</v>
      </c>
    </row>
    <row r="410" spans="1:19" ht="12.75" outlineLevel="2">
      <c r="A410" s="88" t="s">
        <v>741</v>
      </c>
      <c r="B410" s="88" t="s">
        <v>618</v>
      </c>
      <c r="C410" s="88" t="s">
        <v>620</v>
      </c>
      <c r="D410" s="88" t="s">
        <v>742</v>
      </c>
      <c r="E410" s="88" t="s">
        <v>123</v>
      </c>
      <c r="F410" s="88" t="s">
        <v>743</v>
      </c>
      <c r="G410" s="88" t="s">
        <v>8</v>
      </c>
      <c r="H410" s="88" t="s">
        <v>19</v>
      </c>
      <c r="I410" s="2">
        <v>3</v>
      </c>
      <c r="J410" s="89">
        <v>6.42</v>
      </c>
      <c r="K410" s="1">
        <v>0.06</v>
      </c>
      <c r="L410" s="89">
        <v>0.18</v>
      </c>
      <c r="M410" s="89"/>
      <c r="N410" s="1"/>
      <c r="O410" s="89"/>
      <c r="P410" s="89"/>
      <c r="R410" s="89"/>
      <c r="S410" s="89">
        <f>+R410+P410+O410+M410+L410+J410</f>
        <v>6.6</v>
      </c>
    </row>
    <row r="411" spans="1:19" ht="12.75" outlineLevel="2">
      <c r="A411" s="88" t="s">
        <v>741</v>
      </c>
      <c r="B411" s="88" t="s">
        <v>618</v>
      </c>
      <c r="C411" s="88" t="s">
        <v>620</v>
      </c>
      <c r="D411" s="88" t="s">
        <v>742</v>
      </c>
      <c r="E411" s="88" t="s">
        <v>123</v>
      </c>
      <c r="F411" s="88" t="s">
        <v>743</v>
      </c>
      <c r="G411" s="88" t="s">
        <v>22</v>
      </c>
      <c r="H411" s="88" t="s">
        <v>23</v>
      </c>
      <c r="I411" s="90"/>
      <c r="J411" s="89"/>
      <c r="L411" s="89"/>
      <c r="M411" s="89"/>
      <c r="N411" s="1"/>
      <c r="O411" s="89"/>
      <c r="P411" s="89">
        <v>45</v>
      </c>
      <c r="R411" s="89"/>
      <c r="S411" s="89">
        <f>+R411+P411+O411+M411+L411+J411</f>
        <v>45</v>
      </c>
    </row>
    <row r="412" spans="1:19" ht="12.75" outlineLevel="1">
      <c r="A412" s="114" t="s">
        <v>1143</v>
      </c>
      <c r="B412" s="115"/>
      <c r="C412" s="115"/>
      <c r="D412" s="115"/>
      <c r="E412" s="115"/>
      <c r="F412" s="115"/>
      <c r="G412" s="115"/>
      <c r="H412" s="115"/>
      <c r="I412" s="116">
        <f>SUBTOTAL(9,I410:I411)</f>
        <v>3</v>
      </c>
      <c r="J412" s="104">
        <f>SUBTOTAL(9,J410:J411)</f>
        <v>6.42</v>
      </c>
      <c r="K412" s="103"/>
      <c r="L412" s="104">
        <f aca="true" t="shared" si="83" ref="L412:S412">SUBTOTAL(9,L410:L411)</f>
        <v>0.18</v>
      </c>
      <c r="M412" s="104">
        <f t="shared" si="83"/>
        <v>0</v>
      </c>
      <c r="N412" s="103">
        <f t="shared" si="83"/>
        <v>0</v>
      </c>
      <c r="O412" s="104">
        <f t="shared" si="83"/>
        <v>0</v>
      </c>
      <c r="P412" s="104">
        <f t="shared" si="83"/>
        <v>45</v>
      </c>
      <c r="Q412" s="103">
        <f t="shared" si="83"/>
        <v>0</v>
      </c>
      <c r="R412" s="104">
        <f t="shared" si="83"/>
        <v>0</v>
      </c>
      <c r="S412" s="104">
        <f t="shared" si="83"/>
        <v>51.6</v>
      </c>
    </row>
    <row r="413" spans="1:19" ht="12.75" outlineLevel="2">
      <c r="A413" s="88" t="s">
        <v>687</v>
      </c>
      <c r="B413" s="88" t="s">
        <v>618</v>
      </c>
      <c r="C413" s="88" t="s">
        <v>620</v>
      </c>
      <c r="D413" s="88" t="s">
        <v>688</v>
      </c>
      <c r="E413" s="88" t="s">
        <v>123</v>
      </c>
      <c r="F413" s="88" t="s">
        <v>689</v>
      </c>
      <c r="G413" s="88" t="s">
        <v>8</v>
      </c>
      <c r="H413" s="88" t="s">
        <v>28</v>
      </c>
      <c r="I413" s="2">
        <v>1</v>
      </c>
      <c r="J413" s="89">
        <v>0.97</v>
      </c>
      <c r="K413" s="1">
        <v>0.06</v>
      </c>
      <c r="L413" s="89">
        <v>0.06</v>
      </c>
      <c r="M413" s="89"/>
      <c r="N413" s="1"/>
      <c r="O413" s="89"/>
      <c r="P413" s="89"/>
      <c r="Q413" s="1"/>
      <c r="R413" s="89"/>
      <c r="S413" s="89">
        <f aca="true" t="shared" si="84" ref="S413:S420">+R413+P413+O413+M413+L413+J413</f>
        <v>1.03</v>
      </c>
    </row>
    <row r="414" spans="1:19" ht="12.75" outlineLevel="2">
      <c r="A414" s="88" t="s">
        <v>687</v>
      </c>
      <c r="B414" s="88" t="s">
        <v>618</v>
      </c>
      <c r="C414" s="88" t="s">
        <v>620</v>
      </c>
      <c r="D414" s="88" t="s">
        <v>688</v>
      </c>
      <c r="E414" s="88" t="s">
        <v>123</v>
      </c>
      <c r="F414" s="88" t="s">
        <v>689</v>
      </c>
      <c r="G414" s="88" t="s">
        <v>8</v>
      </c>
      <c r="H414" s="88" t="s">
        <v>16</v>
      </c>
      <c r="I414" s="2">
        <v>15</v>
      </c>
      <c r="J414" s="89">
        <v>6.32</v>
      </c>
      <c r="K414" s="1">
        <v>0.06</v>
      </c>
      <c r="L414" s="89">
        <v>0.9</v>
      </c>
      <c r="M414" s="89"/>
      <c r="N414" s="1"/>
      <c r="O414" s="89"/>
      <c r="P414" s="89"/>
      <c r="Q414" s="1"/>
      <c r="R414" s="89"/>
      <c r="S414" s="89">
        <f t="shared" si="84"/>
        <v>7.220000000000001</v>
      </c>
    </row>
    <row r="415" spans="1:19" ht="12.75" outlineLevel="2">
      <c r="A415" s="88" t="s">
        <v>687</v>
      </c>
      <c r="B415" s="88" t="s">
        <v>618</v>
      </c>
      <c r="C415" s="88" t="s">
        <v>620</v>
      </c>
      <c r="D415" s="88" t="s">
        <v>688</v>
      </c>
      <c r="E415" s="88" t="s">
        <v>123</v>
      </c>
      <c r="F415" s="88" t="s">
        <v>689</v>
      </c>
      <c r="G415" s="88" t="s">
        <v>8</v>
      </c>
      <c r="H415" s="88" t="s">
        <v>18</v>
      </c>
      <c r="I415" s="2">
        <v>24</v>
      </c>
      <c r="J415" s="89">
        <v>14.09</v>
      </c>
      <c r="K415" s="1">
        <v>0.06</v>
      </c>
      <c r="L415" s="89">
        <v>1.44</v>
      </c>
      <c r="M415" s="89"/>
      <c r="N415" s="1"/>
      <c r="O415" s="89"/>
      <c r="P415" s="89"/>
      <c r="Q415" s="1"/>
      <c r="R415" s="89"/>
      <c r="S415" s="89">
        <f t="shared" si="84"/>
        <v>15.53</v>
      </c>
    </row>
    <row r="416" spans="1:19" ht="12.75" outlineLevel="2">
      <c r="A416" s="88" t="s">
        <v>687</v>
      </c>
      <c r="B416" s="88" t="s">
        <v>618</v>
      </c>
      <c r="C416" s="88" t="s">
        <v>620</v>
      </c>
      <c r="D416" s="88" t="s">
        <v>688</v>
      </c>
      <c r="E416" s="88" t="s">
        <v>123</v>
      </c>
      <c r="F416" s="88" t="s">
        <v>689</v>
      </c>
      <c r="G416" s="88" t="s">
        <v>8</v>
      </c>
      <c r="H416" s="88" t="s">
        <v>19</v>
      </c>
      <c r="I416" s="2">
        <v>153</v>
      </c>
      <c r="J416" s="89">
        <v>63.38</v>
      </c>
      <c r="K416" s="1">
        <v>0.06</v>
      </c>
      <c r="L416" s="89">
        <v>9.18</v>
      </c>
      <c r="M416" s="89"/>
      <c r="N416" s="1"/>
      <c r="O416" s="89"/>
      <c r="P416" s="89"/>
      <c r="Q416" s="1"/>
      <c r="R416" s="89"/>
      <c r="S416" s="89">
        <f t="shared" si="84"/>
        <v>72.56</v>
      </c>
    </row>
    <row r="417" spans="1:19" ht="12.75" outlineLevel="2">
      <c r="A417" s="88" t="s">
        <v>687</v>
      </c>
      <c r="B417" s="88" t="s">
        <v>618</v>
      </c>
      <c r="C417" s="88" t="s">
        <v>620</v>
      </c>
      <c r="D417" s="88" t="s">
        <v>688</v>
      </c>
      <c r="E417" s="88" t="s">
        <v>123</v>
      </c>
      <c r="F417" s="88" t="s">
        <v>689</v>
      </c>
      <c r="G417" s="88" t="s">
        <v>8</v>
      </c>
      <c r="H417" s="88" t="s">
        <v>21</v>
      </c>
      <c r="I417" s="2">
        <v>3</v>
      </c>
      <c r="J417" s="89">
        <v>0.996</v>
      </c>
      <c r="K417" s="1">
        <v>0.1</v>
      </c>
      <c r="L417" s="89">
        <v>0.3</v>
      </c>
      <c r="M417" s="89"/>
      <c r="N417" s="1"/>
      <c r="O417" s="89"/>
      <c r="P417" s="89"/>
      <c r="Q417" s="1"/>
      <c r="R417" s="89"/>
      <c r="S417" s="89">
        <f t="shared" si="84"/>
        <v>1.296</v>
      </c>
    </row>
    <row r="418" spans="1:19" ht="12.75" outlineLevel="2">
      <c r="A418" s="88" t="s">
        <v>687</v>
      </c>
      <c r="B418" s="88" t="s">
        <v>618</v>
      </c>
      <c r="C418" s="88" t="s">
        <v>620</v>
      </c>
      <c r="D418" s="88" t="s">
        <v>688</v>
      </c>
      <c r="E418" s="88" t="s">
        <v>123</v>
      </c>
      <c r="F418" s="88" t="s">
        <v>689</v>
      </c>
      <c r="G418" s="88" t="s">
        <v>22</v>
      </c>
      <c r="H418" s="88" t="s">
        <v>23</v>
      </c>
      <c r="I418" s="90"/>
      <c r="J418" s="89"/>
      <c r="L418" s="89"/>
      <c r="M418" s="89"/>
      <c r="N418" s="1"/>
      <c r="O418" s="89"/>
      <c r="P418" s="89">
        <v>180</v>
      </c>
      <c r="Q418" s="1"/>
      <c r="R418" s="89"/>
      <c r="S418" s="89">
        <f t="shared" si="84"/>
        <v>180</v>
      </c>
    </row>
    <row r="419" spans="1:19" ht="12.75" outlineLevel="2">
      <c r="A419" s="88" t="s">
        <v>687</v>
      </c>
      <c r="B419" s="88" t="s">
        <v>618</v>
      </c>
      <c r="C419" s="88" t="s">
        <v>620</v>
      </c>
      <c r="D419" s="88" t="s">
        <v>688</v>
      </c>
      <c r="E419" s="88" t="s">
        <v>123</v>
      </c>
      <c r="F419" s="88" t="s">
        <v>689</v>
      </c>
      <c r="G419" s="88" t="s">
        <v>22</v>
      </c>
      <c r="H419" s="88" t="s">
        <v>62</v>
      </c>
      <c r="I419" s="90"/>
      <c r="J419" s="89"/>
      <c r="L419" s="89"/>
      <c r="M419" s="89"/>
      <c r="N419" s="1">
        <v>1.7141935483870967</v>
      </c>
      <c r="O419" s="89">
        <f>+$O$1*N419</f>
        <v>123.42193548387097</v>
      </c>
      <c r="P419" s="89"/>
      <c r="Q419" s="1"/>
      <c r="R419" s="89"/>
      <c r="S419" s="89">
        <f t="shared" si="84"/>
        <v>123.42193548387097</v>
      </c>
    </row>
    <row r="420" spans="1:21" ht="12.75" outlineLevel="2">
      <c r="A420" s="88" t="s">
        <v>687</v>
      </c>
      <c r="B420" s="88" t="s">
        <v>618</v>
      </c>
      <c r="C420" s="88" t="s">
        <v>620</v>
      </c>
      <c r="D420" s="88" t="s">
        <v>688</v>
      </c>
      <c r="E420" s="88" t="s">
        <v>123</v>
      </c>
      <c r="F420" s="88" t="s">
        <v>689</v>
      </c>
      <c r="G420" s="88" t="s">
        <v>22</v>
      </c>
      <c r="H420" s="88" t="s">
        <v>24</v>
      </c>
      <c r="I420" s="2"/>
      <c r="J420" s="89"/>
      <c r="K420" s="1"/>
      <c r="L420" s="89"/>
      <c r="M420" s="89"/>
      <c r="N420" s="1"/>
      <c r="O420" s="89"/>
      <c r="P420" s="89"/>
      <c r="Q420" s="1">
        <v>1.8666666</v>
      </c>
      <c r="R420" s="89">
        <f>+$R$1*Q420</f>
        <v>5851.999791</v>
      </c>
      <c r="S420" s="89">
        <f t="shared" si="84"/>
        <v>5851.999791</v>
      </c>
      <c r="T420" s="88" t="s">
        <v>690</v>
      </c>
      <c r="U420" s="88" t="s">
        <v>682</v>
      </c>
    </row>
    <row r="421" spans="1:19" ht="12.75" outlineLevel="1">
      <c r="A421" s="114" t="s">
        <v>1121</v>
      </c>
      <c r="B421" s="115"/>
      <c r="C421" s="115"/>
      <c r="D421" s="115"/>
      <c r="E421" s="115"/>
      <c r="F421" s="115"/>
      <c r="G421" s="115"/>
      <c r="H421" s="115"/>
      <c r="I421" s="116">
        <f>SUBTOTAL(9,I413:I420)</f>
        <v>196</v>
      </c>
      <c r="J421" s="104">
        <f>SUBTOTAL(9,J413:J420)</f>
        <v>85.756</v>
      </c>
      <c r="K421" s="103"/>
      <c r="L421" s="104">
        <f aca="true" t="shared" si="85" ref="L421:S421">SUBTOTAL(9,L413:L420)</f>
        <v>11.88</v>
      </c>
      <c r="M421" s="104">
        <f t="shared" si="85"/>
        <v>0</v>
      </c>
      <c r="N421" s="103">
        <f t="shared" si="85"/>
        <v>1.7141935483870967</v>
      </c>
      <c r="O421" s="104">
        <f t="shared" si="85"/>
        <v>123.42193548387097</v>
      </c>
      <c r="P421" s="104">
        <f t="shared" si="85"/>
        <v>180</v>
      </c>
      <c r="Q421" s="103">
        <f t="shared" si="85"/>
        <v>1.8666666</v>
      </c>
      <c r="R421" s="104">
        <f t="shared" si="85"/>
        <v>5851.999791</v>
      </c>
      <c r="S421" s="104">
        <f t="shared" si="85"/>
        <v>6253.057726483871</v>
      </c>
    </row>
    <row r="422" spans="1:19" ht="12.75" outlineLevel="2">
      <c r="A422" s="88" t="s">
        <v>691</v>
      </c>
      <c r="B422" s="88" t="s">
        <v>618</v>
      </c>
      <c r="C422" s="88" t="s">
        <v>620</v>
      </c>
      <c r="D422" s="88" t="s">
        <v>692</v>
      </c>
      <c r="E422" s="88" t="s">
        <v>123</v>
      </c>
      <c r="F422" s="88" t="s">
        <v>693</v>
      </c>
      <c r="G422" s="88" t="s">
        <v>8</v>
      </c>
      <c r="H422" s="88" t="s">
        <v>19</v>
      </c>
      <c r="I422" s="2">
        <v>16</v>
      </c>
      <c r="J422" s="89">
        <v>13.69</v>
      </c>
      <c r="K422" s="1">
        <v>0.06</v>
      </c>
      <c r="L422" s="89">
        <v>0.96</v>
      </c>
      <c r="M422" s="89"/>
      <c r="N422" s="1"/>
      <c r="O422" s="89"/>
      <c r="P422" s="89"/>
      <c r="Q422" s="1"/>
      <c r="R422" s="89"/>
      <c r="S422" s="89">
        <f>+R422+P422+O422+M422+L422+J422</f>
        <v>14.649999999999999</v>
      </c>
    </row>
    <row r="423" spans="1:19" ht="12.75" outlineLevel="2">
      <c r="A423" s="88" t="s">
        <v>691</v>
      </c>
      <c r="B423" s="88" t="s">
        <v>618</v>
      </c>
      <c r="C423" s="88" t="s">
        <v>620</v>
      </c>
      <c r="D423" s="88" t="s">
        <v>692</v>
      </c>
      <c r="E423" s="88" t="s">
        <v>123</v>
      </c>
      <c r="F423" s="88" t="s">
        <v>693</v>
      </c>
      <c r="G423" s="88" t="s">
        <v>22</v>
      </c>
      <c r="H423" s="88" t="s">
        <v>23</v>
      </c>
      <c r="I423" s="90"/>
      <c r="J423" s="89"/>
      <c r="L423" s="89"/>
      <c r="M423" s="89"/>
      <c r="N423" s="1"/>
      <c r="O423" s="89"/>
      <c r="P423" s="89">
        <v>90</v>
      </c>
      <c r="Q423" s="1"/>
      <c r="R423" s="89"/>
      <c r="S423" s="89">
        <f>+R423+P423+O423+M423+L423+J423</f>
        <v>90</v>
      </c>
    </row>
    <row r="424" spans="1:21" ht="12.75" outlineLevel="2">
      <c r="A424" s="88" t="s">
        <v>691</v>
      </c>
      <c r="B424" s="88" t="s">
        <v>618</v>
      </c>
      <c r="C424" s="88" t="s">
        <v>620</v>
      </c>
      <c r="D424" s="88" t="s">
        <v>692</v>
      </c>
      <c r="E424" s="88" t="s">
        <v>123</v>
      </c>
      <c r="F424" s="88" t="s">
        <v>693</v>
      </c>
      <c r="G424" s="88" t="s">
        <v>22</v>
      </c>
      <c r="H424" s="88" t="s">
        <v>24</v>
      </c>
      <c r="I424" s="2"/>
      <c r="J424" s="89"/>
      <c r="K424" s="1"/>
      <c r="L424" s="89"/>
      <c r="M424" s="89"/>
      <c r="N424" s="1"/>
      <c r="O424" s="89"/>
      <c r="P424" s="89"/>
      <c r="Q424" s="1">
        <v>1.6666666</v>
      </c>
      <c r="R424" s="89">
        <f>+$R$1*Q424</f>
        <v>5224.999791</v>
      </c>
      <c r="S424" s="89">
        <f>+R424+P424+O424+M424+L424+J424</f>
        <v>5224.999791</v>
      </c>
      <c r="T424" s="88" t="s">
        <v>694</v>
      </c>
      <c r="U424" s="88" t="s">
        <v>673</v>
      </c>
    </row>
    <row r="425" spans="1:19" ht="12.75" outlineLevel="1">
      <c r="A425" s="114" t="s">
        <v>1122</v>
      </c>
      <c r="B425" s="115"/>
      <c r="C425" s="115"/>
      <c r="D425" s="115"/>
      <c r="E425" s="115"/>
      <c r="F425" s="115"/>
      <c r="G425" s="115"/>
      <c r="H425" s="115"/>
      <c r="I425" s="116">
        <f>SUBTOTAL(9,I422:I424)</f>
        <v>16</v>
      </c>
      <c r="J425" s="104">
        <f>SUBTOTAL(9,J422:J424)</f>
        <v>13.69</v>
      </c>
      <c r="K425" s="103"/>
      <c r="L425" s="104">
        <f aca="true" t="shared" si="86" ref="L425:S425">SUBTOTAL(9,L422:L424)</f>
        <v>0.96</v>
      </c>
      <c r="M425" s="104">
        <f t="shared" si="86"/>
        <v>0</v>
      </c>
      <c r="N425" s="103">
        <f t="shared" si="86"/>
        <v>0</v>
      </c>
      <c r="O425" s="104">
        <f t="shared" si="86"/>
        <v>0</v>
      </c>
      <c r="P425" s="104">
        <f t="shared" si="86"/>
        <v>90</v>
      </c>
      <c r="Q425" s="103">
        <f t="shared" si="86"/>
        <v>1.6666666</v>
      </c>
      <c r="R425" s="104">
        <f t="shared" si="86"/>
        <v>5224.999791</v>
      </c>
      <c r="S425" s="104">
        <f t="shared" si="86"/>
        <v>5329.649791</v>
      </c>
    </row>
    <row r="426" spans="1:19" ht="12.75" outlineLevel="2">
      <c r="A426" s="88" t="s">
        <v>656</v>
      </c>
      <c r="B426" s="88" t="s">
        <v>618</v>
      </c>
      <c r="C426" s="88" t="s">
        <v>620</v>
      </c>
      <c r="D426" s="88" t="s">
        <v>657</v>
      </c>
      <c r="E426" s="88" t="s">
        <v>123</v>
      </c>
      <c r="F426" s="88" t="s">
        <v>658</v>
      </c>
      <c r="G426" s="88" t="s">
        <v>8</v>
      </c>
      <c r="H426" s="88" t="s">
        <v>28</v>
      </c>
      <c r="I426" s="2">
        <v>1</v>
      </c>
      <c r="J426" s="89">
        <v>0.41</v>
      </c>
      <c r="K426" s="1">
        <v>0.06</v>
      </c>
      <c r="L426" s="89">
        <v>0.06</v>
      </c>
      <c r="M426" s="89"/>
      <c r="N426" s="1"/>
      <c r="O426" s="89"/>
      <c r="P426" s="89"/>
      <c r="Q426" s="1"/>
      <c r="R426" s="89"/>
      <c r="S426" s="89">
        <f aca="true" t="shared" si="87" ref="S426:S431">+R426+P426+O426+M426+L426+J426</f>
        <v>0.47</v>
      </c>
    </row>
    <row r="427" spans="1:19" ht="12.75" outlineLevel="2">
      <c r="A427" s="88" t="s">
        <v>656</v>
      </c>
      <c r="B427" s="88" t="s">
        <v>618</v>
      </c>
      <c r="C427" s="88" t="s">
        <v>620</v>
      </c>
      <c r="D427" s="88" t="s">
        <v>657</v>
      </c>
      <c r="E427" s="88" t="s">
        <v>123</v>
      </c>
      <c r="F427" s="88" t="s">
        <v>658</v>
      </c>
      <c r="G427" s="88" t="s">
        <v>8</v>
      </c>
      <c r="H427" s="88" t="s">
        <v>16</v>
      </c>
      <c r="I427" s="2">
        <v>3</v>
      </c>
      <c r="J427" s="89">
        <v>1.4</v>
      </c>
      <c r="K427" s="1">
        <v>0.06</v>
      </c>
      <c r="L427" s="89">
        <v>0.18</v>
      </c>
      <c r="M427" s="89"/>
      <c r="N427" s="1"/>
      <c r="O427" s="89"/>
      <c r="P427" s="89"/>
      <c r="Q427" s="1"/>
      <c r="R427" s="89"/>
      <c r="S427" s="89">
        <f t="shared" si="87"/>
        <v>1.5799999999999998</v>
      </c>
    </row>
    <row r="428" spans="1:19" ht="12.75" outlineLevel="2">
      <c r="A428" s="88" t="s">
        <v>656</v>
      </c>
      <c r="B428" s="88" t="s">
        <v>618</v>
      </c>
      <c r="C428" s="88" t="s">
        <v>620</v>
      </c>
      <c r="D428" s="88" t="s">
        <v>657</v>
      </c>
      <c r="E428" s="88" t="s">
        <v>123</v>
      </c>
      <c r="F428" s="88" t="s">
        <v>658</v>
      </c>
      <c r="G428" s="88" t="s">
        <v>8</v>
      </c>
      <c r="H428" s="88" t="s">
        <v>19</v>
      </c>
      <c r="I428" s="2">
        <v>40</v>
      </c>
      <c r="J428" s="89">
        <v>20.57</v>
      </c>
      <c r="K428" s="1">
        <v>0.06</v>
      </c>
      <c r="L428" s="89">
        <v>2.4</v>
      </c>
      <c r="M428" s="89"/>
      <c r="N428" s="1"/>
      <c r="O428" s="89"/>
      <c r="P428" s="89"/>
      <c r="Q428" s="1"/>
      <c r="R428" s="89"/>
      <c r="S428" s="89">
        <f t="shared" si="87"/>
        <v>22.97</v>
      </c>
    </row>
    <row r="429" spans="1:19" ht="12.75" outlineLevel="2">
      <c r="A429" s="88" t="s">
        <v>656</v>
      </c>
      <c r="B429" s="88" t="s">
        <v>618</v>
      </c>
      <c r="C429" s="88" t="s">
        <v>620</v>
      </c>
      <c r="D429" s="88" t="s">
        <v>657</v>
      </c>
      <c r="E429" s="88" t="s">
        <v>123</v>
      </c>
      <c r="F429" s="88" t="s">
        <v>658</v>
      </c>
      <c r="G429" s="88" t="s">
        <v>8</v>
      </c>
      <c r="H429" s="88" t="s">
        <v>21</v>
      </c>
      <c r="I429" s="2">
        <v>4</v>
      </c>
      <c r="J429" s="89">
        <v>1.172</v>
      </c>
      <c r="K429" s="1">
        <v>0.1</v>
      </c>
      <c r="L429" s="89">
        <v>0.4</v>
      </c>
      <c r="M429" s="89"/>
      <c r="N429" s="1"/>
      <c r="O429" s="89"/>
      <c r="P429" s="89"/>
      <c r="Q429" s="1"/>
      <c r="R429" s="89"/>
      <c r="S429" s="89">
        <f t="shared" si="87"/>
        <v>1.572</v>
      </c>
    </row>
    <row r="430" spans="1:19" ht="12.75" outlineLevel="2">
      <c r="A430" s="88" t="s">
        <v>656</v>
      </c>
      <c r="B430" s="88" t="s">
        <v>618</v>
      </c>
      <c r="C430" s="88" t="s">
        <v>620</v>
      </c>
      <c r="D430" s="88" t="s">
        <v>657</v>
      </c>
      <c r="E430" s="88" t="s">
        <v>123</v>
      </c>
      <c r="F430" s="88" t="s">
        <v>658</v>
      </c>
      <c r="G430" s="88" t="s">
        <v>22</v>
      </c>
      <c r="H430" s="88" t="s">
        <v>23</v>
      </c>
      <c r="I430" s="90"/>
      <c r="J430" s="89"/>
      <c r="L430" s="89"/>
      <c r="M430" s="89"/>
      <c r="N430" s="1"/>
      <c r="O430" s="89"/>
      <c r="P430" s="89">
        <v>150</v>
      </c>
      <c r="Q430" s="1"/>
      <c r="R430" s="89"/>
      <c r="S430" s="89">
        <f t="shared" si="87"/>
        <v>150</v>
      </c>
    </row>
    <row r="431" spans="1:21" ht="12.75" outlineLevel="2">
      <c r="A431" s="88" t="s">
        <v>656</v>
      </c>
      <c r="B431" s="88" t="s">
        <v>618</v>
      </c>
      <c r="C431" s="88" t="s">
        <v>620</v>
      </c>
      <c r="D431" s="88" t="s">
        <v>657</v>
      </c>
      <c r="E431" s="88" t="s">
        <v>123</v>
      </c>
      <c r="F431" s="88" t="s">
        <v>658</v>
      </c>
      <c r="G431" s="88" t="s">
        <v>22</v>
      </c>
      <c r="H431" s="88" t="s">
        <v>24</v>
      </c>
      <c r="I431" s="2"/>
      <c r="J431" s="89"/>
      <c r="K431" s="1"/>
      <c r="L431" s="89"/>
      <c r="M431" s="89"/>
      <c r="N431" s="1"/>
      <c r="O431" s="89"/>
      <c r="P431" s="89"/>
      <c r="Q431" s="1">
        <v>1.6666666</v>
      </c>
      <c r="R431" s="89">
        <f>+$R$1*Q431</f>
        <v>5224.999791</v>
      </c>
      <c r="S431" s="89">
        <f t="shared" si="87"/>
        <v>5224.999791</v>
      </c>
      <c r="T431" s="88" t="s">
        <v>659</v>
      </c>
      <c r="U431" s="88" t="s">
        <v>660</v>
      </c>
    </row>
    <row r="432" spans="1:19" ht="12.75" outlineLevel="1">
      <c r="A432" s="114" t="s">
        <v>1114</v>
      </c>
      <c r="B432" s="115"/>
      <c r="C432" s="115"/>
      <c r="D432" s="115"/>
      <c r="E432" s="115"/>
      <c r="F432" s="115"/>
      <c r="G432" s="115"/>
      <c r="H432" s="115"/>
      <c r="I432" s="116">
        <f>SUBTOTAL(9,I426:I431)</f>
        <v>48</v>
      </c>
      <c r="J432" s="104">
        <f>SUBTOTAL(9,J426:J431)</f>
        <v>23.552</v>
      </c>
      <c r="K432" s="103"/>
      <c r="L432" s="104">
        <f aca="true" t="shared" si="88" ref="L432:S432">SUBTOTAL(9,L426:L431)</f>
        <v>3.0399999999999996</v>
      </c>
      <c r="M432" s="104">
        <f t="shared" si="88"/>
        <v>0</v>
      </c>
      <c r="N432" s="103">
        <f t="shared" si="88"/>
        <v>0</v>
      </c>
      <c r="O432" s="104">
        <f t="shared" si="88"/>
        <v>0</v>
      </c>
      <c r="P432" s="104">
        <f t="shared" si="88"/>
        <v>150</v>
      </c>
      <c r="Q432" s="103">
        <f t="shared" si="88"/>
        <v>1.6666666</v>
      </c>
      <c r="R432" s="104">
        <f t="shared" si="88"/>
        <v>5224.999791</v>
      </c>
      <c r="S432" s="104">
        <f t="shared" si="88"/>
        <v>5401.591791</v>
      </c>
    </row>
    <row r="433" spans="1:19" ht="12.75" outlineLevel="2">
      <c r="A433" s="88" t="s">
        <v>674</v>
      </c>
      <c r="B433" s="88" t="s">
        <v>618</v>
      </c>
      <c r="C433" s="88" t="s">
        <v>620</v>
      </c>
      <c r="D433" s="88" t="s">
        <v>675</v>
      </c>
      <c r="E433" s="88" t="s">
        <v>123</v>
      </c>
      <c r="F433" s="88" t="s">
        <v>676</v>
      </c>
      <c r="G433" s="88" t="s">
        <v>8</v>
      </c>
      <c r="H433" s="88" t="s">
        <v>16</v>
      </c>
      <c r="I433" s="2">
        <v>1</v>
      </c>
      <c r="J433" s="89">
        <v>0.41</v>
      </c>
      <c r="K433" s="1">
        <v>0.06</v>
      </c>
      <c r="L433" s="89">
        <v>0.06</v>
      </c>
      <c r="M433" s="89"/>
      <c r="N433" s="1"/>
      <c r="O433" s="89"/>
      <c r="P433" s="89"/>
      <c r="Q433" s="1"/>
      <c r="R433" s="89"/>
      <c r="S433" s="89">
        <f>+R433+P433+O433+M433+L433+J433</f>
        <v>0.47</v>
      </c>
    </row>
    <row r="434" spans="1:19" ht="12.75" outlineLevel="2">
      <c r="A434" s="88" t="s">
        <v>674</v>
      </c>
      <c r="B434" s="88" t="s">
        <v>618</v>
      </c>
      <c r="C434" s="88" t="s">
        <v>620</v>
      </c>
      <c r="D434" s="88" t="s">
        <v>675</v>
      </c>
      <c r="E434" s="88" t="s">
        <v>123</v>
      </c>
      <c r="F434" s="88" t="s">
        <v>676</v>
      </c>
      <c r="G434" s="88" t="s">
        <v>8</v>
      </c>
      <c r="H434" s="88" t="s">
        <v>19</v>
      </c>
      <c r="I434" s="2">
        <v>64</v>
      </c>
      <c r="J434" s="89">
        <v>32.744</v>
      </c>
      <c r="K434" s="1">
        <v>0.06</v>
      </c>
      <c r="L434" s="89">
        <v>3.84</v>
      </c>
      <c r="M434" s="89"/>
      <c r="N434" s="1"/>
      <c r="O434" s="89"/>
      <c r="P434" s="89"/>
      <c r="Q434" s="1"/>
      <c r="R434" s="89"/>
      <c r="S434" s="89">
        <f>+R434+P434+O434+M434+L434+J434</f>
        <v>36.584</v>
      </c>
    </row>
    <row r="435" spans="1:19" ht="12.75" outlineLevel="2">
      <c r="A435" s="88" t="s">
        <v>674</v>
      </c>
      <c r="B435" s="88" t="s">
        <v>618</v>
      </c>
      <c r="C435" s="88" t="s">
        <v>620</v>
      </c>
      <c r="D435" s="88" t="s">
        <v>675</v>
      </c>
      <c r="E435" s="88" t="s">
        <v>123</v>
      </c>
      <c r="F435" s="88" t="s">
        <v>676</v>
      </c>
      <c r="G435" s="88" t="s">
        <v>8</v>
      </c>
      <c r="H435" s="88" t="s">
        <v>21</v>
      </c>
      <c r="I435" s="2">
        <v>13</v>
      </c>
      <c r="J435" s="89">
        <v>3.8089999999999997</v>
      </c>
      <c r="K435" s="1">
        <v>0.1</v>
      </c>
      <c r="L435" s="89">
        <v>1.3</v>
      </c>
      <c r="M435" s="89"/>
      <c r="N435" s="1"/>
      <c r="O435" s="89"/>
      <c r="P435" s="89"/>
      <c r="Q435" s="1"/>
      <c r="R435" s="89"/>
      <c r="S435" s="89">
        <f>+R435+P435+O435+M435+L435+J435</f>
        <v>5.109</v>
      </c>
    </row>
    <row r="436" spans="1:19" ht="12.75" outlineLevel="2">
      <c r="A436" s="88" t="s">
        <v>674</v>
      </c>
      <c r="B436" s="88" t="s">
        <v>618</v>
      </c>
      <c r="C436" s="88" t="s">
        <v>620</v>
      </c>
      <c r="D436" s="88" t="s">
        <v>675</v>
      </c>
      <c r="E436" s="88" t="s">
        <v>123</v>
      </c>
      <c r="F436" s="88" t="s">
        <v>676</v>
      </c>
      <c r="G436" s="88" t="s">
        <v>22</v>
      </c>
      <c r="H436" s="88" t="s">
        <v>23</v>
      </c>
      <c r="I436" s="90"/>
      <c r="J436" s="89"/>
      <c r="L436" s="89"/>
      <c r="M436" s="89"/>
      <c r="N436" s="1"/>
      <c r="O436" s="89"/>
      <c r="P436" s="89">
        <v>120</v>
      </c>
      <c r="Q436" s="1"/>
      <c r="R436" s="89"/>
      <c r="S436" s="89">
        <f>+R436+P436+O436+M436+L436+J436</f>
        <v>120</v>
      </c>
    </row>
    <row r="437" spans="1:21" ht="12.75" outlineLevel="2">
      <c r="A437" s="88" t="s">
        <v>674</v>
      </c>
      <c r="B437" s="88" t="s">
        <v>618</v>
      </c>
      <c r="C437" s="88" t="s">
        <v>620</v>
      </c>
      <c r="D437" s="88" t="s">
        <v>675</v>
      </c>
      <c r="E437" s="88" t="s">
        <v>123</v>
      </c>
      <c r="F437" s="88" t="s">
        <v>676</v>
      </c>
      <c r="G437" s="88" t="s">
        <v>22</v>
      </c>
      <c r="H437" s="88" t="s">
        <v>24</v>
      </c>
      <c r="I437" s="2"/>
      <c r="J437" s="89"/>
      <c r="K437" s="1"/>
      <c r="L437" s="89"/>
      <c r="M437" s="89"/>
      <c r="N437" s="1"/>
      <c r="O437" s="89"/>
      <c r="P437" s="89"/>
      <c r="Q437" s="1">
        <v>1.6666666</v>
      </c>
      <c r="R437" s="89">
        <f>+$R$1*Q437</f>
        <v>5224.999791</v>
      </c>
      <c r="S437" s="89">
        <f>+R437+P437+O437+M437+L437+J437</f>
        <v>5224.999791</v>
      </c>
      <c r="T437" s="88" t="s">
        <v>677</v>
      </c>
      <c r="U437" s="88" t="s">
        <v>673</v>
      </c>
    </row>
    <row r="438" spans="1:19" ht="12.75" outlineLevel="1">
      <c r="A438" s="114" t="s">
        <v>1118</v>
      </c>
      <c r="B438" s="115"/>
      <c r="C438" s="115"/>
      <c r="D438" s="115"/>
      <c r="E438" s="115"/>
      <c r="F438" s="115"/>
      <c r="G438" s="115"/>
      <c r="H438" s="115"/>
      <c r="I438" s="116">
        <f>SUBTOTAL(9,I433:I437)</f>
        <v>78</v>
      </c>
      <c r="J438" s="104">
        <f>SUBTOTAL(9,J433:J437)</f>
        <v>36.962999999999994</v>
      </c>
      <c r="K438" s="103"/>
      <c r="L438" s="104">
        <f aca="true" t="shared" si="89" ref="L438:S438">SUBTOTAL(9,L433:L437)</f>
        <v>5.2</v>
      </c>
      <c r="M438" s="104">
        <f t="shared" si="89"/>
        <v>0</v>
      </c>
      <c r="N438" s="103">
        <f t="shared" si="89"/>
        <v>0</v>
      </c>
      <c r="O438" s="104">
        <f t="shared" si="89"/>
        <v>0</v>
      </c>
      <c r="P438" s="104">
        <f t="shared" si="89"/>
        <v>120</v>
      </c>
      <c r="Q438" s="103">
        <f t="shared" si="89"/>
        <v>1.6666666</v>
      </c>
      <c r="R438" s="104">
        <f t="shared" si="89"/>
        <v>5224.999791</v>
      </c>
      <c r="S438" s="104">
        <f t="shared" si="89"/>
        <v>5387.162791000001</v>
      </c>
    </row>
    <row r="439" spans="1:19" ht="12.75" outlineLevel="2">
      <c r="A439" s="88" t="s">
        <v>678</v>
      </c>
      <c r="B439" s="88" t="s">
        <v>618</v>
      </c>
      <c r="C439" s="88" t="s">
        <v>620</v>
      </c>
      <c r="D439" s="88" t="s">
        <v>679</v>
      </c>
      <c r="E439" s="88" t="s">
        <v>123</v>
      </c>
      <c r="F439" s="88" t="s">
        <v>680</v>
      </c>
      <c r="G439" s="88" t="s">
        <v>8</v>
      </c>
      <c r="H439" s="88" t="s">
        <v>28</v>
      </c>
      <c r="I439" s="2">
        <v>3</v>
      </c>
      <c r="J439" s="89">
        <v>2.35</v>
      </c>
      <c r="K439" s="1">
        <v>0.06</v>
      </c>
      <c r="L439" s="89">
        <v>0.18</v>
      </c>
      <c r="M439" s="89"/>
      <c r="N439" s="1"/>
      <c r="O439" s="89"/>
      <c r="P439" s="89"/>
      <c r="Q439" s="1"/>
      <c r="R439" s="89"/>
      <c r="S439" s="89">
        <f aca="true" t="shared" si="90" ref="S439:S447">+R439+P439+O439+M439+L439+J439</f>
        <v>2.5300000000000002</v>
      </c>
    </row>
    <row r="440" spans="1:19" ht="12.75" outlineLevel="2">
      <c r="A440" s="88" t="s">
        <v>678</v>
      </c>
      <c r="B440" s="88" t="s">
        <v>618</v>
      </c>
      <c r="C440" s="88" t="s">
        <v>620</v>
      </c>
      <c r="D440" s="88" t="s">
        <v>679</v>
      </c>
      <c r="E440" s="88" t="s">
        <v>123</v>
      </c>
      <c r="F440" s="88" t="s">
        <v>680</v>
      </c>
      <c r="G440" s="88" t="s">
        <v>8</v>
      </c>
      <c r="H440" s="88" t="s">
        <v>16</v>
      </c>
      <c r="I440" s="2">
        <v>4</v>
      </c>
      <c r="J440" s="89">
        <v>1.98</v>
      </c>
      <c r="K440" s="1">
        <v>0.06</v>
      </c>
      <c r="L440" s="89">
        <v>0.24</v>
      </c>
      <c r="M440" s="89"/>
      <c r="N440" s="1"/>
      <c r="O440" s="89"/>
      <c r="P440" s="89"/>
      <c r="Q440" s="1"/>
      <c r="R440" s="89"/>
      <c r="S440" s="89">
        <f t="shared" si="90"/>
        <v>2.2199999999999998</v>
      </c>
    </row>
    <row r="441" spans="1:19" ht="12.75" outlineLevel="2">
      <c r="A441" s="88" t="s">
        <v>678</v>
      </c>
      <c r="B441" s="88" t="s">
        <v>618</v>
      </c>
      <c r="C441" s="88" t="s">
        <v>620</v>
      </c>
      <c r="D441" s="88" t="s">
        <v>679</v>
      </c>
      <c r="E441" s="88" t="s">
        <v>123</v>
      </c>
      <c r="F441" s="88" t="s">
        <v>680</v>
      </c>
      <c r="G441" s="88" t="s">
        <v>8</v>
      </c>
      <c r="H441" s="88" t="s">
        <v>18</v>
      </c>
      <c r="I441" s="2">
        <v>6</v>
      </c>
      <c r="J441" s="89">
        <v>3.3</v>
      </c>
      <c r="K441" s="1">
        <v>0.06</v>
      </c>
      <c r="L441" s="89">
        <v>0.36</v>
      </c>
      <c r="M441" s="89"/>
      <c r="N441" s="1"/>
      <c r="O441" s="89"/>
      <c r="P441" s="89"/>
      <c r="Q441" s="1"/>
      <c r="R441" s="89"/>
      <c r="S441" s="89">
        <f t="shared" si="90"/>
        <v>3.6599999999999997</v>
      </c>
    </row>
    <row r="442" spans="1:19" ht="12.75" outlineLevel="2">
      <c r="A442" s="88" t="s">
        <v>678</v>
      </c>
      <c r="B442" s="88" t="s">
        <v>618</v>
      </c>
      <c r="C442" s="88" t="s">
        <v>620</v>
      </c>
      <c r="D442" s="88" t="s">
        <v>679</v>
      </c>
      <c r="E442" s="88" t="s">
        <v>123</v>
      </c>
      <c r="F442" s="88" t="s">
        <v>680</v>
      </c>
      <c r="G442" s="88" t="s">
        <v>8</v>
      </c>
      <c r="H442" s="88" t="s">
        <v>19</v>
      </c>
      <c r="I442" s="2">
        <v>69</v>
      </c>
      <c r="J442" s="89">
        <v>37.96</v>
      </c>
      <c r="K442" s="1">
        <v>0.06</v>
      </c>
      <c r="L442" s="89">
        <v>4.14</v>
      </c>
      <c r="M442" s="89"/>
      <c r="N442" s="1"/>
      <c r="O442" s="89"/>
      <c r="P442" s="89"/>
      <c r="Q442" s="1"/>
      <c r="R442" s="89"/>
      <c r="S442" s="89">
        <f t="shared" si="90"/>
        <v>42.1</v>
      </c>
    </row>
    <row r="443" spans="1:19" ht="12.75" outlineLevel="2">
      <c r="A443" s="88" t="s">
        <v>678</v>
      </c>
      <c r="B443" s="88" t="s">
        <v>618</v>
      </c>
      <c r="C443" s="88" t="s">
        <v>620</v>
      </c>
      <c r="D443" s="88" t="s">
        <v>679</v>
      </c>
      <c r="E443" s="88" t="s">
        <v>123</v>
      </c>
      <c r="F443" s="88" t="s">
        <v>680</v>
      </c>
      <c r="G443" s="88" t="s">
        <v>8</v>
      </c>
      <c r="H443" s="88" t="s">
        <v>31</v>
      </c>
      <c r="I443" s="2">
        <v>1</v>
      </c>
      <c r="J443" s="89">
        <v>0.293</v>
      </c>
      <c r="K443" s="1">
        <v>0.1</v>
      </c>
      <c r="L443" s="89">
        <v>0.1</v>
      </c>
      <c r="M443" s="89"/>
      <c r="N443" s="1"/>
      <c r="O443" s="89"/>
      <c r="P443" s="89"/>
      <c r="Q443" s="1"/>
      <c r="R443" s="89"/>
      <c r="S443" s="89">
        <f t="shared" si="90"/>
        <v>0.393</v>
      </c>
    </row>
    <row r="444" spans="1:19" ht="12.75" outlineLevel="2">
      <c r="A444" s="88" t="s">
        <v>678</v>
      </c>
      <c r="B444" s="88" t="s">
        <v>618</v>
      </c>
      <c r="C444" s="88" t="s">
        <v>620</v>
      </c>
      <c r="D444" s="88" t="s">
        <v>679</v>
      </c>
      <c r="E444" s="88" t="s">
        <v>123</v>
      </c>
      <c r="F444" s="88" t="s">
        <v>680</v>
      </c>
      <c r="G444" s="88" t="s">
        <v>8</v>
      </c>
      <c r="H444" s="88" t="s">
        <v>21</v>
      </c>
      <c r="I444" s="2">
        <v>9</v>
      </c>
      <c r="J444" s="89">
        <v>2.8739999999999997</v>
      </c>
      <c r="K444" s="1">
        <v>0.1</v>
      </c>
      <c r="L444" s="89">
        <v>0.9</v>
      </c>
      <c r="M444" s="89"/>
      <c r="N444" s="1"/>
      <c r="O444" s="89"/>
      <c r="P444" s="89"/>
      <c r="Q444" s="1"/>
      <c r="R444" s="89"/>
      <c r="S444" s="89">
        <f t="shared" si="90"/>
        <v>3.7739999999999996</v>
      </c>
    </row>
    <row r="445" spans="1:19" ht="12.75" outlineLevel="2">
      <c r="A445" s="88" t="s">
        <v>678</v>
      </c>
      <c r="B445" s="88" t="s">
        <v>618</v>
      </c>
      <c r="C445" s="88" t="s">
        <v>620</v>
      </c>
      <c r="D445" s="88" t="s">
        <v>679</v>
      </c>
      <c r="E445" s="88" t="s">
        <v>123</v>
      </c>
      <c r="F445" s="88" t="s">
        <v>680</v>
      </c>
      <c r="G445" s="88" t="s">
        <v>22</v>
      </c>
      <c r="H445" s="88" t="s">
        <v>23</v>
      </c>
      <c r="I445" s="90"/>
      <c r="J445" s="89"/>
      <c r="L445" s="89"/>
      <c r="M445" s="89"/>
      <c r="N445" s="1"/>
      <c r="O445" s="89"/>
      <c r="P445" s="89">
        <v>180</v>
      </c>
      <c r="Q445" s="1"/>
      <c r="R445" s="89"/>
      <c r="S445" s="89">
        <f t="shared" si="90"/>
        <v>180</v>
      </c>
    </row>
    <row r="446" spans="1:19" ht="12.75" outlineLevel="2">
      <c r="A446" s="88" t="s">
        <v>678</v>
      </c>
      <c r="B446" s="88" t="s">
        <v>618</v>
      </c>
      <c r="C446" s="88" t="s">
        <v>620</v>
      </c>
      <c r="D446" s="88" t="s">
        <v>679</v>
      </c>
      <c r="E446" s="88" t="s">
        <v>123</v>
      </c>
      <c r="F446" s="88" t="s">
        <v>680</v>
      </c>
      <c r="G446" s="88" t="s">
        <v>22</v>
      </c>
      <c r="H446" s="88" t="s">
        <v>62</v>
      </c>
      <c r="I446" s="2"/>
      <c r="J446" s="89"/>
      <c r="K446" s="1"/>
      <c r="L446" s="89"/>
      <c r="M446" s="89"/>
      <c r="N446" s="1">
        <v>0.25</v>
      </c>
      <c r="O446" s="89">
        <f>+$O$1*N446</f>
        <v>18</v>
      </c>
      <c r="P446" s="89"/>
      <c r="Q446" s="1"/>
      <c r="R446" s="89"/>
      <c r="S446" s="89">
        <f t="shared" si="90"/>
        <v>18</v>
      </c>
    </row>
    <row r="447" spans="1:21" ht="12.75" outlineLevel="2">
      <c r="A447" s="88" t="s">
        <v>678</v>
      </c>
      <c r="B447" s="88" t="s">
        <v>618</v>
      </c>
      <c r="C447" s="88" t="s">
        <v>620</v>
      </c>
      <c r="D447" s="88" t="s">
        <v>679</v>
      </c>
      <c r="E447" s="88" t="s">
        <v>123</v>
      </c>
      <c r="F447" s="88" t="s">
        <v>680</v>
      </c>
      <c r="G447" s="88" t="s">
        <v>22</v>
      </c>
      <c r="H447" s="88" t="s">
        <v>24</v>
      </c>
      <c r="I447" s="2"/>
      <c r="J447" s="89"/>
      <c r="K447" s="1"/>
      <c r="L447" s="89"/>
      <c r="M447" s="89"/>
      <c r="N447" s="1"/>
      <c r="O447" s="89"/>
      <c r="P447" s="89"/>
      <c r="Q447" s="1">
        <v>1.8666666</v>
      </c>
      <c r="R447" s="89">
        <f>+$R$1*Q447</f>
        <v>5851.999791</v>
      </c>
      <c r="S447" s="89">
        <f t="shared" si="90"/>
        <v>5851.999791</v>
      </c>
      <c r="T447" s="88" t="s">
        <v>681</v>
      </c>
      <c r="U447" s="88" t="s">
        <v>682</v>
      </c>
    </row>
    <row r="448" spans="1:19" ht="12.75" outlineLevel="1">
      <c r="A448" s="114" t="s">
        <v>1119</v>
      </c>
      <c r="B448" s="115"/>
      <c r="C448" s="115"/>
      <c r="D448" s="115"/>
      <c r="E448" s="115"/>
      <c r="F448" s="115"/>
      <c r="G448" s="115"/>
      <c r="H448" s="115"/>
      <c r="I448" s="116">
        <f>SUBTOTAL(9,I439:I447)</f>
        <v>92</v>
      </c>
      <c r="J448" s="104">
        <f>SUBTOTAL(9,J439:J447)</f>
        <v>48.757000000000005</v>
      </c>
      <c r="K448" s="103"/>
      <c r="L448" s="104">
        <f aca="true" t="shared" si="91" ref="L448:S448">SUBTOTAL(9,L439:L447)</f>
        <v>5.92</v>
      </c>
      <c r="M448" s="104">
        <f t="shared" si="91"/>
        <v>0</v>
      </c>
      <c r="N448" s="103">
        <f t="shared" si="91"/>
        <v>0.25</v>
      </c>
      <c r="O448" s="104">
        <f t="shared" si="91"/>
        <v>18</v>
      </c>
      <c r="P448" s="104">
        <f t="shared" si="91"/>
        <v>180</v>
      </c>
      <c r="Q448" s="103">
        <f t="shared" si="91"/>
        <v>1.8666666</v>
      </c>
      <c r="R448" s="104">
        <f t="shared" si="91"/>
        <v>5851.999791</v>
      </c>
      <c r="S448" s="104">
        <f t="shared" si="91"/>
        <v>6104.676791</v>
      </c>
    </row>
    <row r="449" spans="1:19" ht="12.75" outlineLevel="2">
      <c r="A449" s="88" t="s">
        <v>669</v>
      </c>
      <c r="B449" s="88" t="s">
        <v>618</v>
      </c>
      <c r="C449" s="88" t="s">
        <v>620</v>
      </c>
      <c r="D449" s="88" t="s">
        <v>670</v>
      </c>
      <c r="E449" s="88" t="s">
        <v>123</v>
      </c>
      <c r="F449" s="88" t="s">
        <v>671</v>
      </c>
      <c r="G449" s="88" t="s">
        <v>8</v>
      </c>
      <c r="H449" s="88" t="s">
        <v>28</v>
      </c>
      <c r="I449" s="2">
        <v>1</v>
      </c>
      <c r="J449" s="89">
        <v>0.58</v>
      </c>
      <c r="K449" s="1">
        <v>0.06</v>
      </c>
      <c r="L449" s="89">
        <v>0.06</v>
      </c>
      <c r="M449" s="89"/>
      <c r="N449" s="1"/>
      <c r="O449" s="89"/>
      <c r="P449" s="89"/>
      <c r="Q449" s="1"/>
      <c r="R449" s="89"/>
      <c r="S449" s="89">
        <f aca="true" t="shared" si="92" ref="S449:S455">+R449+P449+O449+M449+L449+J449</f>
        <v>0.6399999999999999</v>
      </c>
    </row>
    <row r="450" spans="1:19" ht="12.75" outlineLevel="2">
      <c r="A450" s="88" t="s">
        <v>669</v>
      </c>
      <c r="B450" s="88" t="s">
        <v>618</v>
      </c>
      <c r="C450" s="88" t="s">
        <v>620</v>
      </c>
      <c r="D450" s="88" t="s">
        <v>670</v>
      </c>
      <c r="E450" s="88" t="s">
        <v>123</v>
      </c>
      <c r="F450" s="88" t="s">
        <v>671</v>
      </c>
      <c r="G450" s="88" t="s">
        <v>8</v>
      </c>
      <c r="H450" s="88" t="s">
        <v>16</v>
      </c>
      <c r="I450" s="2">
        <v>3</v>
      </c>
      <c r="J450" s="89">
        <v>1.4</v>
      </c>
      <c r="K450" s="1">
        <v>0.06</v>
      </c>
      <c r="L450" s="89">
        <v>0.18</v>
      </c>
      <c r="M450" s="89"/>
      <c r="N450" s="1"/>
      <c r="O450" s="89"/>
      <c r="P450" s="89"/>
      <c r="Q450" s="1"/>
      <c r="R450" s="89"/>
      <c r="S450" s="89">
        <f t="shared" si="92"/>
        <v>1.5799999999999998</v>
      </c>
    </row>
    <row r="451" spans="1:19" ht="12.75" outlineLevel="2">
      <c r="A451" s="88" t="s">
        <v>669</v>
      </c>
      <c r="B451" s="88" t="s">
        <v>618</v>
      </c>
      <c r="C451" s="88" t="s">
        <v>620</v>
      </c>
      <c r="D451" s="88" t="s">
        <v>670</v>
      </c>
      <c r="E451" s="88" t="s">
        <v>123</v>
      </c>
      <c r="F451" s="88" t="s">
        <v>671</v>
      </c>
      <c r="G451" s="88" t="s">
        <v>8</v>
      </c>
      <c r="H451" s="88" t="s">
        <v>19</v>
      </c>
      <c r="I451" s="2">
        <v>30</v>
      </c>
      <c r="J451" s="89">
        <v>28.29</v>
      </c>
      <c r="K451" s="1">
        <v>0.06</v>
      </c>
      <c r="L451" s="89">
        <v>1.8</v>
      </c>
      <c r="M451" s="89"/>
      <c r="N451" s="1"/>
      <c r="O451" s="89"/>
      <c r="P451" s="89"/>
      <c r="Q451" s="1"/>
      <c r="R451" s="89"/>
      <c r="S451" s="89">
        <f t="shared" si="92"/>
        <v>30.09</v>
      </c>
    </row>
    <row r="452" spans="1:19" ht="12.75" outlineLevel="2">
      <c r="A452" s="88" t="s">
        <v>669</v>
      </c>
      <c r="B452" s="88" t="s">
        <v>618</v>
      </c>
      <c r="C452" s="88" t="s">
        <v>620</v>
      </c>
      <c r="D452" s="88" t="s">
        <v>670</v>
      </c>
      <c r="E452" s="88" t="s">
        <v>123</v>
      </c>
      <c r="F452" s="88" t="s">
        <v>671</v>
      </c>
      <c r="G452" s="88" t="s">
        <v>8</v>
      </c>
      <c r="H452" s="88" t="s">
        <v>21</v>
      </c>
      <c r="I452" s="2">
        <v>1</v>
      </c>
      <c r="J452" s="89">
        <v>0.293</v>
      </c>
      <c r="K452" s="1">
        <v>0.1</v>
      </c>
      <c r="L452" s="89">
        <v>0.1</v>
      </c>
      <c r="M452" s="89"/>
      <c r="N452" s="1"/>
      <c r="O452" s="89"/>
      <c r="P452" s="89"/>
      <c r="Q452" s="1"/>
      <c r="R452" s="89"/>
      <c r="S452" s="89">
        <f t="shared" si="92"/>
        <v>0.393</v>
      </c>
    </row>
    <row r="453" spans="1:19" ht="12.75" outlineLevel="2">
      <c r="A453" s="88" t="s">
        <v>669</v>
      </c>
      <c r="B453" s="88" t="s">
        <v>618</v>
      </c>
      <c r="C453" s="88" t="s">
        <v>620</v>
      </c>
      <c r="D453" s="88" t="s">
        <v>670</v>
      </c>
      <c r="E453" s="88" t="s">
        <v>123</v>
      </c>
      <c r="F453" s="88" t="s">
        <v>671</v>
      </c>
      <c r="G453" s="88" t="s">
        <v>22</v>
      </c>
      <c r="H453" s="88" t="s">
        <v>23</v>
      </c>
      <c r="I453" s="90"/>
      <c r="J453" s="89"/>
      <c r="L453" s="89"/>
      <c r="M453" s="89"/>
      <c r="N453" s="1"/>
      <c r="O453" s="89"/>
      <c r="P453" s="89">
        <v>135</v>
      </c>
      <c r="Q453" s="1"/>
      <c r="R453" s="89"/>
      <c r="S453" s="89">
        <f t="shared" si="92"/>
        <v>135</v>
      </c>
    </row>
    <row r="454" spans="1:19" ht="12.75" outlineLevel="2">
      <c r="A454" s="88" t="s">
        <v>669</v>
      </c>
      <c r="B454" s="88" t="s">
        <v>618</v>
      </c>
      <c r="C454" s="88" t="s">
        <v>620</v>
      </c>
      <c r="D454" s="88" t="s">
        <v>670</v>
      </c>
      <c r="E454" s="88" t="s">
        <v>123</v>
      </c>
      <c r="F454" s="88" t="s">
        <v>671</v>
      </c>
      <c r="G454" s="88" t="s">
        <v>22</v>
      </c>
      <c r="H454" s="88" t="s">
        <v>62</v>
      </c>
      <c r="I454" s="90"/>
      <c r="J454" s="89"/>
      <c r="L454" s="89"/>
      <c r="M454" s="89"/>
      <c r="N454" s="1">
        <v>1.7141935483870967</v>
      </c>
      <c r="O454" s="89">
        <f>+$O$1*N454</f>
        <v>123.42193548387097</v>
      </c>
      <c r="P454" s="89"/>
      <c r="Q454" s="1"/>
      <c r="R454" s="89"/>
      <c r="S454" s="89">
        <f t="shared" si="92"/>
        <v>123.42193548387097</v>
      </c>
    </row>
    <row r="455" spans="1:21" ht="12.75" outlineLevel="2">
      <c r="A455" s="88" t="s">
        <v>669</v>
      </c>
      <c r="B455" s="88" t="s">
        <v>618</v>
      </c>
      <c r="C455" s="88" t="s">
        <v>620</v>
      </c>
      <c r="D455" s="88" t="s">
        <v>670</v>
      </c>
      <c r="E455" s="88" t="s">
        <v>123</v>
      </c>
      <c r="F455" s="88" t="s">
        <v>671</v>
      </c>
      <c r="G455" s="88" t="s">
        <v>22</v>
      </c>
      <c r="H455" s="88" t="s">
        <v>24</v>
      </c>
      <c r="I455" s="2"/>
      <c r="J455" s="89"/>
      <c r="K455" s="1"/>
      <c r="L455" s="89"/>
      <c r="M455" s="89"/>
      <c r="N455" s="1"/>
      <c r="O455" s="89"/>
      <c r="P455" s="89"/>
      <c r="Q455" s="1">
        <v>1.6666666</v>
      </c>
      <c r="R455" s="89">
        <f>+$R$1*Q455</f>
        <v>5224.999791</v>
      </c>
      <c r="S455" s="89">
        <f t="shared" si="92"/>
        <v>5224.999791</v>
      </c>
      <c r="T455" s="88" t="s">
        <v>672</v>
      </c>
      <c r="U455" s="88" t="s">
        <v>673</v>
      </c>
    </row>
    <row r="456" spans="1:19" ht="12.75" outlineLevel="1">
      <c r="A456" s="114" t="s">
        <v>1117</v>
      </c>
      <c r="B456" s="115"/>
      <c r="C456" s="115"/>
      <c r="D456" s="115"/>
      <c r="E456" s="115"/>
      <c r="F456" s="115"/>
      <c r="G456" s="115"/>
      <c r="H456" s="115"/>
      <c r="I456" s="116">
        <f>SUBTOTAL(9,I449:I455)</f>
        <v>35</v>
      </c>
      <c r="J456" s="104">
        <f>SUBTOTAL(9,J449:J455)</f>
        <v>30.563</v>
      </c>
      <c r="K456" s="103"/>
      <c r="L456" s="104">
        <f aca="true" t="shared" si="93" ref="L456:S456">SUBTOTAL(9,L449:L455)</f>
        <v>2.14</v>
      </c>
      <c r="M456" s="104">
        <f t="shared" si="93"/>
        <v>0</v>
      </c>
      <c r="N456" s="103">
        <f t="shared" si="93"/>
        <v>1.7141935483870967</v>
      </c>
      <c r="O456" s="104">
        <f t="shared" si="93"/>
        <v>123.42193548387097</v>
      </c>
      <c r="P456" s="104">
        <f t="shared" si="93"/>
        <v>135</v>
      </c>
      <c r="Q456" s="103">
        <f t="shared" si="93"/>
        <v>1.6666666</v>
      </c>
      <c r="R456" s="104">
        <f t="shared" si="93"/>
        <v>5224.999791</v>
      </c>
      <c r="S456" s="104">
        <f t="shared" si="93"/>
        <v>5516.124726483871</v>
      </c>
    </row>
    <row r="457" spans="1:19" ht="12.75" outlineLevel="2">
      <c r="A457" s="88" t="s">
        <v>651</v>
      </c>
      <c r="B457" s="88" t="s">
        <v>618</v>
      </c>
      <c r="C457" s="88" t="s">
        <v>620</v>
      </c>
      <c r="D457" s="88" t="s">
        <v>652</v>
      </c>
      <c r="E457" s="88" t="s">
        <v>123</v>
      </c>
      <c r="F457" s="88" t="s">
        <v>653</v>
      </c>
      <c r="G457" s="88" t="s">
        <v>8</v>
      </c>
      <c r="H457" s="88" t="s">
        <v>16</v>
      </c>
      <c r="I457" s="2">
        <v>3</v>
      </c>
      <c r="J457" s="89">
        <v>1.4</v>
      </c>
      <c r="K457" s="1">
        <v>0.06</v>
      </c>
      <c r="L457" s="89">
        <v>0.18</v>
      </c>
      <c r="M457" s="89"/>
      <c r="N457" s="1"/>
      <c r="O457" s="89"/>
      <c r="P457" s="89"/>
      <c r="Q457" s="1"/>
      <c r="R457" s="89"/>
      <c r="S457" s="89">
        <f aca="true" t="shared" si="94" ref="S457:S462">+R457+P457+O457+M457+L457+J457</f>
        <v>1.5799999999999998</v>
      </c>
    </row>
    <row r="458" spans="1:19" ht="12.75" outlineLevel="2">
      <c r="A458" s="88" t="s">
        <v>651</v>
      </c>
      <c r="B458" s="88" t="s">
        <v>618</v>
      </c>
      <c r="C458" s="88" t="s">
        <v>620</v>
      </c>
      <c r="D458" s="88" t="s">
        <v>652</v>
      </c>
      <c r="E458" s="88" t="s">
        <v>123</v>
      </c>
      <c r="F458" s="88" t="s">
        <v>653</v>
      </c>
      <c r="G458" s="88" t="s">
        <v>8</v>
      </c>
      <c r="H458" s="88" t="s">
        <v>18</v>
      </c>
      <c r="I458" s="2">
        <v>3</v>
      </c>
      <c r="J458" s="89">
        <v>4.83</v>
      </c>
      <c r="K458" s="1">
        <v>0.06</v>
      </c>
      <c r="L458" s="89">
        <v>0.18</v>
      </c>
      <c r="M458" s="89"/>
      <c r="N458" s="1"/>
      <c r="O458" s="89"/>
      <c r="P458" s="89"/>
      <c r="Q458" s="1"/>
      <c r="R458" s="89"/>
      <c r="S458" s="89">
        <f t="shared" si="94"/>
        <v>5.01</v>
      </c>
    </row>
    <row r="459" spans="1:19" ht="12.75" outlineLevel="2">
      <c r="A459" s="88" t="s">
        <v>651</v>
      </c>
      <c r="B459" s="88" t="s">
        <v>618</v>
      </c>
      <c r="C459" s="88" t="s">
        <v>620</v>
      </c>
      <c r="D459" s="88" t="s">
        <v>652</v>
      </c>
      <c r="E459" s="88" t="s">
        <v>123</v>
      </c>
      <c r="F459" s="88" t="s">
        <v>653</v>
      </c>
      <c r="G459" s="88" t="s">
        <v>8</v>
      </c>
      <c r="H459" s="88" t="s">
        <v>19</v>
      </c>
      <c r="I459" s="2">
        <v>18</v>
      </c>
      <c r="J459" s="89">
        <v>31.93</v>
      </c>
      <c r="K459" s="1">
        <v>0.06</v>
      </c>
      <c r="L459" s="89">
        <v>1.08</v>
      </c>
      <c r="M459" s="89"/>
      <c r="N459" s="1"/>
      <c r="O459" s="89"/>
      <c r="P459" s="89"/>
      <c r="Q459" s="1"/>
      <c r="R459" s="89"/>
      <c r="S459" s="89">
        <f t="shared" si="94"/>
        <v>33.01</v>
      </c>
    </row>
    <row r="460" spans="1:19" ht="12.75" outlineLevel="2">
      <c r="A460" s="88" t="s">
        <v>651</v>
      </c>
      <c r="B460" s="88" t="s">
        <v>618</v>
      </c>
      <c r="C460" s="88" t="s">
        <v>620</v>
      </c>
      <c r="D460" s="88" t="s">
        <v>652</v>
      </c>
      <c r="E460" s="88" t="s">
        <v>123</v>
      </c>
      <c r="F460" s="88" t="s">
        <v>653</v>
      </c>
      <c r="G460" s="88" t="s">
        <v>8</v>
      </c>
      <c r="H460" s="88" t="s">
        <v>21</v>
      </c>
      <c r="I460" s="2">
        <v>10</v>
      </c>
      <c r="J460" s="89">
        <v>3.423</v>
      </c>
      <c r="K460" s="1">
        <v>0.1</v>
      </c>
      <c r="L460" s="89">
        <v>1</v>
      </c>
      <c r="M460" s="89"/>
      <c r="N460" s="1"/>
      <c r="O460" s="89"/>
      <c r="P460" s="89"/>
      <c r="Q460" s="1"/>
      <c r="R460" s="89"/>
      <c r="S460" s="89">
        <f t="shared" si="94"/>
        <v>4.423</v>
      </c>
    </row>
    <row r="461" spans="1:19" ht="12.75" outlineLevel="2">
      <c r="A461" s="88" t="s">
        <v>651</v>
      </c>
      <c r="B461" s="88" t="s">
        <v>618</v>
      </c>
      <c r="C461" s="88" t="s">
        <v>620</v>
      </c>
      <c r="D461" s="88" t="s">
        <v>652</v>
      </c>
      <c r="E461" s="88" t="s">
        <v>123</v>
      </c>
      <c r="F461" s="88" t="s">
        <v>653</v>
      </c>
      <c r="G461" s="88" t="s">
        <v>22</v>
      </c>
      <c r="H461" s="88" t="s">
        <v>23</v>
      </c>
      <c r="I461" s="90"/>
      <c r="J461" s="89"/>
      <c r="L461" s="89"/>
      <c r="M461" s="89"/>
      <c r="N461" s="1"/>
      <c r="O461" s="89"/>
      <c r="P461" s="89">
        <v>165</v>
      </c>
      <c r="Q461" s="1"/>
      <c r="R461" s="89"/>
      <c r="S461" s="89">
        <f t="shared" si="94"/>
        <v>165</v>
      </c>
    </row>
    <row r="462" spans="1:21" ht="12.75" outlineLevel="2">
      <c r="A462" s="88" t="s">
        <v>651</v>
      </c>
      <c r="B462" s="88" t="s">
        <v>618</v>
      </c>
      <c r="C462" s="88" t="s">
        <v>620</v>
      </c>
      <c r="D462" s="88" t="s">
        <v>652</v>
      </c>
      <c r="E462" s="88" t="s">
        <v>123</v>
      </c>
      <c r="F462" s="88" t="s">
        <v>653</v>
      </c>
      <c r="G462" s="88" t="s">
        <v>22</v>
      </c>
      <c r="H462" s="88" t="s">
        <v>24</v>
      </c>
      <c r="I462" s="2"/>
      <c r="J462" s="89"/>
      <c r="K462" s="1"/>
      <c r="L462" s="89"/>
      <c r="M462" s="89"/>
      <c r="N462" s="1"/>
      <c r="O462" s="89"/>
      <c r="P462" s="89"/>
      <c r="Q462" s="1">
        <v>1.8</v>
      </c>
      <c r="R462" s="89">
        <f>+$R$1*Q462</f>
        <v>5643</v>
      </c>
      <c r="S462" s="89">
        <f t="shared" si="94"/>
        <v>5643</v>
      </c>
      <c r="T462" s="88" t="s">
        <v>654</v>
      </c>
      <c r="U462" s="88" t="s">
        <v>655</v>
      </c>
    </row>
    <row r="463" spans="1:19" ht="12.75" outlineLevel="1">
      <c r="A463" s="114" t="s">
        <v>1113</v>
      </c>
      <c r="B463" s="115"/>
      <c r="C463" s="115"/>
      <c r="D463" s="115"/>
      <c r="E463" s="115"/>
      <c r="F463" s="115"/>
      <c r="G463" s="115"/>
      <c r="H463" s="115"/>
      <c r="I463" s="116">
        <f>SUBTOTAL(9,I457:I462)</f>
        <v>34</v>
      </c>
      <c r="J463" s="104">
        <f>SUBTOTAL(9,J457:J462)</f>
        <v>41.583</v>
      </c>
      <c r="K463" s="103"/>
      <c r="L463" s="104">
        <f aca="true" t="shared" si="95" ref="L463:S463">SUBTOTAL(9,L457:L462)</f>
        <v>2.44</v>
      </c>
      <c r="M463" s="104">
        <f t="shared" si="95"/>
        <v>0</v>
      </c>
      <c r="N463" s="103">
        <f t="shared" si="95"/>
        <v>0</v>
      </c>
      <c r="O463" s="104">
        <f t="shared" si="95"/>
        <v>0</v>
      </c>
      <c r="P463" s="104">
        <f t="shared" si="95"/>
        <v>165</v>
      </c>
      <c r="Q463" s="103">
        <f t="shared" si="95"/>
        <v>1.8</v>
      </c>
      <c r="R463" s="104">
        <f t="shared" si="95"/>
        <v>5643</v>
      </c>
      <c r="S463" s="104">
        <f t="shared" si="95"/>
        <v>5852.023</v>
      </c>
    </row>
    <row r="464" spans="1:19" ht="12.75" outlineLevel="2">
      <c r="A464" s="88" t="s">
        <v>646</v>
      </c>
      <c r="B464" s="88" t="s">
        <v>618</v>
      </c>
      <c r="C464" s="88" t="s">
        <v>620</v>
      </c>
      <c r="D464" s="88" t="s">
        <v>647</v>
      </c>
      <c r="E464" s="88" t="s">
        <v>123</v>
      </c>
      <c r="F464" s="88" t="s">
        <v>648</v>
      </c>
      <c r="G464" s="88" t="s">
        <v>8</v>
      </c>
      <c r="H464" s="88" t="s">
        <v>16</v>
      </c>
      <c r="I464" s="2">
        <v>5</v>
      </c>
      <c r="J464" s="89">
        <v>2.22</v>
      </c>
      <c r="K464" s="1">
        <v>0.06</v>
      </c>
      <c r="L464" s="89">
        <v>0.3</v>
      </c>
      <c r="M464" s="89"/>
      <c r="N464" s="1"/>
      <c r="O464" s="89"/>
      <c r="P464" s="89"/>
      <c r="Q464" s="1"/>
      <c r="R464" s="89"/>
      <c r="S464" s="89">
        <f>+R464+P464+O464+M464+L464+J464</f>
        <v>2.52</v>
      </c>
    </row>
    <row r="465" spans="1:19" ht="12.75" outlineLevel="2">
      <c r="A465" s="88" t="s">
        <v>646</v>
      </c>
      <c r="B465" s="88" t="s">
        <v>618</v>
      </c>
      <c r="C465" s="88" t="s">
        <v>620</v>
      </c>
      <c r="D465" s="88" t="s">
        <v>647</v>
      </c>
      <c r="E465" s="88" t="s">
        <v>123</v>
      </c>
      <c r="F465" s="88" t="s">
        <v>648</v>
      </c>
      <c r="G465" s="88" t="s">
        <v>8</v>
      </c>
      <c r="H465" s="88" t="s">
        <v>19</v>
      </c>
      <c r="I465" s="2">
        <v>55</v>
      </c>
      <c r="J465" s="89">
        <v>49.59</v>
      </c>
      <c r="K465" s="1">
        <v>0.06</v>
      </c>
      <c r="L465" s="89">
        <v>3.3</v>
      </c>
      <c r="M465" s="89"/>
      <c r="N465" s="1"/>
      <c r="O465" s="89"/>
      <c r="P465" s="89"/>
      <c r="Q465" s="1"/>
      <c r="R465" s="89"/>
      <c r="S465" s="89">
        <f>+R465+P465+O465+M465+L465+J465</f>
        <v>52.89</v>
      </c>
    </row>
    <row r="466" spans="1:19" ht="12.75" outlineLevel="2">
      <c r="A466" s="88" t="s">
        <v>646</v>
      </c>
      <c r="B466" s="88" t="s">
        <v>618</v>
      </c>
      <c r="C466" s="88" t="s">
        <v>620</v>
      </c>
      <c r="D466" s="88" t="s">
        <v>647</v>
      </c>
      <c r="E466" s="88" t="s">
        <v>123</v>
      </c>
      <c r="F466" s="88" t="s">
        <v>648</v>
      </c>
      <c r="G466" s="88" t="s">
        <v>22</v>
      </c>
      <c r="H466" s="88" t="s">
        <v>23</v>
      </c>
      <c r="I466" s="90"/>
      <c r="J466" s="89"/>
      <c r="L466" s="89"/>
      <c r="M466" s="89"/>
      <c r="N466" s="1"/>
      <c r="O466" s="89"/>
      <c r="P466" s="89">
        <v>150</v>
      </c>
      <c r="Q466" s="1"/>
      <c r="R466" s="89"/>
      <c r="S466" s="89">
        <f>+R466+P466+O466+M466+L466+J466</f>
        <v>150</v>
      </c>
    </row>
    <row r="467" spans="1:21" ht="12.75" outlineLevel="2">
      <c r="A467" s="88" t="s">
        <v>646</v>
      </c>
      <c r="B467" s="88" t="s">
        <v>618</v>
      </c>
      <c r="C467" s="88" t="s">
        <v>620</v>
      </c>
      <c r="D467" s="88" t="s">
        <v>647</v>
      </c>
      <c r="E467" s="88" t="s">
        <v>123</v>
      </c>
      <c r="F467" s="88" t="s">
        <v>648</v>
      </c>
      <c r="G467" s="88" t="s">
        <v>22</v>
      </c>
      <c r="H467" s="88" t="s">
        <v>24</v>
      </c>
      <c r="I467" s="2"/>
      <c r="J467" s="89"/>
      <c r="K467" s="1"/>
      <c r="L467" s="89"/>
      <c r="M467" s="89"/>
      <c r="N467" s="1"/>
      <c r="O467" s="89"/>
      <c r="P467" s="89"/>
      <c r="Q467" s="1">
        <v>1.3333328</v>
      </c>
      <c r="R467" s="89">
        <f>+$R$1*Q467</f>
        <v>4179.998328</v>
      </c>
      <c r="S467" s="89">
        <f>+R467+P467+O467+M467+L467+J467</f>
        <v>4179.998328</v>
      </c>
      <c r="T467" s="88" t="s">
        <v>649</v>
      </c>
      <c r="U467" s="88" t="s">
        <v>650</v>
      </c>
    </row>
    <row r="468" spans="1:19" ht="12.75" outlineLevel="1">
      <c r="A468" s="114" t="s">
        <v>1112</v>
      </c>
      <c r="B468" s="115"/>
      <c r="C468" s="115"/>
      <c r="D468" s="115"/>
      <c r="E468" s="115"/>
      <c r="F468" s="115"/>
      <c r="G468" s="115"/>
      <c r="H468" s="115"/>
      <c r="I468" s="116">
        <f>SUBTOTAL(9,I464:I467)</f>
        <v>60</v>
      </c>
      <c r="J468" s="104">
        <f>SUBTOTAL(9,J464:J467)</f>
        <v>51.81</v>
      </c>
      <c r="K468" s="103"/>
      <c r="L468" s="104">
        <f aca="true" t="shared" si="96" ref="L468:S468">SUBTOTAL(9,L464:L467)</f>
        <v>3.5999999999999996</v>
      </c>
      <c r="M468" s="104">
        <f t="shared" si="96"/>
        <v>0</v>
      </c>
      <c r="N468" s="103">
        <f t="shared" si="96"/>
        <v>0</v>
      </c>
      <c r="O468" s="104">
        <f t="shared" si="96"/>
        <v>0</v>
      </c>
      <c r="P468" s="104">
        <f t="shared" si="96"/>
        <v>150</v>
      </c>
      <c r="Q468" s="103">
        <f t="shared" si="96"/>
        <v>1.3333328</v>
      </c>
      <c r="R468" s="104">
        <f t="shared" si="96"/>
        <v>4179.998328</v>
      </c>
      <c r="S468" s="104">
        <f t="shared" si="96"/>
        <v>4385.4083279999995</v>
      </c>
    </row>
    <row r="469" spans="1:19" ht="12.75" outlineLevel="2">
      <c r="A469" s="88" t="s">
        <v>683</v>
      </c>
      <c r="B469" s="88" t="s">
        <v>618</v>
      </c>
      <c r="C469" s="88" t="s">
        <v>620</v>
      </c>
      <c r="D469" s="88" t="s">
        <v>684</v>
      </c>
      <c r="E469" s="88" t="s">
        <v>123</v>
      </c>
      <c r="F469" s="88" t="s">
        <v>685</v>
      </c>
      <c r="G469" s="88" t="s">
        <v>8</v>
      </c>
      <c r="H469" s="88" t="s">
        <v>28</v>
      </c>
      <c r="I469" s="2">
        <v>1</v>
      </c>
      <c r="J469" s="89">
        <v>1.31</v>
      </c>
      <c r="K469" s="1">
        <v>0.06</v>
      </c>
      <c r="L469" s="89">
        <v>0.06</v>
      </c>
      <c r="M469" s="89"/>
      <c r="N469" s="1"/>
      <c r="O469" s="89"/>
      <c r="P469" s="89"/>
      <c r="Q469" s="1"/>
      <c r="R469" s="89"/>
      <c r="S469" s="89">
        <f aca="true" t="shared" si="97" ref="S469:S474">+R469+P469+O469+M469+L469+J469</f>
        <v>1.37</v>
      </c>
    </row>
    <row r="470" spans="1:19" ht="12.75" outlineLevel="2">
      <c r="A470" s="88" t="s">
        <v>683</v>
      </c>
      <c r="B470" s="88" t="s">
        <v>618</v>
      </c>
      <c r="C470" s="88" t="s">
        <v>620</v>
      </c>
      <c r="D470" s="88" t="s">
        <v>684</v>
      </c>
      <c r="E470" s="88" t="s">
        <v>123</v>
      </c>
      <c r="F470" s="88" t="s">
        <v>685</v>
      </c>
      <c r="G470" s="88" t="s">
        <v>8</v>
      </c>
      <c r="H470" s="88" t="s">
        <v>16</v>
      </c>
      <c r="I470" s="2">
        <v>1</v>
      </c>
      <c r="J470" s="89">
        <v>0.41</v>
      </c>
      <c r="K470" s="1">
        <v>0.06</v>
      </c>
      <c r="L470" s="89">
        <v>0.06</v>
      </c>
      <c r="M470" s="89"/>
      <c r="N470" s="1"/>
      <c r="O470" s="89"/>
      <c r="P470" s="89"/>
      <c r="Q470" s="1"/>
      <c r="R470" s="89"/>
      <c r="S470" s="89">
        <f t="shared" si="97"/>
        <v>0.47</v>
      </c>
    </row>
    <row r="471" spans="1:19" ht="12.75" outlineLevel="2">
      <c r="A471" s="88" t="s">
        <v>683</v>
      </c>
      <c r="B471" s="88" t="s">
        <v>618</v>
      </c>
      <c r="C471" s="88" t="s">
        <v>620</v>
      </c>
      <c r="D471" s="88" t="s">
        <v>684</v>
      </c>
      <c r="E471" s="88" t="s">
        <v>123</v>
      </c>
      <c r="F471" s="88" t="s">
        <v>685</v>
      </c>
      <c r="G471" s="88" t="s">
        <v>8</v>
      </c>
      <c r="H471" s="88" t="s">
        <v>19</v>
      </c>
      <c r="I471" s="2">
        <v>28</v>
      </c>
      <c r="J471" s="89">
        <v>11.4</v>
      </c>
      <c r="K471" s="1">
        <v>0.06</v>
      </c>
      <c r="L471" s="89">
        <v>1.68</v>
      </c>
      <c r="M471" s="89"/>
      <c r="N471" s="1"/>
      <c r="O471" s="89"/>
      <c r="P471" s="89"/>
      <c r="Q471" s="1"/>
      <c r="R471" s="89"/>
      <c r="S471" s="89">
        <f t="shared" si="97"/>
        <v>13.08</v>
      </c>
    </row>
    <row r="472" spans="1:19" ht="12.75" outlineLevel="2">
      <c r="A472" s="88" t="s">
        <v>683</v>
      </c>
      <c r="B472" s="88" t="s">
        <v>618</v>
      </c>
      <c r="C472" s="88" t="s">
        <v>620</v>
      </c>
      <c r="D472" s="88" t="s">
        <v>684</v>
      </c>
      <c r="E472" s="88" t="s">
        <v>123</v>
      </c>
      <c r="F472" s="88" t="s">
        <v>685</v>
      </c>
      <c r="G472" s="88" t="s">
        <v>8</v>
      </c>
      <c r="H472" s="88" t="s">
        <v>21</v>
      </c>
      <c r="I472" s="2">
        <v>1</v>
      </c>
      <c r="J472" s="89">
        <v>0.293</v>
      </c>
      <c r="K472" s="1">
        <v>0.1</v>
      </c>
      <c r="L472" s="89">
        <v>0.1</v>
      </c>
      <c r="M472" s="89"/>
      <c r="N472" s="1"/>
      <c r="O472" s="89"/>
      <c r="P472" s="89"/>
      <c r="Q472" s="1"/>
      <c r="R472" s="89"/>
      <c r="S472" s="89">
        <f t="shared" si="97"/>
        <v>0.393</v>
      </c>
    </row>
    <row r="473" spans="1:19" ht="12.75" outlineLevel="2">
      <c r="A473" s="88" t="s">
        <v>683</v>
      </c>
      <c r="B473" s="88" t="s">
        <v>618</v>
      </c>
      <c r="C473" s="88" t="s">
        <v>620</v>
      </c>
      <c r="D473" s="88" t="s">
        <v>684</v>
      </c>
      <c r="E473" s="88" t="s">
        <v>123</v>
      </c>
      <c r="F473" s="88" t="s">
        <v>685</v>
      </c>
      <c r="G473" s="88" t="s">
        <v>22</v>
      </c>
      <c r="H473" s="88" t="s">
        <v>23</v>
      </c>
      <c r="I473" s="90"/>
      <c r="J473" s="89"/>
      <c r="L473" s="89"/>
      <c r="M473" s="89"/>
      <c r="N473" s="1"/>
      <c r="O473" s="89"/>
      <c r="P473" s="89">
        <v>135</v>
      </c>
      <c r="Q473" s="1"/>
      <c r="R473" s="89"/>
      <c r="S473" s="89">
        <f t="shared" si="97"/>
        <v>135</v>
      </c>
    </row>
    <row r="474" spans="1:21" ht="12.75" outlineLevel="2">
      <c r="A474" s="88" t="s">
        <v>683</v>
      </c>
      <c r="B474" s="88" t="s">
        <v>618</v>
      </c>
      <c r="C474" s="88" t="s">
        <v>620</v>
      </c>
      <c r="D474" s="88" t="s">
        <v>684</v>
      </c>
      <c r="E474" s="88" t="s">
        <v>123</v>
      </c>
      <c r="F474" s="88" t="s">
        <v>685</v>
      </c>
      <c r="G474" s="88" t="s">
        <v>22</v>
      </c>
      <c r="H474" s="88" t="s">
        <v>24</v>
      </c>
      <c r="I474" s="2"/>
      <c r="J474" s="89"/>
      <c r="K474" s="1"/>
      <c r="L474" s="89"/>
      <c r="M474" s="89"/>
      <c r="N474" s="1"/>
      <c r="O474" s="89"/>
      <c r="P474" s="89"/>
      <c r="Q474" s="1">
        <v>1.3333328</v>
      </c>
      <c r="R474" s="89">
        <f>+$R$1*Q474</f>
        <v>4179.998328</v>
      </c>
      <c r="S474" s="89">
        <f t="shared" si="97"/>
        <v>4179.998328</v>
      </c>
      <c r="T474" s="88" t="s">
        <v>686</v>
      </c>
      <c r="U474" s="88" t="s">
        <v>650</v>
      </c>
    </row>
    <row r="475" spans="1:19" ht="12.75" outlineLevel="1">
      <c r="A475" s="114" t="s">
        <v>1120</v>
      </c>
      <c r="B475" s="115"/>
      <c r="C475" s="115"/>
      <c r="D475" s="115"/>
      <c r="E475" s="115"/>
      <c r="F475" s="115"/>
      <c r="G475" s="115"/>
      <c r="H475" s="115"/>
      <c r="I475" s="116">
        <f>SUBTOTAL(9,I469:I474)</f>
        <v>31</v>
      </c>
      <c r="J475" s="104">
        <f>SUBTOTAL(9,J469:J474)</f>
        <v>13.413</v>
      </c>
      <c r="K475" s="103"/>
      <c r="L475" s="104">
        <f aca="true" t="shared" si="98" ref="L475:S475">SUBTOTAL(9,L469:L474)</f>
        <v>1.9</v>
      </c>
      <c r="M475" s="104">
        <f t="shared" si="98"/>
        <v>0</v>
      </c>
      <c r="N475" s="103">
        <f t="shared" si="98"/>
        <v>0</v>
      </c>
      <c r="O475" s="104">
        <f t="shared" si="98"/>
        <v>0</v>
      </c>
      <c r="P475" s="104">
        <f t="shared" si="98"/>
        <v>135</v>
      </c>
      <c r="Q475" s="103">
        <f t="shared" si="98"/>
        <v>1.3333328</v>
      </c>
      <c r="R475" s="104">
        <f t="shared" si="98"/>
        <v>4179.998328</v>
      </c>
      <c r="S475" s="104">
        <f t="shared" si="98"/>
        <v>4330.311328</v>
      </c>
    </row>
    <row r="476" spans="1:19" ht="12.75" outlineLevel="2">
      <c r="A476" s="88" t="s">
        <v>665</v>
      </c>
      <c r="B476" s="88" t="s">
        <v>618</v>
      </c>
      <c r="C476" s="88" t="s">
        <v>620</v>
      </c>
      <c r="D476" s="88" t="s">
        <v>666</v>
      </c>
      <c r="E476" s="88" t="s">
        <v>123</v>
      </c>
      <c r="F476" s="88" t="s">
        <v>667</v>
      </c>
      <c r="G476" s="88" t="s">
        <v>8</v>
      </c>
      <c r="H476" s="88" t="s">
        <v>16</v>
      </c>
      <c r="I476" s="2">
        <v>46</v>
      </c>
      <c r="J476" s="89">
        <v>19.03</v>
      </c>
      <c r="K476" s="1">
        <v>0.06</v>
      </c>
      <c r="L476" s="89">
        <v>2.76</v>
      </c>
      <c r="M476" s="89"/>
      <c r="N476" s="1"/>
      <c r="O476" s="89"/>
      <c r="P476" s="89"/>
      <c r="Q476" s="1"/>
      <c r="R476" s="89"/>
      <c r="S476" s="89">
        <f aca="true" t="shared" si="99" ref="S476:S481">+R476+P476+O476+M476+L476+J476</f>
        <v>21.79</v>
      </c>
    </row>
    <row r="477" spans="1:19" ht="12.75" outlineLevel="2">
      <c r="A477" s="88" t="s">
        <v>665</v>
      </c>
      <c r="B477" s="88" t="s">
        <v>618</v>
      </c>
      <c r="C477" s="88" t="s">
        <v>620</v>
      </c>
      <c r="D477" s="88" t="s">
        <v>666</v>
      </c>
      <c r="E477" s="88" t="s">
        <v>123</v>
      </c>
      <c r="F477" s="88" t="s">
        <v>667</v>
      </c>
      <c r="G477" s="88" t="s">
        <v>8</v>
      </c>
      <c r="H477" s="88" t="s">
        <v>19</v>
      </c>
      <c r="I477" s="2">
        <v>63</v>
      </c>
      <c r="J477" s="89">
        <v>25.05</v>
      </c>
      <c r="K477" s="1">
        <v>0.06</v>
      </c>
      <c r="L477" s="89">
        <v>3.78</v>
      </c>
      <c r="M477" s="89"/>
      <c r="N477" s="1"/>
      <c r="O477" s="89"/>
      <c r="P477" s="89"/>
      <c r="Q477" s="1"/>
      <c r="R477" s="89"/>
      <c r="S477" s="89">
        <f t="shared" si="99"/>
        <v>28.830000000000002</v>
      </c>
    </row>
    <row r="478" spans="1:19" ht="12.75" outlineLevel="2">
      <c r="A478" s="88" t="s">
        <v>665</v>
      </c>
      <c r="B478" s="88" t="s">
        <v>618</v>
      </c>
      <c r="C478" s="88" t="s">
        <v>620</v>
      </c>
      <c r="D478" s="88" t="s">
        <v>666</v>
      </c>
      <c r="E478" s="88" t="s">
        <v>123</v>
      </c>
      <c r="F478" s="88" t="s">
        <v>667</v>
      </c>
      <c r="G478" s="88" t="s">
        <v>8</v>
      </c>
      <c r="H478" s="88" t="s">
        <v>21</v>
      </c>
      <c r="I478" s="2">
        <v>1</v>
      </c>
      <c r="J478" s="89">
        <v>0.293</v>
      </c>
      <c r="K478" s="1">
        <v>0.1</v>
      </c>
      <c r="L478" s="89">
        <v>0.1</v>
      </c>
      <c r="M478" s="89"/>
      <c r="N478" s="1"/>
      <c r="O478" s="89"/>
      <c r="P478" s="89"/>
      <c r="Q478" s="1"/>
      <c r="R478" s="89"/>
      <c r="S478" s="89">
        <f t="shared" si="99"/>
        <v>0.393</v>
      </c>
    </row>
    <row r="479" spans="1:19" ht="12.75" outlineLevel="2">
      <c r="A479" s="88" t="s">
        <v>665</v>
      </c>
      <c r="B479" s="88" t="s">
        <v>618</v>
      </c>
      <c r="C479" s="88" t="s">
        <v>620</v>
      </c>
      <c r="D479" s="88" t="s">
        <v>666</v>
      </c>
      <c r="E479" s="88" t="s">
        <v>123</v>
      </c>
      <c r="F479" s="88" t="s">
        <v>667</v>
      </c>
      <c r="G479" s="88" t="s">
        <v>8</v>
      </c>
      <c r="H479" s="88" t="s">
        <v>9</v>
      </c>
      <c r="I479" s="2">
        <v>5</v>
      </c>
      <c r="J479" s="89">
        <v>83.91</v>
      </c>
      <c r="K479" s="1"/>
      <c r="L479" s="89">
        <v>0</v>
      </c>
      <c r="M479" s="89"/>
      <c r="N479" s="1"/>
      <c r="O479" s="89"/>
      <c r="P479" s="89"/>
      <c r="Q479" s="1"/>
      <c r="R479" s="89"/>
      <c r="S479" s="89">
        <f t="shared" si="99"/>
        <v>83.91</v>
      </c>
    </row>
    <row r="480" spans="1:19" ht="12.75" outlineLevel="2">
      <c r="A480" s="88" t="s">
        <v>665</v>
      </c>
      <c r="B480" s="88" t="s">
        <v>618</v>
      </c>
      <c r="C480" s="88" t="s">
        <v>620</v>
      </c>
      <c r="D480" s="88" t="s">
        <v>666</v>
      </c>
      <c r="E480" s="88" t="s">
        <v>123</v>
      </c>
      <c r="F480" s="88" t="s">
        <v>667</v>
      </c>
      <c r="G480" s="88" t="s">
        <v>22</v>
      </c>
      <c r="H480" s="88" t="s">
        <v>23</v>
      </c>
      <c r="I480" s="90"/>
      <c r="J480" s="89"/>
      <c r="L480" s="89"/>
      <c r="M480" s="89"/>
      <c r="N480" s="1"/>
      <c r="O480" s="89"/>
      <c r="P480" s="89">
        <v>150</v>
      </c>
      <c r="Q480" s="1"/>
      <c r="R480" s="89"/>
      <c r="S480" s="89">
        <f t="shared" si="99"/>
        <v>150</v>
      </c>
    </row>
    <row r="481" spans="1:21" ht="12.75" outlineLevel="2">
      <c r="A481" s="88" t="s">
        <v>665</v>
      </c>
      <c r="B481" s="88" t="s">
        <v>618</v>
      </c>
      <c r="C481" s="88" t="s">
        <v>620</v>
      </c>
      <c r="D481" s="88" t="s">
        <v>666</v>
      </c>
      <c r="E481" s="88" t="s">
        <v>123</v>
      </c>
      <c r="F481" s="88" t="s">
        <v>667</v>
      </c>
      <c r="G481" s="88" t="s">
        <v>22</v>
      </c>
      <c r="H481" s="88" t="s">
        <v>24</v>
      </c>
      <c r="I481" s="2"/>
      <c r="J481" s="89"/>
      <c r="K481" s="1"/>
      <c r="L481" s="89"/>
      <c r="M481" s="89"/>
      <c r="N481" s="1"/>
      <c r="O481" s="89"/>
      <c r="P481" s="89"/>
      <c r="Q481" s="1">
        <v>1.3333332800000002</v>
      </c>
      <c r="R481" s="89">
        <f>+$R$1*Q481</f>
        <v>4179.9998328</v>
      </c>
      <c r="S481" s="89">
        <f t="shared" si="99"/>
        <v>4179.9998328</v>
      </c>
      <c r="T481" s="88" t="s">
        <v>668</v>
      </c>
      <c r="U481" s="88" t="s">
        <v>650</v>
      </c>
    </row>
    <row r="482" spans="1:19" ht="12.75" outlineLevel="1">
      <c r="A482" s="114" t="s">
        <v>1116</v>
      </c>
      <c r="B482" s="115"/>
      <c r="C482" s="115"/>
      <c r="D482" s="115"/>
      <c r="E482" s="115"/>
      <c r="F482" s="115"/>
      <c r="G482" s="115"/>
      <c r="H482" s="115"/>
      <c r="I482" s="116">
        <f>SUBTOTAL(9,I476:I481)</f>
        <v>115</v>
      </c>
      <c r="J482" s="104">
        <f>SUBTOTAL(9,J476:J481)</f>
        <v>128.283</v>
      </c>
      <c r="K482" s="103"/>
      <c r="L482" s="104">
        <f aca="true" t="shared" si="100" ref="L482:S482">SUBTOTAL(9,L476:L481)</f>
        <v>6.639999999999999</v>
      </c>
      <c r="M482" s="104">
        <f t="shared" si="100"/>
        <v>0</v>
      </c>
      <c r="N482" s="103">
        <f t="shared" si="100"/>
        <v>0</v>
      </c>
      <c r="O482" s="104">
        <f t="shared" si="100"/>
        <v>0</v>
      </c>
      <c r="P482" s="104">
        <f t="shared" si="100"/>
        <v>150</v>
      </c>
      <c r="Q482" s="103">
        <f t="shared" si="100"/>
        <v>1.3333332800000002</v>
      </c>
      <c r="R482" s="104">
        <f t="shared" si="100"/>
        <v>4179.9998328</v>
      </c>
      <c r="S482" s="104">
        <f t="shared" si="100"/>
        <v>4464.9228328</v>
      </c>
    </row>
    <row r="483" spans="1:19" ht="12.75" outlineLevel="2">
      <c r="A483" s="88" t="s">
        <v>661</v>
      </c>
      <c r="B483" s="88" t="s">
        <v>618</v>
      </c>
      <c r="C483" s="88" t="s">
        <v>620</v>
      </c>
      <c r="D483" s="88" t="s">
        <v>662</v>
      </c>
      <c r="E483" s="88" t="s">
        <v>123</v>
      </c>
      <c r="F483" s="88" t="s">
        <v>663</v>
      </c>
      <c r="G483" s="88" t="s">
        <v>8</v>
      </c>
      <c r="H483" s="88" t="s">
        <v>16</v>
      </c>
      <c r="I483" s="2">
        <v>3</v>
      </c>
      <c r="J483" s="89">
        <v>1.23</v>
      </c>
      <c r="K483" s="1">
        <v>0.06</v>
      </c>
      <c r="L483" s="89">
        <v>0.18</v>
      </c>
      <c r="M483" s="89"/>
      <c r="N483" s="1"/>
      <c r="O483" s="89"/>
      <c r="P483" s="89"/>
      <c r="Q483" s="1"/>
      <c r="R483" s="89"/>
      <c r="S483" s="89">
        <f>+R483+P483+O483+M483+L483+J483</f>
        <v>1.41</v>
      </c>
    </row>
    <row r="484" spans="1:19" ht="12.75" outlineLevel="2">
      <c r="A484" s="88" t="s">
        <v>661</v>
      </c>
      <c r="B484" s="88" t="s">
        <v>618</v>
      </c>
      <c r="C484" s="88" t="s">
        <v>620</v>
      </c>
      <c r="D484" s="88" t="s">
        <v>662</v>
      </c>
      <c r="E484" s="88" t="s">
        <v>123</v>
      </c>
      <c r="F484" s="88" t="s">
        <v>663</v>
      </c>
      <c r="G484" s="88" t="s">
        <v>8</v>
      </c>
      <c r="H484" s="88" t="s">
        <v>19</v>
      </c>
      <c r="I484" s="2">
        <v>14</v>
      </c>
      <c r="J484" s="89">
        <v>6.563</v>
      </c>
      <c r="K484" s="1">
        <v>0.06</v>
      </c>
      <c r="L484" s="89">
        <v>0.84</v>
      </c>
      <c r="M484" s="89"/>
      <c r="N484" s="1"/>
      <c r="O484" s="89"/>
      <c r="P484" s="89"/>
      <c r="Q484" s="1"/>
      <c r="R484" s="89"/>
      <c r="S484" s="89">
        <f>+R484+P484+O484+M484+L484+J484</f>
        <v>7.403</v>
      </c>
    </row>
    <row r="485" spans="1:19" ht="12.75" outlineLevel="2">
      <c r="A485" s="88" t="s">
        <v>661</v>
      </c>
      <c r="B485" s="88" t="s">
        <v>618</v>
      </c>
      <c r="C485" s="88" t="s">
        <v>620</v>
      </c>
      <c r="D485" s="88" t="s">
        <v>662</v>
      </c>
      <c r="E485" s="88" t="s">
        <v>123</v>
      </c>
      <c r="F485" s="88" t="s">
        <v>663</v>
      </c>
      <c r="G485" s="88" t="s">
        <v>8</v>
      </c>
      <c r="H485" s="88" t="s">
        <v>21</v>
      </c>
      <c r="I485" s="2">
        <v>1</v>
      </c>
      <c r="J485" s="89">
        <v>0.293</v>
      </c>
      <c r="K485" s="1">
        <v>0.1</v>
      </c>
      <c r="L485" s="89">
        <v>0.1</v>
      </c>
      <c r="M485" s="89"/>
      <c r="N485" s="1"/>
      <c r="O485" s="89"/>
      <c r="P485" s="89"/>
      <c r="Q485" s="1"/>
      <c r="R485" s="89"/>
      <c r="S485" s="89">
        <f>+R485+P485+O485+M485+L485+J485</f>
        <v>0.393</v>
      </c>
    </row>
    <row r="486" spans="1:19" ht="12.75" outlineLevel="2">
      <c r="A486" s="88" t="s">
        <v>661</v>
      </c>
      <c r="B486" s="88" t="s">
        <v>618</v>
      </c>
      <c r="C486" s="88" t="s">
        <v>620</v>
      </c>
      <c r="D486" s="88" t="s">
        <v>662</v>
      </c>
      <c r="E486" s="88" t="s">
        <v>123</v>
      </c>
      <c r="F486" s="88" t="s">
        <v>663</v>
      </c>
      <c r="G486" s="88" t="s">
        <v>22</v>
      </c>
      <c r="H486" s="88" t="s">
        <v>23</v>
      </c>
      <c r="I486" s="90"/>
      <c r="J486" s="89"/>
      <c r="L486" s="89"/>
      <c r="M486" s="89"/>
      <c r="N486" s="1"/>
      <c r="O486" s="89"/>
      <c r="P486" s="89">
        <v>105</v>
      </c>
      <c r="Q486" s="1"/>
      <c r="R486" s="89"/>
      <c r="S486" s="89">
        <f>+R486+P486+O486+M486+L486+J486</f>
        <v>105</v>
      </c>
    </row>
    <row r="487" spans="1:21" ht="12.75" outlineLevel="2">
      <c r="A487" s="88" t="s">
        <v>661</v>
      </c>
      <c r="B487" s="88" t="s">
        <v>618</v>
      </c>
      <c r="C487" s="88" t="s">
        <v>620</v>
      </c>
      <c r="D487" s="88" t="s">
        <v>662</v>
      </c>
      <c r="E487" s="88" t="s">
        <v>123</v>
      </c>
      <c r="F487" s="88" t="s">
        <v>663</v>
      </c>
      <c r="G487" s="88" t="s">
        <v>22</v>
      </c>
      <c r="H487" s="88" t="s">
        <v>24</v>
      </c>
      <c r="I487" s="2"/>
      <c r="J487" s="89"/>
      <c r="K487" s="1"/>
      <c r="L487" s="89"/>
      <c r="M487" s="89"/>
      <c r="N487" s="1"/>
      <c r="O487" s="89"/>
      <c r="P487" s="89"/>
      <c r="Q487" s="1">
        <v>1.3333332800000002</v>
      </c>
      <c r="R487" s="89">
        <f>+$R$1*Q487</f>
        <v>4179.9998328</v>
      </c>
      <c r="S487" s="89">
        <f>+R487+P487+O487+M487+L487+J487</f>
        <v>4179.9998328</v>
      </c>
      <c r="T487" s="88" t="s">
        <v>664</v>
      </c>
      <c r="U487" s="88" t="s">
        <v>650</v>
      </c>
    </row>
    <row r="488" spans="1:19" ht="12.75" outlineLevel="1">
      <c r="A488" s="114" t="s">
        <v>1115</v>
      </c>
      <c r="B488" s="115"/>
      <c r="C488" s="115"/>
      <c r="D488" s="115"/>
      <c r="E488" s="115"/>
      <c r="F488" s="115"/>
      <c r="G488" s="115"/>
      <c r="H488" s="115"/>
      <c r="I488" s="116">
        <f>SUBTOTAL(9,I483:I487)</f>
        <v>18</v>
      </c>
      <c r="J488" s="104">
        <f>SUBTOTAL(9,J483:J487)</f>
        <v>8.085999999999999</v>
      </c>
      <c r="K488" s="103"/>
      <c r="L488" s="104">
        <f aca="true" t="shared" si="101" ref="L488:S488">SUBTOTAL(9,L483:L487)</f>
        <v>1.12</v>
      </c>
      <c r="M488" s="104">
        <f t="shared" si="101"/>
        <v>0</v>
      </c>
      <c r="N488" s="103">
        <f t="shared" si="101"/>
        <v>0</v>
      </c>
      <c r="O488" s="104">
        <f t="shared" si="101"/>
        <v>0</v>
      </c>
      <c r="P488" s="104">
        <f t="shared" si="101"/>
        <v>105</v>
      </c>
      <c r="Q488" s="103">
        <f t="shared" si="101"/>
        <v>1.3333332800000002</v>
      </c>
      <c r="R488" s="104">
        <f t="shared" si="101"/>
        <v>4179.9998328</v>
      </c>
      <c r="S488" s="104">
        <f t="shared" si="101"/>
        <v>4294.2058328</v>
      </c>
    </row>
    <row r="489" spans="1:19" ht="12.75" outlineLevel="2">
      <c r="A489" s="88" t="s">
        <v>642</v>
      </c>
      <c r="B489" s="88" t="s">
        <v>618</v>
      </c>
      <c r="C489" s="88" t="s">
        <v>620</v>
      </c>
      <c r="D489" s="88" t="s">
        <v>643</v>
      </c>
      <c r="E489" s="88" t="s">
        <v>123</v>
      </c>
      <c r="F489" s="88" t="s">
        <v>644</v>
      </c>
      <c r="G489" s="88" t="s">
        <v>8</v>
      </c>
      <c r="H489" s="88" t="s">
        <v>16</v>
      </c>
      <c r="I489" s="2">
        <v>6</v>
      </c>
      <c r="J489" s="89">
        <v>7.43</v>
      </c>
      <c r="K489" s="1">
        <v>0.06</v>
      </c>
      <c r="L489" s="89">
        <v>0.36</v>
      </c>
      <c r="M489" s="89"/>
      <c r="N489" s="1"/>
      <c r="O489" s="89"/>
      <c r="P489" s="89"/>
      <c r="Q489" s="1"/>
      <c r="R489" s="89"/>
      <c r="S489" s="89">
        <f aca="true" t="shared" si="102" ref="S489:S499">+R489+P489+O489+M489+L489+J489</f>
        <v>7.79</v>
      </c>
    </row>
    <row r="490" spans="1:19" ht="12.75" outlineLevel="2">
      <c r="A490" s="88" t="s">
        <v>642</v>
      </c>
      <c r="B490" s="88" t="s">
        <v>618</v>
      </c>
      <c r="C490" s="88" t="s">
        <v>620</v>
      </c>
      <c r="D490" s="88" t="s">
        <v>643</v>
      </c>
      <c r="E490" s="88" t="s">
        <v>123</v>
      </c>
      <c r="F490" s="88" t="s">
        <v>644</v>
      </c>
      <c r="G490" s="88" t="s">
        <v>8</v>
      </c>
      <c r="H490" s="88" t="s">
        <v>18</v>
      </c>
      <c r="I490" s="2">
        <v>27</v>
      </c>
      <c r="J490" s="89">
        <v>21.57</v>
      </c>
      <c r="K490" s="1">
        <v>0.06</v>
      </c>
      <c r="L490" s="89">
        <v>1.62</v>
      </c>
      <c r="M490" s="89"/>
      <c r="N490" s="1"/>
      <c r="O490" s="89"/>
      <c r="P490" s="89"/>
      <c r="Q490" s="1"/>
      <c r="R490" s="89"/>
      <c r="S490" s="89">
        <f t="shared" si="102"/>
        <v>23.19</v>
      </c>
    </row>
    <row r="491" spans="1:19" ht="12.75" outlineLevel="2">
      <c r="A491" s="88" t="s">
        <v>642</v>
      </c>
      <c r="B491" s="88" t="s">
        <v>618</v>
      </c>
      <c r="C491" s="88" t="s">
        <v>620</v>
      </c>
      <c r="D491" s="88" t="s">
        <v>643</v>
      </c>
      <c r="E491" s="88" t="s">
        <v>123</v>
      </c>
      <c r="F491" s="88" t="s">
        <v>644</v>
      </c>
      <c r="G491" s="88" t="s">
        <v>8</v>
      </c>
      <c r="H491" s="88" t="s">
        <v>19</v>
      </c>
      <c r="I491" s="2">
        <v>98</v>
      </c>
      <c r="J491" s="89">
        <v>132</v>
      </c>
      <c r="K491" s="1">
        <v>0.06</v>
      </c>
      <c r="L491" s="89">
        <v>5.88</v>
      </c>
      <c r="M491" s="89"/>
      <c r="N491" s="1"/>
      <c r="O491" s="89"/>
      <c r="P491" s="89"/>
      <c r="Q491" s="1"/>
      <c r="R491" s="89"/>
      <c r="S491" s="89">
        <f t="shared" si="102"/>
        <v>137.88</v>
      </c>
    </row>
    <row r="492" spans="1:19" ht="12.75" outlineLevel="2">
      <c r="A492" s="88" t="s">
        <v>642</v>
      </c>
      <c r="B492" s="88" t="s">
        <v>618</v>
      </c>
      <c r="C492" s="88" t="s">
        <v>620</v>
      </c>
      <c r="D492" s="88" t="s">
        <v>643</v>
      </c>
      <c r="E492" s="88" t="s">
        <v>123</v>
      </c>
      <c r="F492" s="88" t="s">
        <v>644</v>
      </c>
      <c r="G492" s="88" t="s">
        <v>8</v>
      </c>
      <c r="H492" s="88" t="s">
        <v>29</v>
      </c>
      <c r="I492" s="2">
        <v>1</v>
      </c>
      <c r="J492" s="89">
        <v>0.63</v>
      </c>
      <c r="K492" s="1">
        <v>0.06</v>
      </c>
      <c r="L492" s="89">
        <v>0.06</v>
      </c>
      <c r="M492" s="89"/>
      <c r="N492" s="1"/>
      <c r="O492" s="89"/>
      <c r="P492" s="89"/>
      <c r="Q492" s="1"/>
      <c r="R492" s="89"/>
      <c r="S492" s="89">
        <f t="shared" si="102"/>
        <v>0.69</v>
      </c>
    </row>
    <row r="493" spans="1:19" ht="12.75" outlineLevel="2">
      <c r="A493" s="88" t="s">
        <v>642</v>
      </c>
      <c r="B493" s="88" t="s">
        <v>618</v>
      </c>
      <c r="C493" s="88" t="s">
        <v>620</v>
      </c>
      <c r="D493" s="88" t="s">
        <v>643</v>
      </c>
      <c r="E493" s="88" t="s">
        <v>123</v>
      </c>
      <c r="F493" s="88" t="s">
        <v>644</v>
      </c>
      <c r="G493" s="88" t="s">
        <v>8</v>
      </c>
      <c r="H493" s="88" t="s">
        <v>30</v>
      </c>
      <c r="I493" s="2">
        <v>1</v>
      </c>
      <c r="J493" s="89">
        <v>1.59</v>
      </c>
      <c r="K493" s="1">
        <v>0.06</v>
      </c>
      <c r="L493" s="89">
        <v>0.06</v>
      </c>
      <c r="M493" s="89"/>
      <c r="N493" s="1"/>
      <c r="O493" s="89"/>
      <c r="P493" s="89"/>
      <c r="Q493" s="1"/>
      <c r="R493" s="89"/>
      <c r="S493" s="89">
        <f t="shared" si="102"/>
        <v>1.6500000000000001</v>
      </c>
    </row>
    <row r="494" spans="1:19" ht="12.75" outlineLevel="2">
      <c r="A494" s="88" t="s">
        <v>642</v>
      </c>
      <c r="B494" s="88" t="s">
        <v>618</v>
      </c>
      <c r="C494" s="88" t="s">
        <v>620</v>
      </c>
      <c r="D494" s="88" t="s">
        <v>643</v>
      </c>
      <c r="E494" s="88" t="s">
        <v>123</v>
      </c>
      <c r="F494" s="88" t="s">
        <v>644</v>
      </c>
      <c r="G494" s="88" t="s">
        <v>8</v>
      </c>
      <c r="H494" s="88" t="s">
        <v>31</v>
      </c>
      <c r="I494" s="2">
        <v>31</v>
      </c>
      <c r="J494" s="89">
        <v>10.14</v>
      </c>
      <c r="K494" s="1">
        <v>0.1</v>
      </c>
      <c r="L494" s="89">
        <v>3.1</v>
      </c>
      <c r="M494" s="89"/>
      <c r="N494" s="1"/>
      <c r="O494" s="89"/>
      <c r="P494" s="89"/>
      <c r="Q494" s="1"/>
      <c r="R494" s="89"/>
      <c r="S494" s="89">
        <f t="shared" si="102"/>
        <v>13.24</v>
      </c>
    </row>
    <row r="495" spans="1:19" ht="12.75" outlineLevel="2">
      <c r="A495" s="88" t="s">
        <v>642</v>
      </c>
      <c r="B495" s="88" t="s">
        <v>618</v>
      </c>
      <c r="C495" s="88" t="s">
        <v>620</v>
      </c>
      <c r="D495" s="88" t="s">
        <v>643</v>
      </c>
      <c r="E495" s="88" t="s">
        <v>123</v>
      </c>
      <c r="F495" s="88" t="s">
        <v>644</v>
      </c>
      <c r="G495" s="88" t="s">
        <v>8</v>
      </c>
      <c r="H495" s="88" t="s">
        <v>21</v>
      </c>
      <c r="I495" s="2">
        <v>24</v>
      </c>
      <c r="J495" s="89">
        <v>7.07</v>
      </c>
      <c r="K495" s="1">
        <v>0.1</v>
      </c>
      <c r="L495" s="89">
        <v>2.4</v>
      </c>
      <c r="M495" s="89"/>
      <c r="N495" s="1"/>
      <c r="O495" s="89"/>
      <c r="P495" s="89"/>
      <c r="Q495" s="1"/>
      <c r="R495" s="89"/>
      <c r="S495" s="89">
        <f t="shared" si="102"/>
        <v>9.47</v>
      </c>
    </row>
    <row r="496" spans="1:19" ht="12.75" outlineLevel="2">
      <c r="A496" s="88" t="s">
        <v>642</v>
      </c>
      <c r="B496" s="88" t="s">
        <v>618</v>
      </c>
      <c r="C496" s="88" t="s">
        <v>620</v>
      </c>
      <c r="D496" s="88" t="s">
        <v>643</v>
      </c>
      <c r="E496" s="88" t="s">
        <v>123</v>
      </c>
      <c r="F496" s="88" t="s">
        <v>644</v>
      </c>
      <c r="G496" s="88" t="s">
        <v>8</v>
      </c>
      <c r="H496" s="88" t="s">
        <v>9</v>
      </c>
      <c r="I496" s="2">
        <v>1</v>
      </c>
      <c r="J496" s="89">
        <v>4.99</v>
      </c>
      <c r="K496" s="1"/>
      <c r="L496" s="89">
        <v>0</v>
      </c>
      <c r="M496" s="89"/>
      <c r="N496" s="1"/>
      <c r="O496" s="89"/>
      <c r="P496" s="89"/>
      <c r="Q496" s="1"/>
      <c r="R496" s="89"/>
      <c r="S496" s="89">
        <f t="shared" si="102"/>
        <v>4.99</v>
      </c>
    </row>
    <row r="497" spans="1:19" ht="12.75" outlineLevel="2">
      <c r="A497" s="88" t="s">
        <v>642</v>
      </c>
      <c r="B497" s="88" t="s">
        <v>618</v>
      </c>
      <c r="C497" s="88" t="s">
        <v>620</v>
      </c>
      <c r="D497" s="88" t="s">
        <v>643</v>
      </c>
      <c r="E497" s="88" t="s">
        <v>123</v>
      </c>
      <c r="F497" s="88" t="s">
        <v>644</v>
      </c>
      <c r="G497" s="88" t="s">
        <v>22</v>
      </c>
      <c r="H497" s="88" t="s">
        <v>23</v>
      </c>
      <c r="I497" s="90"/>
      <c r="J497" s="89"/>
      <c r="L497" s="89"/>
      <c r="M497" s="89"/>
      <c r="N497" s="1"/>
      <c r="O497" s="89"/>
      <c r="P497" s="89">
        <v>180</v>
      </c>
      <c r="Q497" s="1"/>
      <c r="R497" s="89"/>
      <c r="S497" s="89">
        <f t="shared" si="102"/>
        <v>180</v>
      </c>
    </row>
    <row r="498" spans="1:19" ht="12.75" outlineLevel="2">
      <c r="A498" s="88" t="s">
        <v>642</v>
      </c>
      <c r="B498" s="88" t="s">
        <v>618</v>
      </c>
      <c r="C498" s="88" t="s">
        <v>620</v>
      </c>
      <c r="D498" s="88" t="s">
        <v>643</v>
      </c>
      <c r="E498" s="88" t="s">
        <v>123</v>
      </c>
      <c r="F498" s="88" t="s">
        <v>644</v>
      </c>
      <c r="G498" s="88" t="s">
        <v>22</v>
      </c>
      <c r="H498" s="88" t="s">
        <v>62</v>
      </c>
      <c r="I498" s="2"/>
      <c r="J498" s="89"/>
      <c r="K498" s="1"/>
      <c r="L498" s="89"/>
      <c r="M498" s="89"/>
      <c r="N498" s="1">
        <v>7.111451612903227</v>
      </c>
      <c r="O498" s="89">
        <f>+$O$1*N498</f>
        <v>512.0245161290323</v>
      </c>
      <c r="P498" s="89"/>
      <c r="Q498" s="1"/>
      <c r="R498" s="89"/>
      <c r="S498" s="89">
        <f t="shared" si="102"/>
        <v>512.0245161290323</v>
      </c>
    </row>
    <row r="499" spans="1:20" ht="12.75" outlineLevel="2">
      <c r="A499" s="88" t="s">
        <v>642</v>
      </c>
      <c r="B499" s="88" t="s">
        <v>618</v>
      </c>
      <c r="C499" s="88" t="s">
        <v>620</v>
      </c>
      <c r="D499" s="88" t="s">
        <v>643</v>
      </c>
      <c r="E499" s="88" t="s">
        <v>123</v>
      </c>
      <c r="F499" s="88" t="s">
        <v>644</v>
      </c>
      <c r="G499" s="88" t="s">
        <v>22</v>
      </c>
      <c r="H499" s="88" t="s">
        <v>24</v>
      </c>
      <c r="I499" s="2"/>
      <c r="J499" s="89"/>
      <c r="K499" s="1"/>
      <c r="L499" s="89"/>
      <c r="M499" s="89"/>
      <c r="N499" s="1"/>
      <c r="O499" s="89"/>
      <c r="P499" s="89"/>
      <c r="Q499" s="1">
        <v>1</v>
      </c>
      <c r="R499" s="89">
        <f>+$R$1*Q499</f>
        <v>3135</v>
      </c>
      <c r="S499" s="89">
        <f t="shared" si="102"/>
        <v>3135</v>
      </c>
      <c r="T499" s="88" t="s">
        <v>645</v>
      </c>
    </row>
    <row r="500" spans="1:19" ht="12.75" outlineLevel="1">
      <c r="A500" s="114" t="s">
        <v>1111</v>
      </c>
      <c r="B500" s="115"/>
      <c r="C500" s="115"/>
      <c r="D500" s="115"/>
      <c r="E500" s="115"/>
      <c r="F500" s="115"/>
      <c r="G500" s="115"/>
      <c r="H500" s="115"/>
      <c r="I500" s="116">
        <f>SUBTOTAL(9,I489:I499)</f>
        <v>189</v>
      </c>
      <c r="J500" s="104">
        <f>SUBTOTAL(9,J489:J499)</f>
        <v>185.42000000000002</v>
      </c>
      <c r="K500" s="103"/>
      <c r="L500" s="104">
        <f aca="true" t="shared" si="103" ref="L500:S500">SUBTOTAL(9,L489:L499)</f>
        <v>13.479999999999999</v>
      </c>
      <c r="M500" s="104">
        <f t="shared" si="103"/>
        <v>0</v>
      </c>
      <c r="N500" s="103">
        <f t="shared" si="103"/>
        <v>7.111451612903227</v>
      </c>
      <c r="O500" s="104">
        <f t="shared" si="103"/>
        <v>512.0245161290323</v>
      </c>
      <c r="P500" s="104">
        <f t="shared" si="103"/>
        <v>180</v>
      </c>
      <c r="Q500" s="103">
        <f t="shared" si="103"/>
        <v>1</v>
      </c>
      <c r="R500" s="104">
        <f t="shared" si="103"/>
        <v>3135</v>
      </c>
      <c r="S500" s="104">
        <f t="shared" si="103"/>
        <v>4025.9245161290323</v>
      </c>
    </row>
    <row r="501" spans="1:19" ht="12.75" outlineLevel="2">
      <c r="A501" s="88" t="s">
        <v>695</v>
      </c>
      <c r="B501" s="88" t="s">
        <v>618</v>
      </c>
      <c r="C501" s="88" t="s">
        <v>620</v>
      </c>
      <c r="D501" s="88" t="s">
        <v>696</v>
      </c>
      <c r="E501" s="88" t="s">
        <v>123</v>
      </c>
      <c r="F501" s="88" t="s">
        <v>697</v>
      </c>
      <c r="G501" s="88" t="s">
        <v>8</v>
      </c>
      <c r="H501" s="88" t="s">
        <v>28</v>
      </c>
      <c r="I501" s="2">
        <v>1</v>
      </c>
      <c r="J501" s="89">
        <v>0.97</v>
      </c>
      <c r="K501" s="1">
        <v>0.06</v>
      </c>
      <c r="L501" s="89">
        <v>0.06</v>
      </c>
      <c r="M501" s="89"/>
      <c r="N501" s="1"/>
      <c r="O501" s="89"/>
      <c r="P501" s="89"/>
      <c r="Q501" s="1"/>
      <c r="R501" s="89"/>
      <c r="S501" s="89">
        <f>+R501+P501+O501+M501+L501+J501</f>
        <v>1.03</v>
      </c>
    </row>
    <row r="502" spans="1:19" ht="12.75" outlineLevel="2">
      <c r="A502" s="88" t="s">
        <v>695</v>
      </c>
      <c r="B502" s="88" t="s">
        <v>618</v>
      </c>
      <c r="C502" s="88" t="s">
        <v>620</v>
      </c>
      <c r="D502" s="88" t="s">
        <v>696</v>
      </c>
      <c r="E502" s="88" t="s">
        <v>123</v>
      </c>
      <c r="F502" s="88" t="s">
        <v>697</v>
      </c>
      <c r="G502" s="88" t="s">
        <v>8</v>
      </c>
      <c r="H502" s="88" t="s">
        <v>16</v>
      </c>
      <c r="I502" s="2">
        <v>13</v>
      </c>
      <c r="J502" s="89">
        <v>5.5</v>
      </c>
      <c r="K502" s="1">
        <v>0.06</v>
      </c>
      <c r="L502" s="89">
        <v>0.78</v>
      </c>
      <c r="M502" s="89"/>
      <c r="N502" s="1"/>
      <c r="O502" s="89"/>
      <c r="P502" s="89"/>
      <c r="Q502" s="1"/>
      <c r="R502" s="89"/>
      <c r="S502" s="89">
        <f>+R502+P502+O502+M502+L502+J502</f>
        <v>6.28</v>
      </c>
    </row>
    <row r="503" spans="1:19" ht="12.75" outlineLevel="2">
      <c r="A503" s="88" t="s">
        <v>695</v>
      </c>
      <c r="B503" s="88" t="s">
        <v>618</v>
      </c>
      <c r="C503" s="88" t="s">
        <v>620</v>
      </c>
      <c r="D503" s="88" t="s">
        <v>696</v>
      </c>
      <c r="E503" s="88" t="s">
        <v>123</v>
      </c>
      <c r="F503" s="88" t="s">
        <v>697</v>
      </c>
      <c r="G503" s="88" t="s">
        <v>8</v>
      </c>
      <c r="H503" s="88" t="s">
        <v>19</v>
      </c>
      <c r="I503" s="2">
        <v>107</v>
      </c>
      <c r="J503" s="89">
        <v>73.1</v>
      </c>
      <c r="K503" s="1">
        <v>0.06</v>
      </c>
      <c r="L503" s="89">
        <v>6.42</v>
      </c>
      <c r="M503" s="89"/>
      <c r="N503" s="1"/>
      <c r="O503" s="89"/>
      <c r="P503" s="89"/>
      <c r="Q503" s="1"/>
      <c r="R503" s="89"/>
      <c r="S503" s="89">
        <f>+R503+P503+O503+M503+L503+J503</f>
        <v>79.52</v>
      </c>
    </row>
    <row r="504" spans="1:19" ht="12.75" outlineLevel="2">
      <c r="A504" s="88" t="s">
        <v>695</v>
      </c>
      <c r="B504" s="88" t="s">
        <v>618</v>
      </c>
      <c r="C504" s="88" t="s">
        <v>620</v>
      </c>
      <c r="D504" s="88" t="s">
        <v>696</v>
      </c>
      <c r="E504" s="88" t="s">
        <v>123</v>
      </c>
      <c r="F504" s="88" t="s">
        <v>697</v>
      </c>
      <c r="G504" s="88" t="s">
        <v>22</v>
      </c>
      <c r="H504" s="88" t="s">
        <v>23</v>
      </c>
      <c r="I504" s="90"/>
      <c r="J504" s="89"/>
      <c r="L504" s="89"/>
      <c r="M504" s="89"/>
      <c r="N504" s="1"/>
      <c r="O504" s="89"/>
      <c r="P504" s="89">
        <v>150</v>
      </c>
      <c r="Q504" s="1"/>
      <c r="R504" s="89"/>
      <c r="S504" s="89">
        <f>+R504+P504+O504+M504+L504+J504</f>
        <v>150</v>
      </c>
    </row>
    <row r="505" spans="1:21" ht="12.75" outlineLevel="2">
      <c r="A505" s="88" t="s">
        <v>695</v>
      </c>
      <c r="B505" s="88" t="s">
        <v>618</v>
      </c>
      <c r="C505" s="88" t="s">
        <v>620</v>
      </c>
      <c r="D505" s="88" t="s">
        <v>696</v>
      </c>
      <c r="E505" s="88" t="s">
        <v>123</v>
      </c>
      <c r="F505" s="88" t="s">
        <v>697</v>
      </c>
      <c r="G505" s="88" t="s">
        <v>22</v>
      </c>
      <c r="H505" s="88" t="s">
        <v>24</v>
      </c>
      <c r="I505" s="2"/>
      <c r="J505" s="89"/>
      <c r="K505" s="1"/>
      <c r="L505" s="89"/>
      <c r="M505" s="89"/>
      <c r="N505" s="1"/>
      <c r="O505" s="89"/>
      <c r="P505" s="89"/>
      <c r="Q505" s="1">
        <v>1.3333332800000002</v>
      </c>
      <c r="R505" s="89">
        <f>+$R$1*Q505</f>
        <v>4179.9998328</v>
      </c>
      <c r="S505" s="89">
        <f>+R505+P505+O505+M505+L505+J505</f>
        <v>4179.9998328</v>
      </c>
      <c r="T505" s="88" t="s">
        <v>698</v>
      </c>
      <c r="U505" s="88" t="s">
        <v>650</v>
      </c>
    </row>
    <row r="506" spans="1:19" ht="12.75" outlineLevel="1">
      <c r="A506" s="114" t="s">
        <v>1123</v>
      </c>
      <c r="B506" s="115"/>
      <c r="C506" s="115"/>
      <c r="D506" s="115"/>
      <c r="E506" s="115"/>
      <c r="F506" s="115"/>
      <c r="G506" s="115"/>
      <c r="H506" s="115"/>
      <c r="I506" s="116">
        <f>SUBTOTAL(9,I501:I505)</f>
        <v>121</v>
      </c>
      <c r="J506" s="104">
        <f>SUBTOTAL(9,J501:J505)</f>
        <v>79.57</v>
      </c>
      <c r="K506" s="103"/>
      <c r="L506" s="104">
        <f aca="true" t="shared" si="104" ref="L506:S506">SUBTOTAL(9,L501:L505)</f>
        <v>7.26</v>
      </c>
      <c r="M506" s="104">
        <f t="shared" si="104"/>
        <v>0</v>
      </c>
      <c r="N506" s="103">
        <f t="shared" si="104"/>
        <v>0</v>
      </c>
      <c r="O506" s="104">
        <f t="shared" si="104"/>
        <v>0</v>
      </c>
      <c r="P506" s="104">
        <f t="shared" si="104"/>
        <v>150</v>
      </c>
      <c r="Q506" s="103">
        <f t="shared" si="104"/>
        <v>1.3333332800000002</v>
      </c>
      <c r="R506" s="104">
        <f t="shared" si="104"/>
        <v>4179.9998328</v>
      </c>
      <c r="S506" s="104">
        <f t="shared" si="104"/>
        <v>4416.8298328</v>
      </c>
    </row>
    <row r="507" spans="1:19" ht="12.75" outlineLevel="2">
      <c r="A507" s="88" t="s">
        <v>746</v>
      </c>
      <c r="B507" s="88" t="s">
        <v>618</v>
      </c>
      <c r="C507" s="88" t="s">
        <v>620</v>
      </c>
      <c r="D507" s="88" t="s">
        <v>747</v>
      </c>
      <c r="E507" s="88" t="s">
        <v>123</v>
      </c>
      <c r="F507" s="88" t="s">
        <v>748</v>
      </c>
      <c r="G507" s="88" t="s">
        <v>8</v>
      </c>
      <c r="H507" s="88" t="s">
        <v>18</v>
      </c>
      <c r="I507" s="2">
        <v>221</v>
      </c>
      <c r="J507" s="89">
        <v>153.3</v>
      </c>
      <c r="K507" s="1">
        <v>0.06</v>
      </c>
      <c r="L507" s="89">
        <v>13.26</v>
      </c>
      <c r="M507" s="89"/>
      <c r="N507" s="1"/>
      <c r="O507" s="89"/>
      <c r="P507" s="89"/>
      <c r="R507" s="89"/>
      <c r="S507" s="89">
        <f>+R507+P507+O507+M507+L507+J507</f>
        <v>166.56</v>
      </c>
    </row>
    <row r="508" spans="1:19" ht="12.75" outlineLevel="2">
      <c r="A508" s="88" t="s">
        <v>746</v>
      </c>
      <c r="B508" s="88" t="s">
        <v>618</v>
      </c>
      <c r="C508" s="88" t="s">
        <v>620</v>
      </c>
      <c r="D508" s="88" t="s">
        <v>747</v>
      </c>
      <c r="E508" s="88" t="s">
        <v>123</v>
      </c>
      <c r="F508" s="88" t="s">
        <v>748</v>
      </c>
      <c r="G508" s="88" t="s">
        <v>8</v>
      </c>
      <c r="H508" s="88" t="s">
        <v>19</v>
      </c>
      <c r="I508" s="2">
        <v>25</v>
      </c>
      <c r="J508" s="89">
        <v>9.75</v>
      </c>
      <c r="K508" s="1">
        <v>0.06</v>
      </c>
      <c r="L508" s="89">
        <v>1.5</v>
      </c>
      <c r="M508" s="89"/>
      <c r="N508" s="1"/>
      <c r="O508" s="89"/>
      <c r="P508" s="89"/>
      <c r="R508" s="89"/>
      <c r="S508" s="89">
        <f>+R508+P508+O508+M508+L508+J508</f>
        <v>11.25</v>
      </c>
    </row>
    <row r="509" spans="1:19" ht="12.75" outlineLevel="2">
      <c r="A509" s="88" t="s">
        <v>746</v>
      </c>
      <c r="B509" s="88" t="s">
        <v>618</v>
      </c>
      <c r="C509" s="88" t="s">
        <v>620</v>
      </c>
      <c r="D509" s="88" t="s">
        <v>747</v>
      </c>
      <c r="E509" s="88" t="s">
        <v>123</v>
      </c>
      <c r="F509" s="88" t="s">
        <v>748</v>
      </c>
      <c r="G509" s="88" t="s">
        <v>8</v>
      </c>
      <c r="H509" s="88" t="s">
        <v>31</v>
      </c>
      <c r="I509" s="2">
        <v>231</v>
      </c>
      <c r="J509" s="89">
        <v>69.62300000000002</v>
      </c>
      <c r="K509" s="1">
        <v>0.1</v>
      </c>
      <c r="L509" s="89">
        <v>23.1</v>
      </c>
      <c r="M509" s="89"/>
      <c r="N509" s="1"/>
      <c r="O509" s="89"/>
      <c r="P509" s="89"/>
      <c r="R509" s="89"/>
      <c r="S509" s="89">
        <f>+R509+P509+O509+M509+L509+J509</f>
        <v>92.72300000000001</v>
      </c>
    </row>
    <row r="510" spans="1:19" ht="12.75" outlineLevel="2">
      <c r="A510" s="88" t="s">
        <v>746</v>
      </c>
      <c r="B510" s="88" t="s">
        <v>618</v>
      </c>
      <c r="C510" s="88" t="s">
        <v>620</v>
      </c>
      <c r="D510" s="88" t="s">
        <v>747</v>
      </c>
      <c r="E510" s="88" t="s">
        <v>123</v>
      </c>
      <c r="F510" s="88" t="s">
        <v>748</v>
      </c>
      <c r="G510" s="88" t="s">
        <v>8</v>
      </c>
      <c r="H510" s="88" t="s">
        <v>21</v>
      </c>
      <c r="I510" s="2">
        <v>4</v>
      </c>
      <c r="J510" s="89">
        <v>1.172</v>
      </c>
      <c r="K510" s="1">
        <v>0.1</v>
      </c>
      <c r="L510" s="89">
        <v>0.4</v>
      </c>
      <c r="M510" s="89"/>
      <c r="N510" s="1"/>
      <c r="O510" s="89"/>
      <c r="P510" s="89"/>
      <c r="R510" s="89"/>
      <c r="S510" s="89">
        <f>+R510+P510+O510+M510+L510+J510</f>
        <v>1.572</v>
      </c>
    </row>
    <row r="511" spans="1:19" ht="12.75" outlineLevel="2">
      <c r="A511" s="88" t="s">
        <v>746</v>
      </c>
      <c r="B511" s="88" t="s">
        <v>618</v>
      </c>
      <c r="C511" s="88" t="s">
        <v>620</v>
      </c>
      <c r="D511" s="88" t="s">
        <v>747</v>
      </c>
      <c r="E511" s="88" t="s">
        <v>123</v>
      </c>
      <c r="F511" s="88" t="s">
        <v>748</v>
      </c>
      <c r="G511" s="88" t="s">
        <v>22</v>
      </c>
      <c r="H511" s="88" t="s">
        <v>23</v>
      </c>
      <c r="I511" s="90"/>
      <c r="J511" s="89"/>
      <c r="L511" s="89"/>
      <c r="M511" s="89"/>
      <c r="N511" s="1"/>
      <c r="O511" s="89"/>
      <c r="P511" s="89">
        <v>75</v>
      </c>
      <c r="R511" s="89"/>
      <c r="S511" s="89">
        <f>+R511+P511+O511+M511+L511+J511</f>
        <v>75</v>
      </c>
    </row>
    <row r="512" spans="1:19" ht="12.75" outlineLevel="1">
      <c r="A512" s="114" t="s">
        <v>1145</v>
      </c>
      <c r="B512" s="115"/>
      <c r="C512" s="115"/>
      <c r="D512" s="115"/>
      <c r="E512" s="115"/>
      <c r="F512" s="115"/>
      <c r="G512" s="115"/>
      <c r="H512" s="115"/>
      <c r="I512" s="116">
        <f>SUBTOTAL(9,I507:I511)</f>
        <v>481</v>
      </c>
      <c r="J512" s="104">
        <f>SUBTOTAL(9,J507:J511)</f>
        <v>233.84500000000003</v>
      </c>
      <c r="K512" s="103"/>
      <c r="L512" s="104">
        <f aca="true" t="shared" si="105" ref="L512:S512">SUBTOTAL(9,L507:L511)</f>
        <v>38.26</v>
      </c>
      <c r="M512" s="104">
        <f t="shared" si="105"/>
        <v>0</v>
      </c>
      <c r="N512" s="103">
        <f t="shared" si="105"/>
        <v>0</v>
      </c>
      <c r="O512" s="104">
        <f t="shared" si="105"/>
        <v>0</v>
      </c>
      <c r="P512" s="104">
        <f t="shared" si="105"/>
        <v>75</v>
      </c>
      <c r="Q512" s="103">
        <f t="shared" si="105"/>
        <v>0</v>
      </c>
      <c r="R512" s="104">
        <f t="shared" si="105"/>
        <v>0</v>
      </c>
      <c r="S512" s="104">
        <f t="shared" si="105"/>
        <v>347.105</v>
      </c>
    </row>
    <row r="513" spans="1:19" ht="12.75" outlineLevel="2">
      <c r="A513" s="88" t="s">
        <v>699</v>
      </c>
      <c r="B513" s="88" t="s">
        <v>618</v>
      </c>
      <c r="C513" s="88" t="s">
        <v>620</v>
      </c>
      <c r="D513" s="88" t="s">
        <v>700</v>
      </c>
      <c r="E513" s="88" t="s">
        <v>123</v>
      </c>
      <c r="F513" s="88" t="s">
        <v>701</v>
      </c>
      <c r="G513" s="88" t="s">
        <v>8</v>
      </c>
      <c r="H513" s="88" t="s">
        <v>16</v>
      </c>
      <c r="I513" s="2">
        <v>1</v>
      </c>
      <c r="J513" s="89">
        <v>0.41</v>
      </c>
      <c r="K513" s="1">
        <v>0.06</v>
      </c>
      <c r="L513" s="89">
        <v>0.06</v>
      </c>
      <c r="M513" s="89"/>
      <c r="N513" s="1"/>
      <c r="O513" s="89"/>
      <c r="P513" s="89"/>
      <c r="R513" s="89"/>
      <c r="S513" s="89">
        <f aca="true" t="shared" si="106" ref="S513:S520">+R513+P513+O513+M513+L513+J513</f>
        <v>0.47</v>
      </c>
    </row>
    <row r="514" spans="1:19" ht="12.75" outlineLevel="2">
      <c r="A514" s="88" t="s">
        <v>699</v>
      </c>
      <c r="B514" s="88" t="s">
        <v>618</v>
      </c>
      <c r="C514" s="88" t="s">
        <v>620</v>
      </c>
      <c r="D514" s="88" t="s">
        <v>700</v>
      </c>
      <c r="E514" s="88" t="s">
        <v>123</v>
      </c>
      <c r="F514" s="88" t="s">
        <v>701</v>
      </c>
      <c r="G514" s="88" t="s">
        <v>8</v>
      </c>
      <c r="H514" s="88" t="s">
        <v>18</v>
      </c>
      <c r="I514" s="2">
        <v>41</v>
      </c>
      <c r="J514" s="89">
        <v>20.31</v>
      </c>
      <c r="K514" s="1">
        <v>0.06</v>
      </c>
      <c r="L514" s="89">
        <v>2.46</v>
      </c>
      <c r="M514" s="89"/>
      <c r="N514" s="1"/>
      <c r="O514" s="89"/>
      <c r="P514" s="89"/>
      <c r="R514" s="89"/>
      <c r="S514" s="89">
        <f t="shared" si="106"/>
        <v>22.77</v>
      </c>
    </row>
    <row r="515" spans="1:19" ht="12.75" outlineLevel="2">
      <c r="A515" s="88" t="s">
        <v>699</v>
      </c>
      <c r="B515" s="88" t="s">
        <v>618</v>
      </c>
      <c r="C515" s="88" t="s">
        <v>620</v>
      </c>
      <c r="D515" s="88" t="s">
        <v>700</v>
      </c>
      <c r="E515" s="88" t="s">
        <v>123</v>
      </c>
      <c r="F515" s="88" t="s">
        <v>701</v>
      </c>
      <c r="G515" s="88" t="s">
        <v>8</v>
      </c>
      <c r="H515" s="88" t="s">
        <v>19</v>
      </c>
      <c r="I515" s="2">
        <v>174</v>
      </c>
      <c r="J515" s="89">
        <v>98.35</v>
      </c>
      <c r="K515" s="1">
        <v>0.06</v>
      </c>
      <c r="L515" s="89">
        <v>10.44</v>
      </c>
      <c r="M515" s="89"/>
      <c r="N515" s="1"/>
      <c r="O515" s="89"/>
      <c r="P515" s="89"/>
      <c r="R515" s="89"/>
      <c r="S515" s="89">
        <f t="shared" si="106"/>
        <v>108.78999999999999</v>
      </c>
    </row>
    <row r="516" spans="1:19" ht="12.75" outlineLevel="2">
      <c r="A516" s="88" t="s">
        <v>699</v>
      </c>
      <c r="B516" s="88" t="s">
        <v>618</v>
      </c>
      <c r="C516" s="88" t="s">
        <v>620</v>
      </c>
      <c r="D516" s="88" t="s">
        <v>700</v>
      </c>
      <c r="E516" s="88" t="s">
        <v>123</v>
      </c>
      <c r="F516" s="88" t="s">
        <v>701</v>
      </c>
      <c r="G516" s="88" t="s">
        <v>8</v>
      </c>
      <c r="H516" s="88" t="s">
        <v>31</v>
      </c>
      <c r="I516" s="2">
        <v>14</v>
      </c>
      <c r="J516" s="89">
        <v>5.524000000000001</v>
      </c>
      <c r="K516" s="1">
        <v>0.1</v>
      </c>
      <c r="L516" s="89">
        <v>1.4</v>
      </c>
      <c r="M516" s="89"/>
      <c r="N516" s="1"/>
      <c r="O516" s="89"/>
      <c r="P516" s="89"/>
      <c r="R516" s="89"/>
      <c r="S516" s="89">
        <f t="shared" si="106"/>
        <v>6.924000000000001</v>
      </c>
    </row>
    <row r="517" spans="1:19" ht="12.75" outlineLevel="2">
      <c r="A517" s="88" t="s">
        <v>699</v>
      </c>
      <c r="B517" s="88" t="s">
        <v>618</v>
      </c>
      <c r="C517" s="88" t="s">
        <v>620</v>
      </c>
      <c r="D517" s="88" t="s">
        <v>700</v>
      </c>
      <c r="E517" s="88" t="s">
        <v>123</v>
      </c>
      <c r="F517" s="88" t="s">
        <v>701</v>
      </c>
      <c r="G517" s="88" t="s">
        <v>8</v>
      </c>
      <c r="H517" s="88" t="s">
        <v>21</v>
      </c>
      <c r="I517" s="2">
        <v>49</v>
      </c>
      <c r="J517" s="89">
        <v>16.016000000000002</v>
      </c>
      <c r="K517" s="1">
        <v>0.1</v>
      </c>
      <c r="L517" s="89">
        <v>4.9</v>
      </c>
      <c r="M517" s="89"/>
      <c r="N517" s="1"/>
      <c r="O517" s="89"/>
      <c r="P517" s="89"/>
      <c r="R517" s="89"/>
      <c r="S517" s="89">
        <f t="shared" si="106"/>
        <v>20.916000000000004</v>
      </c>
    </row>
    <row r="518" spans="1:19" ht="12.75" outlineLevel="2">
      <c r="A518" s="88" t="s">
        <v>699</v>
      </c>
      <c r="B518" s="88" t="s">
        <v>618</v>
      </c>
      <c r="C518" s="88" t="s">
        <v>620</v>
      </c>
      <c r="D518" s="88" t="s">
        <v>700</v>
      </c>
      <c r="E518" s="88" t="s">
        <v>123</v>
      </c>
      <c r="F518" s="88" t="s">
        <v>701</v>
      </c>
      <c r="G518" s="88" t="s">
        <v>8</v>
      </c>
      <c r="H518" s="88" t="s">
        <v>9</v>
      </c>
      <c r="I518" s="2">
        <v>2</v>
      </c>
      <c r="J518" s="89">
        <v>8.5</v>
      </c>
      <c r="K518" s="1"/>
      <c r="L518" s="89">
        <v>0</v>
      </c>
      <c r="M518" s="89"/>
      <c r="N518" s="1"/>
      <c r="O518" s="89"/>
      <c r="P518" s="89"/>
      <c r="R518" s="89"/>
      <c r="S518" s="89">
        <f t="shared" si="106"/>
        <v>8.5</v>
      </c>
    </row>
    <row r="519" spans="1:19" ht="12.75" outlineLevel="2">
      <c r="A519" s="88" t="s">
        <v>699</v>
      </c>
      <c r="B519" s="88" t="s">
        <v>618</v>
      </c>
      <c r="C519" s="88" t="s">
        <v>620</v>
      </c>
      <c r="D519" s="88" t="s">
        <v>700</v>
      </c>
      <c r="E519" s="88" t="s">
        <v>123</v>
      </c>
      <c r="F519" s="88" t="s">
        <v>701</v>
      </c>
      <c r="G519" s="88" t="s">
        <v>22</v>
      </c>
      <c r="H519" s="88" t="s">
        <v>23</v>
      </c>
      <c r="I519" s="90"/>
      <c r="J519" s="89"/>
      <c r="L519" s="89"/>
      <c r="M519" s="89"/>
      <c r="N519" s="1"/>
      <c r="O519" s="89"/>
      <c r="P519" s="89">
        <v>150</v>
      </c>
      <c r="R519" s="89"/>
      <c r="S519" s="89">
        <f t="shared" si="106"/>
        <v>150</v>
      </c>
    </row>
    <row r="520" spans="1:19" ht="12.75" outlineLevel="2">
      <c r="A520" s="88" t="s">
        <v>699</v>
      </c>
      <c r="B520" s="88" t="s">
        <v>618</v>
      </c>
      <c r="C520" s="88" t="s">
        <v>620</v>
      </c>
      <c r="D520" s="88" t="s">
        <v>700</v>
      </c>
      <c r="E520" s="88" t="s">
        <v>123</v>
      </c>
      <c r="F520" s="88" t="s">
        <v>701</v>
      </c>
      <c r="G520" s="88" t="s">
        <v>22</v>
      </c>
      <c r="H520" s="88" t="s">
        <v>62</v>
      </c>
      <c r="I520" s="2"/>
      <c r="J520" s="89"/>
      <c r="K520" s="1"/>
      <c r="L520" s="89"/>
      <c r="M520" s="89"/>
      <c r="N520" s="1">
        <v>3.3870967741935485</v>
      </c>
      <c r="O520" s="89">
        <f>+$O$1*N520</f>
        <v>243.8709677419355</v>
      </c>
      <c r="P520" s="89"/>
      <c r="R520" s="89"/>
      <c r="S520" s="89">
        <f t="shared" si="106"/>
        <v>243.8709677419355</v>
      </c>
    </row>
    <row r="521" spans="1:19" ht="12.75" outlineLevel="1">
      <c r="A521" s="114" t="s">
        <v>1130</v>
      </c>
      <c r="B521" s="115"/>
      <c r="C521" s="115"/>
      <c r="D521" s="115"/>
      <c r="E521" s="115"/>
      <c r="F521" s="115"/>
      <c r="G521" s="115"/>
      <c r="H521" s="115"/>
      <c r="I521" s="116">
        <f>SUBTOTAL(9,I513:I520)</f>
        <v>281</v>
      </c>
      <c r="J521" s="104">
        <f>SUBTOTAL(9,J513:J520)</f>
        <v>149.10999999999999</v>
      </c>
      <c r="K521" s="103"/>
      <c r="L521" s="104">
        <f aca="true" t="shared" si="107" ref="L521:S521">SUBTOTAL(9,L513:L520)</f>
        <v>19.259999999999998</v>
      </c>
      <c r="M521" s="104">
        <f t="shared" si="107"/>
        <v>0</v>
      </c>
      <c r="N521" s="103">
        <f t="shared" si="107"/>
        <v>3.3870967741935485</v>
      </c>
      <c r="O521" s="104">
        <f t="shared" si="107"/>
        <v>243.8709677419355</v>
      </c>
      <c r="P521" s="104">
        <f t="shared" si="107"/>
        <v>150</v>
      </c>
      <c r="Q521" s="103">
        <f t="shared" si="107"/>
        <v>0</v>
      </c>
      <c r="R521" s="104">
        <f t="shared" si="107"/>
        <v>0</v>
      </c>
      <c r="S521" s="104">
        <f t="shared" si="107"/>
        <v>562.2409677419355</v>
      </c>
    </row>
    <row r="522" spans="1:19" ht="12.75" outlineLevel="2">
      <c r="A522" s="88" t="s">
        <v>762</v>
      </c>
      <c r="B522" s="88" t="s">
        <v>618</v>
      </c>
      <c r="C522" s="88" t="s">
        <v>620</v>
      </c>
      <c r="D522" s="88" t="s">
        <v>763</v>
      </c>
      <c r="E522" s="88" t="s">
        <v>123</v>
      </c>
      <c r="F522" s="88" t="s">
        <v>581</v>
      </c>
      <c r="G522" s="88" t="s">
        <v>8</v>
      </c>
      <c r="H522" s="88" t="s">
        <v>28</v>
      </c>
      <c r="I522" s="2">
        <v>358</v>
      </c>
      <c r="J522" s="89">
        <v>631.78</v>
      </c>
      <c r="K522" s="1">
        <v>0.06</v>
      </c>
      <c r="L522" s="89">
        <v>21.48</v>
      </c>
      <c r="M522" s="89"/>
      <c r="N522" s="1"/>
      <c r="O522" s="89"/>
      <c r="P522" s="89"/>
      <c r="Q522" s="1"/>
      <c r="R522" s="89"/>
      <c r="S522" s="89">
        <f aca="true" t="shared" si="108" ref="S522:S535">+R522+P522+O522+M522+L522+J522</f>
        <v>653.26</v>
      </c>
    </row>
    <row r="523" spans="1:19" ht="12.75" outlineLevel="2">
      <c r="A523" s="88" t="s">
        <v>762</v>
      </c>
      <c r="B523" s="88" t="s">
        <v>618</v>
      </c>
      <c r="C523" s="88" t="s">
        <v>620</v>
      </c>
      <c r="D523" s="88" t="s">
        <v>763</v>
      </c>
      <c r="E523" s="88" t="s">
        <v>123</v>
      </c>
      <c r="F523" s="88" t="s">
        <v>581</v>
      </c>
      <c r="G523" s="88" t="s">
        <v>8</v>
      </c>
      <c r="H523" s="88" t="s">
        <v>16</v>
      </c>
      <c r="I523" s="2">
        <v>366</v>
      </c>
      <c r="J523" s="89">
        <v>195.39</v>
      </c>
      <c r="K523" s="1">
        <v>0.06</v>
      </c>
      <c r="L523" s="89">
        <v>21.96</v>
      </c>
      <c r="M523" s="89"/>
      <c r="N523" s="1"/>
      <c r="O523" s="89"/>
      <c r="P523" s="89"/>
      <c r="Q523" s="1"/>
      <c r="R523" s="89"/>
      <c r="S523" s="89">
        <f t="shared" si="108"/>
        <v>217.35</v>
      </c>
    </row>
    <row r="524" spans="1:19" ht="12.75" outlineLevel="2">
      <c r="A524" s="88" t="s">
        <v>762</v>
      </c>
      <c r="B524" s="88" t="s">
        <v>618</v>
      </c>
      <c r="C524" s="88" t="s">
        <v>620</v>
      </c>
      <c r="D524" s="88" t="s">
        <v>763</v>
      </c>
      <c r="E524" s="88" t="s">
        <v>123</v>
      </c>
      <c r="F524" s="88" t="s">
        <v>581</v>
      </c>
      <c r="G524" s="88" t="s">
        <v>8</v>
      </c>
      <c r="H524" s="88" t="s">
        <v>18</v>
      </c>
      <c r="I524" s="2">
        <v>616</v>
      </c>
      <c r="J524" s="89">
        <v>531.02</v>
      </c>
      <c r="K524" s="1">
        <v>0.06</v>
      </c>
      <c r="L524" s="89">
        <v>36.96</v>
      </c>
      <c r="M524" s="89"/>
      <c r="N524" s="1"/>
      <c r="O524" s="89"/>
      <c r="P524" s="89"/>
      <c r="Q524" s="1"/>
      <c r="R524" s="89"/>
      <c r="S524" s="89">
        <f t="shared" si="108"/>
        <v>567.98</v>
      </c>
    </row>
    <row r="525" spans="1:19" ht="12.75" outlineLevel="2">
      <c r="A525" s="88" t="s">
        <v>762</v>
      </c>
      <c r="B525" s="88" t="s">
        <v>618</v>
      </c>
      <c r="C525" s="88" t="s">
        <v>620</v>
      </c>
      <c r="D525" s="88" t="s">
        <v>763</v>
      </c>
      <c r="E525" s="88" t="s">
        <v>123</v>
      </c>
      <c r="F525" s="88" t="s">
        <v>581</v>
      </c>
      <c r="G525" s="88" t="s">
        <v>8</v>
      </c>
      <c r="H525" s="88" t="s">
        <v>19</v>
      </c>
      <c r="I525" s="2">
        <v>4414</v>
      </c>
      <c r="J525" s="89">
        <v>4757.97</v>
      </c>
      <c r="K525" s="1">
        <v>0.06</v>
      </c>
      <c r="L525" s="89">
        <v>264.78</v>
      </c>
      <c r="M525" s="89"/>
      <c r="N525" s="1"/>
      <c r="O525" s="89"/>
      <c r="P525" s="89"/>
      <c r="Q525" s="1"/>
      <c r="R525" s="89"/>
      <c r="S525" s="89">
        <f t="shared" si="108"/>
        <v>5022.75</v>
      </c>
    </row>
    <row r="526" spans="1:19" ht="12.75" outlineLevel="2">
      <c r="A526" s="88" t="s">
        <v>762</v>
      </c>
      <c r="B526" s="88" t="s">
        <v>618</v>
      </c>
      <c r="C526" s="88" t="s">
        <v>620</v>
      </c>
      <c r="D526" s="88" t="s">
        <v>763</v>
      </c>
      <c r="E526" s="88" t="s">
        <v>123</v>
      </c>
      <c r="F526" s="88" t="s">
        <v>581</v>
      </c>
      <c r="G526" s="88" t="s">
        <v>8</v>
      </c>
      <c r="H526" s="88" t="s">
        <v>29</v>
      </c>
      <c r="I526" s="2">
        <v>14</v>
      </c>
      <c r="J526" s="89">
        <v>18.02</v>
      </c>
      <c r="K526" s="1">
        <v>0.06</v>
      </c>
      <c r="L526" s="89">
        <v>0.84</v>
      </c>
      <c r="M526" s="89"/>
      <c r="N526" s="1"/>
      <c r="O526" s="89"/>
      <c r="P526" s="89"/>
      <c r="Q526" s="1"/>
      <c r="R526" s="89"/>
      <c r="S526" s="89">
        <f t="shared" si="108"/>
        <v>18.86</v>
      </c>
    </row>
    <row r="527" spans="1:19" ht="12.75" outlineLevel="2">
      <c r="A527" s="88" t="s">
        <v>762</v>
      </c>
      <c r="B527" s="88" t="s">
        <v>618</v>
      </c>
      <c r="C527" s="88" t="s">
        <v>620</v>
      </c>
      <c r="D527" s="88" t="s">
        <v>763</v>
      </c>
      <c r="E527" s="88" t="s">
        <v>123</v>
      </c>
      <c r="F527" s="88" t="s">
        <v>581</v>
      </c>
      <c r="G527" s="88" t="s">
        <v>8</v>
      </c>
      <c r="H527" s="88" t="s">
        <v>31</v>
      </c>
      <c r="I527" s="2">
        <v>112</v>
      </c>
      <c r="J527" s="89">
        <v>42.026</v>
      </c>
      <c r="K527" s="1">
        <v>0.1</v>
      </c>
      <c r="L527" s="89">
        <v>11.2</v>
      </c>
      <c r="M527" s="89"/>
      <c r="N527" s="1"/>
      <c r="O527" s="89"/>
      <c r="P527" s="89"/>
      <c r="Q527" s="1"/>
      <c r="R527" s="89"/>
      <c r="S527" s="89">
        <f t="shared" si="108"/>
        <v>53.226</v>
      </c>
    </row>
    <row r="528" spans="1:19" ht="12.75" outlineLevel="2">
      <c r="A528" s="88" t="s">
        <v>762</v>
      </c>
      <c r="B528" s="88" t="s">
        <v>618</v>
      </c>
      <c r="C528" s="88" t="s">
        <v>620</v>
      </c>
      <c r="D528" s="88" t="s">
        <v>763</v>
      </c>
      <c r="E528" s="88" t="s">
        <v>123</v>
      </c>
      <c r="F528" s="88" t="s">
        <v>581</v>
      </c>
      <c r="G528" s="88" t="s">
        <v>8</v>
      </c>
      <c r="H528" s="88" t="s">
        <v>52</v>
      </c>
      <c r="I528" s="2">
        <v>2</v>
      </c>
      <c r="J528" s="89">
        <v>3.42</v>
      </c>
      <c r="K528" s="1">
        <v>0.06</v>
      </c>
      <c r="L528" s="89">
        <v>0.12</v>
      </c>
      <c r="M528" s="89"/>
      <c r="N528" s="1"/>
      <c r="O528" s="89"/>
      <c r="P528" s="89"/>
      <c r="Q528" s="1"/>
      <c r="R528" s="89"/>
      <c r="S528" s="89">
        <f t="shared" si="108"/>
        <v>3.54</v>
      </c>
    </row>
    <row r="529" spans="1:19" ht="12.75" outlineLevel="2">
      <c r="A529" s="88" t="s">
        <v>762</v>
      </c>
      <c r="B529" s="88" t="s">
        <v>618</v>
      </c>
      <c r="C529" s="88" t="s">
        <v>620</v>
      </c>
      <c r="D529" s="88" t="s">
        <v>763</v>
      </c>
      <c r="E529" s="88" t="s">
        <v>123</v>
      </c>
      <c r="F529" s="88" t="s">
        <v>581</v>
      </c>
      <c r="G529" s="88" t="s">
        <v>8</v>
      </c>
      <c r="H529" s="88" t="s">
        <v>71</v>
      </c>
      <c r="I529" s="2">
        <v>1</v>
      </c>
      <c r="J529" s="89">
        <v>2.29</v>
      </c>
      <c r="K529" s="1">
        <v>0.06</v>
      </c>
      <c r="L529" s="89">
        <v>0.06</v>
      </c>
      <c r="M529" s="89"/>
      <c r="N529" s="1"/>
      <c r="O529" s="89"/>
      <c r="P529" s="89"/>
      <c r="Q529" s="1"/>
      <c r="R529" s="89"/>
      <c r="S529" s="89">
        <f t="shared" si="108"/>
        <v>2.35</v>
      </c>
    </row>
    <row r="530" spans="1:19" ht="12.75" outlineLevel="2">
      <c r="A530" s="88" t="s">
        <v>762</v>
      </c>
      <c r="B530" s="88" t="s">
        <v>618</v>
      </c>
      <c r="C530" s="88" t="s">
        <v>620</v>
      </c>
      <c r="D530" s="88" t="s">
        <v>763</v>
      </c>
      <c r="E530" s="88" t="s">
        <v>123</v>
      </c>
      <c r="F530" s="88" t="s">
        <v>581</v>
      </c>
      <c r="G530" s="88" t="s">
        <v>8</v>
      </c>
      <c r="H530" s="88" t="s">
        <v>54</v>
      </c>
      <c r="I530" s="2">
        <v>15</v>
      </c>
      <c r="J530" s="89">
        <v>17.077</v>
      </c>
      <c r="K530" s="1">
        <v>0.06</v>
      </c>
      <c r="L530" s="89">
        <v>0.9</v>
      </c>
      <c r="M530" s="89"/>
      <c r="N530" s="1"/>
      <c r="O530" s="89"/>
      <c r="P530" s="89"/>
      <c r="Q530" s="1"/>
      <c r="R530" s="89"/>
      <c r="S530" s="89">
        <f t="shared" si="108"/>
        <v>17.977</v>
      </c>
    </row>
    <row r="531" spans="1:19" ht="12.75" outlineLevel="2">
      <c r="A531" s="88" t="s">
        <v>762</v>
      </c>
      <c r="B531" s="88" t="s">
        <v>618</v>
      </c>
      <c r="C531" s="88" t="s">
        <v>620</v>
      </c>
      <c r="D531" s="88" t="s">
        <v>763</v>
      </c>
      <c r="E531" s="88" t="s">
        <v>123</v>
      </c>
      <c r="F531" s="88" t="s">
        <v>581</v>
      </c>
      <c r="G531" s="88" t="s">
        <v>8</v>
      </c>
      <c r="H531" s="88" t="s">
        <v>21</v>
      </c>
      <c r="I531" s="2">
        <v>1534</v>
      </c>
      <c r="J531" s="89">
        <v>486.87399999999997</v>
      </c>
      <c r="K531" s="1">
        <v>0.1</v>
      </c>
      <c r="L531" s="89">
        <v>153.4</v>
      </c>
      <c r="M531" s="89"/>
      <c r="N531" s="1"/>
      <c r="O531" s="89"/>
      <c r="P531" s="89"/>
      <c r="Q531" s="1"/>
      <c r="R531" s="89"/>
      <c r="S531" s="89">
        <f t="shared" si="108"/>
        <v>640.274</v>
      </c>
    </row>
    <row r="532" spans="1:19" ht="12.75" outlineLevel="2">
      <c r="A532" s="88" t="s">
        <v>762</v>
      </c>
      <c r="B532" s="88" t="s">
        <v>618</v>
      </c>
      <c r="C532" s="88" t="s">
        <v>620</v>
      </c>
      <c r="D532" s="88" t="s">
        <v>763</v>
      </c>
      <c r="E532" s="88" t="s">
        <v>123</v>
      </c>
      <c r="F532" s="88" t="s">
        <v>581</v>
      </c>
      <c r="G532" s="88" t="s">
        <v>8</v>
      </c>
      <c r="H532" s="88" t="s">
        <v>9</v>
      </c>
      <c r="I532" s="2">
        <v>1</v>
      </c>
      <c r="J532" s="89">
        <v>9.02</v>
      </c>
      <c r="K532" s="1"/>
      <c r="L532" s="89">
        <v>0</v>
      </c>
      <c r="M532" s="89"/>
      <c r="N532" s="1"/>
      <c r="O532" s="89"/>
      <c r="P532" s="89"/>
      <c r="Q532" s="1"/>
      <c r="R532" s="89"/>
      <c r="S532" s="89">
        <f t="shared" si="108"/>
        <v>9.02</v>
      </c>
    </row>
    <row r="533" spans="1:19" ht="12.75" outlineLevel="2">
      <c r="A533" s="88" t="s">
        <v>762</v>
      </c>
      <c r="B533" s="88" t="s">
        <v>618</v>
      </c>
      <c r="C533" s="88" t="s">
        <v>620</v>
      </c>
      <c r="D533" s="88" t="s">
        <v>763</v>
      </c>
      <c r="E533" s="88" t="s">
        <v>123</v>
      </c>
      <c r="F533" s="88" t="s">
        <v>581</v>
      </c>
      <c r="G533" s="88" t="s">
        <v>22</v>
      </c>
      <c r="H533" s="88" t="s">
        <v>23</v>
      </c>
      <c r="I533" s="90"/>
      <c r="J533" s="89"/>
      <c r="L533" s="89"/>
      <c r="M533" s="89"/>
      <c r="N533" s="1"/>
      <c r="O533" s="89"/>
      <c r="P533" s="89">
        <v>180</v>
      </c>
      <c r="Q533" s="1"/>
      <c r="R533" s="89"/>
      <c r="S533" s="89">
        <f t="shared" si="108"/>
        <v>180</v>
      </c>
    </row>
    <row r="534" spans="1:19" ht="12.75" outlineLevel="2">
      <c r="A534" s="88" t="s">
        <v>762</v>
      </c>
      <c r="B534" s="88" t="s">
        <v>618</v>
      </c>
      <c r="C534" s="88" t="s">
        <v>620</v>
      </c>
      <c r="D534" s="88" t="s">
        <v>763</v>
      </c>
      <c r="E534" s="88" t="s">
        <v>123</v>
      </c>
      <c r="F534" s="88" t="s">
        <v>581</v>
      </c>
      <c r="G534" s="88" t="s">
        <v>22</v>
      </c>
      <c r="H534" s="88" t="s">
        <v>62</v>
      </c>
      <c r="I534" s="90"/>
      <c r="J534" s="89"/>
      <c r="L534" s="89"/>
      <c r="M534" s="89"/>
      <c r="N534" s="1">
        <v>4.375</v>
      </c>
      <c r="O534" s="89">
        <f>+$O$1*N534</f>
        <v>315</v>
      </c>
      <c r="P534" s="89"/>
      <c r="Q534" s="1"/>
      <c r="R534" s="89"/>
      <c r="S534" s="89">
        <f t="shared" si="108"/>
        <v>315</v>
      </c>
    </row>
    <row r="535" spans="1:20" ht="12.75" outlineLevel="2">
      <c r="A535" s="88" t="s">
        <v>762</v>
      </c>
      <c r="B535" s="88" t="s">
        <v>618</v>
      </c>
      <c r="C535" s="88" t="s">
        <v>620</v>
      </c>
      <c r="D535" s="88" t="s">
        <v>763</v>
      </c>
      <c r="E535" s="88" t="s">
        <v>123</v>
      </c>
      <c r="F535" s="88" t="s">
        <v>581</v>
      </c>
      <c r="G535" s="88" t="s">
        <v>22</v>
      </c>
      <c r="H535" s="88" t="s">
        <v>24</v>
      </c>
      <c r="I535" s="2"/>
      <c r="J535" s="89"/>
      <c r="K535" s="1"/>
      <c r="L535" s="89"/>
      <c r="M535" s="89"/>
      <c r="N535" s="1"/>
      <c r="O535" s="89"/>
      <c r="P535" s="89"/>
      <c r="Q535" s="1">
        <v>3.18</v>
      </c>
      <c r="R535" s="89">
        <f>+$R$1*Q535</f>
        <v>9969.300000000001</v>
      </c>
      <c r="S535" s="89">
        <f t="shared" si="108"/>
        <v>9969.300000000001</v>
      </c>
      <c r="T535" s="88" t="s">
        <v>582</v>
      </c>
    </row>
    <row r="536" spans="1:19" ht="12.75" outlineLevel="1">
      <c r="A536" s="114" t="s">
        <v>1151</v>
      </c>
      <c r="B536" s="115"/>
      <c r="C536" s="115"/>
      <c r="D536" s="115"/>
      <c r="E536" s="115"/>
      <c r="F536" s="115"/>
      <c r="G536" s="115"/>
      <c r="H536" s="115"/>
      <c r="I536" s="116">
        <f>SUBTOTAL(9,I522:I535)</f>
        <v>7433</v>
      </c>
      <c r="J536" s="104">
        <f>SUBTOTAL(9,J522:J535)</f>
        <v>6694.887000000001</v>
      </c>
      <c r="K536" s="103"/>
      <c r="L536" s="104">
        <f aca="true" t="shared" si="109" ref="L536:S536">SUBTOTAL(9,L522:L535)</f>
        <v>511.69999999999993</v>
      </c>
      <c r="M536" s="104">
        <f t="shared" si="109"/>
        <v>0</v>
      </c>
      <c r="N536" s="103">
        <f t="shared" si="109"/>
        <v>4.375</v>
      </c>
      <c r="O536" s="104">
        <f t="shared" si="109"/>
        <v>315</v>
      </c>
      <c r="P536" s="104">
        <f t="shared" si="109"/>
        <v>180</v>
      </c>
      <c r="Q536" s="103">
        <f t="shared" si="109"/>
        <v>3.18</v>
      </c>
      <c r="R536" s="104">
        <f t="shared" si="109"/>
        <v>9969.300000000001</v>
      </c>
      <c r="S536" s="104">
        <f t="shared" si="109"/>
        <v>17670.887000000002</v>
      </c>
    </row>
    <row r="537" spans="1:19" ht="12.75" outlineLevel="2">
      <c r="A537" s="88" t="s">
        <v>787</v>
      </c>
      <c r="B537" s="88" t="s">
        <v>618</v>
      </c>
      <c r="C537" s="88" t="s">
        <v>620</v>
      </c>
      <c r="D537" s="88" t="s">
        <v>788</v>
      </c>
      <c r="E537" s="88" t="s">
        <v>123</v>
      </c>
      <c r="F537" s="88" t="s">
        <v>789</v>
      </c>
      <c r="G537" s="88" t="s">
        <v>8</v>
      </c>
      <c r="H537" s="88" t="s">
        <v>28</v>
      </c>
      <c r="I537" s="2">
        <v>8</v>
      </c>
      <c r="J537" s="89">
        <v>14.22</v>
      </c>
      <c r="K537" s="1">
        <v>0.06</v>
      </c>
      <c r="L537" s="89">
        <v>0.48</v>
      </c>
      <c r="M537" s="89"/>
      <c r="N537" s="1"/>
      <c r="O537" s="89"/>
      <c r="P537" s="89"/>
      <c r="R537" s="89"/>
      <c r="S537" s="89">
        <f aca="true" t="shared" si="110" ref="S537:S544">+R537+P537+O537+M537+L537+J537</f>
        <v>14.700000000000001</v>
      </c>
    </row>
    <row r="538" spans="1:19" ht="12.75" outlineLevel="2">
      <c r="A538" s="88" t="s">
        <v>787</v>
      </c>
      <c r="B538" s="88" t="s">
        <v>618</v>
      </c>
      <c r="C538" s="88" t="s">
        <v>620</v>
      </c>
      <c r="D538" s="88" t="s">
        <v>788</v>
      </c>
      <c r="E538" s="88" t="s">
        <v>123</v>
      </c>
      <c r="F538" s="88" t="s">
        <v>789</v>
      </c>
      <c r="G538" s="88" t="s">
        <v>8</v>
      </c>
      <c r="H538" s="88" t="s">
        <v>16</v>
      </c>
      <c r="I538" s="2">
        <v>11</v>
      </c>
      <c r="J538" s="89">
        <v>4.22</v>
      </c>
      <c r="K538" s="1">
        <v>0.06</v>
      </c>
      <c r="L538" s="89">
        <v>0.66</v>
      </c>
      <c r="M538" s="89"/>
      <c r="N538" s="1"/>
      <c r="O538" s="89"/>
      <c r="P538" s="89"/>
      <c r="R538" s="89"/>
      <c r="S538" s="89">
        <f t="shared" si="110"/>
        <v>4.88</v>
      </c>
    </row>
    <row r="539" spans="1:19" ht="12.75" outlineLevel="2">
      <c r="A539" s="88" t="s">
        <v>787</v>
      </c>
      <c r="B539" s="88" t="s">
        <v>618</v>
      </c>
      <c r="C539" s="88" t="s">
        <v>620</v>
      </c>
      <c r="D539" s="88" t="s">
        <v>788</v>
      </c>
      <c r="E539" s="88" t="s">
        <v>123</v>
      </c>
      <c r="F539" s="88" t="s">
        <v>789</v>
      </c>
      <c r="G539" s="88" t="s">
        <v>8</v>
      </c>
      <c r="H539" s="88" t="s">
        <v>18</v>
      </c>
      <c r="I539" s="2">
        <v>22</v>
      </c>
      <c r="J539" s="89">
        <v>23.07</v>
      </c>
      <c r="K539" s="1">
        <v>0.06</v>
      </c>
      <c r="L539" s="89">
        <v>1.32</v>
      </c>
      <c r="M539" s="89"/>
      <c r="N539" s="1"/>
      <c r="O539" s="89"/>
      <c r="P539" s="89"/>
      <c r="R539" s="89"/>
      <c r="S539" s="89">
        <f t="shared" si="110"/>
        <v>24.39</v>
      </c>
    </row>
    <row r="540" spans="1:19" ht="12.75" outlineLevel="2">
      <c r="A540" s="88" t="s">
        <v>787</v>
      </c>
      <c r="B540" s="88" t="s">
        <v>618</v>
      </c>
      <c r="C540" s="88" t="s">
        <v>620</v>
      </c>
      <c r="D540" s="88" t="s">
        <v>788</v>
      </c>
      <c r="E540" s="88" t="s">
        <v>123</v>
      </c>
      <c r="F540" s="88" t="s">
        <v>789</v>
      </c>
      <c r="G540" s="88" t="s">
        <v>8</v>
      </c>
      <c r="H540" s="88" t="s">
        <v>19</v>
      </c>
      <c r="I540" s="2">
        <v>188</v>
      </c>
      <c r="J540" s="89">
        <v>197.53</v>
      </c>
      <c r="K540" s="1">
        <v>0.06</v>
      </c>
      <c r="L540" s="89">
        <v>11.28</v>
      </c>
      <c r="M540" s="89"/>
      <c r="N540" s="1"/>
      <c r="O540" s="89"/>
      <c r="P540" s="89"/>
      <c r="R540" s="89"/>
      <c r="S540" s="89">
        <f t="shared" si="110"/>
        <v>208.81</v>
      </c>
    </row>
    <row r="541" spans="1:19" ht="12.75" outlineLevel="2">
      <c r="A541" s="88" t="s">
        <v>787</v>
      </c>
      <c r="B541" s="88" t="s">
        <v>618</v>
      </c>
      <c r="C541" s="88" t="s">
        <v>620</v>
      </c>
      <c r="D541" s="88" t="s">
        <v>788</v>
      </c>
      <c r="E541" s="88" t="s">
        <v>123</v>
      </c>
      <c r="F541" s="88" t="s">
        <v>789</v>
      </c>
      <c r="G541" s="88" t="s">
        <v>8</v>
      </c>
      <c r="H541" s="88" t="s">
        <v>29</v>
      </c>
      <c r="I541" s="2">
        <v>1</v>
      </c>
      <c r="J541" s="89">
        <v>1.11</v>
      </c>
      <c r="K541" s="1">
        <v>0.06</v>
      </c>
      <c r="L541" s="89">
        <v>0.06</v>
      </c>
      <c r="M541" s="89"/>
      <c r="N541" s="1"/>
      <c r="O541" s="89"/>
      <c r="P541" s="89"/>
      <c r="R541" s="89"/>
      <c r="S541" s="89">
        <f t="shared" si="110"/>
        <v>1.1700000000000002</v>
      </c>
    </row>
    <row r="542" spans="1:19" ht="12.75" outlineLevel="2">
      <c r="A542" s="88" t="s">
        <v>787</v>
      </c>
      <c r="B542" s="88" t="s">
        <v>618</v>
      </c>
      <c r="C542" s="88" t="s">
        <v>620</v>
      </c>
      <c r="D542" s="88" t="s">
        <v>788</v>
      </c>
      <c r="E542" s="88" t="s">
        <v>123</v>
      </c>
      <c r="F542" s="88" t="s">
        <v>789</v>
      </c>
      <c r="G542" s="88" t="s">
        <v>8</v>
      </c>
      <c r="H542" s="88" t="s">
        <v>54</v>
      </c>
      <c r="I542" s="2">
        <v>45</v>
      </c>
      <c r="J542" s="89">
        <v>11.22</v>
      </c>
      <c r="K542" s="1">
        <v>0.06</v>
      </c>
      <c r="L542" s="89">
        <v>2.7</v>
      </c>
      <c r="M542" s="89"/>
      <c r="N542" s="1"/>
      <c r="O542" s="89"/>
      <c r="P542" s="89"/>
      <c r="R542" s="89"/>
      <c r="S542" s="89">
        <f t="shared" si="110"/>
        <v>13.920000000000002</v>
      </c>
    </row>
    <row r="543" spans="1:19" ht="12.75" outlineLevel="2">
      <c r="A543" s="88" t="s">
        <v>787</v>
      </c>
      <c r="B543" s="88" t="s">
        <v>618</v>
      </c>
      <c r="C543" s="88" t="s">
        <v>620</v>
      </c>
      <c r="D543" s="88" t="s">
        <v>788</v>
      </c>
      <c r="E543" s="88" t="s">
        <v>123</v>
      </c>
      <c r="F543" s="88" t="s">
        <v>789</v>
      </c>
      <c r="G543" s="88" t="s">
        <v>8</v>
      </c>
      <c r="H543" s="88" t="s">
        <v>21</v>
      </c>
      <c r="I543" s="2">
        <v>4</v>
      </c>
      <c r="J543" s="89">
        <v>1.1720000000000002</v>
      </c>
      <c r="K543" s="1">
        <v>0.1</v>
      </c>
      <c r="L543" s="89">
        <v>0.4</v>
      </c>
      <c r="M543" s="89"/>
      <c r="N543" s="1"/>
      <c r="O543" s="89"/>
      <c r="P543" s="89"/>
      <c r="R543" s="89"/>
      <c r="S543" s="89">
        <f t="shared" si="110"/>
        <v>1.572</v>
      </c>
    </row>
    <row r="544" spans="1:19" ht="12.75" outlineLevel="2">
      <c r="A544" s="88" t="s">
        <v>787</v>
      </c>
      <c r="B544" s="88" t="s">
        <v>618</v>
      </c>
      <c r="C544" s="88" t="s">
        <v>620</v>
      </c>
      <c r="D544" s="88" t="s">
        <v>788</v>
      </c>
      <c r="E544" s="88" t="s">
        <v>123</v>
      </c>
      <c r="F544" s="88" t="s">
        <v>789</v>
      </c>
      <c r="G544" s="88" t="s">
        <v>22</v>
      </c>
      <c r="H544" s="88" t="s">
        <v>23</v>
      </c>
      <c r="I544" s="90"/>
      <c r="J544" s="89"/>
      <c r="L544" s="89"/>
      <c r="M544" s="89"/>
      <c r="N544" s="1"/>
      <c r="O544" s="89"/>
      <c r="P544" s="89">
        <v>180</v>
      </c>
      <c r="R544" s="89"/>
      <c r="S544" s="89">
        <f t="shared" si="110"/>
        <v>180</v>
      </c>
    </row>
    <row r="545" spans="1:19" ht="12.75" outlineLevel="1">
      <c r="A545" s="114" t="s">
        <v>1150</v>
      </c>
      <c r="B545" s="115"/>
      <c r="C545" s="115"/>
      <c r="D545" s="115"/>
      <c r="E545" s="115"/>
      <c r="F545" s="115"/>
      <c r="G545" s="115"/>
      <c r="H545" s="115"/>
      <c r="I545" s="116">
        <f>SUBTOTAL(9,I537:I544)</f>
        <v>279</v>
      </c>
      <c r="J545" s="104">
        <f>SUBTOTAL(9,J537:J544)</f>
        <v>252.54200000000003</v>
      </c>
      <c r="K545" s="103"/>
      <c r="L545" s="104">
        <f aca="true" t="shared" si="111" ref="L545:S545">SUBTOTAL(9,L537:L544)</f>
        <v>16.9</v>
      </c>
      <c r="M545" s="104">
        <f t="shared" si="111"/>
        <v>0</v>
      </c>
      <c r="N545" s="103">
        <f t="shared" si="111"/>
        <v>0</v>
      </c>
      <c r="O545" s="104">
        <f t="shared" si="111"/>
        <v>0</v>
      </c>
      <c r="P545" s="104">
        <f t="shared" si="111"/>
        <v>180</v>
      </c>
      <c r="Q545" s="103">
        <f t="shared" si="111"/>
        <v>0</v>
      </c>
      <c r="R545" s="104">
        <f t="shared" si="111"/>
        <v>0</v>
      </c>
      <c r="S545" s="104">
        <f t="shared" si="111"/>
        <v>449.442</v>
      </c>
    </row>
    <row r="546" spans="1:19" ht="12.75" outlineLevel="2">
      <c r="A546" s="88" t="s">
        <v>716</v>
      </c>
      <c r="B546" s="88" t="s">
        <v>618</v>
      </c>
      <c r="C546" s="88" t="s">
        <v>620</v>
      </c>
      <c r="D546" s="88" t="s">
        <v>717</v>
      </c>
      <c r="E546" s="88" t="s">
        <v>123</v>
      </c>
      <c r="F546" s="88" t="s">
        <v>718</v>
      </c>
      <c r="G546" s="88" t="s">
        <v>8</v>
      </c>
      <c r="H546" s="88" t="s">
        <v>18</v>
      </c>
      <c r="I546" s="2">
        <v>4</v>
      </c>
      <c r="J546" s="89">
        <v>2.28</v>
      </c>
      <c r="K546" s="1">
        <v>0.06</v>
      </c>
      <c r="L546" s="89">
        <v>0.24</v>
      </c>
      <c r="M546" s="89"/>
      <c r="N546" s="1"/>
      <c r="O546" s="89"/>
      <c r="P546" s="89"/>
      <c r="Q546" s="1"/>
      <c r="R546" s="89"/>
      <c r="S546" s="89">
        <f>+R546+P546+O546+M546+L546+J546</f>
        <v>2.5199999999999996</v>
      </c>
    </row>
    <row r="547" spans="1:19" ht="12.75" outlineLevel="2">
      <c r="A547" s="88" t="s">
        <v>716</v>
      </c>
      <c r="B547" s="88" t="s">
        <v>618</v>
      </c>
      <c r="C547" s="88" t="s">
        <v>620</v>
      </c>
      <c r="D547" s="88" t="s">
        <v>717</v>
      </c>
      <c r="E547" s="88" t="s">
        <v>123</v>
      </c>
      <c r="F547" s="88" t="s">
        <v>718</v>
      </c>
      <c r="G547" s="88" t="s">
        <v>8</v>
      </c>
      <c r="H547" s="88" t="s">
        <v>19</v>
      </c>
      <c r="I547" s="2">
        <v>111</v>
      </c>
      <c r="J547" s="89">
        <v>89.26</v>
      </c>
      <c r="K547" s="1">
        <v>0.06</v>
      </c>
      <c r="L547" s="89">
        <v>6.66</v>
      </c>
      <c r="M547" s="89"/>
      <c r="N547" s="1"/>
      <c r="O547" s="89"/>
      <c r="P547" s="89"/>
      <c r="Q547" s="1"/>
      <c r="R547" s="89"/>
      <c r="S547" s="89">
        <f>+R547+P547+O547+M547+L547+J547</f>
        <v>95.92</v>
      </c>
    </row>
    <row r="548" spans="1:19" ht="12.75" outlineLevel="2">
      <c r="A548" s="88" t="s">
        <v>716</v>
      </c>
      <c r="B548" s="88" t="s">
        <v>618</v>
      </c>
      <c r="C548" s="88" t="s">
        <v>620</v>
      </c>
      <c r="D548" s="88" t="s">
        <v>717</v>
      </c>
      <c r="E548" s="88" t="s">
        <v>123</v>
      </c>
      <c r="F548" s="88" t="s">
        <v>718</v>
      </c>
      <c r="G548" s="88" t="s">
        <v>8</v>
      </c>
      <c r="H548" s="88" t="s">
        <v>21</v>
      </c>
      <c r="I548" s="2">
        <v>54</v>
      </c>
      <c r="J548" s="89">
        <v>16.058999999999997</v>
      </c>
      <c r="K548" s="1">
        <v>0.1</v>
      </c>
      <c r="L548" s="89">
        <v>5.4</v>
      </c>
      <c r="M548" s="89"/>
      <c r="N548" s="1"/>
      <c r="O548" s="89"/>
      <c r="P548" s="89"/>
      <c r="Q548" s="1"/>
      <c r="R548" s="89"/>
      <c r="S548" s="89">
        <f>+R548+P548+O548+M548+L548+J548</f>
        <v>21.458999999999996</v>
      </c>
    </row>
    <row r="549" spans="1:19" ht="12.75" outlineLevel="2">
      <c r="A549" s="88" t="s">
        <v>716</v>
      </c>
      <c r="B549" s="88" t="s">
        <v>618</v>
      </c>
      <c r="C549" s="88" t="s">
        <v>620</v>
      </c>
      <c r="D549" s="88" t="s">
        <v>717</v>
      </c>
      <c r="E549" s="88" t="s">
        <v>123</v>
      </c>
      <c r="F549" s="88" t="s">
        <v>718</v>
      </c>
      <c r="G549" s="88" t="s">
        <v>22</v>
      </c>
      <c r="H549" s="88" t="s">
        <v>23</v>
      </c>
      <c r="I549" s="90"/>
      <c r="J549" s="89"/>
      <c r="L549" s="89"/>
      <c r="M549" s="89"/>
      <c r="N549" s="1"/>
      <c r="O549" s="89"/>
      <c r="P549" s="89">
        <v>105</v>
      </c>
      <c r="Q549" s="1"/>
      <c r="R549" s="89"/>
      <c r="S549" s="89">
        <f>+R549+P549+O549+M549+L549+J549</f>
        <v>105</v>
      </c>
    </row>
    <row r="550" spans="1:19" ht="12.75" outlineLevel="1">
      <c r="A550" s="114" t="s">
        <v>1135</v>
      </c>
      <c r="B550" s="115"/>
      <c r="C550" s="115"/>
      <c r="D550" s="115"/>
      <c r="E550" s="115"/>
      <c r="F550" s="115"/>
      <c r="G550" s="115"/>
      <c r="H550" s="115"/>
      <c r="I550" s="116">
        <f>SUBTOTAL(9,I546:I549)</f>
        <v>169</v>
      </c>
      <c r="J550" s="104">
        <f>SUBTOTAL(9,J546:J549)</f>
        <v>107.599</v>
      </c>
      <c r="K550" s="103"/>
      <c r="L550" s="104">
        <f aca="true" t="shared" si="112" ref="L550:S550">SUBTOTAL(9,L546:L549)</f>
        <v>12.3</v>
      </c>
      <c r="M550" s="104">
        <f t="shared" si="112"/>
        <v>0</v>
      </c>
      <c r="N550" s="103">
        <f t="shared" si="112"/>
        <v>0</v>
      </c>
      <c r="O550" s="104">
        <f t="shared" si="112"/>
        <v>0</v>
      </c>
      <c r="P550" s="104">
        <f t="shared" si="112"/>
        <v>105</v>
      </c>
      <c r="Q550" s="103">
        <f t="shared" si="112"/>
        <v>0</v>
      </c>
      <c r="R550" s="104">
        <f t="shared" si="112"/>
        <v>0</v>
      </c>
      <c r="S550" s="104">
        <f t="shared" si="112"/>
        <v>224.899</v>
      </c>
    </row>
    <row r="551" spans="1:19" ht="12.75" outlineLevel="2">
      <c r="A551" s="88" t="s">
        <v>749</v>
      </c>
      <c r="B551" s="88" t="s">
        <v>618</v>
      </c>
      <c r="C551" s="88" t="s">
        <v>620</v>
      </c>
      <c r="D551" s="88" t="s">
        <v>750</v>
      </c>
      <c r="E551" s="88" t="s">
        <v>123</v>
      </c>
      <c r="F551" s="88" t="s">
        <v>748</v>
      </c>
      <c r="G551" s="88" t="s">
        <v>8</v>
      </c>
      <c r="H551" s="88" t="s">
        <v>28</v>
      </c>
      <c r="I551" s="2">
        <v>18</v>
      </c>
      <c r="J551" s="89">
        <v>16</v>
      </c>
      <c r="K551" s="1">
        <v>0.06</v>
      </c>
      <c r="L551" s="89">
        <v>1.08</v>
      </c>
      <c r="M551" s="89"/>
      <c r="N551" s="1"/>
      <c r="O551" s="89"/>
      <c r="P551" s="89"/>
      <c r="Q551" s="1"/>
      <c r="R551" s="89"/>
      <c r="S551" s="89">
        <f aca="true" t="shared" si="113" ref="S551:S561">+R551+P551+O551+M551+L551+J551</f>
        <v>17.08</v>
      </c>
    </row>
    <row r="552" spans="1:19" ht="12.75" outlineLevel="2">
      <c r="A552" s="88" t="s">
        <v>749</v>
      </c>
      <c r="B552" s="88" t="s">
        <v>618</v>
      </c>
      <c r="C552" s="88" t="s">
        <v>620</v>
      </c>
      <c r="D552" s="88" t="s">
        <v>750</v>
      </c>
      <c r="E552" s="88" t="s">
        <v>123</v>
      </c>
      <c r="F552" s="88" t="s">
        <v>748</v>
      </c>
      <c r="G552" s="88" t="s">
        <v>8</v>
      </c>
      <c r="H552" s="88" t="s">
        <v>16</v>
      </c>
      <c r="I552" s="2">
        <v>420</v>
      </c>
      <c r="J552" s="89">
        <v>271.87</v>
      </c>
      <c r="K552" s="1">
        <v>0.06</v>
      </c>
      <c r="L552" s="89">
        <v>25.2</v>
      </c>
      <c r="M552" s="89"/>
      <c r="N552" s="1"/>
      <c r="O552" s="89"/>
      <c r="P552" s="89"/>
      <c r="Q552" s="1"/>
      <c r="R552" s="89"/>
      <c r="S552" s="89">
        <f t="shared" si="113"/>
        <v>297.07</v>
      </c>
    </row>
    <row r="553" spans="1:19" ht="12.75" outlineLevel="2">
      <c r="A553" s="88" t="s">
        <v>749</v>
      </c>
      <c r="B553" s="88" t="s">
        <v>618</v>
      </c>
      <c r="C553" s="88" t="s">
        <v>620</v>
      </c>
      <c r="D553" s="88" t="s">
        <v>750</v>
      </c>
      <c r="E553" s="88" t="s">
        <v>123</v>
      </c>
      <c r="F553" s="88" t="s">
        <v>748</v>
      </c>
      <c r="G553" s="88" t="s">
        <v>8</v>
      </c>
      <c r="H553" s="88" t="s">
        <v>18</v>
      </c>
      <c r="I553" s="2">
        <v>219</v>
      </c>
      <c r="J553" s="89">
        <v>168.25</v>
      </c>
      <c r="K553" s="1">
        <v>0.06</v>
      </c>
      <c r="L553" s="89">
        <v>13.14</v>
      </c>
      <c r="M553" s="89"/>
      <c r="N553" s="1"/>
      <c r="O553" s="89"/>
      <c r="P553" s="89"/>
      <c r="Q553" s="1"/>
      <c r="R553" s="89"/>
      <c r="S553" s="89">
        <f t="shared" si="113"/>
        <v>181.39</v>
      </c>
    </row>
    <row r="554" spans="1:19" ht="12.75" outlineLevel="2">
      <c r="A554" s="88" t="s">
        <v>749</v>
      </c>
      <c r="B554" s="88" t="s">
        <v>618</v>
      </c>
      <c r="C554" s="88" t="s">
        <v>620</v>
      </c>
      <c r="D554" s="88" t="s">
        <v>750</v>
      </c>
      <c r="E554" s="88" t="s">
        <v>123</v>
      </c>
      <c r="F554" s="88" t="s">
        <v>748</v>
      </c>
      <c r="G554" s="88" t="s">
        <v>8</v>
      </c>
      <c r="H554" s="88" t="s">
        <v>19</v>
      </c>
      <c r="I554" s="2">
        <v>3445</v>
      </c>
      <c r="J554" s="89">
        <v>2135.478</v>
      </c>
      <c r="K554" s="1">
        <v>0.06</v>
      </c>
      <c r="L554" s="89">
        <v>206.7</v>
      </c>
      <c r="M554" s="89"/>
      <c r="N554" s="1"/>
      <c r="O554" s="89"/>
      <c r="P554" s="89"/>
      <c r="Q554" s="1"/>
      <c r="R554" s="89"/>
      <c r="S554" s="89">
        <f t="shared" si="113"/>
        <v>2342.178</v>
      </c>
    </row>
    <row r="555" spans="1:19" ht="12.75" outlineLevel="2">
      <c r="A555" s="88" t="s">
        <v>749</v>
      </c>
      <c r="B555" s="88" t="s">
        <v>618</v>
      </c>
      <c r="C555" s="88" t="s">
        <v>620</v>
      </c>
      <c r="D555" s="88" t="s">
        <v>750</v>
      </c>
      <c r="E555" s="88" t="s">
        <v>123</v>
      </c>
      <c r="F555" s="88" t="s">
        <v>748</v>
      </c>
      <c r="G555" s="88" t="s">
        <v>8</v>
      </c>
      <c r="H555" s="88" t="s">
        <v>29</v>
      </c>
      <c r="I555" s="2">
        <v>2</v>
      </c>
      <c r="J555" s="89">
        <v>0.78</v>
      </c>
      <c r="K555" s="1">
        <v>0.06</v>
      </c>
      <c r="L555" s="89">
        <v>0.12</v>
      </c>
      <c r="M555" s="89"/>
      <c r="N555" s="1"/>
      <c r="O555" s="89"/>
      <c r="P555" s="89"/>
      <c r="Q555" s="1"/>
      <c r="R555" s="89"/>
      <c r="S555" s="89">
        <f t="shared" si="113"/>
        <v>0.9</v>
      </c>
    </row>
    <row r="556" spans="1:19" ht="12.75" outlineLevel="2">
      <c r="A556" s="88" t="s">
        <v>749</v>
      </c>
      <c r="B556" s="88" t="s">
        <v>618</v>
      </c>
      <c r="C556" s="88" t="s">
        <v>620</v>
      </c>
      <c r="D556" s="88" t="s">
        <v>750</v>
      </c>
      <c r="E556" s="88" t="s">
        <v>123</v>
      </c>
      <c r="F556" s="88" t="s">
        <v>748</v>
      </c>
      <c r="G556" s="88" t="s">
        <v>8</v>
      </c>
      <c r="H556" s="88" t="s">
        <v>31</v>
      </c>
      <c r="I556" s="2">
        <v>490</v>
      </c>
      <c r="J556" s="89">
        <v>146.109</v>
      </c>
      <c r="K556" s="1">
        <v>0.1</v>
      </c>
      <c r="L556" s="89">
        <v>49</v>
      </c>
      <c r="M556" s="89"/>
      <c r="N556" s="1"/>
      <c r="O556" s="89"/>
      <c r="P556" s="89"/>
      <c r="Q556" s="1"/>
      <c r="R556" s="89"/>
      <c r="S556" s="89">
        <f t="shared" si="113"/>
        <v>195.109</v>
      </c>
    </row>
    <row r="557" spans="1:19" ht="12.75" outlineLevel="2">
      <c r="A557" s="88" t="s">
        <v>749</v>
      </c>
      <c r="B557" s="88" t="s">
        <v>618</v>
      </c>
      <c r="C557" s="88" t="s">
        <v>620</v>
      </c>
      <c r="D557" s="88" t="s">
        <v>750</v>
      </c>
      <c r="E557" s="88" t="s">
        <v>123</v>
      </c>
      <c r="F557" s="88" t="s">
        <v>748</v>
      </c>
      <c r="G557" s="88" t="s">
        <v>8</v>
      </c>
      <c r="H557" s="88" t="s">
        <v>21</v>
      </c>
      <c r="I557" s="2">
        <v>1417</v>
      </c>
      <c r="J557" s="89">
        <v>425.32</v>
      </c>
      <c r="K557" s="1">
        <v>0.1</v>
      </c>
      <c r="L557" s="89">
        <v>141.7</v>
      </c>
      <c r="M557" s="89"/>
      <c r="N557" s="1"/>
      <c r="O557" s="89"/>
      <c r="P557" s="89"/>
      <c r="Q557" s="1"/>
      <c r="R557" s="89"/>
      <c r="S557" s="89">
        <f t="shared" si="113"/>
        <v>567.02</v>
      </c>
    </row>
    <row r="558" spans="1:19" ht="12.75" outlineLevel="2">
      <c r="A558" s="88" t="s">
        <v>749</v>
      </c>
      <c r="B558" s="88" t="s">
        <v>618</v>
      </c>
      <c r="C558" s="88" t="s">
        <v>620</v>
      </c>
      <c r="D558" s="88" t="s">
        <v>750</v>
      </c>
      <c r="E558" s="88" t="s">
        <v>123</v>
      </c>
      <c r="F558" s="88" t="s">
        <v>748</v>
      </c>
      <c r="G558" s="88" t="s">
        <v>8</v>
      </c>
      <c r="H558" s="88" t="s">
        <v>9</v>
      </c>
      <c r="I558" s="2">
        <v>8</v>
      </c>
      <c r="J558" s="89">
        <v>87.06</v>
      </c>
      <c r="K558" s="1"/>
      <c r="L558" s="89">
        <v>0</v>
      </c>
      <c r="M558" s="89"/>
      <c r="N558" s="1"/>
      <c r="O558" s="89"/>
      <c r="P558" s="89"/>
      <c r="Q558" s="1"/>
      <c r="R558" s="89"/>
      <c r="S558" s="89">
        <f t="shared" si="113"/>
        <v>87.06</v>
      </c>
    </row>
    <row r="559" spans="1:19" ht="12.75" outlineLevel="2">
      <c r="A559" s="88" t="s">
        <v>749</v>
      </c>
      <c r="B559" s="88" t="s">
        <v>618</v>
      </c>
      <c r="C559" s="88" t="s">
        <v>620</v>
      </c>
      <c r="D559" s="88" t="s">
        <v>750</v>
      </c>
      <c r="E559" s="88" t="s">
        <v>123</v>
      </c>
      <c r="F559" s="88" t="s">
        <v>748</v>
      </c>
      <c r="G559" s="88" t="s">
        <v>22</v>
      </c>
      <c r="H559" s="88" t="s">
        <v>23</v>
      </c>
      <c r="I559" s="90"/>
      <c r="J559" s="89"/>
      <c r="L559" s="89"/>
      <c r="M559" s="89"/>
      <c r="N559" s="1"/>
      <c r="O559" s="89"/>
      <c r="P559" s="89">
        <v>180</v>
      </c>
      <c r="Q559" s="1"/>
      <c r="R559" s="89"/>
      <c r="S559" s="89">
        <f t="shared" si="113"/>
        <v>180</v>
      </c>
    </row>
    <row r="560" spans="1:19" ht="12.75" outlineLevel="2">
      <c r="A560" s="88" t="s">
        <v>749</v>
      </c>
      <c r="B560" s="88" t="s">
        <v>618</v>
      </c>
      <c r="C560" s="88" t="s">
        <v>620</v>
      </c>
      <c r="D560" s="88" t="s">
        <v>750</v>
      </c>
      <c r="E560" s="88" t="s">
        <v>123</v>
      </c>
      <c r="F560" s="88" t="s">
        <v>748</v>
      </c>
      <c r="G560" s="88" t="s">
        <v>22</v>
      </c>
      <c r="H560" s="88" t="s">
        <v>62</v>
      </c>
      <c r="I560" s="2"/>
      <c r="J560" s="89"/>
      <c r="K560" s="1"/>
      <c r="L560" s="89"/>
      <c r="M560" s="89"/>
      <c r="N560" s="1">
        <v>5.25</v>
      </c>
      <c r="O560" s="89">
        <f>+$O$1*N560</f>
        <v>378</v>
      </c>
      <c r="P560" s="89"/>
      <c r="Q560" s="1"/>
      <c r="R560" s="89"/>
      <c r="S560" s="89">
        <f t="shared" si="113"/>
        <v>378</v>
      </c>
    </row>
    <row r="561" spans="1:20" ht="12.75" outlineLevel="2">
      <c r="A561" s="88" t="s">
        <v>749</v>
      </c>
      <c r="B561" s="88" t="s">
        <v>618</v>
      </c>
      <c r="C561" s="88" t="s">
        <v>620</v>
      </c>
      <c r="D561" s="88" t="s">
        <v>750</v>
      </c>
      <c r="E561" s="88" t="s">
        <v>123</v>
      </c>
      <c r="F561" s="88" t="s">
        <v>748</v>
      </c>
      <c r="G561" s="88" t="s">
        <v>22</v>
      </c>
      <c r="H561" s="88" t="s">
        <v>24</v>
      </c>
      <c r="I561" s="2"/>
      <c r="J561" s="89"/>
      <c r="K561" s="1"/>
      <c r="L561" s="89"/>
      <c r="M561" s="89"/>
      <c r="N561" s="1"/>
      <c r="O561" s="89"/>
      <c r="P561" s="89"/>
      <c r="Q561" s="1">
        <v>4</v>
      </c>
      <c r="R561" s="89">
        <f>+$R$1*Q561</f>
        <v>12540</v>
      </c>
      <c r="S561" s="89">
        <f t="shared" si="113"/>
        <v>12540</v>
      </c>
      <c r="T561" s="88" t="s">
        <v>751</v>
      </c>
    </row>
    <row r="562" spans="1:19" ht="12.75" outlineLevel="1">
      <c r="A562" s="114" t="s">
        <v>1146</v>
      </c>
      <c r="B562" s="115"/>
      <c r="C562" s="115"/>
      <c r="D562" s="115"/>
      <c r="E562" s="115"/>
      <c r="F562" s="115"/>
      <c r="G562" s="115"/>
      <c r="H562" s="115"/>
      <c r="I562" s="116">
        <f>SUBTOTAL(9,I551:I561)</f>
        <v>6019</v>
      </c>
      <c r="J562" s="104">
        <f>SUBTOTAL(9,J551:J561)</f>
        <v>3250.867</v>
      </c>
      <c r="K562" s="103"/>
      <c r="L562" s="104">
        <f aca="true" t="shared" si="114" ref="L562:S562">SUBTOTAL(9,L551:L561)</f>
        <v>436.94</v>
      </c>
      <c r="M562" s="104">
        <f t="shared" si="114"/>
        <v>0</v>
      </c>
      <c r="N562" s="103">
        <f t="shared" si="114"/>
        <v>5.25</v>
      </c>
      <c r="O562" s="104">
        <f t="shared" si="114"/>
        <v>378</v>
      </c>
      <c r="P562" s="104">
        <f t="shared" si="114"/>
        <v>180</v>
      </c>
      <c r="Q562" s="103">
        <f t="shared" si="114"/>
        <v>4</v>
      </c>
      <c r="R562" s="104">
        <f t="shared" si="114"/>
        <v>12540</v>
      </c>
      <c r="S562" s="104">
        <f t="shared" si="114"/>
        <v>16785.807</v>
      </c>
    </row>
    <row r="563" spans="1:19" ht="12.75" outlineLevel="2">
      <c r="A563" s="88" t="s">
        <v>639</v>
      </c>
      <c r="B563" s="88" t="s">
        <v>618</v>
      </c>
      <c r="C563" s="88" t="s">
        <v>620</v>
      </c>
      <c r="D563" s="88" t="s">
        <v>640</v>
      </c>
      <c r="E563" s="88" t="s">
        <v>123</v>
      </c>
      <c r="F563" s="88" t="s">
        <v>641</v>
      </c>
      <c r="G563" s="88" t="s">
        <v>8</v>
      </c>
      <c r="H563" s="88" t="s">
        <v>16</v>
      </c>
      <c r="I563" s="2">
        <v>856</v>
      </c>
      <c r="J563" s="89">
        <v>224.4</v>
      </c>
      <c r="K563" s="1">
        <v>0.06</v>
      </c>
      <c r="L563" s="89">
        <v>51.36</v>
      </c>
      <c r="M563" s="89"/>
      <c r="N563" s="1"/>
      <c r="O563" s="89"/>
      <c r="P563" s="89"/>
      <c r="Q563" s="1"/>
      <c r="R563" s="89"/>
      <c r="S563" s="89">
        <f aca="true" t="shared" si="115" ref="S563:S572">+R563+P563+O563+M563+L563+J563</f>
        <v>275.76</v>
      </c>
    </row>
    <row r="564" spans="1:19" ht="12.75" outlineLevel="2">
      <c r="A564" s="88" t="s">
        <v>639</v>
      </c>
      <c r="B564" s="88" t="s">
        <v>618</v>
      </c>
      <c r="C564" s="88" t="s">
        <v>620</v>
      </c>
      <c r="D564" s="88" t="s">
        <v>640</v>
      </c>
      <c r="E564" s="88" t="s">
        <v>123</v>
      </c>
      <c r="F564" s="88" t="s">
        <v>641</v>
      </c>
      <c r="G564" s="88" t="s">
        <v>8</v>
      </c>
      <c r="H564" s="88" t="s">
        <v>18</v>
      </c>
      <c r="I564" s="2">
        <v>203</v>
      </c>
      <c r="J564" s="89">
        <v>72.335</v>
      </c>
      <c r="K564" s="1">
        <v>0.06</v>
      </c>
      <c r="L564" s="89">
        <v>12.18</v>
      </c>
      <c r="M564" s="89"/>
      <c r="N564" s="1"/>
      <c r="O564" s="89"/>
      <c r="P564" s="89"/>
      <c r="Q564" s="1"/>
      <c r="R564" s="89"/>
      <c r="S564" s="89">
        <f t="shared" si="115"/>
        <v>84.51499999999999</v>
      </c>
    </row>
    <row r="565" spans="1:19" ht="12.75" outlineLevel="2">
      <c r="A565" s="88" t="s">
        <v>639</v>
      </c>
      <c r="B565" s="88" t="s">
        <v>618</v>
      </c>
      <c r="C565" s="88" t="s">
        <v>620</v>
      </c>
      <c r="D565" s="88" t="s">
        <v>640</v>
      </c>
      <c r="E565" s="88" t="s">
        <v>123</v>
      </c>
      <c r="F565" s="88" t="s">
        <v>641</v>
      </c>
      <c r="G565" s="88" t="s">
        <v>8</v>
      </c>
      <c r="H565" s="88" t="s">
        <v>19</v>
      </c>
      <c r="I565" s="2">
        <v>3811</v>
      </c>
      <c r="J565" s="89">
        <v>975.0570000000001</v>
      </c>
      <c r="K565" s="1">
        <v>0.06</v>
      </c>
      <c r="L565" s="89">
        <v>228.66</v>
      </c>
      <c r="M565" s="89"/>
      <c r="N565" s="1"/>
      <c r="O565" s="89"/>
      <c r="P565" s="89"/>
      <c r="Q565" s="1"/>
      <c r="R565" s="89"/>
      <c r="S565" s="89">
        <f t="shared" si="115"/>
        <v>1203.717</v>
      </c>
    </row>
    <row r="566" spans="1:19" ht="12.75" outlineLevel="2">
      <c r="A566" s="88" t="s">
        <v>639</v>
      </c>
      <c r="B566" s="88" t="s">
        <v>618</v>
      </c>
      <c r="C566" s="88" t="s">
        <v>620</v>
      </c>
      <c r="D566" s="88" t="s">
        <v>640</v>
      </c>
      <c r="E566" s="88" t="s">
        <v>123</v>
      </c>
      <c r="F566" s="88" t="s">
        <v>641</v>
      </c>
      <c r="G566" s="88" t="s">
        <v>8</v>
      </c>
      <c r="H566" s="88" t="s">
        <v>31</v>
      </c>
      <c r="I566" s="2">
        <v>1868</v>
      </c>
      <c r="J566" s="89">
        <v>598.004</v>
      </c>
      <c r="K566" s="1">
        <v>0.1</v>
      </c>
      <c r="L566" s="89">
        <v>186.8</v>
      </c>
      <c r="M566" s="89"/>
      <c r="N566" s="1"/>
      <c r="O566" s="89"/>
      <c r="P566" s="89"/>
      <c r="Q566" s="1"/>
      <c r="R566" s="89"/>
      <c r="S566" s="89">
        <f t="shared" si="115"/>
        <v>784.8040000000001</v>
      </c>
    </row>
    <row r="567" spans="1:19" ht="12.75" outlineLevel="2">
      <c r="A567" s="88" t="s">
        <v>639</v>
      </c>
      <c r="B567" s="88" t="s">
        <v>618</v>
      </c>
      <c r="C567" s="88" t="s">
        <v>620</v>
      </c>
      <c r="D567" s="88" t="s">
        <v>640</v>
      </c>
      <c r="E567" s="88" t="s">
        <v>123</v>
      </c>
      <c r="F567" s="88" t="s">
        <v>641</v>
      </c>
      <c r="G567" s="88" t="s">
        <v>8</v>
      </c>
      <c r="H567" s="88" t="s">
        <v>54</v>
      </c>
      <c r="I567" s="2">
        <v>3141</v>
      </c>
      <c r="J567" s="89">
        <v>768.54</v>
      </c>
      <c r="K567" s="1">
        <v>0.06</v>
      </c>
      <c r="L567" s="89">
        <v>188.46</v>
      </c>
      <c r="M567" s="89"/>
      <c r="N567" s="1"/>
      <c r="O567" s="89"/>
      <c r="P567" s="89"/>
      <c r="Q567" s="1"/>
      <c r="R567" s="89"/>
      <c r="S567" s="89">
        <f t="shared" si="115"/>
        <v>957</v>
      </c>
    </row>
    <row r="568" spans="1:19" ht="12.75" outlineLevel="2">
      <c r="A568" s="88" t="s">
        <v>639</v>
      </c>
      <c r="B568" s="88" t="s">
        <v>618</v>
      </c>
      <c r="C568" s="88" t="s">
        <v>620</v>
      </c>
      <c r="D568" s="88" t="s">
        <v>640</v>
      </c>
      <c r="E568" s="88" t="s">
        <v>123</v>
      </c>
      <c r="F568" s="88" t="s">
        <v>641</v>
      </c>
      <c r="G568" s="88" t="s">
        <v>8</v>
      </c>
      <c r="H568" s="88" t="s">
        <v>21</v>
      </c>
      <c r="I568" s="2">
        <v>10723</v>
      </c>
      <c r="J568" s="89">
        <v>3182.031</v>
      </c>
      <c r="K568" s="1">
        <v>0.1</v>
      </c>
      <c r="L568" s="89">
        <v>1072.3</v>
      </c>
      <c r="M568" s="89"/>
      <c r="N568" s="1"/>
      <c r="O568" s="89"/>
      <c r="P568" s="89"/>
      <c r="Q568" s="1"/>
      <c r="R568" s="89"/>
      <c r="S568" s="89">
        <f t="shared" si="115"/>
        <v>4254.331</v>
      </c>
    </row>
    <row r="569" spans="1:19" ht="12.75" outlineLevel="2">
      <c r="A569" s="88" t="s">
        <v>639</v>
      </c>
      <c r="B569" s="88" t="s">
        <v>618</v>
      </c>
      <c r="C569" s="88" t="s">
        <v>620</v>
      </c>
      <c r="D569" s="88" t="s">
        <v>640</v>
      </c>
      <c r="E569" s="88" t="s">
        <v>123</v>
      </c>
      <c r="F569" s="88" t="s">
        <v>641</v>
      </c>
      <c r="G569" s="88" t="s">
        <v>8</v>
      </c>
      <c r="H569" s="88" t="s">
        <v>61</v>
      </c>
      <c r="I569" s="2">
        <v>19</v>
      </c>
      <c r="J569" s="89">
        <v>5.567</v>
      </c>
      <c r="K569" s="1">
        <v>0.06</v>
      </c>
      <c r="L569" s="89">
        <v>1.14</v>
      </c>
      <c r="M569" s="89"/>
      <c r="N569" s="1"/>
      <c r="O569" s="89"/>
      <c r="P569" s="89"/>
      <c r="Q569" s="1"/>
      <c r="R569" s="89"/>
      <c r="S569" s="89">
        <f t="shared" si="115"/>
        <v>6.707</v>
      </c>
    </row>
    <row r="570" spans="1:19" ht="12.75" outlineLevel="2">
      <c r="A570" s="88" t="s">
        <v>639</v>
      </c>
      <c r="B570" s="88" t="s">
        <v>618</v>
      </c>
      <c r="C570" s="88" t="s">
        <v>620</v>
      </c>
      <c r="D570" s="88" t="s">
        <v>640</v>
      </c>
      <c r="E570" s="88" t="s">
        <v>123</v>
      </c>
      <c r="F570" s="88" t="s">
        <v>641</v>
      </c>
      <c r="G570" s="88" t="s">
        <v>22</v>
      </c>
      <c r="H570" s="88" t="s">
        <v>23</v>
      </c>
      <c r="I570" s="90"/>
      <c r="J570" s="89"/>
      <c r="L570" s="89"/>
      <c r="M570" s="89"/>
      <c r="N570" s="1"/>
      <c r="O570" s="89"/>
      <c r="P570" s="89">
        <v>180</v>
      </c>
      <c r="Q570" s="1"/>
      <c r="R570" s="89"/>
      <c r="S570" s="89">
        <f t="shared" si="115"/>
        <v>180</v>
      </c>
    </row>
    <row r="571" spans="1:19" ht="12.75" outlineLevel="2">
      <c r="A571" s="88" t="s">
        <v>639</v>
      </c>
      <c r="B571" s="88" t="s">
        <v>618</v>
      </c>
      <c r="C571" s="88" t="s">
        <v>620</v>
      </c>
      <c r="D571" s="88" t="s">
        <v>640</v>
      </c>
      <c r="E571" s="88" t="s">
        <v>123</v>
      </c>
      <c r="F571" s="88" t="s">
        <v>641</v>
      </c>
      <c r="G571" s="88" t="s">
        <v>22</v>
      </c>
      <c r="H571" s="88" t="s">
        <v>62</v>
      </c>
      <c r="I571" s="2"/>
      <c r="J571" s="89"/>
      <c r="K571" s="1"/>
      <c r="L571" s="89"/>
      <c r="M571" s="89"/>
      <c r="N571" s="1">
        <v>0.25</v>
      </c>
      <c r="O571" s="89">
        <f>+$O$1*N571</f>
        <v>18</v>
      </c>
      <c r="P571" s="89"/>
      <c r="Q571" s="1"/>
      <c r="R571" s="89"/>
      <c r="S571" s="89">
        <f t="shared" si="115"/>
        <v>18</v>
      </c>
    </row>
    <row r="572" spans="1:20" ht="12.75" outlineLevel="2">
      <c r="A572" s="88" t="s">
        <v>639</v>
      </c>
      <c r="B572" s="88" t="s">
        <v>618</v>
      </c>
      <c r="C572" s="88" t="s">
        <v>620</v>
      </c>
      <c r="D572" s="88" t="s">
        <v>640</v>
      </c>
      <c r="E572" s="88" t="s">
        <v>123</v>
      </c>
      <c r="F572" s="88" t="s">
        <v>641</v>
      </c>
      <c r="G572" s="88" t="s">
        <v>22</v>
      </c>
      <c r="H572" s="88" t="s">
        <v>24</v>
      </c>
      <c r="I572" s="2"/>
      <c r="J572" s="89"/>
      <c r="K572" s="1"/>
      <c r="L572" s="89"/>
      <c r="M572" s="89"/>
      <c r="N572" s="1"/>
      <c r="O572" s="89"/>
      <c r="P572" s="89"/>
      <c r="Q572" s="1">
        <v>0.3</v>
      </c>
      <c r="R572" s="89">
        <f>+$R$1*Q572</f>
        <v>940.5</v>
      </c>
      <c r="S572" s="89">
        <f t="shared" si="115"/>
        <v>940.5</v>
      </c>
      <c r="T572" s="88" t="s">
        <v>570</v>
      </c>
    </row>
    <row r="573" spans="1:19" ht="12.75" outlineLevel="1">
      <c r="A573" s="114" t="s">
        <v>1109</v>
      </c>
      <c r="B573" s="115"/>
      <c r="C573" s="115"/>
      <c r="D573" s="115"/>
      <c r="E573" s="115"/>
      <c r="F573" s="115"/>
      <c r="G573" s="115"/>
      <c r="H573" s="115"/>
      <c r="I573" s="116">
        <f>SUBTOTAL(9,I563:I572)</f>
        <v>20621</v>
      </c>
      <c r="J573" s="104">
        <f>SUBTOTAL(9,J563:J572)</f>
        <v>5825.934</v>
      </c>
      <c r="K573" s="103"/>
      <c r="L573" s="104">
        <f aca="true" t="shared" si="116" ref="L573:S573">SUBTOTAL(9,L563:L572)</f>
        <v>1740.9</v>
      </c>
      <c r="M573" s="104">
        <f t="shared" si="116"/>
        <v>0</v>
      </c>
      <c r="N573" s="103">
        <f t="shared" si="116"/>
        <v>0.25</v>
      </c>
      <c r="O573" s="104">
        <f t="shared" si="116"/>
        <v>18</v>
      </c>
      <c r="P573" s="104">
        <f t="shared" si="116"/>
        <v>180</v>
      </c>
      <c r="Q573" s="103">
        <f t="shared" si="116"/>
        <v>0.3</v>
      </c>
      <c r="R573" s="104">
        <f t="shared" si="116"/>
        <v>940.5</v>
      </c>
      <c r="S573" s="104">
        <f t="shared" si="116"/>
        <v>8705.334</v>
      </c>
    </row>
    <row r="574" spans="1:19" ht="12.75" outlineLevel="2">
      <c r="A574" s="88" t="s">
        <v>726</v>
      </c>
      <c r="B574" s="88" t="s">
        <v>618</v>
      </c>
      <c r="C574" s="88" t="s">
        <v>620</v>
      </c>
      <c r="D574" s="88" t="s">
        <v>727</v>
      </c>
      <c r="E574" s="88" t="s">
        <v>123</v>
      </c>
      <c r="F574" s="88" t="s">
        <v>728</v>
      </c>
      <c r="G574" s="88" t="s">
        <v>8</v>
      </c>
      <c r="H574" s="88" t="s">
        <v>28</v>
      </c>
      <c r="I574" s="2">
        <v>5</v>
      </c>
      <c r="J574" s="89">
        <v>7.06</v>
      </c>
      <c r="K574" s="1">
        <v>0.06</v>
      </c>
      <c r="L574" s="89">
        <v>0.3</v>
      </c>
      <c r="M574" s="89"/>
      <c r="N574" s="1"/>
      <c r="O574" s="89"/>
      <c r="P574" s="89"/>
      <c r="Q574" s="1"/>
      <c r="R574" s="89"/>
      <c r="S574" s="89">
        <f aca="true" t="shared" si="117" ref="S574:S581">+R574+P574+O574+M574+L574+J574</f>
        <v>7.359999999999999</v>
      </c>
    </row>
    <row r="575" spans="1:19" ht="12.75" outlineLevel="2">
      <c r="A575" s="88" t="s">
        <v>726</v>
      </c>
      <c r="B575" s="88" t="s">
        <v>618</v>
      </c>
      <c r="C575" s="88" t="s">
        <v>620</v>
      </c>
      <c r="D575" s="88" t="s">
        <v>727</v>
      </c>
      <c r="E575" s="88" t="s">
        <v>123</v>
      </c>
      <c r="F575" s="88" t="s">
        <v>728</v>
      </c>
      <c r="G575" s="88" t="s">
        <v>8</v>
      </c>
      <c r="H575" s="88" t="s">
        <v>16</v>
      </c>
      <c r="I575" s="2">
        <v>1</v>
      </c>
      <c r="J575" s="89">
        <v>0.41</v>
      </c>
      <c r="K575" s="1">
        <v>0.06</v>
      </c>
      <c r="L575" s="89">
        <v>0.06</v>
      </c>
      <c r="M575" s="89"/>
      <c r="N575" s="1"/>
      <c r="O575" s="89"/>
      <c r="P575" s="89"/>
      <c r="Q575" s="1"/>
      <c r="R575" s="89"/>
      <c r="S575" s="89">
        <f t="shared" si="117"/>
        <v>0.47</v>
      </c>
    </row>
    <row r="576" spans="1:19" ht="12.75" outlineLevel="2">
      <c r="A576" s="88" t="s">
        <v>726</v>
      </c>
      <c r="B576" s="88" t="s">
        <v>618</v>
      </c>
      <c r="C576" s="88" t="s">
        <v>620</v>
      </c>
      <c r="D576" s="88" t="s">
        <v>727</v>
      </c>
      <c r="E576" s="88" t="s">
        <v>123</v>
      </c>
      <c r="F576" s="88" t="s">
        <v>728</v>
      </c>
      <c r="G576" s="88" t="s">
        <v>8</v>
      </c>
      <c r="H576" s="88" t="s">
        <v>18</v>
      </c>
      <c r="I576" s="2">
        <v>2</v>
      </c>
      <c r="J576" s="89">
        <v>0.78</v>
      </c>
      <c r="K576" s="1">
        <v>0.06</v>
      </c>
      <c r="L576" s="89">
        <v>0.12</v>
      </c>
      <c r="M576" s="89"/>
      <c r="N576" s="1"/>
      <c r="O576" s="89"/>
      <c r="P576" s="89"/>
      <c r="Q576" s="1"/>
      <c r="R576" s="89"/>
      <c r="S576" s="89">
        <f t="shared" si="117"/>
        <v>0.9</v>
      </c>
    </row>
    <row r="577" spans="1:19" ht="12.75" outlineLevel="2">
      <c r="A577" s="88" t="s">
        <v>726</v>
      </c>
      <c r="B577" s="88" t="s">
        <v>618</v>
      </c>
      <c r="C577" s="88" t="s">
        <v>620</v>
      </c>
      <c r="D577" s="88" t="s">
        <v>727</v>
      </c>
      <c r="E577" s="88" t="s">
        <v>123</v>
      </c>
      <c r="F577" s="88" t="s">
        <v>728</v>
      </c>
      <c r="G577" s="88" t="s">
        <v>8</v>
      </c>
      <c r="H577" s="88" t="s">
        <v>19</v>
      </c>
      <c r="I577" s="2">
        <v>293</v>
      </c>
      <c r="J577" s="89">
        <v>78.6</v>
      </c>
      <c r="K577" s="1">
        <v>0.06</v>
      </c>
      <c r="L577" s="89">
        <v>17.58</v>
      </c>
      <c r="M577" s="89"/>
      <c r="N577" s="1"/>
      <c r="O577" s="89"/>
      <c r="P577" s="89"/>
      <c r="Q577" s="1"/>
      <c r="R577" s="89"/>
      <c r="S577" s="89">
        <f t="shared" si="117"/>
        <v>96.17999999999999</v>
      </c>
    </row>
    <row r="578" spans="1:19" ht="12.75" outlineLevel="2">
      <c r="A578" s="88" t="s">
        <v>726</v>
      </c>
      <c r="B578" s="88" t="s">
        <v>618</v>
      </c>
      <c r="C578" s="88" t="s">
        <v>620</v>
      </c>
      <c r="D578" s="88" t="s">
        <v>727</v>
      </c>
      <c r="E578" s="88" t="s">
        <v>123</v>
      </c>
      <c r="F578" s="88" t="s">
        <v>728</v>
      </c>
      <c r="G578" s="88" t="s">
        <v>8</v>
      </c>
      <c r="H578" s="88" t="s">
        <v>53</v>
      </c>
      <c r="I578" s="2">
        <v>53</v>
      </c>
      <c r="J578" s="89">
        <v>12.72</v>
      </c>
      <c r="K578" s="1">
        <v>0.06</v>
      </c>
      <c r="L578" s="89">
        <v>3.18</v>
      </c>
      <c r="M578" s="89"/>
      <c r="N578" s="1"/>
      <c r="O578" s="89"/>
      <c r="P578" s="89"/>
      <c r="Q578" s="1"/>
      <c r="R578" s="89"/>
      <c r="S578" s="89">
        <f t="shared" si="117"/>
        <v>15.9</v>
      </c>
    </row>
    <row r="579" spans="1:19" ht="12.75" outlineLevel="2">
      <c r="A579" s="88" t="s">
        <v>726</v>
      </c>
      <c r="B579" s="88" t="s">
        <v>618</v>
      </c>
      <c r="C579" s="88" t="s">
        <v>620</v>
      </c>
      <c r="D579" s="88" t="s">
        <v>727</v>
      </c>
      <c r="E579" s="88" t="s">
        <v>123</v>
      </c>
      <c r="F579" s="88" t="s">
        <v>728</v>
      </c>
      <c r="G579" s="88" t="s">
        <v>8</v>
      </c>
      <c r="H579" s="88" t="s">
        <v>21</v>
      </c>
      <c r="I579" s="2">
        <v>7</v>
      </c>
      <c r="J579" s="89">
        <v>2.051</v>
      </c>
      <c r="K579" s="1">
        <v>0.1</v>
      </c>
      <c r="L579" s="89">
        <v>0.7</v>
      </c>
      <c r="M579" s="89"/>
      <c r="N579" s="1"/>
      <c r="O579" s="89"/>
      <c r="P579" s="89"/>
      <c r="Q579" s="1"/>
      <c r="R579" s="89"/>
      <c r="S579" s="89">
        <f t="shared" si="117"/>
        <v>2.7510000000000003</v>
      </c>
    </row>
    <row r="580" spans="1:19" ht="12.75" outlineLevel="2">
      <c r="A580" s="88" t="s">
        <v>726</v>
      </c>
      <c r="B580" s="88" t="s">
        <v>618</v>
      </c>
      <c r="C580" s="88" t="s">
        <v>620</v>
      </c>
      <c r="D580" s="88" t="s">
        <v>727</v>
      </c>
      <c r="E580" s="88" t="s">
        <v>123</v>
      </c>
      <c r="F580" s="88" t="s">
        <v>728</v>
      </c>
      <c r="G580" s="88" t="s">
        <v>22</v>
      </c>
      <c r="H580" s="88" t="s">
        <v>23</v>
      </c>
      <c r="I580" s="90"/>
      <c r="J580" s="89"/>
      <c r="L580" s="89"/>
      <c r="M580" s="89"/>
      <c r="N580" s="1"/>
      <c r="O580" s="89"/>
      <c r="P580" s="89">
        <v>150</v>
      </c>
      <c r="Q580" s="1"/>
      <c r="R580" s="89"/>
      <c r="S580" s="89">
        <f t="shared" si="117"/>
        <v>150</v>
      </c>
    </row>
    <row r="581" spans="1:21" ht="12.75" outlineLevel="2">
      <c r="A581" s="88" t="s">
        <v>726</v>
      </c>
      <c r="B581" s="88" t="s">
        <v>618</v>
      </c>
      <c r="C581" s="88" t="s">
        <v>620</v>
      </c>
      <c r="D581" s="88" t="s">
        <v>727</v>
      </c>
      <c r="E581" s="88" t="s">
        <v>123</v>
      </c>
      <c r="F581" s="88" t="s">
        <v>728</v>
      </c>
      <c r="G581" s="88" t="s">
        <v>22</v>
      </c>
      <c r="H581" s="88" t="s">
        <v>24</v>
      </c>
      <c r="I581" s="2"/>
      <c r="J581" s="89"/>
      <c r="K581" s="1"/>
      <c r="L581" s="89"/>
      <c r="M581" s="89"/>
      <c r="N581" s="1"/>
      <c r="O581" s="89"/>
      <c r="P581" s="89"/>
      <c r="Q581" s="1">
        <v>0.6</v>
      </c>
      <c r="R581" s="89">
        <f>+$R$1*Q581</f>
        <v>1881</v>
      </c>
      <c r="S581" s="89">
        <f t="shared" si="117"/>
        <v>1881</v>
      </c>
      <c r="T581" s="88" t="s">
        <v>632</v>
      </c>
      <c r="U581" s="88" t="s">
        <v>633</v>
      </c>
    </row>
    <row r="582" spans="1:19" ht="12.75" outlineLevel="1">
      <c r="A582" s="114" t="s">
        <v>1138</v>
      </c>
      <c r="B582" s="115"/>
      <c r="C582" s="115"/>
      <c r="D582" s="115"/>
      <c r="E582" s="115"/>
      <c r="F582" s="115"/>
      <c r="G582" s="115"/>
      <c r="H582" s="115"/>
      <c r="I582" s="116">
        <f>SUBTOTAL(9,I574:I581)</f>
        <v>361</v>
      </c>
      <c r="J582" s="104">
        <f>SUBTOTAL(9,J574:J581)</f>
        <v>101.621</v>
      </c>
      <c r="K582" s="103"/>
      <c r="L582" s="104">
        <f aca="true" t="shared" si="118" ref="L582:S582">SUBTOTAL(9,L574:L581)</f>
        <v>21.939999999999998</v>
      </c>
      <c r="M582" s="104">
        <f t="shared" si="118"/>
        <v>0</v>
      </c>
      <c r="N582" s="103">
        <f t="shared" si="118"/>
        <v>0</v>
      </c>
      <c r="O582" s="104">
        <f t="shared" si="118"/>
        <v>0</v>
      </c>
      <c r="P582" s="104">
        <f t="shared" si="118"/>
        <v>150</v>
      </c>
      <c r="Q582" s="103">
        <f t="shared" si="118"/>
        <v>0.6</v>
      </c>
      <c r="R582" s="104">
        <f t="shared" si="118"/>
        <v>1881</v>
      </c>
      <c r="S582" s="104">
        <f t="shared" si="118"/>
        <v>2154.561</v>
      </c>
    </row>
    <row r="583" spans="1:19" ht="12.75" outlineLevel="2">
      <c r="A583" s="88" t="s">
        <v>759</v>
      </c>
      <c r="B583" s="88" t="s">
        <v>618</v>
      </c>
      <c r="C583" s="88" t="s">
        <v>620</v>
      </c>
      <c r="D583" s="88" t="s">
        <v>760</v>
      </c>
      <c r="E583" s="88" t="s">
        <v>123</v>
      </c>
      <c r="F583" s="88" t="s">
        <v>761</v>
      </c>
      <c r="G583" s="88" t="s">
        <v>8</v>
      </c>
      <c r="H583" s="88" t="s">
        <v>28</v>
      </c>
      <c r="I583" s="2">
        <v>27</v>
      </c>
      <c r="J583" s="89">
        <v>28.68</v>
      </c>
      <c r="K583" s="1">
        <v>0.06</v>
      </c>
      <c r="L583" s="89">
        <v>1.62</v>
      </c>
      <c r="M583" s="89"/>
      <c r="N583" s="1"/>
      <c r="O583" s="89"/>
      <c r="P583" s="89"/>
      <c r="Q583" s="1"/>
      <c r="R583" s="89"/>
      <c r="S583" s="89">
        <f aca="true" t="shared" si="119" ref="S583:S595">+R583+P583+O583+M583+L583+J583</f>
        <v>30.3</v>
      </c>
    </row>
    <row r="584" spans="1:19" ht="12.75" outlineLevel="2">
      <c r="A584" s="88" t="s">
        <v>759</v>
      </c>
      <c r="B584" s="88" t="s">
        <v>618</v>
      </c>
      <c r="C584" s="88" t="s">
        <v>620</v>
      </c>
      <c r="D584" s="88" t="s">
        <v>760</v>
      </c>
      <c r="E584" s="88" t="s">
        <v>123</v>
      </c>
      <c r="F584" s="88" t="s">
        <v>761</v>
      </c>
      <c r="G584" s="88" t="s">
        <v>8</v>
      </c>
      <c r="H584" s="88" t="s">
        <v>16</v>
      </c>
      <c r="I584" s="2">
        <v>385</v>
      </c>
      <c r="J584" s="89">
        <v>178.11</v>
      </c>
      <c r="K584" s="1">
        <v>0.06</v>
      </c>
      <c r="L584" s="89">
        <v>23.1</v>
      </c>
      <c r="M584" s="89"/>
      <c r="N584" s="1"/>
      <c r="O584" s="89"/>
      <c r="P584" s="89"/>
      <c r="Q584" s="1"/>
      <c r="R584" s="89"/>
      <c r="S584" s="89">
        <f t="shared" si="119"/>
        <v>201.21</v>
      </c>
    </row>
    <row r="585" spans="1:19" ht="12.75" outlineLevel="2">
      <c r="A585" s="88" t="s">
        <v>759</v>
      </c>
      <c r="B585" s="88" t="s">
        <v>618</v>
      </c>
      <c r="C585" s="88" t="s">
        <v>620</v>
      </c>
      <c r="D585" s="88" t="s">
        <v>760</v>
      </c>
      <c r="E585" s="88" t="s">
        <v>123</v>
      </c>
      <c r="F585" s="88" t="s">
        <v>761</v>
      </c>
      <c r="G585" s="88" t="s">
        <v>8</v>
      </c>
      <c r="H585" s="88" t="s">
        <v>18</v>
      </c>
      <c r="I585" s="2">
        <v>300</v>
      </c>
      <c r="J585" s="89">
        <v>159.09</v>
      </c>
      <c r="K585" s="1">
        <v>0.06</v>
      </c>
      <c r="L585" s="89">
        <v>18</v>
      </c>
      <c r="M585" s="89"/>
      <c r="N585" s="1"/>
      <c r="O585" s="89"/>
      <c r="P585" s="89"/>
      <c r="Q585" s="1"/>
      <c r="R585" s="89"/>
      <c r="S585" s="89">
        <f t="shared" si="119"/>
        <v>177.09</v>
      </c>
    </row>
    <row r="586" spans="1:19" ht="12.75" outlineLevel="2">
      <c r="A586" s="88" t="s">
        <v>759</v>
      </c>
      <c r="B586" s="88" t="s">
        <v>618</v>
      </c>
      <c r="C586" s="88" t="s">
        <v>620</v>
      </c>
      <c r="D586" s="88" t="s">
        <v>760</v>
      </c>
      <c r="E586" s="88" t="s">
        <v>123</v>
      </c>
      <c r="F586" s="88" t="s">
        <v>761</v>
      </c>
      <c r="G586" s="88" t="s">
        <v>8</v>
      </c>
      <c r="H586" s="88" t="s">
        <v>19</v>
      </c>
      <c r="I586" s="2">
        <v>2719</v>
      </c>
      <c r="J586" s="89">
        <v>1576.007</v>
      </c>
      <c r="K586" s="1">
        <v>0.06</v>
      </c>
      <c r="L586" s="89">
        <v>163.14</v>
      </c>
      <c r="M586" s="89"/>
      <c r="N586" s="1"/>
      <c r="O586" s="89"/>
      <c r="P586" s="89"/>
      <c r="Q586" s="1"/>
      <c r="R586" s="89"/>
      <c r="S586" s="89">
        <f t="shared" si="119"/>
        <v>1739.147</v>
      </c>
    </row>
    <row r="587" spans="1:19" ht="12.75" outlineLevel="2">
      <c r="A587" s="88" t="s">
        <v>759</v>
      </c>
      <c r="B587" s="88" t="s">
        <v>618</v>
      </c>
      <c r="C587" s="88" t="s">
        <v>620</v>
      </c>
      <c r="D587" s="88" t="s">
        <v>760</v>
      </c>
      <c r="E587" s="88" t="s">
        <v>123</v>
      </c>
      <c r="F587" s="88" t="s">
        <v>761</v>
      </c>
      <c r="G587" s="88" t="s">
        <v>8</v>
      </c>
      <c r="H587" s="88" t="s">
        <v>29</v>
      </c>
      <c r="I587" s="2">
        <v>11</v>
      </c>
      <c r="J587" s="89">
        <v>12.79</v>
      </c>
      <c r="K587" s="1">
        <v>0.06</v>
      </c>
      <c r="L587" s="89">
        <v>0.66</v>
      </c>
      <c r="M587" s="89"/>
      <c r="N587" s="1"/>
      <c r="O587" s="89"/>
      <c r="P587" s="89"/>
      <c r="Q587" s="1"/>
      <c r="R587" s="89"/>
      <c r="S587" s="89">
        <f t="shared" si="119"/>
        <v>13.45</v>
      </c>
    </row>
    <row r="588" spans="1:19" ht="12.75" outlineLevel="2">
      <c r="A588" s="88" t="s">
        <v>759</v>
      </c>
      <c r="B588" s="88" t="s">
        <v>618</v>
      </c>
      <c r="C588" s="88" t="s">
        <v>620</v>
      </c>
      <c r="D588" s="88" t="s">
        <v>760</v>
      </c>
      <c r="E588" s="88" t="s">
        <v>123</v>
      </c>
      <c r="F588" s="88" t="s">
        <v>761</v>
      </c>
      <c r="G588" s="88" t="s">
        <v>8</v>
      </c>
      <c r="H588" s="88" t="s">
        <v>31</v>
      </c>
      <c r="I588" s="2">
        <v>36</v>
      </c>
      <c r="J588" s="89">
        <v>30.946000000000005</v>
      </c>
      <c r="K588" s="1">
        <v>0.1</v>
      </c>
      <c r="L588" s="89">
        <v>3.6</v>
      </c>
      <c r="M588" s="89"/>
      <c r="N588" s="1"/>
      <c r="O588" s="89"/>
      <c r="P588" s="89"/>
      <c r="Q588" s="1"/>
      <c r="R588" s="89"/>
      <c r="S588" s="89">
        <f t="shared" si="119"/>
        <v>34.54600000000001</v>
      </c>
    </row>
    <row r="589" spans="1:19" ht="12.75" outlineLevel="2">
      <c r="A589" s="88" t="s">
        <v>759</v>
      </c>
      <c r="B589" s="88" t="s">
        <v>618</v>
      </c>
      <c r="C589" s="88" t="s">
        <v>620</v>
      </c>
      <c r="D589" s="88" t="s">
        <v>760</v>
      </c>
      <c r="E589" s="88" t="s">
        <v>123</v>
      </c>
      <c r="F589" s="88" t="s">
        <v>761</v>
      </c>
      <c r="G589" s="88" t="s">
        <v>8</v>
      </c>
      <c r="H589" s="88" t="s">
        <v>52</v>
      </c>
      <c r="I589" s="2">
        <v>1</v>
      </c>
      <c r="J589" s="89">
        <v>0.39</v>
      </c>
      <c r="K589" s="1">
        <v>0.06</v>
      </c>
      <c r="L589" s="89">
        <v>0.06</v>
      </c>
      <c r="M589" s="89"/>
      <c r="N589" s="1"/>
      <c r="O589" s="89"/>
      <c r="P589" s="89"/>
      <c r="Q589" s="1"/>
      <c r="R589" s="89"/>
      <c r="S589" s="89">
        <f t="shared" si="119"/>
        <v>0.45</v>
      </c>
    </row>
    <row r="590" spans="1:19" ht="12.75" outlineLevel="2">
      <c r="A590" s="88" t="s">
        <v>759</v>
      </c>
      <c r="B590" s="88" t="s">
        <v>618</v>
      </c>
      <c r="C590" s="88" t="s">
        <v>620</v>
      </c>
      <c r="D590" s="88" t="s">
        <v>760</v>
      </c>
      <c r="E590" s="88" t="s">
        <v>123</v>
      </c>
      <c r="F590" s="88" t="s">
        <v>761</v>
      </c>
      <c r="G590" s="88" t="s">
        <v>8</v>
      </c>
      <c r="H590" s="88" t="s">
        <v>21</v>
      </c>
      <c r="I590" s="2">
        <v>436</v>
      </c>
      <c r="J590" s="89">
        <v>130.73700000000002</v>
      </c>
      <c r="K590" s="1">
        <v>0.1</v>
      </c>
      <c r="L590" s="89">
        <v>43.6</v>
      </c>
      <c r="M590" s="89"/>
      <c r="N590" s="1"/>
      <c r="O590" s="89"/>
      <c r="P590" s="89"/>
      <c r="Q590" s="1"/>
      <c r="R590" s="89"/>
      <c r="S590" s="89">
        <f t="shared" si="119"/>
        <v>174.33700000000002</v>
      </c>
    </row>
    <row r="591" spans="1:19" ht="12.75" outlineLevel="2">
      <c r="A591" s="88" t="s">
        <v>759</v>
      </c>
      <c r="B591" s="88" t="s">
        <v>618</v>
      </c>
      <c r="C591" s="88" t="s">
        <v>620</v>
      </c>
      <c r="D591" s="88" t="s">
        <v>760</v>
      </c>
      <c r="E591" s="88" t="s">
        <v>123</v>
      </c>
      <c r="F591" s="88" t="s">
        <v>761</v>
      </c>
      <c r="G591" s="88" t="s">
        <v>8</v>
      </c>
      <c r="H591" s="88" t="s">
        <v>61</v>
      </c>
      <c r="I591" s="2">
        <v>2</v>
      </c>
      <c r="J591" s="89">
        <v>0.586</v>
      </c>
      <c r="K591" s="1">
        <v>0.06</v>
      </c>
      <c r="L591" s="89">
        <v>0.12</v>
      </c>
      <c r="M591" s="89"/>
      <c r="N591" s="1"/>
      <c r="O591" s="89"/>
      <c r="P591" s="89"/>
      <c r="Q591" s="1"/>
      <c r="R591" s="89"/>
      <c r="S591" s="89">
        <f t="shared" si="119"/>
        <v>0.706</v>
      </c>
    </row>
    <row r="592" spans="1:19" ht="12.75" outlineLevel="2">
      <c r="A592" s="88" t="s">
        <v>759</v>
      </c>
      <c r="B592" s="88" t="s">
        <v>618</v>
      </c>
      <c r="C592" s="88" t="s">
        <v>620</v>
      </c>
      <c r="D592" s="88" t="s">
        <v>760</v>
      </c>
      <c r="E592" s="88" t="s">
        <v>123</v>
      </c>
      <c r="F592" s="88" t="s">
        <v>761</v>
      </c>
      <c r="G592" s="88" t="s">
        <v>8</v>
      </c>
      <c r="H592" s="88" t="s">
        <v>9</v>
      </c>
      <c r="I592" s="2">
        <v>4</v>
      </c>
      <c r="J592" s="89">
        <v>30.44</v>
      </c>
      <c r="K592" s="1"/>
      <c r="L592" s="89">
        <v>0</v>
      </c>
      <c r="M592" s="89"/>
      <c r="N592" s="1"/>
      <c r="O592" s="89"/>
      <c r="P592" s="89"/>
      <c r="Q592" s="1"/>
      <c r="R592" s="89"/>
      <c r="S592" s="89">
        <f t="shared" si="119"/>
        <v>30.44</v>
      </c>
    </row>
    <row r="593" spans="1:19" ht="12.75" outlineLevel="2">
      <c r="A593" s="88" t="s">
        <v>759</v>
      </c>
      <c r="B593" s="88" t="s">
        <v>618</v>
      </c>
      <c r="C593" s="88" t="s">
        <v>620</v>
      </c>
      <c r="D593" s="88" t="s">
        <v>760</v>
      </c>
      <c r="E593" s="88" t="s">
        <v>123</v>
      </c>
      <c r="F593" s="88" t="s">
        <v>761</v>
      </c>
      <c r="G593" s="88" t="s">
        <v>22</v>
      </c>
      <c r="H593" s="88" t="s">
        <v>23</v>
      </c>
      <c r="I593" s="90"/>
      <c r="J593" s="89"/>
      <c r="L593" s="89"/>
      <c r="M593" s="89"/>
      <c r="N593" s="1"/>
      <c r="O593" s="89"/>
      <c r="P593" s="89">
        <v>180</v>
      </c>
      <c r="Q593" s="1"/>
      <c r="R593" s="89"/>
      <c r="S593" s="89">
        <f t="shared" si="119"/>
        <v>180</v>
      </c>
    </row>
    <row r="594" spans="1:19" ht="12.75" outlineLevel="2">
      <c r="A594" s="88" t="s">
        <v>759</v>
      </c>
      <c r="B594" s="88" t="s">
        <v>618</v>
      </c>
      <c r="C594" s="88" t="s">
        <v>620</v>
      </c>
      <c r="D594" s="88" t="s">
        <v>760</v>
      </c>
      <c r="E594" s="88" t="s">
        <v>123</v>
      </c>
      <c r="F594" s="88" t="s">
        <v>761</v>
      </c>
      <c r="G594" s="88" t="s">
        <v>22</v>
      </c>
      <c r="H594" s="88" t="s">
        <v>62</v>
      </c>
      <c r="I594" s="2"/>
      <c r="J594" s="89"/>
      <c r="K594" s="1"/>
      <c r="L594" s="89"/>
      <c r="M594" s="89"/>
      <c r="N594" s="1">
        <v>2.428548387096774</v>
      </c>
      <c r="O594" s="89">
        <f>+$O$1*N594</f>
        <v>174.85548387096773</v>
      </c>
      <c r="P594" s="89"/>
      <c r="Q594" s="1"/>
      <c r="R594" s="89"/>
      <c r="S594" s="89">
        <f t="shared" si="119"/>
        <v>174.85548387096773</v>
      </c>
    </row>
    <row r="595" spans="1:21" ht="12.75" outlineLevel="2">
      <c r="A595" s="88" t="s">
        <v>759</v>
      </c>
      <c r="B595" s="88" t="s">
        <v>618</v>
      </c>
      <c r="C595" s="88" t="s">
        <v>620</v>
      </c>
      <c r="D595" s="88" t="s">
        <v>760</v>
      </c>
      <c r="E595" s="88" t="s">
        <v>123</v>
      </c>
      <c r="F595" s="88" t="s">
        <v>761</v>
      </c>
      <c r="G595" s="88" t="s">
        <v>22</v>
      </c>
      <c r="H595" s="88" t="s">
        <v>24</v>
      </c>
      <c r="I595" s="2"/>
      <c r="J595" s="89"/>
      <c r="K595" s="1"/>
      <c r="L595" s="89"/>
      <c r="M595" s="89"/>
      <c r="N595" s="1"/>
      <c r="O595" s="89"/>
      <c r="P595" s="89"/>
      <c r="Q595" s="1">
        <v>2.4</v>
      </c>
      <c r="R595" s="89">
        <f>+$R$1*Q595</f>
        <v>7524</v>
      </c>
      <c r="S595" s="89">
        <f t="shared" si="119"/>
        <v>7524</v>
      </c>
      <c r="T595" s="88" t="s">
        <v>632</v>
      </c>
      <c r="U595" s="88" t="s">
        <v>633</v>
      </c>
    </row>
    <row r="596" spans="1:19" ht="12.75" outlineLevel="1">
      <c r="A596" s="114" t="s">
        <v>1149</v>
      </c>
      <c r="B596" s="115"/>
      <c r="C596" s="115"/>
      <c r="D596" s="115"/>
      <c r="E596" s="115"/>
      <c r="F596" s="115"/>
      <c r="G596" s="115"/>
      <c r="H596" s="115"/>
      <c r="I596" s="116">
        <f>SUBTOTAL(9,I583:I595)</f>
        <v>3921</v>
      </c>
      <c r="J596" s="104">
        <f>SUBTOTAL(9,J583:J595)</f>
        <v>2147.776</v>
      </c>
      <c r="K596" s="103"/>
      <c r="L596" s="104">
        <f aca="true" t="shared" si="120" ref="L596:S596">SUBTOTAL(9,L583:L595)</f>
        <v>253.89999999999998</v>
      </c>
      <c r="M596" s="104">
        <f t="shared" si="120"/>
        <v>0</v>
      </c>
      <c r="N596" s="103">
        <f t="shared" si="120"/>
        <v>2.428548387096774</v>
      </c>
      <c r="O596" s="104">
        <f t="shared" si="120"/>
        <v>174.85548387096773</v>
      </c>
      <c r="P596" s="104">
        <f t="shared" si="120"/>
        <v>180</v>
      </c>
      <c r="Q596" s="103">
        <f t="shared" si="120"/>
        <v>2.4</v>
      </c>
      <c r="R596" s="104">
        <f t="shared" si="120"/>
        <v>7524</v>
      </c>
      <c r="S596" s="104">
        <f t="shared" si="120"/>
        <v>10280.531483870967</v>
      </c>
    </row>
    <row r="597" spans="1:19" ht="12.75" outlineLevel="2">
      <c r="A597" s="88" t="s">
        <v>629</v>
      </c>
      <c r="B597" s="88" t="s">
        <v>618</v>
      </c>
      <c r="C597" s="88" t="s">
        <v>620</v>
      </c>
      <c r="D597" s="88" t="s">
        <v>630</v>
      </c>
      <c r="E597" s="88" t="s">
        <v>123</v>
      </c>
      <c r="F597" s="88" t="s">
        <v>631</v>
      </c>
      <c r="G597" s="88" t="s">
        <v>8</v>
      </c>
      <c r="H597" s="88" t="s">
        <v>28</v>
      </c>
      <c r="I597" s="2">
        <v>2</v>
      </c>
      <c r="J597" s="89">
        <v>1.77</v>
      </c>
      <c r="K597" s="1">
        <v>0.06</v>
      </c>
      <c r="L597" s="89">
        <v>0.12</v>
      </c>
      <c r="M597" s="89"/>
      <c r="N597" s="1"/>
      <c r="O597" s="89"/>
      <c r="P597" s="89"/>
      <c r="Q597" s="1"/>
      <c r="R597" s="89"/>
      <c r="S597" s="89">
        <f aca="true" t="shared" si="121" ref="S597:S606">+R597+P597+O597+M597+L597+J597</f>
        <v>1.8900000000000001</v>
      </c>
    </row>
    <row r="598" spans="1:19" ht="12.75" outlineLevel="2">
      <c r="A598" s="88" t="s">
        <v>629</v>
      </c>
      <c r="B598" s="88" t="s">
        <v>618</v>
      </c>
      <c r="C598" s="88" t="s">
        <v>620</v>
      </c>
      <c r="D598" s="88" t="s">
        <v>630</v>
      </c>
      <c r="E598" s="88" t="s">
        <v>123</v>
      </c>
      <c r="F598" s="88" t="s">
        <v>631</v>
      </c>
      <c r="G598" s="88" t="s">
        <v>8</v>
      </c>
      <c r="H598" s="88" t="s">
        <v>16</v>
      </c>
      <c r="I598" s="2">
        <v>960</v>
      </c>
      <c r="J598" s="89">
        <v>251.29</v>
      </c>
      <c r="K598" s="1">
        <v>0.06</v>
      </c>
      <c r="L598" s="89">
        <v>57.6</v>
      </c>
      <c r="M598" s="89"/>
      <c r="N598" s="1"/>
      <c r="O598" s="89"/>
      <c r="P598" s="89"/>
      <c r="Q598" s="1"/>
      <c r="R598" s="89"/>
      <c r="S598" s="89">
        <f t="shared" si="121"/>
        <v>308.89</v>
      </c>
    </row>
    <row r="599" spans="1:19" ht="12.75" outlineLevel="2">
      <c r="A599" s="88" t="s">
        <v>629</v>
      </c>
      <c r="B599" s="88" t="s">
        <v>618</v>
      </c>
      <c r="C599" s="88" t="s">
        <v>620</v>
      </c>
      <c r="D599" s="88" t="s">
        <v>630</v>
      </c>
      <c r="E599" s="88" t="s">
        <v>123</v>
      </c>
      <c r="F599" s="88" t="s">
        <v>631</v>
      </c>
      <c r="G599" s="88" t="s">
        <v>8</v>
      </c>
      <c r="H599" s="88" t="s">
        <v>18</v>
      </c>
      <c r="I599" s="2">
        <v>265</v>
      </c>
      <c r="J599" s="89">
        <v>82.63799999999999</v>
      </c>
      <c r="K599" s="1">
        <v>0.06</v>
      </c>
      <c r="L599" s="89">
        <v>15.9</v>
      </c>
      <c r="M599" s="89"/>
      <c r="N599" s="1"/>
      <c r="O599" s="89"/>
      <c r="P599" s="89"/>
      <c r="Q599" s="1"/>
      <c r="R599" s="89"/>
      <c r="S599" s="89">
        <f t="shared" si="121"/>
        <v>98.538</v>
      </c>
    </row>
    <row r="600" spans="1:19" ht="12.75" outlineLevel="2">
      <c r="A600" s="88" t="s">
        <v>629</v>
      </c>
      <c r="B600" s="88" t="s">
        <v>618</v>
      </c>
      <c r="C600" s="88" t="s">
        <v>620</v>
      </c>
      <c r="D600" s="88" t="s">
        <v>630</v>
      </c>
      <c r="E600" s="88" t="s">
        <v>123</v>
      </c>
      <c r="F600" s="88" t="s">
        <v>631</v>
      </c>
      <c r="G600" s="88" t="s">
        <v>8</v>
      </c>
      <c r="H600" s="88" t="s">
        <v>19</v>
      </c>
      <c r="I600" s="2">
        <v>3517</v>
      </c>
      <c r="J600" s="89">
        <v>905.5310000000001</v>
      </c>
      <c r="K600" s="1">
        <v>0.06</v>
      </c>
      <c r="L600" s="89">
        <v>211.02</v>
      </c>
      <c r="M600" s="89"/>
      <c r="N600" s="1"/>
      <c r="O600" s="89"/>
      <c r="P600" s="89"/>
      <c r="Q600" s="1"/>
      <c r="R600" s="89"/>
      <c r="S600" s="89">
        <f t="shared" si="121"/>
        <v>1116.5510000000002</v>
      </c>
    </row>
    <row r="601" spans="1:19" ht="12.75" outlineLevel="2">
      <c r="A601" s="88" t="s">
        <v>629</v>
      </c>
      <c r="B601" s="88" t="s">
        <v>618</v>
      </c>
      <c r="C601" s="88" t="s">
        <v>620</v>
      </c>
      <c r="D601" s="88" t="s">
        <v>630</v>
      </c>
      <c r="E601" s="88" t="s">
        <v>123</v>
      </c>
      <c r="F601" s="88" t="s">
        <v>631</v>
      </c>
      <c r="G601" s="88" t="s">
        <v>8</v>
      </c>
      <c r="H601" s="88" t="s">
        <v>29</v>
      </c>
      <c r="I601" s="2">
        <v>1</v>
      </c>
      <c r="J601" s="89">
        <v>0.39</v>
      </c>
      <c r="K601" s="1">
        <v>0.06</v>
      </c>
      <c r="L601" s="89">
        <v>0.06</v>
      </c>
      <c r="M601" s="89"/>
      <c r="N601" s="1"/>
      <c r="O601" s="89"/>
      <c r="P601" s="89"/>
      <c r="Q601" s="1"/>
      <c r="R601" s="89"/>
      <c r="S601" s="89">
        <f t="shared" si="121"/>
        <v>0.45</v>
      </c>
    </row>
    <row r="602" spans="1:19" ht="12.75" outlineLevel="2">
      <c r="A602" s="88" t="s">
        <v>629</v>
      </c>
      <c r="B602" s="88" t="s">
        <v>618</v>
      </c>
      <c r="C602" s="88" t="s">
        <v>620</v>
      </c>
      <c r="D602" s="88" t="s">
        <v>630</v>
      </c>
      <c r="E602" s="88" t="s">
        <v>123</v>
      </c>
      <c r="F602" s="88" t="s">
        <v>631</v>
      </c>
      <c r="G602" s="88" t="s">
        <v>8</v>
      </c>
      <c r="H602" s="88" t="s">
        <v>31</v>
      </c>
      <c r="I602" s="2">
        <v>743</v>
      </c>
      <c r="J602" s="89">
        <v>217.42199999999997</v>
      </c>
      <c r="K602" s="1">
        <v>0.1</v>
      </c>
      <c r="L602" s="89">
        <v>74.3</v>
      </c>
      <c r="M602" s="89"/>
      <c r="N602" s="1"/>
      <c r="O602" s="89"/>
      <c r="P602" s="89"/>
      <c r="Q602" s="1"/>
      <c r="R602" s="89"/>
      <c r="S602" s="89">
        <f t="shared" si="121"/>
        <v>291.722</v>
      </c>
    </row>
    <row r="603" spans="1:19" ht="12.75" outlineLevel="2">
      <c r="A603" s="88" t="s">
        <v>629</v>
      </c>
      <c r="B603" s="88" t="s">
        <v>618</v>
      </c>
      <c r="C603" s="88" t="s">
        <v>620</v>
      </c>
      <c r="D603" s="88" t="s">
        <v>630</v>
      </c>
      <c r="E603" s="88" t="s">
        <v>123</v>
      </c>
      <c r="F603" s="88" t="s">
        <v>631</v>
      </c>
      <c r="G603" s="88" t="s">
        <v>8</v>
      </c>
      <c r="H603" s="88" t="s">
        <v>54</v>
      </c>
      <c r="I603" s="2">
        <v>2529</v>
      </c>
      <c r="J603" s="89">
        <v>628.32</v>
      </c>
      <c r="K603" s="1">
        <v>0.06</v>
      </c>
      <c r="L603" s="89">
        <v>151.74</v>
      </c>
      <c r="M603" s="89"/>
      <c r="N603" s="1"/>
      <c r="O603" s="89"/>
      <c r="P603" s="89"/>
      <c r="Q603" s="1"/>
      <c r="R603" s="89"/>
      <c r="S603" s="89">
        <f t="shared" si="121"/>
        <v>780.0600000000001</v>
      </c>
    </row>
    <row r="604" spans="1:19" ht="12.75" outlineLevel="2">
      <c r="A604" s="88" t="s">
        <v>629</v>
      </c>
      <c r="B604" s="88" t="s">
        <v>618</v>
      </c>
      <c r="C604" s="88" t="s">
        <v>620</v>
      </c>
      <c r="D604" s="88" t="s">
        <v>630</v>
      </c>
      <c r="E604" s="88" t="s">
        <v>123</v>
      </c>
      <c r="F604" s="88" t="s">
        <v>631</v>
      </c>
      <c r="G604" s="88" t="s">
        <v>8</v>
      </c>
      <c r="H604" s="88" t="s">
        <v>21</v>
      </c>
      <c r="I604" s="2">
        <v>10566</v>
      </c>
      <c r="J604" s="89">
        <v>3126.356</v>
      </c>
      <c r="K604" s="1">
        <v>0.1</v>
      </c>
      <c r="L604" s="89">
        <v>1056.6</v>
      </c>
      <c r="M604" s="89"/>
      <c r="N604" s="1"/>
      <c r="O604" s="89"/>
      <c r="P604" s="89"/>
      <c r="Q604" s="1"/>
      <c r="R604" s="89"/>
      <c r="S604" s="89">
        <f t="shared" si="121"/>
        <v>4182.956</v>
      </c>
    </row>
    <row r="605" spans="1:19" ht="12.75" outlineLevel="2">
      <c r="A605" s="88" t="s">
        <v>629</v>
      </c>
      <c r="B605" s="88" t="s">
        <v>618</v>
      </c>
      <c r="C605" s="88" t="s">
        <v>620</v>
      </c>
      <c r="D605" s="88" t="s">
        <v>630</v>
      </c>
      <c r="E605" s="88" t="s">
        <v>123</v>
      </c>
      <c r="F605" s="88" t="s">
        <v>631</v>
      </c>
      <c r="G605" s="88" t="s">
        <v>22</v>
      </c>
      <c r="H605" s="88" t="s">
        <v>23</v>
      </c>
      <c r="I605" s="90"/>
      <c r="J605" s="89"/>
      <c r="L605" s="89"/>
      <c r="M605" s="89"/>
      <c r="N605" s="1"/>
      <c r="O605" s="89"/>
      <c r="P605" s="89">
        <v>180</v>
      </c>
      <c r="Q605" s="1"/>
      <c r="R605" s="89"/>
      <c r="S605" s="89">
        <f t="shared" si="121"/>
        <v>180</v>
      </c>
    </row>
    <row r="606" spans="1:21" ht="12.75" outlineLevel="2">
      <c r="A606" s="88" t="s">
        <v>629</v>
      </c>
      <c r="B606" s="88" t="s">
        <v>618</v>
      </c>
      <c r="C606" s="88" t="s">
        <v>620</v>
      </c>
      <c r="D606" s="88" t="s">
        <v>630</v>
      </c>
      <c r="E606" s="88" t="s">
        <v>123</v>
      </c>
      <c r="F606" s="88" t="s">
        <v>631</v>
      </c>
      <c r="G606" s="88" t="s">
        <v>22</v>
      </c>
      <c r="H606" s="88" t="s">
        <v>24</v>
      </c>
      <c r="I606" s="2"/>
      <c r="J606" s="89"/>
      <c r="K606" s="1"/>
      <c r="L606" s="89"/>
      <c r="M606" s="89"/>
      <c r="N606" s="1"/>
      <c r="O606" s="89"/>
      <c r="P606" s="89"/>
      <c r="Q606" s="1">
        <v>1</v>
      </c>
      <c r="R606" s="89">
        <f>+$R$1*Q606</f>
        <v>3135</v>
      </c>
      <c r="S606" s="89">
        <f t="shared" si="121"/>
        <v>3135</v>
      </c>
      <c r="T606" s="88" t="s">
        <v>632</v>
      </c>
      <c r="U606" s="88" t="s">
        <v>633</v>
      </c>
    </row>
    <row r="607" spans="1:19" ht="12.75" outlineLevel="1">
      <c r="A607" s="114" t="s">
        <v>1107</v>
      </c>
      <c r="B607" s="115"/>
      <c r="C607" s="115"/>
      <c r="D607" s="115"/>
      <c r="E607" s="115"/>
      <c r="F607" s="115"/>
      <c r="G607" s="115"/>
      <c r="H607" s="115"/>
      <c r="I607" s="116">
        <f>SUBTOTAL(9,I597:I606)</f>
        <v>18583</v>
      </c>
      <c r="J607" s="104">
        <f>SUBTOTAL(9,J597:J606)</f>
        <v>5213.717000000001</v>
      </c>
      <c r="K607" s="103"/>
      <c r="L607" s="104">
        <f aca="true" t="shared" si="122" ref="L607:S607">SUBTOTAL(9,L597:L606)</f>
        <v>1567.34</v>
      </c>
      <c r="M607" s="104">
        <f t="shared" si="122"/>
        <v>0</v>
      </c>
      <c r="N607" s="103">
        <f t="shared" si="122"/>
        <v>0</v>
      </c>
      <c r="O607" s="104">
        <f t="shared" si="122"/>
        <v>0</v>
      </c>
      <c r="P607" s="104">
        <f t="shared" si="122"/>
        <v>180</v>
      </c>
      <c r="Q607" s="103">
        <f t="shared" si="122"/>
        <v>1</v>
      </c>
      <c r="R607" s="104">
        <f t="shared" si="122"/>
        <v>3135</v>
      </c>
      <c r="S607" s="104">
        <f t="shared" si="122"/>
        <v>10096.057</v>
      </c>
    </row>
    <row r="608" spans="1:19" ht="12.75" outlineLevel="2">
      <c r="A608" s="88" t="s">
        <v>755</v>
      </c>
      <c r="B608" s="88" t="s">
        <v>618</v>
      </c>
      <c r="C608" s="88" t="s">
        <v>620</v>
      </c>
      <c r="D608" s="88" t="s">
        <v>756</v>
      </c>
      <c r="E608" s="88" t="s">
        <v>123</v>
      </c>
      <c r="F608" s="88" t="s">
        <v>757</v>
      </c>
      <c r="G608" s="88" t="s">
        <v>8</v>
      </c>
      <c r="H608" s="88" t="s">
        <v>28</v>
      </c>
      <c r="I608" s="2">
        <v>77</v>
      </c>
      <c r="J608" s="89">
        <v>125.72</v>
      </c>
      <c r="K608" s="1">
        <v>0.06</v>
      </c>
      <c r="L608" s="89">
        <v>4.62</v>
      </c>
      <c r="M608" s="89"/>
      <c r="N608" s="1"/>
      <c r="O608" s="89"/>
      <c r="P608" s="89"/>
      <c r="Q608" s="1"/>
      <c r="R608" s="89"/>
      <c r="S608" s="89">
        <f aca="true" t="shared" si="123" ref="S608:S620">+R608+P608+O608+M608+L608+J608</f>
        <v>130.34</v>
      </c>
    </row>
    <row r="609" spans="1:19" ht="12.75" outlineLevel="2">
      <c r="A609" s="88" t="s">
        <v>755</v>
      </c>
      <c r="B609" s="88" t="s">
        <v>618</v>
      </c>
      <c r="C609" s="88" t="s">
        <v>620</v>
      </c>
      <c r="D609" s="88" t="s">
        <v>756</v>
      </c>
      <c r="E609" s="88" t="s">
        <v>123</v>
      </c>
      <c r="F609" s="88" t="s">
        <v>757</v>
      </c>
      <c r="G609" s="88" t="s">
        <v>8</v>
      </c>
      <c r="H609" s="88" t="s">
        <v>16</v>
      </c>
      <c r="I609" s="2">
        <v>716</v>
      </c>
      <c r="J609" s="89">
        <v>346.92800000000005</v>
      </c>
      <c r="K609" s="1">
        <v>0.06</v>
      </c>
      <c r="L609" s="89">
        <v>42.96</v>
      </c>
      <c r="M609" s="89"/>
      <c r="N609" s="1"/>
      <c r="O609" s="89"/>
      <c r="P609" s="89"/>
      <c r="Q609" s="1"/>
      <c r="R609" s="89"/>
      <c r="S609" s="89">
        <f t="shared" si="123"/>
        <v>389.88800000000003</v>
      </c>
    </row>
    <row r="610" spans="1:19" ht="12.75" outlineLevel="2">
      <c r="A610" s="88" t="s">
        <v>755</v>
      </c>
      <c r="B610" s="88" t="s">
        <v>618</v>
      </c>
      <c r="C610" s="88" t="s">
        <v>620</v>
      </c>
      <c r="D610" s="88" t="s">
        <v>756</v>
      </c>
      <c r="E610" s="88" t="s">
        <v>123</v>
      </c>
      <c r="F610" s="88" t="s">
        <v>757</v>
      </c>
      <c r="G610" s="88" t="s">
        <v>8</v>
      </c>
      <c r="H610" s="88" t="s">
        <v>18</v>
      </c>
      <c r="I610" s="2">
        <v>691</v>
      </c>
      <c r="J610" s="89">
        <v>379.185</v>
      </c>
      <c r="K610" s="1">
        <v>0.06</v>
      </c>
      <c r="L610" s="89">
        <v>41.46</v>
      </c>
      <c r="M610" s="89"/>
      <c r="N610" s="1"/>
      <c r="O610" s="89"/>
      <c r="P610" s="89"/>
      <c r="Q610" s="1"/>
      <c r="R610" s="89"/>
      <c r="S610" s="89">
        <f t="shared" si="123"/>
        <v>420.645</v>
      </c>
    </row>
    <row r="611" spans="1:19" ht="12.75" outlineLevel="2">
      <c r="A611" s="88" t="s">
        <v>755</v>
      </c>
      <c r="B611" s="88" t="s">
        <v>618</v>
      </c>
      <c r="C611" s="88" t="s">
        <v>620</v>
      </c>
      <c r="D611" s="88" t="s">
        <v>756</v>
      </c>
      <c r="E611" s="88" t="s">
        <v>123</v>
      </c>
      <c r="F611" s="88" t="s">
        <v>757</v>
      </c>
      <c r="G611" s="88" t="s">
        <v>8</v>
      </c>
      <c r="H611" s="88" t="s">
        <v>19</v>
      </c>
      <c r="I611" s="2">
        <v>5209</v>
      </c>
      <c r="J611" s="89">
        <v>3109.733</v>
      </c>
      <c r="K611" s="1">
        <v>0.06</v>
      </c>
      <c r="L611" s="89">
        <v>312.54</v>
      </c>
      <c r="M611" s="89"/>
      <c r="N611" s="1"/>
      <c r="O611" s="89"/>
      <c r="P611" s="89"/>
      <c r="Q611" s="1"/>
      <c r="R611" s="89"/>
      <c r="S611" s="89">
        <f t="shared" si="123"/>
        <v>3422.273</v>
      </c>
    </row>
    <row r="612" spans="1:19" ht="12.75" outlineLevel="2">
      <c r="A612" s="88" t="s">
        <v>755</v>
      </c>
      <c r="B612" s="88" t="s">
        <v>618</v>
      </c>
      <c r="C612" s="88" t="s">
        <v>620</v>
      </c>
      <c r="D612" s="88" t="s">
        <v>756</v>
      </c>
      <c r="E612" s="88" t="s">
        <v>123</v>
      </c>
      <c r="F612" s="88" t="s">
        <v>757</v>
      </c>
      <c r="G612" s="88" t="s">
        <v>8</v>
      </c>
      <c r="H612" s="88" t="s">
        <v>29</v>
      </c>
      <c r="I612" s="2">
        <v>27</v>
      </c>
      <c r="J612" s="89">
        <v>16.98</v>
      </c>
      <c r="K612" s="1">
        <v>0.06</v>
      </c>
      <c r="L612" s="89">
        <v>1.62</v>
      </c>
      <c r="M612" s="89"/>
      <c r="N612" s="1"/>
      <c r="O612" s="89"/>
      <c r="P612" s="89"/>
      <c r="Q612" s="1"/>
      <c r="R612" s="89"/>
      <c r="S612" s="89">
        <f t="shared" si="123"/>
        <v>18.6</v>
      </c>
    </row>
    <row r="613" spans="1:19" ht="12.75" outlineLevel="2">
      <c r="A613" s="88" t="s">
        <v>755</v>
      </c>
      <c r="B613" s="88" t="s">
        <v>618</v>
      </c>
      <c r="C613" s="88" t="s">
        <v>620</v>
      </c>
      <c r="D613" s="88" t="s">
        <v>756</v>
      </c>
      <c r="E613" s="88" t="s">
        <v>123</v>
      </c>
      <c r="F613" s="88" t="s">
        <v>757</v>
      </c>
      <c r="G613" s="88" t="s">
        <v>8</v>
      </c>
      <c r="H613" s="88" t="s">
        <v>31</v>
      </c>
      <c r="I613" s="2">
        <v>153</v>
      </c>
      <c r="J613" s="89">
        <v>57.465</v>
      </c>
      <c r="K613" s="1">
        <v>0.1</v>
      </c>
      <c r="L613" s="89">
        <v>15.3</v>
      </c>
      <c r="M613" s="89"/>
      <c r="N613" s="1"/>
      <c r="O613" s="89"/>
      <c r="P613" s="89"/>
      <c r="Q613" s="1"/>
      <c r="R613" s="89"/>
      <c r="S613" s="89">
        <f t="shared" si="123"/>
        <v>72.765</v>
      </c>
    </row>
    <row r="614" spans="1:19" ht="12.75" outlineLevel="2">
      <c r="A614" s="88" t="s">
        <v>755</v>
      </c>
      <c r="B614" s="88" t="s">
        <v>618</v>
      </c>
      <c r="C614" s="88" t="s">
        <v>620</v>
      </c>
      <c r="D614" s="88" t="s">
        <v>756</v>
      </c>
      <c r="E614" s="88" t="s">
        <v>123</v>
      </c>
      <c r="F614" s="88" t="s">
        <v>757</v>
      </c>
      <c r="G614" s="88" t="s">
        <v>8</v>
      </c>
      <c r="H614" s="88" t="s">
        <v>20</v>
      </c>
      <c r="I614" s="2">
        <v>2</v>
      </c>
      <c r="J614" s="89">
        <v>3.94</v>
      </c>
      <c r="K614" s="1">
        <v>0.06</v>
      </c>
      <c r="L614" s="89">
        <v>0.12</v>
      </c>
      <c r="M614" s="89"/>
      <c r="N614" s="1"/>
      <c r="O614" s="89"/>
      <c r="P614" s="89"/>
      <c r="Q614" s="1"/>
      <c r="R614" s="89"/>
      <c r="S614" s="89">
        <f t="shared" si="123"/>
        <v>4.06</v>
      </c>
    </row>
    <row r="615" spans="1:19" ht="12.75" outlineLevel="2">
      <c r="A615" s="88" t="s">
        <v>755</v>
      </c>
      <c r="B615" s="88" t="s">
        <v>618</v>
      </c>
      <c r="C615" s="88" t="s">
        <v>620</v>
      </c>
      <c r="D615" s="88" t="s">
        <v>756</v>
      </c>
      <c r="E615" s="88" t="s">
        <v>123</v>
      </c>
      <c r="F615" s="88" t="s">
        <v>757</v>
      </c>
      <c r="G615" s="88" t="s">
        <v>8</v>
      </c>
      <c r="H615" s="88" t="s">
        <v>54</v>
      </c>
      <c r="I615" s="2">
        <v>1</v>
      </c>
      <c r="J615" s="89">
        <v>0.24</v>
      </c>
      <c r="K615" s="1">
        <v>0.06</v>
      </c>
      <c r="L615" s="89">
        <v>0.06</v>
      </c>
      <c r="M615" s="89"/>
      <c r="N615" s="1"/>
      <c r="O615" s="89"/>
      <c r="P615" s="89"/>
      <c r="Q615" s="1"/>
      <c r="R615" s="89"/>
      <c r="S615" s="89">
        <f t="shared" si="123"/>
        <v>0.3</v>
      </c>
    </row>
    <row r="616" spans="1:19" ht="12.75" outlineLevel="2">
      <c r="A616" s="88" t="s">
        <v>755</v>
      </c>
      <c r="B616" s="88" t="s">
        <v>618</v>
      </c>
      <c r="C616" s="88" t="s">
        <v>620</v>
      </c>
      <c r="D616" s="88" t="s">
        <v>756</v>
      </c>
      <c r="E616" s="88" t="s">
        <v>123</v>
      </c>
      <c r="F616" s="88" t="s">
        <v>757</v>
      </c>
      <c r="G616" s="88" t="s">
        <v>8</v>
      </c>
      <c r="H616" s="88" t="s">
        <v>21</v>
      </c>
      <c r="I616" s="2">
        <v>1401</v>
      </c>
      <c r="J616" s="89">
        <v>443.524</v>
      </c>
      <c r="K616" s="1">
        <v>0.1</v>
      </c>
      <c r="L616" s="89">
        <v>140.1</v>
      </c>
      <c r="M616" s="89"/>
      <c r="N616" s="1"/>
      <c r="O616" s="89"/>
      <c r="P616" s="89"/>
      <c r="Q616" s="1"/>
      <c r="R616" s="89"/>
      <c r="S616" s="89">
        <f t="shared" si="123"/>
        <v>583.624</v>
      </c>
    </row>
    <row r="617" spans="1:19" ht="12.75" outlineLevel="2">
      <c r="A617" s="88" t="s">
        <v>755</v>
      </c>
      <c r="B617" s="88" t="s">
        <v>618</v>
      </c>
      <c r="C617" s="88" t="s">
        <v>620</v>
      </c>
      <c r="D617" s="88" t="s">
        <v>756</v>
      </c>
      <c r="E617" s="88" t="s">
        <v>123</v>
      </c>
      <c r="F617" s="88" t="s">
        <v>757</v>
      </c>
      <c r="G617" s="88" t="s">
        <v>8</v>
      </c>
      <c r="H617" s="88" t="s">
        <v>9</v>
      </c>
      <c r="I617" s="2">
        <v>8</v>
      </c>
      <c r="J617" s="89">
        <v>65.44</v>
      </c>
      <c r="K617" s="1"/>
      <c r="L617" s="89">
        <v>0</v>
      </c>
      <c r="M617" s="89"/>
      <c r="N617" s="1"/>
      <c r="O617" s="89"/>
      <c r="P617" s="89"/>
      <c r="Q617" s="1"/>
      <c r="R617" s="89"/>
      <c r="S617" s="89">
        <f t="shared" si="123"/>
        <v>65.44</v>
      </c>
    </row>
    <row r="618" spans="1:19" ht="12.75" outlineLevel="2">
      <c r="A618" s="88" t="s">
        <v>755</v>
      </c>
      <c r="B618" s="88" t="s">
        <v>618</v>
      </c>
      <c r="C618" s="88" t="s">
        <v>620</v>
      </c>
      <c r="D618" s="88" t="s">
        <v>756</v>
      </c>
      <c r="E618" s="88" t="s">
        <v>123</v>
      </c>
      <c r="F618" s="88" t="s">
        <v>757</v>
      </c>
      <c r="G618" s="88" t="s">
        <v>22</v>
      </c>
      <c r="H618" s="88" t="s">
        <v>23</v>
      </c>
      <c r="I618" s="90"/>
      <c r="J618" s="89"/>
      <c r="L618" s="89"/>
      <c r="M618" s="89"/>
      <c r="N618" s="1"/>
      <c r="O618" s="89"/>
      <c r="P618" s="89">
        <v>180</v>
      </c>
      <c r="Q618" s="1"/>
      <c r="R618" s="89"/>
      <c r="S618" s="89">
        <f t="shared" si="123"/>
        <v>180</v>
      </c>
    </row>
    <row r="619" spans="1:19" ht="12.75" outlineLevel="2">
      <c r="A619" s="88" t="s">
        <v>755</v>
      </c>
      <c r="B619" s="88" t="s">
        <v>618</v>
      </c>
      <c r="C619" s="88" t="s">
        <v>620</v>
      </c>
      <c r="D619" s="88" t="s">
        <v>756</v>
      </c>
      <c r="E619" s="88" t="s">
        <v>123</v>
      </c>
      <c r="F619" s="88" t="s">
        <v>757</v>
      </c>
      <c r="G619" s="88" t="s">
        <v>22</v>
      </c>
      <c r="H619" s="88" t="s">
        <v>62</v>
      </c>
      <c r="I619" s="2"/>
      <c r="J619" s="89"/>
      <c r="K619" s="1"/>
      <c r="L619" s="89"/>
      <c r="M619" s="89"/>
      <c r="N619" s="1">
        <v>2.032258064516129</v>
      </c>
      <c r="O619" s="89">
        <f>+$O$1*N619</f>
        <v>146.32258064516128</v>
      </c>
      <c r="P619" s="89"/>
      <c r="Q619" s="1"/>
      <c r="R619" s="89"/>
      <c r="S619" s="89">
        <f t="shared" si="123"/>
        <v>146.32258064516128</v>
      </c>
    </row>
    <row r="620" spans="1:20" ht="12.75" outlineLevel="2">
      <c r="A620" s="88" t="s">
        <v>755</v>
      </c>
      <c r="B620" s="88" t="s">
        <v>618</v>
      </c>
      <c r="C620" s="88" t="s">
        <v>620</v>
      </c>
      <c r="D620" s="88" t="s">
        <v>756</v>
      </c>
      <c r="E620" s="88" t="s">
        <v>123</v>
      </c>
      <c r="F620" s="88" t="s">
        <v>757</v>
      </c>
      <c r="G620" s="88" t="s">
        <v>22</v>
      </c>
      <c r="H620" s="88" t="s">
        <v>24</v>
      </c>
      <c r="I620" s="2"/>
      <c r="J620" s="89"/>
      <c r="K620" s="1"/>
      <c r="L620" s="89"/>
      <c r="M620" s="89"/>
      <c r="N620" s="1"/>
      <c r="O620" s="89"/>
      <c r="P620" s="89"/>
      <c r="Q620" s="1">
        <v>4</v>
      </c>
      <c r="R620" s="89">
        <f>+$R$1*Q620</f>
        <v>12540</v>
      </c>
      <c r="S620" s="89">
        <f t="shared" si="123"/>
        <v>12540</v>
      </c>
      <c r="T620" s="88" t="s">
        <v>758</v>
      </c>
    </row>
    <row r="621" spans="1:19" ht="12.75" outlineLevel="1">
      <c r="A621" s="114" t="s">
        <v>1148</v>
      </c>
      <c r="B621" s="115"/>
      <c r="C621" s="115"/>
      <c r="D621" s="115"/>
      <c r="E621" s="115"/>
      <c r="F621" s="115"/>
      <c r="G621" s="115"/>
      <c r="H621" s="115"/>
      <c r="I621" s="116">
        <f>SUBTOTAL(9,I608:I620)</f>
        <v>8285</v>
      </c>
      <c r="J621" s="104">
        <f>SUBTOTAL(9,J608:J620)</f>
        <v>4549.155</v>
      </c>
      <c r="K621" s="103"/>
      <c r="L621" s="104">
        <f aca="true" t="shared" si="124" ref="L621:S621">SUBTOTAL(9,L608:L620)</f>
        <v>558.7800000000001</v>
      </c>
      <c r="M621" s="104">
        <f t="shared" si="124"/>
        <v>0</v>
      </c>
      <c r="N621" s="103">
        <f t="shared" si="124"/>
        <v>2.032258064516129</v>
      </c>
      <c r="O621" s="104">
        <f t="shared" si="124"/>
        <v>146.32258064516128</v>
      </c>
      <c r="P621" s="104">
        <f t="shared" si="124"/>
        <v>180</v>
      </c>
      <c r="Q621" s="103">
        <f t="shared" si="124"/>
        <v>4</v>
      </c>
      <c r="R621" s="104">
        <f t="shared" si="124"/>
        <v>12540</v>
      </c>
      <c r="S621" s="104">
        <f t="shared" si="124"/>
        <v>17974.257580645164</v>
      </c>
    </row>
    <row r="622" spans="1:19" ht="12.75" outlineLevel="2">
      <c r="A622" s="88" t="s">
        <v>732</v>
      </c>
      <c r="B622" s="88" t="s">
        <v>618</v>
      </c>
      <c r="C622" s="88" t="s">
        <v>620</v>
      </c>
      <c r="D622" s="88" t="s">
        <v>733</v>
      </c>
      <c r="E622" s="88" t="s">
        <v>123</v>
      </c>
      <c r="F622" s="88" t="s">
        <v>734</v>
      </c>
      <c r="G622" s="88" t="s">
        <v>8</v>
      </c>
      <c r="H622" s="88" t="s">
        <v>16</v>
      </c>
      <c r="I622" s="2">
        <v>128</v>
      </c>
      <c r="J622" s="89">
        <v>35.72</v>
      </c>
      <c r="K622" s="1">
        <v>0.06</v>
      </c>
      <c r="L622" s="89">
        <v>7.68</v>
      </c>
      <c r="M622" s="89"/>
      <c r="N622" s="1"/>
      <c r="O622" s="89"/>
      <c r="P622" s="89"/>
      <c r="Q622" s="1"/>
      <c r="R622" s="89"/>
      <c r="S622" s="89">
        <f aca="true" t="shared" si="125" ref="S622:S630">+R622+P622+O622+M622+L622+J622</f>
        <v>43.4</v>
      </c>
    </row>
    <row r="623" spans="1:19" ht="12.75" outlineLevel="2">
      <c r="A623" s="88" t="s">
        <v>732</v>
      </c>
      <c r="B623" s="88" t="s">
        <v>618</v>
      </c>
      <c r="C623" s="88" t="s">
        <v>620</v>
      </c>
      <c r="D623" s="88" t="s">
        <v>733</v>
      </c>
      <c r="E623" s="88" t="s">
        <v>123</v>
      </c>
      <c r="F623" s="88" t="s">
        <v>734</v>
      </c>
      <c r="G623" s="88" t="s">
        <v>8</v>
      </c>
      <c r="H623" s="88" t="s">
        <v>18</v>
      </c>
      <c r="I623" s="2">
        <v>5</v>
      </c>
      <c r="J623" s="89">
        <v>1.95</v>
      </c>
      <c r="K623" s="1">
        <v>0.06</v>
      </c>
      <c r="L623" s="89">
        <v>0.3</v>
      </c>
      <c r="M623" s="89"/>
      <c r="N623" s="1"/>
      <c r="O623" s="89"/>
      <c r="P623" s="89"/>
      <c r="Q623" s="1"/>
      <c r="R623" s="89"/>
      <c r="S623" s="89">
        <f t="shared" si="125"/>
        <v>2.25</v>
      </c>
    </row>
    <row r="624" spans="1:19" ht="12.75" outlineLevel="2">
      <c r="A624" s="88" t="s">
        <v>732</v>
      </c>
      <c r="B624" s="88" t="s">
        <v>618</v>
      </c>
      <c r="C624" s="88" t="s">
        <v>620</v>
      </c>
      <c r="D624" s="88" t="s">
        <v>733</v>
      </c>
      <c r="E624" s="88" t="s">
        <v>123</v>
      </c>
      <c r="F624" s="88" t="s">
        <v>734</v>
      </c>
      <c r="G624" s="88" t="s">
        <v>8</v>
      </c>
      <c r="H624" s="88" t="s">
        <v>19</v>
      </c>
      <c r="I624" s="2">
        <v>820</v>
      </c>
      <c r="J624" s="89">
        <v>220.16</v>
      </c>
      <c r="K624" s="1">
        <v>0.06</v>
      </c>
      <c r="L624" s="89">
        <v>49.2</v>
      </c>
      <c r="M624" s="89"/>
      <c r="N624" s="1"/>
      <c r="O624" s="89"/>
      <c r="P624" s="89"/>
      <c r="Q624" s="1"/>
      <c r="R624" s="89"/>
      <c r="S624" s="89">
        <f t="shared" si="125"/>
        <v>269.36</v>
      </c>
    </row>
    <row r="625" spans="1:19" ht="12.75" outlineLevel="2">
      <c r="A625" s="88" t="s">
        <v>732</v>
      </c>
      <c r="B625" s="88" t="s">
        <v>618</v>
      </c>
      <c r="C625" s="88" t="s">
        <v>620</v>
      </c>
      <c r="D625" s="88" t="s">
        <v>733</v>
      </c>
      <c r="E625" s="88" t="s">
        <v>123</v>
      </c>
      <c r="F625" s="88" t="s">
        <v>734</v>
      </c>
      <c r="G625" s="88" t="s">
        <v>8</v>
      </c>
      <c r="H625" s="88" t="s">
        <v>53</v>
      </c>
      <c r="I625" s="2">
        <v>4</v>
      </c>
      <c r="J625" s="89">
        <v>0.96</v>
      </c>
      <c r="K625" s="1">
        <v>0.06</v>
      </c>
      <c r="L625" s="89">
        <v>0.24</v>
      </c>
      <c r="M625" s="89"/>
      <c r="N625" s="1"/>
      <c r="O625" s="89"/>
      <c r="P625" s="89"/>
      <c r="Q625" s="1"/>
      <c r="R625" s="89"/>
      <c r="S625" s="89">
        <f t="shared" si="125"/>
        <v>1.2</v>
      </c>
    </row>
    <row r="626" spans="1:19" ht="12.75" outlineLevel="2">
      <c r="A626" s="88" t="s">
        <v>732</v>
      </c>
      <c r="B626" s="88" t="s">
        <v>618</v>
      </c>
      <c r="C626" s="88" t="s">
        <v>620</v>
      </c>
      <c r="D626" s="88" t="s">
        <v>733</v>
      </c>
      <c r="E626" s="88" t="s">
        <v>123</v>
      </c>
      <c r="F626" s="88" t="s">
        <v>734</v>
      </c>
      <c r="G626" s="88" t="s">
        <v>8</v>
      </c>
      <c r="H626" s="88" t="s">
        <v>54</v>
      </c>
      <c r="I626" s="2">
        <v>190</v>
      </c>
      <c r="J626" s="89">
        <v>46.65</v>
      </c>
      <c r="K626" s="1">
        <v>0.06</v>
      </c>
      <c r="L626" s="89">
        <v>11.4</v>
      </c>
      <c r="M626" s="89"/>
      <c r="N626" s="1"/>
      <c r="O626" s="89"/>
      <c r="P626" s="89"/>
      <c r="Q626" s="1"/>
      <c r="R626" s="89"/>
      <c r="S626" s="89">
        <f t="shared" si="125"/>
        <v>58.05</v>
      </c>
    </row>
    <row r="627" spans="1:19" ht="12.75" outlineLevel="2">
      <c r="A627" s="88" t="s">
        <v>732</v>
      </c>
      <c r="B627" s="88" t="s">
        <v>618</v>
      </c>
      <c r="C627" s="88" t="s">
        <v>620</v>
      </c>
      <c r="D627" s="88" t="s">
        <v>733</v>
      </c>
      <c r="E627" s="88" t="s">
        <v>123</v>
      </c>
      <c r="F627" s="88" t="s">
        <v>734</v>
      </c>
      <c r="G627" s="88" t="s">
        <v>8</v>
      </c>
      <c r="H627" s="88" t="s">
        <v>21</v>
      </c>
      <c r="I627" s="2">
        <v>81</v>
      </c>
      <c r="J627" s="89">
        <v>24.681000000000004</v>
      </c>
      <c r="K627" s="1">
        <v>0.1</v>
      </c>
      <c r="L627" s="89">
        <v>8.1</v>
      </c>
      <c r="M627" s="89"/>
      <c r="N627" s="1"/>
      <c r="O627" s="89"/>
      <c r="P627" s="89"/>
      <c r="Q627" s="1"/>
      <c r="R627" s="89"/>
      <c r="S627" s="89">
        <f t="shared" si="125"/>
        <v>32.781000000000006</v>
      </c>
    </row>
    <row r="628" spans="1:19" ht="12.75" outlineLevel="2">
      <c r="A628" s="88" t="s">
        <v>732</v>
      </c>
      <c r="B628" s="88" t="s">
        <v>618</v>
      </c>
      <c r="C628" s="88" t="s">
        <v>620</v>
      </c>
      <c r="D628" s="88" t="s">
        <v>733</v>
      </c>
      <c r="E628" s="88" t="s">
        <v>123</v>
      </c>
      <c r="F628" s="88" t="s">
        <v>734</v>
      </c>
      <c r="G628" s="88" t="s">
        <v>22</v>
      </c>
      <c r="H628" s="88" t="s">
        <v>23</v>
      </c>
      <c r="I628" s="90"/>
      <c r="J628" s="89"/>
      <c r="L628" s="89"/>
      <c r="M628" s="89"/>
      <c r="N628" s="1"/>
      <c r="O628" s="89"/>
      <c r="P628" s="89">
        <v>180</v>
      </c>
      <c r="Q628" s="1"/>
      <c r="R628" s="89"/>
      <c r="S628" s="89">
        <f t="shared" si="125"/>
        <v>180</v>
      </c>
    </row>
    <row r="629" spans="1:19" ht="12.75" outlineLevel="2">
      <c r="A629" s="88" t="s">
        <v>732</v>
      </c>
      <c r="B629" s="88" t="s">
        <v>618</v>
      </c>
      <c r="C629" s="88" t="s">
        <v>620</v>
      </c>
      <c r="D629" s="88" t="s">
        <v>733</v>
      </c>
      <c r="E629" s="88" t="s">
        <v>123</v>
      </c>
      <c r="F629" s="88" t="s">
        <v>734</v>
      </c>
      <c r="G629" s="88" t="s">
        <v>22</v>
      </c>
      <c r="H629" s="88" t="s">
        <v>62</v>
      </c>
      <c r="I629" s="2"/>
      <c r="J629" s="89"/>
      <c r="K629" s="1"/>
      <c r="L629" s="89"/>
      <c r="M629" s="89"/>
      <c r="N629" s="1">
        <v>0.9285483870967742</v>
      </c>
      <c r="O629" s="89">
        <f>+$O$1*N629</f>
        <v>66.85548387096775</v>
      </c>
      <c r="P629" s="89"/>
      <c r="Q629" s="1"/>
      <c r="R629" s="89"/>
      <c r="S629" s="89">
        <f t="shared" si="125"/>
        <v>66.85548387096775</v>
      </c>
    </row>
    <row r="630" spans="1:20" ht="12.75" outlineLevel="2">
      <c r="A630" s="88" t="s">
        <v>732</v>
      </c>
      <c r="B630" s="88" t="s">
        <v>618</v>
      </c>
      <c r="C630" s="88" t="s">
        <v>620</v>
      </c>
      <c r="D630" s="88" t="s">
        <v>733</v>
      </c>
      <c r="E630" s="88" t="s">
        <v>123</v>
      </c>
      <c r="F630" s="88" t="s">
        <v>734</v>
      </c>
      <c r="G630" s="88" t="s">
        <v>22</v>
      </c>
      <c r="H630" s="88" t="s">
        <v>24</v>
      </c>
      <c r="I630" s="2"/>
      <c r="J630" s="89"/>
      <c r="K630" s="1"/>
      <c r="L630" s="89"/>
      <c r="M630" s="89"/>
      <c r="N630" s="1"/>
      <c r="O630" s="89"/>
      <c r="P630" s="89"/>
      <c r="Q630" s="1">
        <v>0.3</v>
      </c>
      <c r="R630" s="89">
        <f>+$R$1*Q630</f>
        <v>940.5</v>
      </c>
      <c r="S630" s="89">
        <f t="shared" si="125"/>
        <v>940.5</v>
      </c>
      <c r="T630" s="88" t="s">
        <v>570</v>
      </c>
    </row>
    <row r="631" spans="1:19" ht="12.75" outlineLevel="1">
      <c r="A631" s="114" t="s">
        <v>1140</v>
      </c>
      <c r="B631" s="115"/>
      <c r="C631" s="115"/>
      <c r="D631" s="115"/>
      <c r="E631" s="115"/>
      <c r="F631" s="115"/>
      <c r="G631" s="115"/>
      <c r="H631" s="115"/>
      <c r="I631" s="116">
        <f>SUBTOTAL(9,I622:I630)</f>
        <v>1228</v>
      </c>
      <c r="J631" s="104">
        <f>SUBTOTAL(9,J622:J630)</f>
        <v>330.1209999999999</v>
      </c>
      <c r="K631" s="103"/>
      <c r="L631" s="104">
        <f aca="true" t="shared" si="126" ref="L631:S631">SUBTOTAL(9,L622:L630)</f>
        <v>76.92</v>
      </c>
      <c r="M631" s="104">
        <f t="shared" si="126"/>
        <v>0</v>
      </c>
      <c r="N631" s="103">
        <f t="shared" si="126"/>
        <v>0.9285483870967742</v>
      </c>
      <c r="O631" s="104">
        <f t="shared" si="126"/>
        <v>66.85548387096775</v>
      </c>
      <c r="P631" s="104">
        <f t="shared" si="126"/>
        <v>180</v>
      </c>
      <c r="Q631" s="103">
        <f t="shared" si="126"/>
        <v>0.3</v>
      </c>
      <c r="R631" s="104">
        <f t="shared" si="126"/>
        <v>940.5</v>
      </c>
      <c r="S631" s="104">
        <f t="shared" si="126"/>
        <v>1594.3964838709676</v>
      </c>
    </row>
    <row r="632" spans="1:19" ht="12.75" outlineLevel="2">
      <c r="A632" s="88" t="s">
        <v>783</v>
      </c>
      <c r="B632" s="88" t="s">
        <v>618</v>
      </c>
      <c r="C632" s="88" t="s">
        <v>620</v>
      </c>
      <c r="D632" s="88" t="s">
        <v>784</v>
      </c>
      <c r="E632" s="88" t="s">
        <v>123</v>
      </c>
      <c r="F632" s="88" t="s">
        <v>785</v>
      </c>
      <c r="G632" s="88" t="s">
        <v>8</v>
      </c>
      <c r="H632" s="88" t="s">
        <v>28</v>
      </c>
      <c r="I632" s="2">
        <v>2</v>
      </c>
      <c r="J632" s="89">
        <v>2.45</v>
      </c>
      <c r="K632" s="1">
        <v>0.06</v>
      </c>
      <c r="L632" s="89">
        <v>0.12</v>
      </c>
      <c r="M632" s="89"/>
      <c r="N632" s="1"/>
      <c r="O632" s="89"/>
      <c r="P632" s="89"/>
      <c r="Q632" s="1"/>
      <c r="R632" s="89"/>
      <c r="S632" s="89">
        <f aca="true" t="shared" si="127" ref="S632:S640">+R632+P632+O632+M632+L632+J632</f>
        <v>2.5700000000000003</v>
      </c>
    </row>
    <row r="633" spans="1:19" ht="12.75" outlineLevel="2">
      <c r="A633" s="88" t="s">
        <v>783</v>
      </c>
      <c r="B633" s="88" t="s">
        <v>618</v>
      </c>
      <c r="C633" s="88" t="s">
        <v>620</v>
      </c>
      <c r="D633" s="88" t="s">
        <v>784</v>
      </c>
      <c r="E633" s="88" t="s">
        <v>123</v>
      </c>
      <c r="F633" s="88" t="s">
        <v>785</v>
      </c>
      <c r="G633" s="88" t="s">
        <v>8</v>
      </c>
      <c r="H633" s="88" t="s">
        <v>16</v>
      </c>
      <c r="I633" s="2">
        <v>6</v>
      </c>
      <c r="J633" s="89">
        <v>2.46</v>
      </c>
      <c r="K633" s="1">
        <v>0.06</v>
      </c>
      <c r="L633" s="89">
        <v>0.36</v>
      </c>
      <c r="M633" s="89"/>
      <c r="N633" s="1"/>
      <c r="O633" s="89"/>
      <c r="P633" s="89"/>
      <c r="Q633" s="1"/>
      <c r="R633" s="89"/>
      <c r="S633" s="89">
        <f t="shared" si="127"/>
        <v>2.82</v>
      </c>
    </row>
    <row r="634" spans="1:19" ht="12.75" outlineLevel="2">
      <c r="A634" s="88" t="s">
        <v>783</v>
      </c>
      <c r="B634" s="88" t="s">
        <v>618</v>
      </c>
      <c r="C634" s="88" t="s">
        <v>620</v>
      </c>
      <c r="D634" s="88" t="s">
        <v>784</v>
      </c>
      <c r="E634" s="88" t="s">
        <v>123</v>
      </c>
      <c r="F634" s="88" t="s">
        <v>785</v>
      </c>
      <c r="G634" s="88" t="s">
        <v>8</v>
      </c>
      <c r="H634" s="88" t="s">
        <v>18</v>
      </c>
      <c r="I634" s="2">
        <v>19</v>
      </c>
      <c r="J634" s="89">
        <v>15.06</v>
      </c>
      <c r="K634" s="1">
        <v>0.06</v>
      </c>
      <c r="L634" s="89">
        <v>1.14</v>
      </c>
      <c r="M634" s="89"/>
      <c r="N634" s="1"/>
      <c r="O634" s="89"/>
      <c r="P634" s="89"/>
      <c r="Q634" s="1"/>
      <c r="R634" s="89"/>
      <c r="S634" s="89">
        <f t="shared" si="127"/>
        <v>16.2</v>
      </c>
    </row>
    <row r="635" spans="1:19" ht="12.75" outlineLevel="2">
      <c r="A635" s="88" t="s">
        <v>783</v>
      </c>
      <c r="B635" s="88" t="s">
        <v>618</v>
      </c>
      <c r="C635" s="88" t="s">
        <v>620</v>
      </c>
      <c r="D635" s="88" t="s">
        <v>784</v>
      </c>
      <c r="E635" s="88" t="s">
        <v>123</v>
      </c>
      <c r="F635" s="88" t="s">
        <v>785</v>
      </c>
      <c r="G635" s="88" t="s">
        <v>8</v>
      </c>
      <c r="H635" s="88" t="s">
        <v>19</v>
      </c>
      <c r="I635" s="2">
        <v>79</v>
      </c>
      <c r="J635" s="89">
        <v>87.96</v>
      </c>
      <c r="K635" s="1">
        <v>0.06</v>
      </c>
      <c r="L635" s="89">
        <v>4.74</v>
      </c>
      <c r="M635" s="89"/>
      <c r="N635" s="1"/>
      <c r="O635" s="89"/>
      <c r="P635" s="89"/>
      <c r="Q635" s="1"/>
      <c r="R635" s="89"/>
      <c r="S635" s="89">
        <f t="shared" si="127"/>
        <v>92.69999999999999</v>
      </c>
    </row>
    <row r="636" spans="1:19" ht="12.75" outlineLevel="2">
      <c r="A636" s="88" t="s">
        <v>783</v>
      </c>
      <c r="B636" s="88" t="s">
        <v>618</v>
      </c>
      <c r="C636" s="88" t="s">
        <v>620</v>
      </c>
      <c r="D636" s="88" t="s">
        <v>784</v>
      </c>
      <c r="E636" s="88" t="s">
        <v>123</v>
      </c>
      <c r="F636" s="88" t="s">
        <v>785</v>
      </c>
      <c r="G636" s="88" t="s">
        <v>8</v>
      </c>
      <c r="H636" s="88" t="s">
        <v>21</v>
      </c>
      <c r="I636" s="2">
        <v>8</v>
      </c>
      <c r="J636" s="89">
        <v>2.6</v>
      </c>
      <c r="K636" s="1">
        <v>0.1</v>
      </c>
      <c r="L636" s="89">
        <v>0.8</v>
      </c>
      <c r="M636" s="89"/>
      <c r="N636" s="1"/>
      <c r="O636" s="89"/>
      <c r="P636" s="89"/>
      <c r="Q636" s="1"/>
      <c r="R636" s="89"/>
      <c r="S636" s="89">
        <f t="shared" si="127"/>
        <v>3.4000000000000004</v>
      </c>
    </row>
    <row r="637" spans="1:19" ht="12.75" outlineLevel="2">
      <c r="A637" s="88" t="s">
        <v>783</v>
      </c>
      <c r="B637" s="88" t="s">
        <v>618</v>
      </c>
      <c r="C637" s="88" t="s">
        <v>620</v>
      </c>
      <c r="D637" s="88" t="s">
        <v>784</v>
      </c>
      <c r="E637" s="88" t="s">
        <v>123</v>
      </c>
      <c r="F637" s="88" t="s">
        <v>785</v>
      </c>
      <c r="G637" s="88" t="s">
        <v>8</v>
      </c>
      <c r="H637" s="88" t="s">
        <v>61</v>
      </c>
      <c r="I637" s="2">
        <v>1</v>
      </c>
      <c r="J637" s="89">
        <v>0.293</v>
      </c>
      <c r="K637" s="1">
        <v>0.06</v>
      </c>
      <c r="L637" s="89">
        <v>0.06</v>
      </c>
      <c r="M637" s="89"/>
      <c r="N637" s="1"/>
      <c r="O637" s="89"/>
      <c r="P637" s="89"/>
      <c r="Q637" s="1"/>
      <c r="R637" s="89"/>
      <c r="S637" s="89">
        <f t="shared" si="127"/>
        <v>0.353</v>
      </c>
    </row>
    <row r="638" spans="1:19" ht="12.75" outlineLevel="2">
      <c r="A638" s="88" t="s">
        <v>783</v>
      </c>
      <c r="B638" s="88" t="s">
        <v>618</v>
      </c>
      <c r="C638" s="88" t="s">
        <v>620</v>
      </c>
      <c r="D638" s="88" t="s">
        <v>784</v>
      </c>
      <c r="E638" s="88" t="s">
        <v>123</v>
      </c>
      <c r="F638" s="88" t="s">
        <v>785</v>
      </c>
      <c r="G638" s="88" t="s">
        <v>8</v>
      </c>
      <c r="H638" s="88" t="s">
        <v>9</v>
      </c>
      <c r="I638" s="2">
        <v>1</v>
      </c>
      <c r="J638" s="89">
        <v>11.92</v>
      </c>
      <c r="K638" s="1"/>
      <c r="L638" s="89">
        <v>0</v>
      </c>
      <c r="M638" s="89"/>
      <c r="N638" s="1"/>
      <c r="O638" s="89"/>
      <c r="P638" s="89"/>
      <c r="Q638" s="1"/>
      <c r="R638" s="89"/>
      <c r="S638" s="89">
        <f t="shared" si="127"/>
        <v>11.92</v>
      </c>
    </row>
    <row r="639" spans="1:19" ht="12.75" outlineLevel="2">
      <c r="A639" s="88" t="s">
        <v>783</v>
      </c>
      <c r="B639" s="88" t="s">
        <v>618</v>
      </c>
      <c r="C639" s="88" t="s">
        <v>620</v>
      </c>
      <c r="D639" s="88" t="s">
        <v>784</v>
      </c>
      <c r="E639" s="88" t="s">
        <v>123</v>
      </c>
      <c r="F639" s="88" t="s">
        <v>785</v>
      </c>
      <c r="G639" s="88" t="s">
        <v>22</v>
      </c>
      <c r="H639" s="88" t="s">
        <v>23</v>
      </c>
      <c r="I639" s="90"/>
      <c r="J639" s="89"/>
      <c r="L639" s="89"/>
      <c r="M639" s="89"/>
      <c r="N639" s="1"/>
      <c r="O639" s="89"/>
      <c r="P639" s="89">
        <v>180</v>
      </c>
      <c r="Q639" s="1"/>
      <c r="R639" s="89"/>
      <c r="S639" s="89">
        <f t="shared" si="127"/>
        <v>180</v>
      </c>
    </row>
    <row r="640" spans="1:21" ht="12.75" outlineLevel="2">
      <c r="A640" s="88" t="s">
        <v>783</v>
      </c>
      <c r="B640" s="88" t="s">
        <v>618</v>
      </c>
      <c r="C640" s="88" t="s">
        <v>620</v>
      </c>
      <c r="D640" s="88" t="s">
        <v>784</v>
      </c>
      <c r="E640" s="88" t="s">
        <v>123</v>
      </c>
      <c r="F640" s="88" t="s">
        <v>785</v>
      </c>
      <c r="G640" s="88" t="s">
        <v>22</v>
      </c>
      <c r="H640" s="88" t="s">
        <v>24</v>
      </c>
      <c r="I640" s="2"/>
      <c r="J640" s="89"/>
      <c r="K640" s="1"/>
      <c r="L640" s="89"/>
      <c r="M640" s="89"/>
      <c r="N640" s="1"/>
      <c r="O640" s="89"/>
      <c r="P640" s="89"/>
      <c r="Q640" s="1">
        <v>0.08</v>
      </c>
      <c r="R640" s="89">
        <f>+$R$1*Q640</f>
        <v>250.8</v>
      </c>
      <c r="S640" s="89">
        <f t="shared" si="127"/>
        <v>250.8</v>
      </c>
      <c r="T640" s="88" t="s">
        <v>510</v>
      </c>
      <c r="U640" s="88" t="s">
        <v>786</v>
      </c>
    </row>
    <row r="641" spans="1:19" ht="12.75" outlineLevel="1">
      <c r="A641" s="114" t="s">
        <v>1157</v>
      </c>
      <c r="B641" s="115"/>
      <c r="C641" s="115"/>
      <c r="D641" s="115"/>
      <c r="E641" s="115"/>
      <c r="F641" s="115"/>
      <c r="G641" s="115"/>
      <c r="H641" s="115"/>
      <c r="I641" s="116">
        <f>SUBTOTAL(9,I632:I640)</f>
        <v>116</v>
      </c>
      <c r="J641" s="104">
        <f>SUBTOTAL(9,J632:J640)</f>
        <v>122.743</v>
      </c>
      <c r="K641" s="103"/>
      <c r="L641" s="104">
        <f aca="true" t="shared" si="128" ref="L641:S641">SUBTOTAL(9,L632:L640)</f>
        <v>7.22</v>
      </c>
      <c r="M641" s="104">
        <f t="shared" si="128"/>
        <v>0</v>
      </c>
      <c r="N641" s="103">
        <f t="shared" si="128"/>
        <v>0</v>
      </c>
      <c r="O641" s="104">
        <f t="shared" si="128"/>
        <v>0</v>
      </c>
      <c r="P641" s="104">
        <f t="shared" si="128"/>
        <v>180</v>
      </c>
      <c r="Q641" s="103">
        <f t="shared" si="128"/>
        <v>0.08</v>
      </c>
      <c r="R641" s="104">
        <f t="shared" si="128"/>
        <v>250.8</v>
      </c>
      <c r="S641" s="104">
        <f t="shared" si="128"/>
        <v>560.7629999999999</v>
      </c>
    </row>
    <row r="642" spans="1:19" ht="12.75" outlineLevel="2">
      <c r="A642" s="88" t="s">
        <v>752</v>
      </c>
      <c r="B642" s="88" t="s">
        <v>618</v>
      </c>
      <c r="C642" s="88" t="s">
        <v>620</v>
      </c>
      <c r="D642" s="88" t="s">
        <v>753</v>
      </c>
      <c r="E642" s="88" t="s">
        <v>123</v>
      </c>
      <c r="F642" s="88" t="s">
        <v>754</v>
      </c>
      <c r="G642" s="88" t="s">
        <v>8</v>
      </c>
      <c r="H642" s="88" t="s">
        <v>28</v>
      </c>
      <c r="I642" s="2">
        <v>20</v>
      </c>
      <c r="J642" s="89">
        <v>41.663999999999994</v>
      </c>
      <c r="K642" s="1">
        <v>0.06</v>
      </c>
      <c r="L642" s="89">
        <v>1.2</v>
      </c>
      <c r="M642" s="89"/>
      <c r="N642" s="1"/>
      <c r="O642" s="89"/>
      <c r="P642" s="89"/>
      <c r="Q642" s="1"/>
      <c r="R642" s="89"/>
      <c r="S642" s="89">
        <f aca="true" t="shared" si="129" ref="S642:S653">+R642+P642+O642+M642+L642+J642</f>
        <v>42.864</v>
      </c>
    </row>
    <row r="643" spans="1:19" ht="12.75" outlineLevel="2">
      <c r="A643" s="88" t="s">
        <v>752</v>
      </c>
      <c r="B643" s="88" t="s">
        <v>618</v>
      </c>
      <c r="C643" s="88" t="s">
        <v>620</v>
      </c>
      <c r="D643" s="88" t="s">
        <v>753</v>
      </c>
      <c r="E643" s="88" t="s">
        <v>123</v>
      </c>
      <c r="F643" s="88" t="s">
        <v>754</v>
      </c>
      <c r="G643" s="88" t="s">
        <v>8</v>
      </c>
      <c r="H643" s="88" t="s">
        <v>16</v>
      </c>
      <c r="I643" s="2">
        <v>109</v>
      </c>
      <c r="J643" s="89">
        <v>54.846</v>
      </c>
      <c r="K643" s="1">
        <v>0.06</v>
      </c>
      <c r="L643" s="89">
        <v>6.54</v>
      </c>
      <c r="M643" s="89"/>
      <c r="N643" s="1"/>
      <c r="O643" s="89"/>
      <c r="P643" s="89"/>
      <c r="Q643" s="1"/>
      <c r="R643" s="89"/>
      <c r="S643" s="89">
        <f t="shared" si="129"/>
        <v>61.385999999999996</v>
      </c>
    </row>
    <row r="644" spans="1:19" ht="12.75" outlineLevel="2">
      <c r="A644" s="88" t="s">
        <v>752</v>
      </c>
      <c r="B644" s="88" t="s">
        <v>618</v>
      </c>
      <c r="C644" s="88" t="s">
        <v>620</v>
      </c>
      <c r="D644" s="88" t="s">
        <v>753</v>
      </c>
      <c r="E644" s="88" t="s">
        <v>123</v>
      </c>
      <c r="F644" s="88" t="s">
        <v>754</v>
      </c>
      <c r="G644" s="88" t="s">
        <v>8</v>
      </c>
      <c r="H644" s="88" t="s">
        <v>18</v>
      </c>
      <c r="I644" s="2">
        <v>338</v>
      </c>
      <c r="J644" s="89">
        <v>228.502</v>
      </c>
      <c r="K644" s="1">
        <v>0.06</v>
      </c>
      <c r="L644" s="89">
        <v>20.28</v>
      </c>
      <c r="M644" s="89"/>
      <c r="N644" s="1"/>
      <c r="O644" s="89"/>
      <c r="P644" s="89"/>
      <c r="Q644" s="1"/>
      <c r="R644" s="89"/>
      <c r="S644" s="89">
        <f t="shared" si="129"/>
        <v>248.782</v>
      </c>
    </row>
    <row r="645" spans="1:19" ht="12.75" outlineLevel="2">
      <c r="A645" s="88" t="s">
        <v>752</v>
      </c>
      <c r="B645" s="88" t="s">
        <v>618</v>
      </c>
      <c r="C645" s="88" t="s">
        <v>620</v>
      </c>
      <c r="D645" s="88" t="s">
        <v>753</v>
      </c>
      <c r="E645" s="88" t="s">
        <v>123</v>
      </c>
      <c r="F645" s="88" t="s">
        <v>754</v>
      </c>
      <c r="G645" s="88" t="s">
        <v>8</v>
      </c>
      <c r="H645" s="88" t="s">
        <v>19</v>
      </c>
      <c r="I645" s="2">
        <v>1453</v>
      </c>
      <c r="J645" s="89">
        <v>1388.809</v>
      </c>
      <c r="K645" s="1">
        <v>0.06</v>
      </c>
      <c r="L645" s="89">
        <v>87.18</v>
      </c>
      <c r="M645" s="89"/>
      <c r="N645" s="1"/>
      <c r="O645" s="89"/>
      <c r="P645" s="89"/>
      <c r="Q645" s="1"/>
      <c r="R645" s="89"/>
      <c r="S645" s="89">
        <f t="shared" si="129"/>
        <v>1475.989</v>
      </c>
    </row>
    <row r="646" spans="1:19" ht="12.75" outlineLevel="2">
      <c r="A646" s="88" t="s">
        <v>752</v>
      </c>
      <c r="B646" s="88" t="s">
        <v>618</v>
      </c>
      <c r="C646" s="88" t="s">
        <v>620</v>
      </c>
      <c r="D646" s="88" t="s">
        <v>753</v>
      </c>
      <c r="E646" s="88" t="s">
        <v>123</v>
      </c>
      <c r="F646" s="88" t="s">
        <v>754</v>
      </c>
      <c r="G646" s="88" t="s">
        <v>8</v>
      </c>
      <c r="H646" s="88" t="s">
        <v>29</v>
      </c>
      <c r="I646" s="2">
        <v>13</v>
      </c>
      <c r="J646" s="89">
        <v>9.69</v>
      </c>
      <c r="K646" s="1">
        <v>0.06</v>
      </c>
      <c r="L646" s="89">
        <v>0.78</v>
      </c>
      <c r="M646" s="89"/>
      <c r="N646" s="1"/>
      <c r="O646" s="89"/>
      <c r="P646" s="89"/>
      <c r="Q646" s="1"/>
      <c r="R646" s="89"/>
      <c r="S646" s="89">
        <f t="shared" si="129"/>
        <v>10.469999999999999</v>
      </c>
    </row>
    <row r="647" spans="1:19" ht="12.75" outlineLevel="2">
      <c r="A647" s="88" t="s">
        <v>752</v>
      </c>
      <c r="B647" s="88" t="s">
        <v>618</v>
      </c>
      <c r="C647" s="88" t="s">
        <v>620</v>
      </c>
      <c r="D647" s="88" t="s">
        <v>753</v>
      </c>
      <c r="E647" s="88" t="s">
        <v>123</v>
      </c>
      <c r="F647" s="88" t="s">
        <v>754</v>
      </c>
      <c r="G647" s="88" t="s">
        <v>8</v>
      </c>
      <c r="H647" s="88" t="s">
        <v>31</v>
      </c>
      <c r="I647" s="2">
        <v>70</v>
      </c>
      <c r="J647" s="89">
        <v>30.645</v>
      </c>
      <c r="K647" s="1">
        <v>0.1</v>
      </c>
      <c r="L647" s="89">
        <v>7</v>
      </c>
      <c r="M647" s="89"/>
      <c r="N647" s="1"/>
      <c r="O647" s="89"/>
      <c r="P647" s="89"/>
      <c r="Q647" s="1"/>
      <c r="R647" s="89"/>
      <c r="S647" s="89">
        <f t="shared" si="129"/>
        <v>37.644999999999996</v>
      </c>
    </row>
    <row r="648" spans="1:19" ht="12.75" outlineLevel="2">
      <c r="A648" s="88" t="s">
        <v>752</v>
      </c>
      <c r="B648" s="88" t="s">
        <v>618</v>
      </c>
      <c r="C648" s="88" t="s">
        <v>620</v>
      </c>
      <c r="D648" s="88" t="s">
        <v>753</v>
      </c>
      <c r="E648" s="88" t="s">
        <v>123</v>
      </c>
      <c r="F648" s="88" t="s">
        <v>754</v>
      </c>
      <c r="G648" s="88" t="s">
        <v>8</v>
      </c>
      <c r="H648" s="88" t="s">
        <v>21</v>
      </c>
      <c r="I648" s="2">
        <v>1323</v>
      </c>
      <c r="J648" s="89">
        <v>403.207</v>
      </c>
      <c r="K648" s="1">
        <v>0.1</v>
      </c>
      <c r="L648" s="89">
        <v>132.3</v>
      </c>
      <c r="M648" s="89"/>
      <c r="N648" s="1"/>
      <c r="O648" s="89"/>
      <c r="P648" s="89"/>
      <c r="Q648" s="1"/>
      <c r="R648" s="89"/>
      <c r="S648" s="89">
        <f t="shared" si="129"/>
        <v>535.5070000000001</v>
      </c>
    </row>
    <row r="649" spans="1:19" ht="12.75" outlineLevel="2">
      <c r="A649" s="88" t="s">
        <v>752</v>
      </c>
      <c r="B649" s="88" t="s">
        <v>618</v>
      </c>
      <c r="C649" s="88" t="s">
        <v>620</v>
      </c>
      <c r="D649" s="88" t="s">
        <v>753</v>
      </c>
      <c r="E649" s="88" t="s">
        <v>123</v>
      </c>
      <c r="F649" s="88" t="s">
        <v>754</v>
      </c>
      <c r="G649" s="88" t="s">
        <v>8</v>
      </c>
      <c r="H649" s="88" t="s">
        <v>61</v>
      </c>
      <c r="I649" s="2">
        <v>3</v>
      </c>
      <c r="J649" s="89">
        <v>0.8790000000000001</v>
      </c>
      <c r="K649" s="1">
        <v>0.06</v>
      </c>
      <c r="L649" s="89">
        <v>0.18</v>
      </c>
      <c r="M649" s="89"/>
      <c r="N649" s="1"/>
      <c r="O649" s="89"/>
      <c r="P649" s="89"/>
      <c r="Q649" s="1"/>
      <c r="R649" s="89"/>
      <c r="S649" s="89">
        <f t="shared" si="129"/>
        <v>1.0590000000000002</v>
      </c>
    </row>
    <row r="650" spans="1:19" ht="12.75" outlineLevel="2">
      <c r="A650" s="88" t="s">
        <v>752</v>
      </c>
      <c r="B650" s="88" t="s">
        <v>618</v>
      </c>
      <c r="C650" s="88" t="s">
        <v>620</v>
      </c>
      <c r="D650" s="88" t="s">
        <v>753</v>
      </c>
      <c r="E650" s="88" t="s">
        <v>123</v>
      </c>
      <c r="F650" s="88" t="s">
        <v>754</v>
      </c>
      <c r="G650" s="88" t="s">
        <v>8</v>
      </c>
      <c r="H650" s="88" t="s">
        <v>9</v>
      </c>
      <c r="I650" s="2">
        <v>1</v>
      </c>
      <c r="J650" s="89">
        <v>4.15</v>
      </c>
      <c r="K650" s="1"/>
      <c r="L650" s="89"/>
      <c r="M650" s="89"/>
      <c r="O650" s="89"/>
      <c r="P650" s="89"/>
      <c r="Q650" s="1"/>
      <c r="R650" s="89"/>
      <c r="S650" s="89">
        <f t="shared" si="129"/>
        <v>4.15</v>
      </c>
    </row>
    <row r="651" spans="1:19" ht="12.75" outlineLevel="2">
      <c r="A651" s="88" t="s">
        <v>752</v>
      </c>
      <c r="B651" s="88" t="s">
        <v>618</v>
      </c>
      <c r="C651" s="88" t="s">
        <v>620</v>
      </c>
      <c r="D651" s="88" t="s">
        <v>753</v>
      </c>
      <c r="E651" s="88" t="s">
        <v>123</v>
      </c>
      <c r="F651" s="88" t="s">
        <v>754</v>
      </c>
      <c r="G651" s="88" t="s">
        <v>22</v>
      </c>
      <c r="H651" s="88" t="s">
        <v>23</v>
      </c>
      <c r="I651" s="90"/>
      <c r="J651" s="89"/>
      <c r="L651" s="89"/>
      <c r="M651" s="89"/>
      <c r="N651" s="1"/>
      <c r="O651" s="89"/>
      <c r="P651" s="89">
        <v>180</v>
      </c>
      <c r="Q651" s="1"/>
      <c r="R651" s="89"/>
      <c r="S651" s="89">
        <f t="shared" si="129"/>
        <v>180</v>
      </c>
    </row>
    <row r="652" spans="1:19" ht="12.75" outlineLevel="2">
      <c r="A652" s="88" t="s">
        <v>752</v>
      </c>
      <c r="B652" s="88" t="s">
        <v>618</v>
      </c>
      <c r="C652" s="88" t="s">
        <v>620</v>
      </c>
      <c r="D652" s="88" t="s">
        <v>753</v>
      </c>
      <c r="E652" s="88" t="s">
        <v>123</v>
      </c>
      <c r="F652" s="88" t="s">
        <v>754</v>
      </c>
      <c r="G652" s="88" t="s">
        <v>22</v>
      </c>
      <c r="H652" s="88" t="s">
        <v>62</v>
      </c>
      <c r="I652" s="2"/>
      <c r="J652" s="89"/>
      <c r="K652" s="1"/>
      <c r="L652" s="89"/>
      <c r="M652" s="89"/>
      <c r="N652" s="1">
        <v>5.058225806451613</v>
      </c>
      <c r="O652" s="89">
        <f>+$O$1*N652</f>
        <v>364.1922580645162</v>
      </c>
      <c r="P652" s="89"/>
      <c r="Q652" s="1"/>
      <c r="R652" s="89"/>
      <c r="S652" s="89">
        <f t="shared" si="129"/>
        <v>364.1922580645162</v>
      </c>
    </row>
    <row r="653" spans="1:21" ht="12.75" outlineLevel="2">
      <c r="A653" s="88" t="s">
        <v>752</v>
      </c>
      <c r="B653" s="88" t="s">
        <v>618</v>
      </c>
      <c r="C653" s="88" t="s">
        <v>620</v>
      </c>
      <c r="D653" s="88" t="s">
        <v>753</v>
      </c>
      <c r="E653" s="88" t="s">
        <v>123</v>
      </c>
      <c r="F653" s="88" t="s">
        <v>754</v>
      </c>
      <c r="G653" s="88" t="s">
        <v>22</v>
      </c>
      <c r="H653" s="88" t="s">
        <v>24</v>
      </c>
      <c r="I653" s="2"/>
      <c r="J653" s="89"/>
      <c r="K653" s="1"/>
      <c r="L653" s="89"/>
      <c r="M653" s="89"/>
      <c r="N653" s="1"/>
      <c r="O653" s="89"/>
      <c r="P653" s="89"/>
      <c r="Q653" s="1">
        <v>2.4</v>
      </c>
      <c r="R653" s="89">
        <f>+$R$1*Q653</f>
        <v>7524</v>
      </c>
      <c r="S653" s="89">
        <f t="shared" si="129"/>
        <v>7524</v>
      </c>
      <c r="T653" s="88" t="s">
        <v>637</v>
      </c>
      <c r="U653" s="88" t="s">
        <v>638</v>
      </c>
    </row>
    <row r="654" spans="1:19" ht="12.75" outlineLevel="1">
      <c r="A654" s="114" t="s">
        <v>1147</v>
      </c>
      <c r="B654" s="115"/>
      <c r="C654" s="115"/>
      <c r="D654" s="115"/>
      <c r="E654" s="115"/>
      <c r="F654" s="115"/>
      <c r="G654" s="115"/>
      <c r="H654" s="115"/>
      <c r="I654" s="116">
        <f>SUBTOTAL(9,I642:I653)</f>
        <v>3330</v>
      </c>
      <c r="J654" s="104">
        <f>SUBTOTAL(9,J642:J653)</f>
        <v>2162.392</v>
      </c>
      <c r="K654" s="103"/>
      <c r="L654" s="104">
        <f aca="true" t="shared" si="130" ref="L654:S654">SUBTOTAL(9,L642:L653)</f>
        <v>255.46000000000004</v>
      </c>
      <c r="M654" s="104">
        <f t="shared" si="130"/>
        <v>0</v>
      </c>
      <c r="N654" s="103">
        <f t="shared" si="130"/>
        <v>5.058225806451613</v>
      </c>
      <c r="O654" s="104">
        <f t="shared" si="130"/>
        <v>364.1922580645162</v>
      </c>
      <c r="P654" s="104">
        <f t="shared" si="130"/>
        <v>180</v>
      </c>
      <c r="Q654" s="103">
        <f t="shared" si="130"/>
        <v>2.4</v>
      </c>
      <c r="R654" s="104">
        <f t="shared" si="130"/>
        <v>7524</v>
      </c>
      <c r="S654" s="104">
        <f t="shared" si="130"/>
        <v>10486.044258064518</v>
      </c>
    </row>
    <row r="655" spans="1:19" ht="12.75" outlineLevel="2">
      <c r="A655" s="88" t="s">
        <v>634</v>
      </c>
      <c r="B655" s="88" t="s">
        <v>618</v>
      </c>
      <c r="C655" s="88" t="s">
        <v>620</v>
      </c>
      <c r="D655" s="88" t="s">
        <v>635</v>
      </c>
      <c r="E655" s="88" t="s">
        <v>123</v>
      </c>
      <c r="F655" s="88" t="s">
        <v>636</v>
      </c>
      <c r="G655" s="88" t="s">
        <v>8</v>
      </c>
      <c r="H655" s="88" t="s">
        <v>16</v>
      </c>
      <c r="I655" s="2">
        <v>1741</v>
      </c>
      <c r="J655" s="89">
        <v>452.954</v>
      </c>
      <c r="K655" s="1">
        <v>0.06</v>
      </c>
      <c r="L655" s="89">
        <v>104.46</v>
      </c>
      <c r="M655" s="89"/>
      <c r="N655" s="1"/>
      <c r="O655" s="89"/>
      <c r="P655" s="89"/>
      <c r="Q655" s="1"/>
      <c r="R655" s="89"/>
      <c r="S655" s="89">
        <f aca="true" t="shared" si="131" ref="S655:S666">+R655+P655+O655+M655+L655+J655</f>
        <v>557.414</v>
      </c>
    </row>
    <row r="656" spans="1:19" ht="12.75" outlineLevel="2">
      <c r="A656" s="88" t="s">
        <v>634</v>
      </c>
      <c r="B656" s="88" t="s">
        <v>618</v>
      </c>
      <c r="C656" s="88" t="s">
        <v>620</v>
      </c>
      <c r="D656" s="88" t="s">
        <v>635</v>
      </c>
      <c r="E656" s="88" t="s">
        <v>123</v>
      </c>
      <c r="F656" s="88" t="s">
        <v>636</v>
      </c>
      <c r="G656" s="88" t="s">
        <v>8</v>
      </c>
      <c r="H656" s="88" t="s">
        <v>18</v>
      </c>
      <c r="I656" s="2">
        <v>1190</v>
      </c>
      <c r="J656" s="89">
        <v>408.141</v>
      </c>
      <c r="K656" s="1">
        <v>0.06</v>
      </c>
      <c r="L656" s="89">
        <v>71.4</v>
      </c>
      <c r="M656" s="89"/>
      <c r="N656" s="1"/>
      <c r="O656" s="89"/>
      <c r="P656" s="89"/>
      <c r="Q656" s="1"/>
      <c r="R656" s="89"/>
      <c r="S656" s="89">
        <f t="shared" si="131"/>
        <v>479.54100000000005</v>
      </c>
    </row>
    <row r="657" spans="1:19" ht="12.75" outlineLevel="2">
      <c r="A657" s="88" t="s">
        <v>634</v>
      </c>
      <c r="B657" s="88" t="s">
        <v>618</v>
      </c>
      <c r="C657" s="88" t="s">
        <v>620</v>
      </c>
      <c r="D657" s="88" t="s">
        <v>635</v>
      </c>
      <c r="E657" s="88" t="s">
        <v>123</v>
      </c>
      <c r="F657" s="88" t="s">
        <v>636</v>
      </c>
      <c r="G657" s="88" t="s">
        <v>8</v>
      </c>
      <c r="H657" s="88" t="s">
        <v>19</v>
      </c>
      <c r="I657" s="2">
        <v>6884</v>
      </c>
      <c r="J657" s="89">
        <v>1736.584</v>
      </c>
      <c r="K657" s="1">
        <v>0.06</v>
      </c>
      <c r="L657" s="89">
        <v>412.98</v>
      </c>
      <c r="M657" s="89"/>
      <c r="N657" s="1"/>
      <c r="O657" s="89"/>
      <c r="P657" s="89"/>
      <c r="Q657" s="1"/>
      <c r="R657" s="89"/>
      <c r="S657" s="89">
        <f t="shared" si="131"/>
        <v>2149.5640000000003</v>
      </c>
    </row>
    <row r="658" spans="1:19" ht="12.75" outlineLevel="2">
      <c r="A658" s="88" t="s">
        <v>634</v>
      </c>
      <c r="B658" s="88" t="s">
        <v>618</v>
      </c>
      <c r="C658" s="88" t="s">
        <v>620</v>
      </c>
      <c r="D658" s="88" t="s">
        <v>635</v>
      </c>
      <c r="E658" s="88" t="s">
        <v>123</v>
      </c>
      <c r="F658" s="88" t="s">
        <v>636</v>
      </c>
      <c r="G658" s="88" t="s">
        <v>8</v>
      </c>
      <c r="H658" s="88" t="s">
        <v>31</v>
      </c>
      <c r="I658" s="2">
        <v>1741</v>
      </c>
      <c r="J658" s="89">
        <v>510.35</v>
      </c>
      <c r="K658" s="1">
        <v>0.1</v>
      </c>
      <c r="L658" s="89">
        <v>174.1</v>
      </c>
      <c r="M658" s="89"/>
      <c r="N658" s="1"/>
      <c r="O658" s="89"/>
      <c r="P658" s="89"/>
      <c r="Q658" s="1"/>
      <c r="R658" s="89"/>
      <c r="S658" s="89">
        <f t="shared" si="131"/>
        <v>684.45</v>
      </c>
    </row>
    <row r="659" spans="1:19" ht="12.75" outlineLevel="2">
      <c r="A659" s="88" t="s">
        <v>634</v>
      </c>
      <c r="B659" s="88" t="s">
        <v>618</v>
      </c>
      <c r="C659" s="88" t="s">
        <v>620</v>
      </c>
      <c r="D659" s="88" t="s">
        <v>635</v>
      </c>
      <c r="E659" s="88" t="s">
        <v>123</v>
      </c>
      <c r="F659" s="88" t="s">
        <v>636</v>
      </c>
      <c r="G659" s="88" t="s">
        <v>8</v>
      </c>
      <c r="H659" s="88" t="s">
        <v>53</v>
      </c>
      <c r="I659" s="2">
        <v>131</v>
      </c>
      <c r="J659" s="89">
        <v>31.44</v>
      </c>
      <c r="K659" s="1">
        <v>0.06</v>
      </c>
      <c r="L659" s="89">
        <v>7.86</v>
      </c>
      <c r="M659" s="89"/>
      <c r="N659" s="1"/>
      <c r="O659" s="89"/>
      <c r="P659" s="89"/>
      <c r="Q659" s="1"/>
      <c r="R659" s="89"/>
      <c r="S659" s="89">
        <f t="shared" si="131"/>
        <v>39.300000000000004</v>
      </c>
    </row>
    <row r="660" spans="1:19" ht="12.75" outlineLevel="2">
      <c r="A660" s="88" t="s">
        <v>634</v>
      </c>
      <c r="B660" s="88" t="s">
        <v>618</v>
      </c>
      <c r="C660" s="88" t="s">
        <v>620</v>
      </c>
      <c r="D660" s="88" t="s">
        <v>635</v>
      </c>
      <c r="E660" s="88" t="s">
        <v>123</v>
      </c>
      <c r="F660" s="88" t="s">
        <v>636</v>
      </c>
      <c r="G660" s="88" t="s">
        <v>8</v>
      </c>
      <c r="H660" s="88" t="s">
        <v>54</v>
      </c>
      <c r="I660" s="2">
        <v>5614</v>
      </c>
      <c r="J660" s="89">
        <v>1404.96</v>
      </c>
      <c r="K660" s="1">
        <v>0.06</v>
      </c>
      <c r="L660" s="89">
        <v>336.84</v>
      </c>
      <c r="M660" s="89"/>
      <c r="N660" s="1"/>
      <c r="O660" s="89"/>
      <c r="P660" s="89"/>
      <c r="Q660" s="1"/>
      <c r="R660" s="89"/>
      <c r="S660" s="89">
        <f t="shared" si="131"/>
        <v>1741.8</v>
      </c>
    </row>
    <row r="661" spans="1:19" ht="12.75" outlineLevel="2">
      <c r="A661" s="88" t="s">
        <v>634</v>
      </c>
      <c r="B661" s="88" t="s">
        <v>618</v>
      </c>
      <c r="C661" s="88" t="s">
        <v>620</v>
      </c>
      <c r="D661" s="88" t="s">
        <v>635</v>
      </c>
      <c r="E661" s="88" t="s">
        <v>123</v>
      </c>
      <c r="F661" s="88" t="s">
        <v>636</v>
      </c>
      <c r="G661" s="88" t="s">
        <v>8</v>
      </c>
      <c r="H661" s="88" t="s">
        <v>21</v>
      </c>
      <c r="I661" s="2">
        <v>14289</v>
      </c>
      <c r="J661" s="89">
        <v>4236.88</v>
      </c>
      <c r="K661" s="1">
        <v>0.1</v>
      </c>
      <c r="L661" s="89">
        <v>1428.9</v>
      </c>
      <c r="M661" s="89"/>
      <c r="N661" s="1"/>
      <c r="O661" s="89"/>
      <c r="P661" s="89"/>
      <c r="Q661" s="1"/>
      <c r="R661" s="89"/>
      <c r="S661" s="89">
        <f t="shared" si="131"/>
        <v>5665.780000000001</v>
      </c>
    </row>
    <row r="662" spans="1:19" ht="12.75" outlineLevel="2">
      <c r="A662" s="88" t="s">
        <v>634</v>
      </c>
      <c r="B662" s="88" t="s">
        <v>618</v>
      </c>
      <c r="C662" s="88" t="s">
        <v>620</v>
      </c>
      <c r="D662" s="88" t="s">
        <v>635</v>
      </c>
      <c r="E662" s="88" t="s">
        <v>123</v>
      </c>
      <c r="F662" s="88" t="s">
        <v>636</v>
      </c>
      <c r="G662" s="88" t="s">
        <v>8</v>
      </c>
      <c r="H662" s="88" t="s">
        <v>61</v>
      </c>
      <c r="I662" s="2">
        <v>108</v>
      </c>
      <c r="J662" s="89">
        <v>31.644</v>
      </c>
      <c r="K662" s="1">
        <v>0.06</v>
      </c>
      <c r="L662" s="89">
        <v>6.48</v>
      </c>
      <c r="M662" s="89"/>
      <c r="N662" s="1"/>
      <c r="O662" s="89"/>
      <c r="P662" s="89"/>
      <c r="Q662" s="1"/>
      <c r="R662" s="89"/>
      <c r="S662" s="89">
        <f t="shared" si="131"/>
        <v>38.123999999999995</v>
      </c>
    </row>
    <row r="663" spans="1:19" ht="12.75" outlineLevel="2">
      <c r="A663" s="88" t="s">
        <v>634</v>
      </c>
      <c r="B663" s="88" t="s">
        <v>618</v>
      </c>
      <c r="C663" s="88" t="s">
        <v>620</v>
      </c>
      <c r="D663" s="88" t="s">
        <v>635</v>
      </c>
      <c r="E663" s="88" t="s">
        <v>123</v>
      </c>
      <c r="F663" s="88" t="s">
        <v>636</v>
      </c>
      <c r="G663" s="88" t="s">
        <v>8</v>
      </c>
      <c r="H663" s="88" t="s">
        <v>9</v>
      </c>
      <c r="I663" s="2">
        <v>2</v>
      </c>
      <c r="J663" s="89">
        <v>13.36</v>
      </c>
      <c r="K663" s="1"/>
      <c r="L663" s="89"/>
      <c r="M663" s="89"/>
      <c r="O663" s="89"/>
      <c r="P663" s="89"/>
      <c r="Q663" s="1"/>
      <c r="R663" s="89"/>
      <c r="S663" s="89">
        <f t="shared" si="131"/>
        <v>13.36</v>
      </c>
    </row>
    <row r="664" spans="1:19" ht="12.75" outlineLevel="2">
      <c r="A664" s="88" t="s">
        <v>634</v>
      </c>
      <c r="B664" s="88" t="s">
        <v>618</v>
      </c>
      <c r="C664" s="88" t="s">
        <v>620</v>
      </c>
      <c r="D664" s="88" t="s">
        <v>635</v>
      </c>
      <c r="E664" s="88" t="s">
        <v>123</v>
      </c>
      <c r="F664" s="88" t="s">
        <v>636</v>
      </c>
      <c r="G664" s="88" t="s">
        <v>22</v>
      </c>
      <c r="H664" s="88" t="s">
        <v>23</v>
      </c>
      <c r="I664" s="90"/>
      <c r="J664" s="89"/>
      <c r="L664" s="89"/>
      <c r="M664" s="89"/>
      <c r="N664" s="1"/>
      <c r="O664" s="89"/>
      <c r="P664" s="89">
        <v>180</v>
      </c>
      <c r="Q664" s="1"/>
      <c r="R664" s="89"/>
      <c r="S664" s="89">
        <f t="shared" si="131"/>
        <v>180</v>
      </c>
    </row>
    <row r="665" spans="1:19" ht="12.75" outlineLevel="2">
      <c r="A665" s="88" t="s">
        <v>634</v>
      </c>
      <c r="B665" s="88" t="s">
        <v>618</v>
      </c>
      <c r="C665" s="88" t="s">
        <v>620</v>
      </c>
      <c r="D665" s="88" t="s">
        <v>635</v>
      </c>
      <c r="E665" s="88" t="s">
        <v>123</v>
      </c>
      <c r="F665" s="88" t="s">
        <v>636</v>
      </c>
      <c r="G665" s="88" t="s">
        <v>22</v>
      </c>
      <c r="H665" s="88" t="s">
        <v>62</v>
      </c>
      <c r="I665" s="2"/>
      <c r="J665" s="89"/>
      <c r="K665" s="1"/>
      <c r="L665" s="89"/>
      <c r="M665" s="89"/>
      <c r="N665" s="1">
        <v>1.25</v>
      </c>
      <c r="O665" s="89">
        <f>+$O$1*N665</f>
        <v>90</v>
      </c>
      <c r="P665" s="89"/>
      <c r="Q665" s="1"/>
      <c r="R665" s="89"/>
      <c r="S665" s="89">
        <f t="shared" si="131"/>
        <v>90</v>
      </c>
    </row>
    <row r="666" spans="1:21" ht="12.75" outlineLevel="2">
      <c r="A666" s="88" t="s">
        <v>634</v>
      </c>
      <c r="B666" s="88" t="s">
        <v>618</v>
      </c>
      <c r="C666" s="88" t="s">
        <v>620</v>
      </c>
      <c r="D666" s="88" t="s">
        <v>635</v>
      </c>
      <c r="E666" s="88" t="s">
        <v>123</v>
      </c>
      <c r="F666" s="88" t="s">
        <v>636</v>
      </c>
      <c r="G666" s="88" t="s">
        <v>22</v>
      </c>
      <c r="H666" s="88" t="s">
        <v>24</v>
      </c>
      <c r="I666" s="2"/>
      <c r="J666" s="89"/>
      <c r="K666" s="1"/>
      <c r="L666" s="89"/>
      <c r="M666" s="89"/>
      <c r="N666" s="1"/>
      <c r="O666" s="89"/>
      <c r="P666" s="89"/>
      <c r="Q666" s="1">
        <v>0.8</v>
      </c>
      <c r="R666" s="89">
        <f>+$R$1*Q666</f>
        <v>2508</v>
      </c>
      <c r="S666" s="89">
        <f t="shared" si="131"/>
        <v>2508</v>
      </c>
      <c r="T666" s="88" t="s">
        <v>637</v>
      </c>
      <c r="U666" s="88" t="s">
        <v>638</v>
      </c>
    </row>
    <row r="667" spans="1:19" ht="12.75" outlineLevel="1">
      <c r="A667" s="114" t="s">
        <v>1108</v>
      </c>
      <c r="B667" s="115"/>
      <c r="C667" s="115"/>
      <c r="D667" s="115"/>
      <c r="E667" s="115"/>
      <c r="F667" s="115"/>
      <c r="G667" s="115"/>
      <c r="H667" s="115"/>
      <c r="I667" s="116">
        <f>SUBTOTAL(9,I655:I666)</f>
        <v>31700</v>
      </c>
      <c r="J667" s="104">
        <f>SUBTOTAL(9,J655:J666)</f>
        <v>8826.313000000002</v>
      </c>
      <c r="K667" s="103"/>
      <c r="L667" s="104">
        <f aca="true" t="shared" si="132" ref="L667:S667">SUBTOTAL(9,L655:L666)</f>
        <v>2543.02</v>
      </c>
      <c r="M667" s="104">
        <f t="shared" si="132"/>
        <v>0</v>
      </c>
      <c r="N667" s="103">
        <f t="shared" si="132"/>
        <v>1.25</v>
      </c>
      <c r="O667" s="104">
        <f t="shared" si="132"/>
        <v>90</v>
      </c>
      <c r="P667" s="104">
        <f t="shared" si="132"/>
        <v>180</v>
      </c>
      <c r="Q667" s="103">
        <f t="shared" si="132"/>
        <v>0.8</v>
      </c>
      <c r="R667" s="104">
        <f t="shared" si="132"/>
        <v>2508</v>
      </c>
      <c r="S667" s="104">
        <f t="shared" si="132"/>
        <v>14147.333000000002</v>
      </c>
    </row>
    <row r="668" spans="1:19" ht="12.75" outlineLevel="2">
      <c r="A668" s="88" t="s">
        <v>744</v>
      </c>
      <c r="B668" s="88" t="s">
        <v>618</v>
      </c>
      <c r="C668" s="88" t="s">
        <v>620</v>
      </c>
      <c r="D668" s="88" t="s">
        <v>745</v>
      </c>
      <c r="E668" s="88" t="s">
        <v>123</v>
      </c>
      <c r="F668" s="88" t="s">
        <v>743</v>
      </c>
      <c r="G668" s="88" t="s">
        <v>8</v>
      </c>
      <c r="H668" s="88" t="s">
        <v>28</v>
      </c>
      <c r="I668" s="2">
        <v>1</v>
      </c>
      <c r="J668" s="89">
        <v>0.97</v>
      </c>
      <c r="K668" s="1">
        <v>0.06</v>
      </c>
      <c r="L668" s="89">
        <v>0.06</v>
      </c>
      <c r="M668" s="89"/>
      <c r="N668" s="1"/>
      <c r="O668" s="89"/>
      <c r="P668" s="89"/>
      <c r="Q668" s="1"/>
      <c r="R668" s="89"/>
      <c r="S668" s="89">
        <f aca="true" t="shared" si="133" ref="S668:S678">+R668+P668+O668+M668+L668+J668</f>
        <v>1.03</v>
      </c>
    </row>
    <row r="669" spans="1:19" ht="12.75" outlineLevel="2">
      <c r="A669" s="88" t="s">
        <v>744</v>
      </c>
      <c r="B669" s="88" t="s">
        <v>618</v>
      </c>
      <c r="C669" s="88" t="s">
        <v>620</v>
      </c>
      <c r="D669" s="88" t="s">
        <v>745</v>
      </c>
      <c r="E669" s="88" t="s">
        <v>123</v>
      </c>
      <c r="F669" s="88" t="s">
        <v>743</v>
      </c>
      <c r="G669" s="88" t="s">
        <v>8</v>
      </c>
      <c r="H669" s="88" t="s">
        <v>16</v>
      </c>
      <c r="I669" s="2">
        <v>67</v>
      </c>
      <c r="J669" s="89">
        <v>26.07</v>
      </c>
      <c r="K669" s="1">
        <v>0.06</v>
      </c>
      <c r="L669" s="89">
        <v>4.02</v>
      </c>
      <c r="M669" s="89"/>
      <c r="N669" s="1"/>
      <c r="O669" s="89"/>
      <c r="P669" s="89"/>
      <c r="Q669" s="1"/>
      <c r="R669" s="89"/>
      <c r="S669" s="89">
        <f t="shared" si="133"/>
        <v>30.09</v>
      </c>
    </row>
    <row r="670" spans="1:19" ht="12.75" outlineLevel="2">
      <c r="A670" s="88" t="s">
        <v>744</v>
      </c>
      <c r="B670" s="88" t="s">
        <v>618</v>
      </c>
      <c r="C670" s="88" t="s">
        <v>620</v>
      </c>
      <c r="D670" s="88" t="s">
        <v>745</v>
      </c>
      <c r="E670" s="88" t="s">
        <v>123</v>
      </c>
      <c r="F670" s="88" t="s">
        <v>743</v>
      </c>
      <c r="G670" s="88" t="s">
        <v>8</v>
      </c>
      <c r="H670" s="88" t="s">
        <v>18</v>
      </c>
      <c r="I670" s="2">
        <v>335</v>
      </c>
      <c r="J670" s="89">
        <v>137.579</v>
      </c>
      <c r="K670" s="1">
        <v>0.06</v>
      </c>
      <c r="L670" s="89">
        <v>20.1</v>
      </c>
      <c r="M670" s="89"/>
      <c r="N670" s="1"/>
      <c r="O670" s="89"/>
      <c r="P670" s="89"/>
      <c r="Q670" s="1"/>
      <c r="R670" s="89"/>
      <c r="S670" s="89">
        <f t="shared" si="133"/>
        <v>157.679</v>
      </c>
    </row>
    <row r="671" spans="1:19" ht="12.75" outlineLevel="2">
      <c r="A671" s="88" t="s">
        <v>744</v>
      </c>
      <c r="B671" s="88" t="s">
        <v>618</v>
      </c>
      <c r="C671" s="88" t="s">
        <v>620</v>
      </c>
      <c r="D671" s="88" t="s">
        <v>745</v>
      </c>
      <c r="E671" s="88" t="s">
        <v>123</v>
      </c>
      <c r="F671" s="88" t="s">
        <v>743</v>
      </c>
      <c r="G671" s="88" t="s">
        <v>8</v>
      </c>
      <c r="H671" s="88" t="s">
        <v>19</v>
      </c>
      <c r="I671" s="2">
        <v>909</v>
      </c>
      <c r="J671" s="89">
        <v>381.566</v>
      </c>
      <c r="K671" s="1">
        <v>0.06</v>
      </c>
      <c r="L671" s="89">
        <v>54.54</v>
      </c>
      <c r="M671" s="89"/>
      <c r="N671" s="1"/>
      <c r="O671" s="89"/>
      <c r="P671" s="89"/>
      <c r="Q671" s="1"/>
      <c r="R671" s="89"/>
      <c r="S671" s="89">
        <f t="shared" si="133"/>
        <v>436.106</v>
      </c>
    </row>
    <row r="672" spans="1:19" ht="12.75" outlineLevel="2">
      <c r="A672" s="88" t="s">
        <v>744</v>
      </c>
      <c r="B672" s="88" t="s">
        <v>618</v>
      </c>
      <c r="C672" s="88" t="s">
        <v>620</v>
      </c>
      <c r="D672" s="88" t="s">
        <v>745</v>
      </c>
      <c r="E672" s="88" t="s">
        <v>123</v>
      </c>
      <c r="F672" s="88" t="s">
        <v>743</v>
      </c>
      <c r="G672" s="88" t="s">
        <v>8</v>
      </c>
      <c r="H672" s="88" t="s">
        <v>31</v>
      </c>
      <c r="I672" s="2">
        <v>1875</v>
      </c>
      <c r="J672" s="89">
        <v>557.1220000000001</v>
      </c>
      <c r="K672" s="1">
        <v>0.1</v>
      </c>
      <c r="L672" s="89">
        <v>187.5</v>
      </c>
      <c r="M672" s="89"/>
      <c r="N672" s="1"/>
      <c r="O672" s="89"/>
      <c r="P672" s="89"/>
      <c r="Q672" s="1"/>
      <c r="R672" s="89"/>
      <c r="S672" s="89">
        <f t="shared" si="133"/>
        <v>744.6220000000001</v>
      </c>
    </row>
    <row r="673" spans="1:19" ht="12.75" outlineLevel="2">
      <c r="A673" s="88" t="s">
        <v>744</v>
      </c>
      <c r="B673" s="88" t="s">
        <v>618</v>
      </c>
      <c r="C673" s="88" t="s">
        <v>620</v>
      </c>
      <c r="D673" s="88" t="s">
        <v>745</v>
      </c>
      <c r="E673" s="88" t="s">
        <v>123</v>
      </c>
      <c r="F673" s="88" t="s">
        <v>743</v>
      </c>
      <c r="G673" s="88" t="s">
        <v>8</v>
      </c>
      <c r="H673" s="88" t="s">
        <v>53</v>
      </c>
      <c r="I673" s="2">
        <v>9</v>
      </c>
      <c r="J673" s="89">
        <v>2.16</v>
      </c>
      <c r="K673" s="1">
        <v>0.06</v>
      </c>
      <c r="L673" s="89">
        <v>0.54</v>
      </c>
      <c r="M673" s="89"/>
      <c r="N673" s="1"/>
      <c r="O673" s="89"/>
      <c r="P673" s="89"/>
      <c r="Q673" s="1"/>
      <c r="R673" s="89"/>
      <c r="S673" s="89">
        <f t="shared" si="133"/>
        <v>2.7</v>
      </c>
    </row>
    <row r="674" spans="1:19" ht="12.75" outlineLevel="2">
      <c r="A674" s="88" t="s">
        <v>744</v>
      </c>
      <c r="B674" s="88" t="s">
        <v>618</v>
      </c>
      <c r="C674" s="88" t="s">
        <v>620</v>
      </c>
      <c r="D674" s="88" t="s">
        <v>745</v>
      </c>
      <c r="E674" s="88" t="s">
        <v>123</v>
      </c>
      <c r="F674" s="88" t="s">
        <v>743</v>
      </c>
      <c r="G674" s="88" t="s">
        <v>8</v>
      </c>
      <c r="H674" s="88" t="s">
        <v>54</v>
      </c>
      <c r="I674" s="2">
        <v>29</v>
      </c>
      <c r="J674" s="89">
        <v>7.06</v>
      </c>
      <c r="K674" s="1">
        <v>0.06</v>
      </c>
      <c r="L674" s="89">
        <v>1.74</v>
      </c>
      <c r="M674" s="89"/>
      <c r="N674" s="1"/>
      <c r="O674" s="89"/>
      <c r="P674" s="89"/>
      <c r="Q674" s="1"/>
      <c r="R674" s="89"/>
      <c r="S674" s="89">
        <f t="shared" si="133"/>
        <v>8.799999999999999</v>
      </c>
    </row>
    <row r="675" spans="1:19" ht="12.75" outlineLevel="2">
      <c r="A675" s="88" t="s">
        <v>744</v>
      </c>
      <c r="B675" s="88" t="s">
        <v>618</v>
      </c>
      <c r="C675" s="88" t="s">
        <v>620</v>
      </c>
      <c r="D675" s="88" t="s">
        <v>745</v>
      </c>
      <c r="E675" s="88" t="s">
        <v>123</v>
      </c>
      <c r="F675" s="88" t="s">
        <v>743</v>
      </c>
      <c r="G675" s="88" t="s">
        <v>8</v>
      </c>
      <c r="H675" s="88" t="s">
        <v>21</v>
      </c>
      <c r="I675" s="2">
        <v>15208</v>
      </c>
      <c r="J675" s="89">
        <v>4574.162</v>
      </c>
      <c r="K675" s="1">
        <v>0.1</v>
      </c>
      <c r="L675" s="89">
        <v>1520.8</v>
      </c>
      <c r="M675" s="89"/>
      <c r="N675" s="1"/>
      <c r="O675" s="89"/>
      <c r="P675" s="89"/>
      <c r="Q675" s="1"/>
      <c r="R675" s="89"/>
      <c r="S675" s="89">
        <f t="shared" si="133"/>
        <v>6094.962</v>
      </c>
    </row>
    <row r="676" spans="1:19" ht="12.75" outlineLevel="2">
      <c r="A676" s="88" t="s">
        <v>744</v>
      </c>
      <c r="B676" s="88" t="s">
        <v>618</v>
      </c>
      <c r="C676" s="88" t="s">
        <v>620</v>
      </c>
      <c r="D676" s="88" t="s">
        <v>745</v>
      </c>
      <c r="E676" s="88" t="s">
        <v>123</v>
      </c>
      <c r="F676" s="88" t="s">
        <v>743</v>
      </c>
      <c r="G676" s="88" t="s">
        <v>22</v>
      </c>
      <c r="H676" s="88" t="s">
        <v>23</v>
      </c>
      <c r="I676" s="90"/>
      <c r="J676" s="89"/>
      <c r="L676" s="89"/>
      <c r="M676" s="89"/>
      <c r="N676" s="1"/>
      <c r="O676" s="89"/>
      <c r="P676" s="89">
        <v>180</v>
      </c>
      <c r="Q676" s="1"/>
      <c r="R676" s="89"/>
      <c r="S676" s="89">
        <f t="shared" si="133"/>
        <v>180</v>
      </c>
    </row>
    <row r="677" spans="1:19" ht="12.75" outlineLevel="2">
      <c r="A677" s="88" t="s">
        <v>744</v>
      </c>
      <c r="B677" s="88" t="s">
        <v>618</v>
      </c>
      <c r="C677" s="88" t="s">
        <v>620</v>
      </c>
      <c r="D677" s="88" t="s">
        <v>745</v>
      </c>
      <c r="E677" s="88" t="s">
        <v>123</v>
      </c>
      <c r="F677" s="88" t="s">
        <v>743</v>
      </c>
      <c r="G677" s="88" t="s">
        <v>22</v>
      </c>
      <c r="H677" s="88" t="s">
        <v>62</v>
      </c>
      <c r="I677" s="2"/>
      <c r="J677" s="89"/>
      <c r="K677" s="1"/>
      <c r="L677" s="89"/>
      <c r="M677" s="89"/>
      <c r="N677" s="1">
        <v>0.5</v>
      </c>
      <c r="O677" s="89">
        <f>+$O$1*N677</f>
        <v>36</v>
      </c>
      <c r="P677" s="89"/>
      <c r="Q677" s="1"/>
      <c r="R677" s="89"/>
      <c r="S677" s="89">
        <f t="shared" si="133"/>
        <v>36</v>
      </c>
    </row>
    <row r="678" spans="1:20" ht="12.75" outlineLevel="2">
      <c r="A678" s="88" t="s">
        <v>744</v>
      </c>
      <c r="B678" s="88" t="s">
        <v>618</v>
      </c>
      <c r="C678" s="88" t="s">
        <v>620</v>
      </c>
      <c r="D678" s="88" t="s">
        <v>745</v>
      </c>
      <c r="E678" s="88" t="s">
        <v>123</v>
      </c>
      <c r="F678" s="88" t="s">
        <v>743</v>
      </c>
      <c r="G678" s="88" t="s">
        <v>22</v>
      </c>
      <c r="H678" s="88" t="s">
        <v>24</v>
      </c>
      <c r="I678" s="2"/>
      <c r="J678" s="89"/>
      <c r="K678" s="1"/>
      <c r="L678" s="89"/>
      <c r="M678" s="89"/>
      <c r="N678" s="1"/>
      <c r="O678" s="89"/>
      <c r="P678" s="89"/>
      <c r="Q678" s="1">
        <v>0.5</v>
      </c>
      <c r="R678" s="89">
        <f>+$R$1*Q678</f>
        <v>1567.5</v>
      </c>
      <c r="S678" s="89">
        <f t="shared" si="133"/>
        <v>1567.5</v>
      </c>
      <c r="T678" s="88" t="s">
        <v>487</v>
      </c>
    </row>
    <row r="679" spans="1:19" ht="12.75" outlineLevel="1">
      <c r="A679" s="114" t="s">
        <v>1144</v>
      </c>
      <c r="B679" s="115"/>
      <c r="C679" s="115"/>
      <c r="D679" s="115"/>
      <c r="E679" s="115"/>
      <c r="F679" s="115"/>
      <c r="G679" s="115"/>
      <c r="H679" s="115"/>
      <c r="I679" s="116">
        <f>SUBTOTAL(9,I668:I678)</f>
        <v>18433</v>
      </c>
      <c r="J679" s="104">
        <f>SUBTOTAL(9,J668:J678)</f>
        <v>5686.689</v>
      </c>
      <c r="K679" s="103"/>
      <c r="L679" s="104">
        <f aca="true" t="shared" si="134" ref="L679:S679">SUBTOTAL(9,L668:L678)</f>
        <v>1789.3</v>
      </c>
      <c r="M679" s="104">
        <f t="shared" si="134"/>
        <v>0</v>
      </c>
      <c r="N679" s="103">
        <f t="shared" si="134"/>
        <v>0.5</v>
      </c>
      <c r="O679" s="104">
        <f t="shared" si="134"/>
        <v>36</v>
      </c>
      <c r="P679" s="104">
        <f t="shared" si="134"/>
        <v>180</v>
      </c>
      <c r="Q679" s="103">
        <f t="shared" si="134"/>
        <v>0.5</v>
      </c>
      <c r="R679" s="104">
        <f t="shared" si="134"/>
        <v>1567.5</v>
      </c>
      <c r="S679" s="104">
        <f t="shared" si="134"/>
        <v>9259.489000000001</v>
      </c>
    </row>
    <row r="680" spans="1:19" ht="12.75" outlineLevel="2">
      <c r="A680" s="88" t="s">
        <v>764</v>
      </c>
      <c r="B680" s="88" t="s">
        <v>618</v>
      </c>
      <c r="C680" s="88" t="s">
        <v>620</v>
      </c>
      <c r="D680" s="88" t="s">
        <v>765</v>
      </c>
      <c r="E680" s="88" t="s">
        <v>123</v>
      </c>
      <c r="F680" s="88" t="s">
        <v>766</v>
      </c>
      <c r="G680" s="88" t="s">
        <v>8</v>
      </c>
      <c r="H680" s="88" t="s">
        <v>28</v>
      </c>
      <c r="I680" s="2">
        <v>18</v>
      </c>
      <c r="J680" s="89">
        <v>28.58</v>
      </c>
      <c r="K680" s="1">
        <v>0.06</v>
      </c>
      <c r="L680" s="89">
        <v>1.08</v>
      </c>
      <c r="M680" s="89"/>
      <c r="N680" s="1"/>
      <c r="O680" s="89"/>
      <c r="P680" s="89"/>
      <c r="Q680" s="1"/>
      <c r="R680" s="89"/>
      <c r="S680" s="89">
        <f aca="true" t="shared" si="135" ref="S680:S689">+R680+P680+O680+M680+L680+J680</f>
        <v>29.659999999999997</v>
      </c>
    </row>
    <row r="681" spans="1:19" ht="12.75" outlineLevel="2">
      <c r="A681" s="88" t="s">
        <v>764</v>
      </c>
      <c r="B681" s="88" t="s">
        <v>618</v>
      </c>
      <c r="C681" s="88" t="s">
        <v>620</v>
      </c>
      <c r="D681" s="88" t="s">
        <v>765</v>
      </c>
      <c r="E681" s="88" t="s">
        <v>123</v>
      </c>
      <c r="F681" s="88" t="s">
        <v>766</v>
      </c>
      <c r="G681" s="88" t="s">
        <v>8</v>
      </c>
      <c r="H681" s="88" t="s">
        <v>16</v>
      </c>
      <c r="I681" s="2">
        <v>125</v>
      </c>
      <c r="J681" s="89">
        <v>51.25</v>
      </c>
      <c r="K681" s="1">
        <v>0.06</v>
      </c>
      <c r="L681" s="89">
        <v>7.5</v>
      </c>
      <c r="M681" s="89"/>
      <c r="N681" s="1"/>
      <c r="O681" s="89"/>
      <c r="P681" s="89"/>
      <c r="Q681" s="1"/>
      <c r="R681" s="89"/>
      <c r="S681" s="89">
        <f t="shared" si="135"/>
        <v>58.75</v>
      </c>
    </row>
    <row r="682" spans="1:19" ht="12.75" outlineLevel="2">
      <c r="A682" s="88" t="s">
        <v>764</v>
      </c>
      <c r="B682" s="88" t="s">
        <v>618</v>
      </c>
      <c r="C682" s="88" t="s">
        <v>620</v>
      </c>
      <c r="D682" s="88" t="s">
        <v>765</v>
      </c>
      <c r="E682" s="88" t="s">
        <v>123</v>
      </c>
      <c r="F682" s="88" t="s">
        <v>766</v>
      </c>
      <c r="G682" s="88" t="s">
        <v>8</v>
      </c>
      <c r="H682" s="88" t="s">
        <v>18</v>
      </c>
      <c r="I682" s="2">
        <v>8</v>
      </c>
      <c r="J682" s="89">
        <v>3.12</v>
      </c>
      <c r="K682" s="1">
        <v>0.06</v>
      </c>
      <c r="L682" s="89">
        <v>0.48</v>
      </c>
      <c r="M682" s="89"/>
      <c r="N682" s="1"/>
      <c r="O682" s="89"/>
      <c r="P682" s="89"/>
      <c r="Q682" s="1"/>
      <c r="R682" s="89"/>
      <c r="S682" s="89">
        <f t="shared" si="135"/>
        <v>3.6</v>
      </c>
    </row>
    <row r="683" spans="1:19" ht="12.75" outlineLevel="2">
      <c r="A683" s="88" t="s">
        <v>764</v>
      </c>
      <c r="B683" s="88" t="s">
        <v>618</v>
      </c>
      <c r="C683" s="88" t="s">
        <v>620</v>
      </c>
      <c r="D683" s="88" t="s">
        <v>765</v>
      </c>
      <c r="E683" s="88" t="s">
        <v>123</v>
      </c>
      <c r="F683" s="88" t="s">
        <v>766</v>
      </c>
      <c r="G683" s="88" t="s">
        <v>8</v>
      </c>
      <c r="H683" s="88" t="s">
        <v>19</v>
      </c>
      <c r="I683" s="2">
        <v>295</v>
      </c>
      <c r="J683" s="89">
        <v>419.56</v>
      </c>
      <c r="K683" s="1">
        <v>0.06</v>
      </c>
      <c r="L683" s="89">
        <v>17.7</v>
      </c>
      <c r="M683" s="89"/>
      <c r="N683" s="1"/>
      <c r="O683" s="89"/>
      <c r="P683" s="89"/>
      <c r="Q683" s="1"/>
      <c r="R683" s="89"/>
      <c r="S683" s="89">
        <f t="shared" si="135"/>
        <v>437.26</v>
      </c>
    </row>
    <row r="684" spans="1:19" ht="12.75" outlineLevel="2">
      <c r="A684" s="88" t="s">
        <v>764</v>
      </c>
      <c r="B684" s="88" t="s">
        <v>618</v>
      </c>
      <c r="C684" s="88" t="s">
        <v>620</v>
      </c>
      <c r="D684" s="88" t="s">
        <v>765</v>
      </c>
      <c r="E684" s="88" t="s">
        <v>123</v>
      </c>
      <c r="F684" s="88" t="s">
        <v>766</v>
      </c>
      <c r="G684" s="88" t="s">
        <v>8</v>
      </c>
      <c r="H684" s="88" t="s">
        <v>31</v>
      </c>
      <c r="I684" s="2">
        <v>8</v>
      </c>
      <c r="J684" s="89">
        <v>2.3440000000000003</v>
      </c>
      <c r="K684" s="1">
        <v>0.1</v>
      </c>
      <c r="L684" s="89">
        <v>0.8</v>
      </c>
      <c r="M684" s="89"/>
      <c r="N684" s="1"/>
      <c r="O684" s="89"/>
      <c r="P684" s="89"/>
      <c r="Q684" s="1"/>
      <c r="R684" s="89"/>
      <c r="S684" s="89">
        <f t="shared" si="135"/>
        <v>3.144</v>
      </c>
    </row>
    <row r="685" spans="1:19" ht="12.75" outlineLevel="2">
      <c r="A685" s="88" t="s">
        <v>764</v>
      </c>
      <c r="B685" s="88" t="s">
        <v>618</v>
      </c>
      <c r="C685" s="88" t="s">
        <v>620</v>
      </c>
      <c r="D685" s="88" t="s">
        <v>765</v>
      </c>
      <c r="E685" s="88" t="s">
        <v>123</v>
      </c>
      <c r="F685" s="88" t="s">
        <v>766</v>
      </c>
      <c r="G685" s="88" t="s">
        <v>8</v>
      </c>
      <c r="H685" s="88" t="s">
        <v>20</v>
      </c>
      <c r="I685" s="2">
        <v>2</v>
      </c>
      <c r="J685" s="89">
        <v>3.02</v>
      </c>
      <c r="K685" s="1">
        <v>0.06</v>
      </c>
      <c r="L685" s="89">
        <v>0.12</v>
      </c>
      <c r="M685" s="89"/>
      <c r="N685" s="1"/>
      <c r="O685" s="89"/>
      <c r="P685" s="89"/>
      <c r="Q685" s="1"/>
      <c r="R685" s="89"/>
      <c r="S685" s="89">
        <f t="shared" si="135"/>
        <v>3.14</v>
      </c>
    </row>
    <row r="686" spans="1:19" ht="12.75" outlineLevel="2">
      <c r="A686" s="88" t="s">
        <v>764</v>
      </c>
      <c r="B686" s="88" t="s">
        <v>618</v>
      </c>
      <c r="C686" s="88" t="s">
        <v>620</v>
      </c>
      <c r="D686" s="88" t="s">
        <v>765</v>
      </c>
      <c r="E686" s="88" t="s">
        <v>123</v>
      </c>
      <c r="F686" s="88" t="s">
        <v>766</v>
      </c>
      <c r="G686" s="88" t="s">
        <v>8</v>
      </c>
      <c r="H686" s="88" t="s">
        <v>21</v>
      </c>
      <c r="I686" s="2">
        <v>503</v>
      </c>
      <c r="J686" s="89">
        <v>152.01799999999997</v>
      </c>
      <c r="K686" s="1">
        <v>0.1</v>
      </c>
      <c r="L686" s="89">
        <v>50.3</v>
      </c>
      <c r="M686" s="89"/>
      <c r="N686" s="1"/>
      <c r="O686" s="89"/>
      <c r="P686" s="89"/>
      <c r="Q686" s="1"/>
      <c r="R686" s="89"/>
      <c r="S686" s="89">
        <f t="shared" si="135"/>
        <v>202.31799999999998</v>
      </c>
    </row>
    <row r="687" spans="1:19" ht="12.75" outlineLevel="2">
      <c r="A687" s="88" t="s">
        <v>764</v>
      </c>
      <c r="B687" s="88" t="s">
        <v>618</v>
      </c>
      <c r="C687" s="88" t="s">
        <v>620</v>
      </c>
      <c r="D687" s="88" t="s">
        <v>765</v>
      </c>
      <c r="E687" s="88" t="s">
        <v>123</v>
      </c>
      <c r="F687" s="88" t="s">
        <v>766</v>
      </c>
      <c r="G687" s="88" t="s">
        <v>22</v>
      </c>
      <c r="H687" s="88" t="s">
        <v>23</v>
      </c>
      <c r="I687" s="90"/>
      <c r="J687" s="89"/>
      <c r="L687" s="89"/>
      <c r="M687" s="89"/>
      <c r="N687" s="1"/>
      <c r="O687" s="89"/>
      <c r="P687" s="89">
        <v>180</v>
      </c>
      <c r="Q687" s="1"/>
      <c r="R687" s="89"/>
      <c r="S687" s="89">
        <f t="shared" si="135"/>
        <v>180</v>
      </c>
    </row>
    <row r="688" spans="1:19" ht="12.75" outlineLevel="2">
      <c r="A688" s="88" t="s">
        <v>764</v>
      </c>
      <c r="B688" s="88" t="s">
        <v>618</v>
      </c>
      <c r="C688" s="88" t="s">
        <v>620</v>
      </c>
      <c r="D688" s="88" t="s">
        <v>765</v>
      </c>
      <c r="E688" s="88" t="s">
        <v>123</v>
      </c>
      <c r="F688" s="88" t="s">
        <v>766</v>
      </c>
      <c r="G688" s="88" t="s">
        <v>22</v>
      </c>
      <c r="H688" s="88" t="s">
        <v>62</v>
      </c>
      <c r="I688" s="90"/>
      <c r="J688" s="89"/>
      <c r="L688" s="89"/>
      <c r="M688" s="89"/>
      <c r="N688" s="1">
        <v>1.25</v>
      </c>
      <c r="O688" s="89">
        <f>+$O$1*N688</f>
        <v>90</v>
      </c>
      <c r="P688" s="89"/>
      <c r="Q688" s="1"/>
      <c r="R688" s="89"/>
      <c r="S688" s="89">
        <f t="shared" si="135"/>
        <v>90</v>
      </c>
    </row>
    <row r="689" spans="1:20" ht="12.75" outlineLevel="2">
      <c r="A689" s="88" t="s">
        <v>764</v>
      </c>
      <c r="B689" s="88" t="s">
        <v>618</v>
      </c>
      <c r="C689" s="88" t="s">
        <v>620</v>
      </c>
      <c r="D689" s="88" t="s">
        <v>765</v>
      </c>
      <c r="E689" s="88" t="s">
        <v>123</v>
      </c>
      <c r="F689" s="88" t="s">
        <v>766</v>
      </c>
      <c r="G689" s="88" t="s">
        <v>22</v>
      </c>
      <c r="H689" s="88" t="s">
        <v>24</v>
      </c>
      <c r="I689" s="2"/>
      <c r="J689" s="89"/>
      <c r="K689" s="1"/>
      <c r="L689" s="89"/>
      <c r="M689" s="89"/>
      <c r="N689" s="1"/>
      <c r="O689" s="89"/>
      <c r="P689" s="89"/>
      <c r="Q689" s="1">
        <v>4</v>
      </c>
      <c r="R689" s="89">
        <f>+$R$1*Q689</f>
        <v>12540</v>
      </c>
      <c r="S689" s="89">
        <f t="shared" si="135"/>
        <v>12540</v>
      </c>
      <c r="T689" s="88" t="s">
        <v>767</v>
      </c>
    </row>
    <row r="690" spans="1:19" ht="12.75" outlineLevel="1">
      <c r="A690" s="114" t="s">
        <v>1152</v>
      </c>
      <c r="B690" s="115"/>
      <c r="C690" s="115"/>
      <c r="D690" s="115"/>
      <c r="E690" s="115"/>
      <c r="F690" s="115"/>
      <c r="G690" s="115"/>
      <c r="H690" s="115"/>
      <c r="I690" s="116">
        <f>SUBTOTAL(9,I680:I689)</f>
        <v>959</v>
      </c>
      <c r="J690" s="104">
        <f>SUBTOTAL(9,J680:J689)</f>
        <v>659.8919999999999</v>
      </c>
      <c r="K690" s="103"/>
      <c r="L690" s="104">
        <f aca="true" t="shared" si="136" ref="L690:S690">SUBTOTAL(9,L680:L689)</f>
        <v>77.97999999999999</v>
      </c>
      <c r="M690" s="104">
        <f t="shared" si="136"/>
        <v>0</v>
      </c>
      <c r="N690" s="103">
        <f t="shared" si="136"/>
        <v>1.25</v>
      </c>
      <c r="O690" s="104">
        <f t="shared" si="136"/>
        <v>90</v>
      </c>
      <c r="P690" s="104">
        <f t="shared" si="136"/>
        <v>180</v>
      </c>
      <c r="Q690" s="103">
        <f t="shared" si="136"/>
        <v>4</v>
      </c>
      <c r="R690" s="104">
        <f t="shared" si="136"/>
        <v>12540</v>
      </c>
      <c r="S690" s="104">
        <f t="shared" si="136"/>
        <v>13547.872</v>
      </c>
    </row>
    <row r="691" spans="1:19" ht="12.75" outlineLevel="2">
      <c r="A691" s="88" t="s">
        <v>622</v>
      </c>
      <c r="B691" s="88" t="s">
        <v>618</v>
      </c>
      <c r="C691" s="88" t="s">
        <v>620</v>
      </c>
      <c r="D691" s="88" t="s">
        <v>623</v>
      </c>
      <c r="E691" s="88" t="s">
        <v>123</v>
      </c>
      <c r="F691" s="88" t="s">
        <v>624</v>
      </c>
      <c r="G691" s="88" t="s">
        <v>8</v>
      </c>
      <c r="H691" s="88" t="s">
        <v>28</v>
      </c>
      <c r="I691" s="2">
        <v>52</v>
      </c>
      <c r="J691" s="89">
        <v>61.96</v>
      </c>
      <c r="K691" s="1">
        <v>0.06</v>
      </c>
      <c r="L691" s="89">
        <v>3.12</v>
      </c>
      <c r="M691" s="89"/>
      <c r="N691" s="1"/>
      <c r="O691" s="89"/>
      <c r="P691" s="89"/>
      <c r="Q691" s="1"/>
      <c r="R691" s="89"/>
      <c r="S691" s="89">
        <f aca="true" t="shared" si="137" ref="S691:S702">+R691+P691+O691+M691+L691+J691</f>
        <v>65.08</v>
      </c>
    </row>
    <row r="692" spans="1:19" ht="12.75" outlineLevel="2">
      <c r="A692" s="88" t="s">
        <v>622</v>
      </c>
      <c r="B692" s="88" t="s">
        <v>618</v>
      </c>
      <c r="C692" s="88" t="s">
        <v>620</v>
      </c>
      <c r="D692" s="88" t="s">
        <v>623</v>
      </c>
      <c r="E692" s="88" t="s">
        <v>123</v>
      </c>
      <c r="F692" s="88" t="s">
        <v>624</v>
      </c>
      <c r="G692" s="88" t="s">
        <v>8</v>
      </c>
      <c r="H692" s="88" t="s">
        <v>16</v>
      </c>
      <c r="I692" s="2">
        <v>53</v>
      </c>
      <c r="J692" s="89">
        <v>32.65</v>
      </c>
      <c r="K692" s="1">
        <v>0.06</v>
      </c>
      <c r="L692" s="89">
        <v>3.18</v>
      </c>
      <c r="M692" s="89"/>
      <c r="N692" s="1"/>
      <c r="O692" s="89"/>
      <c r="P692" s="89"/>
      <c r="Q692" s="1"/>
      <c r="R692" s="89"/>
      <c r="S692" s="89">
        <f t="shared" si="137"/>
        <v>35.83</v>
      </c>
    </row>
    <row r="693" spans="1:19" ht="12.75" outlineLevel="2">
      <c r="A693" s="88" t="s">
        <v>622</v>
      </c>
      <c r="B693" s="88" t="s">
        <v>618</v>
      </c>
      <c r="C693" s="88" t="s">
        <v>620</v>
      </c>
      <c r="D693" s="88" t="s">
        <v>623</v>
      </c>
      <c r="E693" s="88" t="s">
        <v>123</v>
      </c>
      <c r="F693" s="88" t="s">
        <v>624</v>
      </c>
      <c r="G693" s="88" t="s">
        <v>8</v>
      </c>
      <c r="H693" s="88" t="s">
        <v>18</v>
      </c>
      <c r="I693" s="2">
        <v>155</v>
      </c>
      <c r="J693" s="89">
        <v>135.32</v>
      </c>
      <c r="K693" s="1">
        <v>0.06</v>
      </c>
      <c r="L693" s="89">
        <v>9.3</v>
      </c>
      <c r="M693" s="89"/>
      <c r="N693" s="1"/>
      <c r="O693" s="89"/>
      <c r="P693" s="89"/>
      <c r="Q693" s="1"/>
      <c r="R693" s="89"/>
      <c r="S693" s="89">
        <f t="shared" si="137"/>
        <v>144.62</v>
      </c>
    </row>
    <row r="694" spans="1:19" ht="12.75" outlineLevel="2">
      <c r="A694" s="88" t="s">
        <v>622</v>
      </c>
      <c r="B694" s="88" t="s">
        <v>618</v>
      </c>
      <c r="C694" s="88" t="s">
        <v>620</v>
      </c>
      <c r="D694" s="88" t="s">
        <v>623</v>
      </c>
      <c r="E694" s="88" t="s">
        <v>123</v>
      </c>
      <c r="F694" s="88" t="s">
        <v>624</v>
      </c>
      <c r="G694" s="88" t="s">
        <v>8</v>
      </c>
      <c r="H694" s="88" t="s">
        <v>19</v>
      </c>
      <c r="I694" s="2">
        <v>1294</v>
      </c>
      <c r="J694" s="89">
        <v>1043.72</v>
      </c>
      <c r="K694" s="1">
        <v>0.06</v>
      </c>
      <c r="L694" s="89">
        <v>77.64</v>
      </c>
      <c r="M694" s="89"/>
      <c r="N694" s="1"/>
      <c r="O694" s="89"/>
      <c r="P694" s="89"/>
      <c r="Q694" s="1"/>
      <c r="R694" s="89"/>
      <c r="S694" s="89">
        <f t="shared" si="137"/>
        <v>1121.3600000000001</v>
      </c>
    </row>
    <row r="695" spans="1:19" ht="12.75" outlineLevel="2">
      <c r="A695" s="88" t="s">
        <v>622</v>
      </c>
      <c r="B695" s="88" t="s">
        <v>618</v>
      </c>
      <c r="C695" s="88" t="s">
        <v>620</v>
      </c>
      <c r="D695" s="88" t="s">
        <v>623</v>
      </c>
      <c r="E695" s="88" t="s">
        <v>123</v>
      </c>
      <c r="F695" s="88" t="s">
        <v>624</v>
      </c>
      <c r="G695" s="88" t="s">
        <v>8</v>
      </c>
      <c r="H695" s="88" t="s">
        <v>29</v>
      </c>
      <c r="I695" s="2">
        <v>1</v>
      </c>
      <c r="J695" s="89">
        <v>4.05</v>
      </c>
      <c r="K695" s="1">
        <v>0.06</v>
      </c>
      <c r="L695" s="89">
        <v>0.06</v>
      </c>
      <c r="M695" s="89"/>
      <c r="N695" s="1"/>
      <c r="O695" s="89"/>
      <c r="P695" s="89"/>
      <c r="Q695" s="1"/>
      <c r="R695" s="89"/>
      <c r="S695" s="89">
        <f t="shared" si="137"/>
        <v>4.109999999999999</v>
      </c>
    </row>
    <row r="696" spans="1:19" ht="12.75" outlineLevel="2">
      <c r="A696" s="88" t="s">
        <v>622</v>
      </c>
      <c r="B696" s="88" t="s">
        <v>618</v>
      </c>
      <c r="C696" s="88" t="s">
        <v>620</v>
      </c>
      <c r="D696" s="88" t="s">
        <v>623</v>
      </c>
      <c r="E696" s="88" t="s">
        <v>123</v>
      </c>
      <c r="F696" s="88" t="s">
        <v>624</v>
      </c>
      <c r="G696" s="88" t="s">
        <v>8</v>
      </c>
      <c r="H696" s="88" t="s">
        <v>31</v>
      </c>
      <c r="I696" s="2">
        <v>28</v>
      </c>
      <c r="J696" s="89">
        <v>8.98</v>
      </c>
      <c r="K696" s="1">
        <v>0.1</v>
      </c>
      <c r="L696" s="89">
        <v>2.8</v>
      </c>
      <c r="M696" s="89"/>
      <c r="N696" s="1"/>
      <c r="O696" s="89"/>
      <c r="P696" s="89"/>
      <c r="Q696" s="1"/>
      <c r="R696" s="89"/>
      <c r="S696" s="89">
        <f t="shared" si="137"/>
        <v>11.780000000000001</v>
      </c>
    </row>
    <row r="697" spans="1:19" ht="12.75" outlineLevel="2">
      <c r="A697" s="88" t="s">
        <v>622</v>
      </c>
      <c r="B697" s="88" t="s">
        <v>618</v>
      </c>
      <c r="C697" s="88" t="s">
        <v>620</v>
      </c>
      <c r="D697" s="88" t="s">
        <v>623</v>
      </c>
      <c r="E697" s="88" t="s">
        <v>123</v>
      </c>
      <c r="F697" s="88" t="s">
        <v>624</v>
      </c>
      <c r="G697" s="88" t="s">
        <v>8</v>
      </c>
      <c r="H697" s="88" t="s">
        <v>54</v>
      </c>
      <c r="I697" s="2">
        <v>10</v>
      </c>
      <c r="J697" s="89">
        <v>8.53</v>
      </c>
      <c r="K697" s="1">
        <v>0.06</v>
      </c>
      <c r="L697" s="89">
        <v>0.6</v>
      </c>
      <c r="M697" s="89"/>
      <c r="N697" s="1"/>
      <c r="O697" s="89"/>
      <c r="P697" s="89"/>
      <c r="Q697" s="1"/>
      <c r="R697" s="89"/>
      <c r="S697" s="89">
        <f t="shared" si="137"/>
        <v>9.129999999999999</v>
      </c>
    </row>
    <row r="698" spans="1:19" ht="12.75" outlineLevel="2">
      <c r="A698" s="88" t="s">
        <v>622</v>
      </c>
      <c r="B698" s="88" t="s">
        <v>618</v>
      </c>
      <c r="C698" s="88" t="s">
        <v>620</v>
      </c>
      <c r="D698" s="88" t="s">
        <v>623</v>
      </c>
      <c r="E698" s="88" t="s">
        <v>123</v>
      </c>
      <c r="F698" s="88" t="s">
        <v>624</v>
      </c>
      <c r="G698" s="88" t="s">
        <v>8</v>
      </c>
      <c r="H698" s="88" t="s">
        <v>21</v>
      </c>
      <c r="I698" s="2">
        <v>129</v>
      </c>
      <c r="J698" s="89">
        <v>38.435</v>
      </c>
      <c r="K698" s="1">
        <v>0.1</v>
      </c>
      <c r="L698" s="89">
        <v>12.9</v>
      </c>
      <c r="M698" s="89"/>
      <c r="N698" s="1"/>
      <c r="O698" s="89"/>
      <c r="P698" s="89"/>
      <c r="Q698" s="1"/>
      <c r="R698" s="89"/>
      <c r="S698" s="89">
        <f t="shared" si="137"/>
        <v>51.335</v>
      </c>
    </row>
    <row r="699" spans="1:19" ht="12.75" outlineLevel="2">
      <c r="A699" s="88" t="s">
        <v>622</v>
      </c>
      <c r="B699" s="88" t="s">
        <v>618</v>
      </c>
      <c r="C699" s="88" t="s">
        <v>620</v>
      </c>
      <c r="D699" s="88" t="s">
        <v>623</v>
      </c>
      <c r="E699" s="88" t="s">
        <v>123</v>
      </c>
      <c r="F699" s="88" t="s">
        <v>624</v>
      </c>
      <c r="G699" s="88" t="s">
        <v>8</v>
      </c>
      <c r="H699" s="88" t="s">
        <v>9</v>
      </c>
      <c r="I699" s="2">
        <v>1</v>
      </c>
      <c r="J699" s="89">
        <v>13.97</v>
      </c>
      <c r="K699" s="1"/>
      <c r="L699" s="89">
        <v>0</v>
      </c>
      <c r="M699" s="89"/>
      <c r="N699" s="1"/>
      <c r="O699" s="89"/>
      <c r="P699" s="89"/>
      <c r="Q699" s="1"/>
      <c r="R699" s="89"/>
      <c r="S699" s="89">
        <f t="shared" si="137"/>
        <v>13.97</v>
      </c>
    </row>
    <row r="700" spans="1:19" ht="12.75" outlineLevel="2">
      <c r="A700" s="88" t="s">
        <v>622</v>
      </c>
      <c r="B700" s="88" t="s">
        <v>618</v>
      </c>
      <c r="C700" s="88" t="s">
        <v>620</v>
      </c>
      <c r="D700" s="88" t="s">
        <v>623</v>
      </c>
      <c r="E700" s="88" t="s">
        <v>123</v>
      </c>
      <c r="F700" s="88" t="s">
        <v>624</v>
      </c>
      <c r="G700" s="88" t="s">
        <v>22</v>
      </c>
      <c r="H700" s="88" t="s">
        <v>23</v>
      </c>
      <c r="I700" s="90"/>
      <c r="J700" s="89"/>
      <c r="L700" s="89"/>
      <c r="M700" s="89"/>
      <c r="N700" s="1"/>
      <c r="O700" s="89"/>
      <c r="P700" s="89">
        <v>180</v>
      </c>
      <c r="Q700" s="1"/>
      <c r="R700" s="89"/>
      <c r="S700" s="89">
        <f t="shared" si="137"/>
        <v>180</v>
      </c>
    </row>
    <row r="701" spans="1:19" ht="12.75" outlineLevel="2">
      <c r="A701" s="88" t="s">
        <v>622</v>
      </c>
      <c r="B701" s="88" t="s">
        <v>618</v>
      </c>
      <c r="C701" s="88" t="s">
        <v>620</v>
      </c>
      <c r="D701" s="88" t="s">
        <v>623</v>
      </c>
      <c r="E701" s="88" t="s">
        <v>123</v>
      </c>
      <c r="F701" s="88" t="s">
        <v>624</v>
      </c>
      <c r="G701" s="88" t="s">
        <v>22</v>
      </c>
      <c r="H701" s="88" t="s">
        <v>62</v>
      </c>
      <c r="I701" s="2"/>
      <c r="J701" s="89"/>
      <c r="K701" s="1"/>
      <c r="L701" s="89"/>
      <c r="M701" s="89"/>
      <c r="N701" s="1">
        <v>2.5</v>
      </c>
      <c r="O701" s="89">
        <f>+$O$1*N701</f>
        <v>180</v>
      </c>
      <c r="P701" s="89"/>
      <c r="Q701" s="1"/>
      <c r="R701" s="89"/>
      <c r="S701" s="89">
        <f t="shared" si="137"/>
        <v>180</v>
      </c>
    </row>
    <row r="702" spans="1:20" ht="12.75" outlineLevel="2">
      <c r="A702" s="88" t="s">
        <v>622</v>
      </c>
      <c r="B702" s="88" t="s">
        <v>618</v>
      </c>
      <c r="C702" s="88" t="s">
        <v>620</v>
      </c>
      <c r="D702" s="88" t="s">
        <v>623</v>
      </c>
      <c r="E702" s="88" t="s">
        <v>123</v>
      </c>
      <c r="F702" s="88" t="s">
        <v>624</v>
      </c>
      <c r="G702" s="88" t="s">
        <v>22</v>
      </c>
      <c r="H702" s="88" t="s">
        <v>24</v>
      </c>
      <c r="I702" s="2"/>
      <c r="J702" s="89"/>
      <c r="K702" s="1"/>
      <c r="L702" s="89"/>
      <c r="M702" s="89"/>
      <c r="N702" s="1"/>
      <c r="O702" s="89"/>
      <c r="P702" s="89"/>
      <c r="Q702" s="1">
        <v>1</v>
      </c>
      <c r="R702" s="89">
        <f>+$R$1*Q702</f>
        <v>3135</v>
      </c>
      <c r="S702" s="89">
        <f t="shared" si="137"/>
        <v>3135</v>
      </c>
      <c r="T702" s="88" t="s">
        <v>625</v>
      </c>
    </row>
    <row r="703" spans="1:19" ht="12.75" outlineLevel="1">
      <c r="A703" s="114" t="s">
        <v>1103</v>
      </c>
      <c r="B703" s="115"/>
      <c r="C703" s="115"/>
      <c r="D703" s="115"/>
      <c r="E703" s="115"/>
      <c r="F703" s="115"/>
      <c r="G703" s="115"/>
      <c r="H703" s="115"/>
      <c r="I703" s="116">
        <f>SUBTOTAL(9,I691:I702)</f>
        <v>1723</v>
      </c>
      <c r="J703" s="104">
        <f>SUBTOTAL(9,J691:J702)</f>
        <v>1347.615</v>
      </c>
      <c r="K703" s="103"/>
      <c r="L703" s="104">
        <f aca="true" t="shared" si="138" ref="L703:S703">SUBTOTAL(9,L691:L702)</f>
        <v>109.60000000000001</v>
      </c>
      <c r="M703" s="104">
        <f t="shared" si="138"/>
        <v>0</v>
      </c>
      <c r="N703" s="103">
        <f t="shared" si="138"/>
        <v>2.5</v>
      </c>
      <c r="O703" s="104">
        <f t="shared" si="138"/>
        <v>180</v>
      </c>
      <c r="P703" s="104">
        <f t="shared" si="138"/>
        <v>180</v>
      </c>
      <c r="Q703" s="103">
        <f t="shared" si="138"/>
        <v>1</v>
      </c>
      <c r="R703" s="104">
        <f t="shared" si="138"/>
        <v>3135</v>
      </c>
      <c r="S703" s="104">
        <f t="shared" si="138"/>
        <v>4952.215</v>
      </c>
    </row>
    <row r="704" spans="1:19" ht="12.75" outlineLevel="2">
      <c r="A704" s="88" t="s">
        <v>723</v>
      </c>
      <c r="B704" s="88" t="s">
        <v>618</v>
      </c>
      <c r="C704" s="88" t="s">
        <v>620</v>
      </c>
      <c r="D704" s="88" t="s">
        <v>724</v>
      </c>
      <c r="E704" s="88" t="s">
        <v>123</v>
      </c>
      <c r="F704" s="88" t="s">
        <v>725</v>
      </c>
      <c r="G704" s="88" t="s">
        <v>8</v>
      </c>
      <c r="H704" s="88" t="s">
        <v>28</v>
      </c>
      <c r="I704" s="2">
        <v>3</v>
      </c>
      <c r="J704" s="89">
        <v>3.76</v>
      </c>
      <c r="K704" s="1">
        <v>0.06</v>
      </c>
      <c r="L704" s="89">
        <v>0.18</v>
      </c>
      <c r="M704" s="89"/>
      <c r="N704" s="1"/>
      <c r="O704" s="89"/>
      <c r="P704" s="89"/>
      <c r="Q704" s="1"/>
      <c r="R704" s="89"/>
      <c r="S704" s="89">
        <f aca="true" t="shared" si="139" ref="S704:S714">+R704+P704+O704+M704+L704+J704</f>
        <v>3.94</v>
      </c>
    </row>
    <row r="705" spans="1:19" ht="12.75" outlineLevel="2">
      <c r="A705" s="88" t="s">
        <v>723</v>
      </c>
      <c r="B705" s="88" t="s">
        <v>618</v>
      </c>
      <c r="C705" s="88" t="s">
        <v>620</v>
      </c>
      <c r="D705" s="88" t="s">
        <v>724</v>
      </c>
      <c r="E705" s="88" t="s">
        <v>123</v>
      </c>
      <c r="F705" s="88" t="s">
        <v>725</v>
      </c>
      <c r="G705" s="88" t="s">
        <v>8</v>
      </c>
      <c r="H705" s="88" t="s">
        <v>16</v>
      </c>
      <c r="I705" s="2">
        <v>8</v>
      </c>
      <c r="J705" s="89">
        <v>3.13</v>
      </c>
      <c r="K705" s="1">
        <v>0.06</v>
      </c>
      <c r="L705" s="89">
        <v>0.48</v>
      </c>
      <c r="M705" s="89"/>
      <c r="N705" s="1"/>
      <c r="O705" s="89"/>
      <c r="P705" s="89"/>
      <c r="Q705" s="1"/>
      <c r="R705" s="89"/>
      <c r="S705" s="89">
        <f t="shared" si="139"/>
        <v>3.61</v>
      </c>
    </row>
    <row r="706" spans="1:19" ht="12.75" outlineLevel="2">
      <c r="A706" s="88" t="s">
        <v>723</v>
      </c>
      <c r="B706" s="88" t="s">
        <v>618</v>
      </c>
      <c r="C706" s="88" t="s">
        <v>620</v>
      </c>
      <c r="D706" s="88" t="s">
        <v>724</v>
      </c>
      <c r="E706" s="88" t="s">
        <v>123</v>
      </c>
      <c r="F706" s="88" t="s">
        <v>725</v>
      </c>
      <c r="G706" s="88" t="s">
        <v>8</v>
      </c>
      <c r="H706" s="88" t="s">
        <v>18</v>
      </c>
      <c r="I706" s="2">
        <v>29</v>
      </c>
      <c r="J706" s="89">
        <v>13.95</v>
      </c>
      <c r="K706" s="1">
        <v>0.06</v>
      </c>
      <c r="L706" s="89">
        <v>1.74</v>
      </c>
      <c r="M706" s="89"/>
      <c r="N706" s="1"/>
      <c r="O706" s="89"/>
      <c r="P706" s="89"/>
      <c r="Q706" s="1"/>
      <c r="R706" s="89"/>
      <c r="S706" s="89">
        <f t="shared" si="139"/>
        <v>15.69</v>
      </c>
    </row>
    <row r="707" spans="1:19" ht="12.75" outlineLevel="2">
      <c r="A707" s="88" t="s">
        <v>723</v>
      </c>
      <c r="B707" s="88" t="s">
        <v>618</v>
      </c>
      <c r="C707" s="88" t="s">
        <v>620</v>
      </c>
      <c r="D707" s="88" t="s">
        <v>724</v>
      </c>
      <c r="E707" s="88" t="s">
        <v>123</v>
      </c>
      <c r="F707" s="88" t="s">
        <v>725</v>
      </c>
      <c r="G707" s="88" t="s">
        <v>8</v>
      </c>
      <c r="H707" s="88" t="s">
        <v>19</v>
      </c>
      <c r="I707" s="2">
        <v>294</v>
      </c>
      <c r="J707" s="89">
        <v>94.08</v>
      </c>
      <c r="K707" s="1">
        <v>0.06</v>
      </c>
      <c r="L707" s="89">
        <v>17.64</v>
      </c>
      <c r="M707" s="89"/>
      <c r="N707" s="1"/>
      <c r="O707" s="89"/>
      <c r="P707" s="89"/>
      <c r="Q707" s="1"/>
      <c r="R707" s="89"/>
      <c r="S707" s="89">
        <f t="shared" si="139"/>
        <v>111.72</v>
      </c>
    </row>
    <row r="708" spans="1:19" ht="12.75" outlineLevel="2">
      <c r="A708" s="88" t="s">
        <v>723</v>
      </c>
      <c r="B708" s="88" t="s">
        <v>618</v>
      </c>
      <c r="C708" s="88" t="s">
        <v>620</v>
      </c>
      <c r="D708" s="88" t="s">
        <v>724</v>
      </c>
      <c r="E708" s="88" t="s">
        <v>123</v>
      </c>
      <c r="F708" s="88" t="s">
        <v>725</v>
      </c>
      <c r="G708" s="88" t="s">
        <v>8</v>
      </c>
      <c r="H708" s="88" t="s">
        <v>31</v>
      </c>
      <c r="I708" s="2">
        <v>9</v>
      </c>
      <c r="J708" s="89">
        <v>2.637</v>
      </c>
      <c r="K708" s="1">
        <v>0.1</v>
      </c>
      <c r="L708" s="89">
        <v>0.9</v>
      </c>
      <c r="M708" s="89"/>
      <c r="N708" s="1"/>
      <c r="O708" s="89"/>
      <c r="P708" s="89"/>
      <c r="Q708" s="1"/>
      <c r="R708" s="89"/>
      <c r="S708" s="89">
        <f t="shared" si="139"/>
        <v>3.537</v>
      </c>
    </row>
    <row r="709" spans="1:19" ht="12.75" outlineLevel="2">
      <c r="A709" s="88" t="s">
        <v>723</v>
      </c>
      <c r="B709" s="88" t="s">
        <v>618</v>
      </c>
      <c r="C709" s="88" t="s">
        <v>620</v>
      </c>
      <c r="D709" s="88" t="s">
        <v>724</v>
      </c>
      <c r="E709" s="88" t="s">
        <v>123</v>
      </c>
      <c r="F709" s="88" t="s">
        <v>725</v>
      </c>
      <c r="G709" s="88" t="s">
        <v>8</v>
      </c>
      <c r="H709" s="88" t="s">
        <v>53</v>
      </c>
      <c r="I709" s="2">
        <v>70</v>
      </c>
      <c r="J709" s="89">
        <v>16.8</v>
      </c>
      <c r="K709" s="1">
        <v>0.06</v>
      </c>
      <c r="L709" s="89">
        <v>4.2</v>
      </c>
      <c r="M709" s="89"/>
      <c r="N709" s="1"/>
      <c r="O709" s="89"/>
      <c r="P709" s="89"/>
      <c r="Q709" s="1"/>
      <c r="R709" s="89"/>
      <c r="S709" s="89">
        <f t="shared" si="139"/>
        <v>21</v>
      </c>
    </row>
    <row r="710" spans="1:19" ht="12.75" outlineLevel="2">
      <c r="A710" s="88" t="s">
        <v>723</v>
      </c>
      <c r="B710" s="88" t="s">
        <v>618</v>
      </c>
      <c r="C710" s="88" t="s">
        <v>620</v>
      </c>
      <c r="D710" s="88" t="s">
        <v>724</v>
      </c>
      <c r="E710" s="88" t="s">
        <v>123</v>
      </c>
      <c r="F710" s="88" t="s">
        <v>725</v>
      </c>
      <c r="G710" s="88" t="s">
        <v>8</v>
      </c>
      <c r="H710" s="88" t="s">
        <v>54</v>
      </c>
      <c r="I710" s="2">
        <v>87</v>
      </c>
      <c r="J710" s="89">
        <v>21.2</v>
      </c>
      <c r="K710" s="1">
        <v>0.06</v>
      </c>
      <c r="L710" s="89">
        <v>5.22</v>
      </c>
      <c r="M710" s="89"/>
      <c r="N710" s="1"/>
      <c r="O710" s="89"/>
      <c r="P710" s="89"/>
      <c r="Q710" s="1"/>
      <c r="R710" s="89"/>
      <c r="S710" s="89">
        <f t="shared" si="139"/>
        <v>26.419999999999998</v>
      </c>
    </row>
    <row r="711" spans="1:19" ht="12.75" outlineLevel="2">
      <c r="A711" s="88" t="s">
        <v>723</v>
      </c>
      <c r="B711" s="88" t="s">
        <v>618</v>
      </c>
      <c r="C711" s="88" t="s">
        <v>620</v>
      </c>
      <c r="D711" s="88" t="s">
        <v>724</v>
      </c>
      <c r="E711" s="88" t="s">
        <v>123</v>
      </c>
      <c r="F711" s="88" t="s">
        <v>725</v>
      </c>
      <c r="G711" s="88" t="s">
        <v>8</v>
      </c>
      <c r="H711" s="88" t="s">
        <v>21</v>
      </c>
      <c r="I711" s="2">
        <v>1</v>
      </c>
      <c r="J711" s="89">
        <v>0.312</v>
      </c>
      <c r="K711" s="1">
        <v>0.1</v>
      </c>
      <c r="L711" s="89">
        <v>0.1</v>
      </c>
      <c r="M711" s="89"/>
      <c r="N711" s="1"/>
      <c r="O711" s="89"/>
      <c r="P711" s="89"/>
      <c r="Q711" s="1"/>
      <c r="R711" s="89"/>
      <c r="S711" s="89">
        <f t="shared" si="139"/>
        <v>0.41200000000000003</v>
      </c>
    </row>
    <row r="712" spans="1:19" ht="12.75" outlineLevel="2">
      <c r="A712" s="88" t="s">
        <v>723</v>
      </c>
      <c r="B712" s="88" t="s">
        <v>618</v>
      </c>
      <c r="C712" s="88" t="s">
        <v>620</v>
      </c>
      <c r="D712" s="88" t="s">
        <v>724</v>
      </c>
      <c r="E712" s="88" t="s">
        <v>123</v>
      </c>
      <c r="F712" s="88" t="s">
        <v>725</v>
      </c>
      <c r="G712" s="88" t="s">
        <v>22</v>
      </c>
      <c r="H712" s="88" t="s">
        <v>23</v>
      </c>
      <c r="I712" s="90"/>
      <c r="J712" s="89"/>
      <c r="L712" s="89"/>
      <c r="M712" s="89"/>
      <c r="N712" s="1"/>
      <c r="O712" s="89"/>
      <c r="P712" s="89">
        <v>180</v>
      </c>
      <c r="Q712" s="1"/>
      <c r="R712" s="89"/>
      <c r="S712" s="89">
        <f t="shared" si="139"/>
        <v>180</v>
      </c>
    </row>
    <row r="713" spans="1:19" ht="12.75" outlineLevel="2">
      <c r="A713" s="88" t="s">
        <v>723</v>
      </c>
      <c r="B713" s="88" t="s">
        <v>618</v>
      </c>
      <c r="C713" s="88" t="s">
        <v>620</v>
      </c>
      <c r="D713" s="88" t="s">
        <v>724</v>
      </c>
      <c r="E713" s="88" t="s">
        <v>123</v>
      </c>
      <c r="F713" s="88" t="s">
        <v>725</v>
      </c>
      <c r="G713" s="88" t="s">
        <v>22</v>
      </c>
      <c r="H713" s="88" t="s">
        <v>62</v>
      </c>
      <c r="I713" s="2"/>
      <c r="J713" s="89"/>
      <c r="K713" s="1"/>
      <c r="L713" s="89"/>
      <c r="M713" s="89"/>
      <c r="N713" s="1">
        <v>1</v>
      </c>
      <c r="O713" s="89">
        <f>+$O$1*N713</f>
        <v>72</v>
      </c>
      <c r="P713" s="89"/>
      <c r="Q713" s="1"/>
      <c r="R713" s="89"/>
      <c r="S713" s="89">
        <f t="shared" si="139"/>
        <v>72</v>
      </c>
    </row>
    <row r="714" spans="1:21" ht="12.75" outlineLevel="2">
      <c r="A714" s="88" t="s">
        <v>723</v>
      </c>
      <c r="B714" s="88" t="s">
        <v>618</v>
      </c>
      <c r="C714" s="88" t="s">
        <v>620</v>
      </c>
      <c r="D714" s="88" t="s">
        <v>724</v>
      </c>
      <c r="E714" s="88" t="s">
        <v>123</v>
      </c>
      <c r="F714" s="88" t="s">
        <v>725</v>
      </c>
      <c r="G714" s="88" t="s">
        <v>22</v>
      </c>
      <c r="H714" s="88" t="s">
        <v>24</v>
      </c>
      <c r="I714" s="2"/>
      <c r="J714" s="89"/>
      <c r="K714" s="1"/>
      <c r="L714" s="89"/>
      <c r="M714" s="89"/>
      <c r="N714" s="1"/>
      <c r="O714" s="89"/>
      <c r="P714" s="89"/>
      <c r="Q714" s="1">
        <v>0.33</v>
      </c>
      <c r="R714" s="89">
        <f>+$R$1*Q714</f>
        <v>1034.55</v>
      </c>
      <c r="S714" s="89">
        <f t="shared" si="139"/>
        <v>1034.55</v>
      </c>
      <c r="T714" s="88" t="s">
        <v>526</v>
      </c>
      <c r="U714" s="88" t="s">
        <v>527</v>
      </c>
    </row>
    <row r="715" spans="1:19" ht="12.75" outlineLevel="1">
      <c r="A715" s="114" t="s">
        <v>1137</v>
      </c>
      <c r="B715" s="115"/>
      <c r="C715" s="115"/>
      <c r="D715" s="115"/>
      <c r="E715" s="115"/>
      <c r="F715" s="115"/>
      <c r="G715" s="115"/>
      <c r="H715" s="115"/>
      <c r="I715" s="116">
        <f>SUBTOTAL(9,I704:I714)</f>
        <v>501</v>
      </c>
      <c r="J715" s="104">
        <f>SUBTOTAL(9,J704:J714)</f>
        <v>155.869</v>
      </c>
      <c r="K715" s="103"/>
      <c r="L715" s="104">
        <f aca="true" t="shared" si="140" ref="L715:S715">SUBTOTAL(9,L704:L714)</f>
        <v>30.459999999999997</v>
      </c>
      <c r="M715" s="104">
        <f t="shared" si="140"/>
        <v>0</v>
      </c>
      <c r="N715" s="103">
        <f t="shared" si="140"/>
        <v>1</v>
      </c>
      <c r="O715" s="104">
        <f t="shared" si="140"/>
        <v>72</v>
      </c>
      <c r="P715" s="104">
        <f t="shared" si="140"/>
        <v>180</v>
      </c>
      <c r="Q715" s="103">
        <f t="shared" si="140"/>
        <v>0.33</v>
      </c>
      <c r="R715" s="104">
        <f t="shared" si="140"/>
        <v>1034.55</v>
      </c>
      <c r="S715" s="104">
        <f t="shared" si="140"/>
        <v>1472.879</v>
      </c>
    </row>
    <row r="716" spans="1:19" ht="12.75" outlineLevel="2">
      <c r="A716" s="88" t="s">
        <v>713</v>
      </c>
      <c r="B716" s="88" t="s">
        <v>618</v>
      </c>
      <c r="C716" s="88" t="s">
        <v>620</v>
      </c>
      <c r="D716" s="88" t="s">
        <v>714</v>
      </c>
      <c r="E716" s="88" t="s">
        <v>123</v>
      </c>
      <c r="F716" s="88" t="s">
        <v>715</v>
      </c>
      <c r="G716" s="88" t="s">
        <v>8</v>
      </c>
      <c r="H716" s="88" t="s">
        <v>28</v>
      </c>
      <c r="I716" s="2">
        <v>5</v>
      </c>
      <c r="J716" s="89">
        <v>5.02</v>
      </c>
      <c r="K716" s="1">
        <v>0.06</v>
      </c>
      <c r="L716" s="89">
        <v>0.3</v>
      </c>
      <c r="M716" s="89"/>
      <c r="N716" s="1"/>
      <c r="O716" s="89"/>
      <c r="P716" s="89"/>
      <c r="Q716" s="1"/>
      <c r="R716" s="89"/>
      <c r="S716" s="89">
        <f aca="true" t="shared" si="141" ref="S716:S728">+R716+P716+O716+M716+L716+J716</f>
        <v>5.319999999999999</v>
      </c>
    </row>
    <row r="717" spans="1:19" ht="12.75" outlineLevel="2">
      <c r="A717" s="88" t="s">
        <v>713</v>
      </c>
      <c r="B717" s="88" t="s">
        <v>618</v>
      </c>
      <c r="C717" s="88" t="s">
        <v>620</v>
      </c>
      <c r="D717" s="88" t="s">
        <v>714</v>
      </c>
      <c r="E717" s="88" t="s">
        <v>123</v>
      </c>
      <c r="F717" s="88" t="s">
        <v>715</v>
      </c>
      <c r="G717" s="88" t="s">
        <v>8</v>
      </c>
      <c r="H717" s="88" t="s">
        <v>16</v>
      </c>
      <c r="I717" s="2">
        <v>17</v>
      </c>
      <c r="J717" s="89">
        <v>7.65</v>
      </c>
      <c r="K717" s="1">
        <v>0.06</v>
      </c>
      <c r="L717" s="89">
        <v>1.02</v>
      </c>
      <c r="M717" s="89"/>
      <c r="N717" s="1"/>
      <c r="O717" s="89"/>
      <c r="P717" s="89"/>
      <c r="Q717" s="1"/>
      <c r="R717" s="89"/>
      <c r="S717" s="89">
        <f t="shared" si="141"/>
        <v>8.67</v>
      </c>
    </row>
    <row r="718" spans="1:19" ht="12.75" outlineLevel="2">
      <c r="A718" s="88" t="s">
        <v>713</v>
      </c>
      <c r="B718" s="88" t="s">
        <v>618</v>
      </c>
      <c r="C718" s="88" t="s">
        <v>620</v>
      </c>
      <c r="D718" s="88" t="s">
        <v>714</v>
      </c>
      <c r="E718" s="88" t="s">
        <v>123</v>
      </c>
      <c r="F718" s="88" t="s">
        <v>715</v>
      </c>
      <c r="G718" s="88" t="s">
        <v>8</v>
      </c>
      <c r="H718" s="88" t="s">
        <v>18</v>
      </c>
      <c r="I718" s="2">
        <v>26</v>
      </c>
      <c r="J718" s="89">
        <v>27.42</v>
      </c>
      <c r="K718" s="1">
        <v>0.06</v>
      </c>
      <c r="L718" s="89">
        <v>1.56</v>
      </c>
      <c r="M718" s="89"/>
      <c r="N718" s="1"/>
      <c r="O718" s="89"/>
      <c r="P718" s="89"/>
      <c r="Q718" s="1"/>
      <c r="R718" s="89"/>
      <c r="S718" s="89">
        <f t="shared" si="141"/>
        <v>28.98</v>
      </c>
    </row>
    <row r="719" spans="1:19" ht="12.75" outlineLevel="2">
      <c r="A719" s="88" t="s">
        <v>713</v>
      </c>
      <c r="B719" s="88" t="s">
        <v>618</v>
      </c>
      <c r="C719" s="88" t="s">
        <v>620</v>
      </c>
      <c r="D719" s="88" t="s">
        <v>714</v>
      </c>
      <c r="E719" s="88" t="s">
        <v>123</v>
      </c>
      <c r="F719" s="88" t="s">
        <v>715</v>
      </c>
      <c r="G719" s="88" t="s">
        <v>8</v>
      </c>
      <c r="H719" s="88" t="s">
        <v>19</v>
      </c>
      <c r="I719" s="2">
        <v>481</v>
      </c>
      <c r="J719" s="89">
        <v>1072.876</v>
      </c>
      <c r="K719" s="1">
        <v>0.06</v>
      </c>
      <c r="L719" s="89">
        <v>28.86</v>
      </c>
      <c r="M719" s="89"/>
      <c r="N719" s="1"/>
      <c r="O719" s="89"/>
      <c r="P719" s="89"/>
      <c r="Q719" s="1"/>
      <c r="R719" s="89"/>
      <c r="S719" s="89">
        <f t="shared" si="141"/>
        <v>1101.7359999999999</v>
      </c>
    </row>
    <row r="720" spans="1:19" ht="12.75" outlineLevel="2">
      <c r="A720" s="88" t="s">
        <v>713</v>
      </c>
      <c r="B720" s="88" t="s">
        <v>618</v>
      </c>
      <c r="C720" s="88" t="s">
        <v>620</v>
      </c>
      <c r="D720" s="88" t="s">
        <v>714</v>
      </c>
      <c r="E720" s="88" t="s">
        <v>123</v>
      </c>
      <c r="F720" s="88" t="s">
        <v>715</v>
      </c>
      <c r="G720" s="88" t="s">
        <v>8</v>
      </c>
      <c r="H720" s="88" t="s">
        <v>29</v>
      </c>
      <c r="I720" s="2">
        <v>1</v>
      </c>
      <c r="J720" s="89">
        <v>4.2</v>
      </c>
      <c r="K720" s="1">
        <v>0.06</v>
      </c>
      <c r="L720" s="89">
        <v>0.06</v>
      </c>
      <c r="M720" s="89"/>
      <c r="N720" s="1"/>
      <c r="O720" s="89"/>
      <c r="P720" s="89"/>
      <c r="Q720" s="1"/>
      <c r="R720" s="89"/>
      <c r="S720" s="89">
        <f t="shared" si="141"/>
        <v>4.26</v>
      </c>
    </row>
    <row r="721" spans="1:19" ht="12.75" outlineLevel="2">
      <c r="A721" s="88" t="s">
        <v>713</v>
      </c>
      <c r="B721" s="88" t="s">
        <v>618</v>
      </c>
      <c r="C721" s="88" t="s">
        <v>620</v>
      </c>
      <c r="D721" s="88" t="s">
        <v>714</v>
      </c>
      <c r="E721" s="88" t="s">
        <v>123</v>
      </c>
      <c r="F721" s="88" t="s">
        <v>715</v>
      </c>
      <c r="G721" s="88" t="s">
        <v>8</v>
      </c>
      <c r="H721" s="88" t="s">
        <v>31</v>
      </c>
      <c r="I721" s="2">
        <v>123</v>
      </c>
      <c r="J721" s="89">
        <v>36.03900000000001</v>
      </c>
      <c r="K721" s="1">
        <v>0.1</v>
      </c>
      <c r="L721" s="89">
        <v>12.3</v>
      </c>
      <c r="M721" s="89"/>
      <c r="N721" s="1"/>
      <c r="O721" s="89"/>
      <c r="P721" s="89"/>
      <c r="Q721" s="1"/>
      <c r="R721" s="89"/>
      <c r="S721" s="89">
        <f t="shared" si="141"/>
        <v>48.33900000000001</v>
      </c>
    </row>
    <row r="722" spans="1:19" ht="12.75" outlineLevel="2">
      <c r="A722" s="88" t="s">
        <v>713</v>
      </c>
      <c r="B722" s="88" t="s">
        <v>618</v>
      </c>
      <c r="C722" s="88" t="s">
        <v>620</v>
      </c>
      <c r="D722" s="88" t="s">
        <v>714</v>
      </c>
      <c r="E722" s="88" t="s">
        <v>123</v>
      </c>
      <c r="F722" s="88" t="s">
        <v>715</v>
      </c>
      <c r="G722" s="88" t="s">
        <v>8</v>
      </c>
      <c r="H722" s="88" t="s">
        <v>59</v>
      </c>
      <c r="I722" s="2">
        <v>5</v>
      </c>
      <c r="J722" s="89">
        <v>28.26</v>
      </c>
      <c r="K722" s="1">
        <v>0.06</v>
      </c>
      <c r="L722" s="89">
        <v>0.3</v>
      </c>
      <c r="M722" s="89"/>
      <c r="N722" s="1"/>
      <c r="O722" s="89"/>
      <c r="P722" s="89"/>
      <c r="Q722" s="1"/>
      <c r="R722" s="89"/>
      <c r="S722" s="89">
        <f t="shared" si="141"/>
        <v>28.560000000000002</v>
      </c>
    </row>
    <row r="723" spans="1:19" ht="12.75" outlineLevel="2">
      <c r="A723" s="88" t="s">
        <v>713</v>
      </c>
      <c r="B723" s="88" t="s">
        <v>618</v>
      </c>
      <c r="C723" s="88" t="s">
        <v>620</v>
      </c>
      <c r="D723" s="88" t="s">
        <v>714</v>
      </c>
      <c r="E723" s="88" t="s">
        <v>123</v>
      </c>
      <c r="F723" s="88" t="s">
        <v>715</v>
      </c>
      <c r="G723" s="88" t="s">
        <v>8</v>
      </c>
      <c r="H723" s="88" t="s">
        <v>54</v>
      </c>
      <c r="I723" s="2">
        <v>72</v>
      </c>
      <c r="J723" s="89">
        <v>17.28</v>
      </c>
      <c r="K723" s="1">
        <v>0.06</v>
      </c>
      <c r="L723" s="89">
        <v>4.32</v>
      </c>
      <c r="M723" s="89"/>
      <c r="N723" s="1"/>
      <c r="O723" s="89"/>
      <c r="P723" s="89"/>
      <c r="Q723" s="1"/>
      <c r="R723" s="89"/>
      <c r="S723" s="89">
        <f t="shared" si="141"/>
        <v>21.6</v>
      </c>
    </row>
    <row r="724" spans="1:19" ht="12.75" outlineLevel="2">
      <c r="A724" s="88" t="s">
        <v>713</v>
      </c>
      <c r="B724" s="88" t="s">
        <v>618</v>
      </c>
      <c r="C724" s="88" t="s">
        <v>620</v>
      </c>
      <c r="D724" s="88" t="s">
        <v>714</v>
      </c>
      <c r="E724" s="88" t="s">
        <v>123</v>
      </c>
      <c r="F724" s="88" t="s">
        <v>715</v>
      </c>
      <c r="G724" s="88" t="s">
        <v>8</v>
      </c>
      <c r="H724" s="88" t="s">
        <v>21</v>
      </c>
      <c r="I724" s="2">
        <v>878</v>
      </c>
      <c r="J724" s="89">
        <v>269.45300000000003</v>
      </c>
      <c r="K724" s="1">
        <v>0.1</v>
      </c>
      <c r="L724" s="89">
        <v>87.8</v>
      </c>
      <c r="M724" s="89"/>
      <c r="N724" s="1"/>
      <c r="O724" s="89"/>
      <c r="P724" s="89"/>
      <c r="Q724" s="1"/>
      <c r="R724" s="89"/>
      <c r="S724" s="89">
        <f t="shared" si="141"/>
        <v>357.25300000000004</v>
      </c>
    </row>
    <row r="725" spans="1:19" ht="12.75" outlineLevel="2">
      <c r="A725" s="88" t="s">
        <v>713</v>
      </c>
      <c r="B725" s="88" t="s">
        <v>618</v>
      </c>
      <c r="C725" s="88" t="s">
        <v>620</v>
      </c>
      <c r="D725" s="88" t="s">
        <v>714</v>
      </c>
      <c r="E725" s="88" t="s">
        <v>123</v>
      </c>
      <c r="F725" s="88" t="s">
        <v>715</v>
      </c>
      <c r="G725" s="88" t="s">
        <v>8</v>
      </c>
      <c r="H725" s="88" t="s">
        <v>9</v>
      </c>
      <c r="I725" s="2">
        <v>1</v>
      </c>
      <c r="J725" s="89">
        <v>4.12</v>
      </c>
      <c r="K725" s="1"/>
      <c r="L725" s="89">
        <v>0</v>
      </c>
      <c r="M725" s="89"/>
      <c r="N725" s="1"/>
      <c r="O725" s="89"/>
      <c r="P725" s="89"/>
      <c r="Q725" s="1"/>
      <c r="R725" s="89"/>
      <c r="S725" s="89">
        <f t="shared" si="141"/>
        <v>4.12</v>
      </c>
    </row>
    <row r="726" spans="1:19" ht="12.75" outlineLevel="2">
      <c r="A726" s="88" t="s">
        <v>713</v>
      </c>
      <c r="B726" s="88" t="s">
        <v>618</v>
      </c>
      <c r="C726" s="88" t="s">
        <v>620</v>
      </c>
      <c r="D726" s="88" t="s">
        <v>714</v>
      </c>
      <c r="E726" s="88" t="s">
        <v>123</v>
      </c>
      <c r="F726" s="88" t="s">
        <v>715</v>
      </c>
      <c r="G726" s="88" t="s">
        <v>22</v>
      </c>
      <c r="H726" s="88" t="s">
        <v>23</v>
      </c>
      <c r="I726" s="90"/>
      <c r="J726" s="89"/>
      <c r="L726" s="89"/>
      <c r="M726" s="89"/>
      <c r="N726" s="1"/>
      <c r="O726" s="89"/>
      <c r="P726" s="89">
        <v>180</v>
      </c>
      <c r="Q726" s="1"/>
      <c r="R726" s="89"/>
      <c r="S726" s="89">
        <f t="shared" si="141"/>
        <v>180</v>
      </c>
    </row>
    <row r="727" spans="1:19" ht="12.75" outlineLevel="2">
      <c r="A727" s="88" t="s">
        <v>713</v>
      </c>
      <c r="B727" s="88" t="s">
        <v>618</v>
      </c>
      <c r="C727" s="88" t="s">
        <v>620</v>
      </c>
      <c r="D727" s="88" t="s">
        <v>714</v>
      </c>
      <c r="E727" s="88" t="s">
        <v>123</v>
      </c>
      <c r="F727" s="88" t="s">
        <v>715</v>
      </c>
      <c r="G727" s="88" t="s">
        <v>22</v>
      </c>
      <c r="H727" s="88" t="s">
        <v>62</v>
      </c>
      <c r="I727" s="2"/>
      <c r="J727" s="89"/>
      <c r="K727" s="1"/>
      <c r="L727" s="89"/>
      <c r="M727" s="89"/>
      <c r="N727" s="1">
        <v>1.2620967741935485</v>
      </c>
      <c r="O727" s="89">
        <f>+$O$1*N727</f>
        <v>90.87096774193549</v>
      </c>
      <c r="P727" s="89"/>
      <c r="Q727" s="1"/>
      <c r="R727" s="89"/>
      <c r="S727" s="89">
        <f t="shared" si="141"/>
        <v>90.87096774193549</v>
      </c>
    </row>
    <row r="728" spans="1:21" ht="12.75" outlineLevel="2">
      <c r="A728" s="88" t="s">
        <v>713</v>
      </c>
      <c r="B728" s="88" t="s">
        <v>618</v>
      </c>
      <c r="C728" s="88" t="s">
        <v>620</v>
      </c>
      <c r="D728" s="88" t="s">
        <v>714</v>
      </c>
      <c r="E728" s="88" t="s">
        <v>123</v>
      </c>
      <c r="F728" s="88" t="s">
        <v>715</v>
      </c>
      <c r="G728" s="88" t="s">
        <v>22</v>
      </c>
      <c r="H728" s="88" t="s">
        <v>24</v>
      </c>
      <c r="I728" s="2"/>
      <c r="J728" s="89"/>
      <c r="K728" s="1"/>
      <c r="L728" s="89"/>
      <c r="M728" s="89"/>
      <c r="N728" s="1"/>
      <c r="O728" s="89"/>
      <c r="P728" s="89"/>
      <c r="Q728" s="1">
        <v>0.49</v>
      </c>
      <c r="R728" s="89">
        <f>+$R$1*Q728</f>
        <v>1536.1499999999999</v>
      </c>
      <c r="S728" s="89">
        <f t="shared" si="141"/>
        <v>1536.1499999999999</v>
      </c>
      <c r="T728" s="88" t="s">
        <v>210</v>
      </c>
      <c r="U728" s="88" t="s">
        <v>211</v>
      </c>
    </row>
    <row r="729" spans="1:19" ht="12.75" outlineLevel="1">
      <c r="A729" s="114" t="s">
        <v>1134</v>
      </c>
      <c r="B729" s="115"/>
      <c r="C729" s="115"/>
      <c r="D729" s="115"/>
      <c r="E729" s="115"/>
      <c r="F729" s="115"/>
      <c r="G729" s="115"/>
      <c r="H729" s="115"/>
      <c r="I729" s="116">
        <f>SUBTOTAL(9,I716:I728)</f>
        <v>1609</v>
      </c>
      <c r="J729" s="104">
        <f>SUBTOTAL(9,J716:J728)</f>
        <v>1472.3179999999998</v>
      </c>
      <c r="K729" s="103"/>
      <c r="L729" s="104">
        <f aca="true" t="shared" si="142" ref="L729:S729">SUBTOTAL(9,L716:L728)</f>
        <v>136.51999999999998</v>
      </c>
      <c r="M729" s="104">
        <f t="shared" si="142"/>
        <v>0</v>
      </c>
      <c r="N729" s="103">
        <f t="shared" si="142"/>
        <v>1.2620967741935485</v>
      </c>
      <c r="O729" s="104">
        <f t="shared" si="142"/>
        <v>90.87096774193549</v>
      </c>
      <c r="P729" s="104">
        <f t="shared" si="142"/>
        <v>180</v>
      </c>
      <c r="Q729" s="103">
        <f t="shared" si="142"/>
        <v>0.49</v>
      </c>
      <c r="R729" s="104">
        <f t="shared" si="142"/>
        <v>1536.1499999999999</v>
      </c>
      <c r="S729" s="104">
        <f t="shared" si="142"/>
        <v>3415.858967741935</v>
      </c>
    </row>
    <row r="730" spans="1:19" ht="12.75" outlineLevel="2">
      <c r="A730" s="88" t="s">
        <v>729</v>
      </c>
      <c r="B730" s="88" t="s">
        <v>618</v>
      </c>
      <c r="C730" s="88" t="s">
        <v>620</v>
      </c>
      <c r="D730" s="88" t="s">
        <v>730</v>
      </c>
      <c r="E730" s="88" t="s">
        <v>123</v>
      </c>
      <c r="F730" s="88" t="s">
        <v>731</v>
      </c>
      <c r="G730" s="88" t="s">
        <v>8</v>
      </c>
      <c r="H730" s="88" t="s">
        <v>16</v>
      </c>
      <c r="I730" s="2">
        <v>9</v>
      </c>
      <c r="J730" s="89">
        <v>3.69</v>
      </c>
      <c r="K730" s="1">
        <v>0.06</v>
      </c>
      <c r="L730" s="89">
        <v>0.54</v>
      </c>
      <c r="M730" s="89"/>
      <c r="N730" s="1"/>
      <c r="O730" s="89"/>
      <c r="P730" s="89"/>
      <c r="Q730" s="1"/>
      <c r="R730" s="89"/>
      <c r="S730" s="89">
        <f aca="true" t="shared" si="143" ref="S730:S737">+R730+P730+O730+M730+L730+J730</f>
        <v>4.23</v>
      </c>
    </row>
    <row r="731" spans="1:19" ht="12.75" outlineLevel="2">
      <c r="A731" s="88" t="s">
        <v>729</v>
      </c>
      <c r="B731" s="88" t="s">
        <v>618</v>
      </c>
      <c r="C731" s="88" t="s">
        <v>620</v>
      </c>
      <c r="D731" s="88" t="s">
        <v>730</v>
      </c>
      <c r="E731" s="88" t="s">
        <v>123</v>
      </c>
      <c r="F731" s="88" t="s">
        <v>731</v>
      </c>
      <c r="G731" s="88" t="s">
        <v>8</v>
      </c>
      <c r="H731" s="88" t="s">
        <v>18</v>
      </c>
      <c r="I731" s="2">
        <v>168</v>
      </c>
      <c r="J731" s="89">
        <v>40.32</v>
      </c>
      <c r="K731" s="1">
        <v>0.06</v>
      </c>
      <c r="L731" s="89">
        <v>10.08</v>
      </c>
      <c r="M731" s="89"/>
      <c r="N731" s="1"/>
      <c r="O731" s="89"/>
      <c r="P731" s="89"/>
      <c r="Q731" s="1"/>
      <c r="R731" s="89"/>
      <c r="S731" s="89">
        <f t="shared" si="143"/>
        <v>50.4</v>
      </c>
    </row>
    <row r="732" spans="1:19" ht="12.75" outlineLevel="2">
      <c r="A732" s="88" t="s">
        <v>729</v>
      </c>
      <c r="B732" s="88" t="s">
        <v>618</v>
      </c>
      <c r="C732" s="88" t="s">
        <v>620</v>
      </c>
      <c r="D732" s="88" t="s">
        <v>730</v>
      </c>
      <c r="E732" s="88" t="s">
        <v>123</v>
      </c>
      <c r="F732" s="88" t="s">
        <v>731</v>
      </c>
      <c r="G732" s="88" t="s">
        <v>8</v>
      </c>
      <c r="H732" s="88" t="s">
        <v>19</v>
      </c>
      <c r="I732" s="2">
        <v>633</v>
      </c>
      <c r="J732" s="89">
        <v>177.05</v>
      </c>
      <c r="K732" s="1">
        <v>0.06</v>
      </c>
      <c r="L732" s="89">
        <v>37.98</v>
      </c>
      <c r="M732" s="89"/>
      <c r="N732" s="1"/>
      <c r="O732" s="89"/>
      <c r="P732" s="89"/>
      <c r="Q732" s="1"/>
      <c r="R732" s="89"/>
      <c r="S732" s="89">
        <f t="shared" si="143"/>
        <v>215.03</v>
      </c>
    </row>
    <row r="733" spans="1:19" ht="12.75" outlineLevel="2">
      <c r="A733" s="88" t="s">
        <v>729</v>
      </c>
      <c r="B733" s="88" t="s">
        <v>618</v>
      </c>
      <c r="C733" s="88" t="s">
        <v>620</v>
      </c>
      <c r="D733" s="88" t="s">
        <v>730</v>
      </c>
      <c r="E733" s="88" t="s">
        <v>123</v>
      </c>
      <c r="F733" s="88" t="s">
        <v>731</v>
      </c>
      <c r="G733" s="88" t="s">
        <v>8</v>
      </c>
      <c r="H733" s="88" t="s">
        <v>54</v>
      </c>
      <c r="I733" s="2">
        <v>154</v>
      </c>
      <c r="J733" s="89">
        <v>36.96</v>
      </c>
      <c r="K733" s="1">
        <v>0.06</v>
      </c>
      <c r="L733" s="89">
        <v>9.24</v>
      </c>
      <c r="M733" s="89"/>
      <c r="N733" s="1"/>
      <c r="O733" s="89"/>
      <c r="P733" s="89"/>
      <c r="Q733" s="1"/>
      <c r="R733" s="89"/>
      <c r="S733" s="89">
        <f t="shared" si="143"/>
        <v>46.2</v>
      </c>
    </row>
    <row r="734" spans="1:19" ht="12.75" outlineLevel="2">
      <c r="A734" s="88" t="s">
        <v>729</v>
      </c>
      <c r="B734" s="88" t="s">
        <v>618</v>
      </c>
      <c r="C734" s="88" t="s">
        <v>620</v>
      </c>
      <c r="D734" s="88" t="s">
        <v>730</v>
      </c>
      <c r="E734" s="88" t="s">
        <v>123</v>
      </c>
      <c r="F734" s="88" t="s">
        <v>731</v>
      </c>
      <c r="G734" s="88" t="s">
        <v>8</v>
      </c>
      <c r="H734" s="88" t="s">
        <v>21</v>
      </c>
      <c r="I734" s="2">
        <v>95</v>
      </c>
      <c r="J734" s="89">
        <v>27.853999999999996</v>
      </c>
      <c r="K734" s="1">
        <v>0.1</v>
      </c>
      <c r="L734" s="89">
        <v>9.5</v>
      </c>
      <c r="M734" s="89"/>
      <c r="N734" s="1"/>
      <c r="O734" s="89"/>
      <c r="P734" s="89"/>
      <c r="Q734" s="1"/>
      <c r="R734" s="89"/>
      <c r="S734" s="89">
        <f t="shared" si="143"/>
        <v>37.354</v>
      </c>
    </row>
    <row r="735" spans="1:19" ht="12.75" outlineLevel="2">
      <c r="A735" s="88" t="s">
        <v>729</v>
      </c>
      <c r="B735" s="88" t="s">
        <v>618</v>
      </c>
      <c r="C735" s="88" t="s">
        <v>620</v>
      </c>
      <c r="D735" s="88" t="s">
        <v>730</v>
      </c>
      <c r="E735" s="88" t="s">
        <v>123</v>
      </c>
      <c r="F735" s="88" t="s">
        <v>731</v>
      </c>
      <c r="G735" s="88" t="s">
        <v>22</v>
      </c>
      <c r="H735" s="88" t="s">
        <v>23</v>
      </c>
      <c r="I735" s="90"/>
      <c r="J735" s="89"/>
      <c r="L735" s="89"/>
      <c r="M735" s="89"/>
      <c r="N735" s="1"/>
      <c r="O735" s="89"/>
      <c r="P735" s="89">
        <v>180</v>
      </c>
      <c r="Q735" s="1"/>
      <c r="R735" s="89"/>
      <c r="S735" s="89">
        <f t="shared" si="143"/>
        <v>180</v>
      </c>
    </row>
    <row r="736" spans="1:19" ht="12.75" outlineLevel="2">
      <c r="A736" s="88" t="s">
        <v>729</v>
      </c>
      <c r="B736" s="88" t="s">
        <v>618</v>
      </c>
      <c r="C736" s="88" t="s">
        <v>620</v>
      </c>
      <c r="D736" s="88" t="s">
        <v>730</v>
      </c>
      <c r="E736" s="88" t="s">
        <v>123</v>
      </c>
      <c r="F736" s="88" t="s">
        <v>731</v>
      </c>
      <c r="G736" s="88" t="s">
        <v>22</v>
      </c>
      <c r="H736" s="88" t="s">
        <v>62</v>
      </c>
      <c r="I736" s="2"/>
      <c r="J736" s="89"/>
      <c r="K736" s="1"/>
      <c r="L736" s="89"/>
      <c r="M736" s="89"/>
      <c r="N736" s="1">
        <v>0.75</v>
      </c>
      <c r="O736" s="89">
        <f>+$O$1*N736</f>
        <v>54</v>
      </c>
      <c r="P736" s="89"/>
      <c r="Q736" s="1"/>
      <c r="R736" s="89"/>
      <c r="S736" s="89">
        <f t="shared" si="143"/>
        <v>54</v>
      </c>
    </row>
    <row r="737" spans="1:21" ht="12.75" outlineLevel="2">
      <c r="A737" s="88" t="s">
        <v>729</v>
      </c>
      <c r="B737" s="88" t="s">
        <v>618</v>
      </c>
      <c r="C737" s="88" t="s">
        <v>620</v>
      </c>
      <c r="D737" s="88" t="s">
        <v>730</v>
      </c>
      <c r="E737" s="88" t="s">
        <v>123</v>
      </c>
      <c r="F737" s="88" t="s">
        <v>731</v>
      </c>
      <c r="G737" s="88" t="s">
        <v>22</v>
      </c>
      <c r="H737" s="88" t="s">
        <v>24</v>
      </c>
      <c r="I737" s="2"/>
      <c r="J737" s="89"/>
      <c r="K737" s="1"/>
      <c r="L737" s="89"/>
      <c r="M737" s="89"/>
      <c r="N737" s="1"/>
      <c r="O737" s="89"/>
      <c r="P737" s="89"/>
      <c r="Q737" s="1">
        <v>0.8</v>
      </c>
      <c r="R737" s="89">
        <f>+$R$1*Q737</f>
        <v>2508</v>
      </c>
      <c r="S737" s="89">
        <f t="shared" si="143"/>
        <v>2508</v>
      </c>
      <c r="T737" s="88" t="s">
        <v>637</v>
      </c>
      <c r="U737" s="88" t="s">
        <v>638</v>
      </c>
    </row>
    <row r="738" spans="1:19" ht="12.75" outlineLevel="1">
      <c r="A738" s="114" t="s">
        <v>1139</v>
      </c>
      <c r="B738" s="115"/>
      <c r="C738" s="115"/>
      <c r="D738" s="115"/>
      <c r="E738" s="115"/>
      <c r="F738" s="115"/>
      <c r="G738" s="115"/>
      <c r="H738" s="115"/>
      <c r="I738" s="116">
        <f>SUBTOTAL(9,I730:I737)</f>
        <v>1059</v>
      </c>
      <c r="J738" s="104">
        <f>SUBTOTAL(9,J730:J737)</f>
        <v>285.87399999999997</v>
      </c>
      <c r="K738" s="103"/>
      <c r="L738" s="104">
        <f aca="true" t="shared" si="144" ref="L738:S738">SUBTOTAL(9,L730:L737)</f>
        <v>67.34</v>
      </c>
      <c r="M738" s="104">
        <f t="shared" si="144"/>
        <v>0</v>
      </c>
      <c r="N738" s="103">
        <f t="shared" si="144"/>
        <v>0.75</v>
      </c>
      <c r="O738" s="104">
        <f t="shared" si="144"/>
        <v>54</v>
      </c>
      <c r="P738" s="104">
        <f t="shared" si="144"/>
        <v>180</v>
      </c>
      <c r="Q738" s="103">
        <f t="shared" si="144"/>
        <v>0.8</v>
      </c>
      <c r="R738" s="104">
        <f t="shared" si="144"/>
        <v>2508</v>
      </c>
      <c r="S738" s="104">
        <f t="shared" si="144"/>
        <v>3095.214</v>
      </c>
    </row>
    <row r="739" spans="1:19" ht="12.75" outlineLevel="2">
      <c r="A739" s="88" t="s">
        <v>777</v>
      </c>
      <c r="B739" s="88" t="s">
        <v>618</v>
      </c>
      <c r="C739" s="88" t="s">
        <v>620</v>
      </c>
      <c r="D739" s="88" t="s">
        <v>778</v>
      </c>
      <c r="E739" s="88" t="s">
        <v>123</v>
      </c>
      <c r="F739" s="88" t="s">
        <v>774</v>
      </c>
      <c r="G739" s="88" t="s">
        <v>8</v>
      </c>
      <c r="H739" s="88" t="s">
        <v>28</v>
      </c>
      <c r="I739" s="2">
        <v>3</v>
      </c>
      <c r="J739" s="89">
        <v>2.7170000000000005</v>
      </c>
      <c r="K739" s="1">
        <v>0.06</v>
      </c>
      <c r="L739" s="89">
        <v>0.18</v>
      </c>
      <c r="M739" s="89"/>
      <c r="N739" s="1"/>
      <c r="O739" s="89"/>
      <c r="P739" s="89"/>
      <c r="Q739" s="1"/>
      <c r="R739" s="89"/>
      <c r="S739" s="89">
        <f aca="true" t="shared" si="145" ref="S739:S749">+R739+P739+O739+M739+L739+J739</f>
        <v>2.8970000000000007</v>
      </c>
    </row>
    <row r="740" spans="1:19" ht="12.75" outlineLevel="2">
      <c r="A740" s="88" t="s">
        <v>777</v>
      </c>
      <c r="B740" s="88" t="s">
        <v>618</v>
      </c>
      <c r="C740" s="88" t="s">
        <v>620</v>
      </c>
      <c r="D740" s="88" t="s">
        <v>778</v>
      </c>
      <c r="E740" s="88" t="s">
        <v>123</v>
      </c>
      <c r="F740" s="88" t="s">
        <v>774</v>
      </c>
      <c r="G740" s="88" t="s">
        <v>8</v>
      </c>
      <c r="H740" s="88" t="s">
        <v>16</v>
      </c>
      <c r="I740" s="2">
        <v>9</v>
      </c>
      <c r="J740" s="89">
        <v>3.86</v>
      </c>
      <c r="K740" s="1">
        <v>0.06</v>
      </c>
      <c r="L740" s="89">
        <v>0.54</v>
      </c>
      <c r="M740" s="89"/>
      <c r="N740" s="1"/>
      <c r="O740" s="89"/>
      <c r="P740" s="89"/>
      <c r="Q740" s="1"/>
      <c r="R740" s="89"/>
      <c r="S740" s="89">
        <f t="shared" si="145"/>
        <v>4.4</v>
      </c>
    </row>
    <row r="741" spans="1:19" ht="12.75" outlineLevel="2">
      <c r="A741" s="88" t="s">
        <v>777</v>
      </c>
      <c r="B741" s="88" t="s">
        <v>618</v>
      </c>
      <c r="C741" s="88" t="s">
        <v>620</v>
      </c>
      <c r="D741" s="88" t="s">
        <v>778</v>
      </c>
      <c r="E741" s="88" t="s">
        <v>123</v>
      </c>
      <c r="F741" s="88" t="s">
        <v>774</v>
      </c>
      <c r="G741" s="88" t="s">
        <v>8</v>
      </c>
      <c r="H741" s="88" t="s">
        <v>18</v>
      </c>
      <c r="I741" s="2">
        <v>25</v>
      </c>
      <c r="J741" s="89">
        <v>28.44</v>
      </c>
      <c r="K741" s="1">
        <v>0.06</v>
      </c>
      <c r="L741" s="89">
        <v>1.5</v>
      </c>
      <c r="M741" s="89"/>
      <c r="N741" s="1"/>
      <c r="O741" s="89"/>
      <c r="P741" s="89"/>
      <c r="Q741" s="1"/>
      <c r="R741" s="89"/>
      <c r="S741" s="89">
        <f t="shared" si="145"/>
        <v>29.94</v>
      </c>
    </row>
    <row r="742" spans="1:19" ht="12.75" outlineLevel="2">
      <c r="A742" s="88" t="s">
        <v>777</v>
      </c>
      <c r="B742" s="88" t="s">
        <v>618</v>
      </c>
      <c r="C742" s="88" t="s">
        <v>620</v>
      </c>
      <c r="D742" s="88" t="s">
        <v>778</v>
      </c>
      <c r="E742" s="88" t="s">
        <v>123</v>
      </c>
      <c r="F742" s="88" t="s">
        <v>774</v>
      </c>
      <c r="G742" s="88" t="s">
        <v>8</v>
      </c>
      <c r="H742" s="88" t="s">
        <v>19</v>
      </c>
      <c r="I742" s="2">
        <v>181</v>
      </c>
      <c r="J742" s="89">
        <v>191.736</v>
      </c>
      <c r="K742" s="1">
        <v>0.06</v>
      </c>
      <c r="L742" s="89">
        <v>10.86</v>
      </c>
      <c r="M742" s="89"/>
      <c r="N742" s="1"/>
      <c r="O742" s="89"/>
      <c r="P742" s="89"/>
      <c r="Q742" s="1"/>
      <c r="R742" s="89"/>
      <c r="S742" s="89">
        <f t="shared" si="145"/>
        <v>202.596</v>
      </c>
    </row>
    <row r="743" spans="1:19" ht="12.75" outlineLevel="2">
      <c r="A743" s="88" t="s">
        <v>777</v>
      </c>
      <c r="B743" s="88" t="s">
        <v>618</v>
      </c>
      <c r="C743" s="88" t="s">
        <v>620</v>
      </c>
      <c r="D743" s="88" t="s">
        <v>778</v>
      </c>
      <c r="E743" s="88" t="s">
        <v>123</v>
      </c>
      <c r="F743" s="88" t="s">
        <v>774</v>
      </c>
      <c r="G743" s="88" t="s">
        <v>8</v>
      </c>
      <c r="H743" s="88" t="s">
        <v>29</v>
      </c>
      <c r="I743" s="2">
        <v>2</v>
      </c>
      <c r="J743" s="89">
        <v>4.62</v>
      </c>
      <c r="K743" s="1">
        <v>0.06</v>
      </c>
      <c r="L743" s="89">
        <v>0.12</v>
      </c>
      <c r="M743" s="89"/>
      <c r="N743" s="1"/>
      <c r="O743" s="89"/>
      <c r="P743" s="89"/>
      <c r="Q743" s="1"/>
      <c r="R743" s="89"/>
      <c r="S743" s="89">
        <f t="shared" si="145"/>
        <v>4.74</v>
      </c>
    </row>
    <row r="744" spans="1:19" ht="12.75" outlineLevel="2">
      <c r="A744" s="88" t="s">
        <v>777</v>
      </c>
      <c r="B744" s="88" t="s">
        <v>618</v>
      </c>
      <c r="C744" s="88" t="s">
        <v>620</v>
      </c>
      <c r="D744" s="88" t="s">
        <v>778</v>
      </c>
      <c r="E744" s="88" t="s">
        <v>123</v>
      </c>
      <c r="F744" s="88" t="s">
        <v>774</v>
      </c>
      <c r="G744" s="88" t="s">
        <v>8</v>
      </c>
      <c r="H744" s="88" t="s">
        <v>31</v>
      </c>
      <c r="I744" s="2">
        <v>14</v>
      </c>
      <c r="J744" s="89">
        <v>5.05</v>
      </c>
      <c r="K744" s="1">
        <v>0.1</v>
      </c>
      <c r="L744" s="89">
        <v>1.4</v>
      </c>
      <c r="M744" s="89"/>
      <c r="N744" s="1"/>
      <c r="O744" s="89"/>
      <c r="P744" s="89"/>
      <c r="Q744" s="1"/>
      <c r="R744" s="89"/>
      <c r="S744" s="89">
        <f t="shared" si="145"/>
        <v>6.449999999999999</v>
      </c>
    </row>
    <row r="745" spans="1:19" ht="12.75" outlineLevel="2">
      <c r="A745" s="88" t="s">
        <v>777</v>
      </c>
      <c r="B745" s="88" t="s">
        <v>618</v>
      </c>
      <c r="C745" s="88" t="s">
        <v>620</v>
      </c>
      <c r="D745" s="88" t="s">
        <v>778</v>
      </c>
      <c r="E745" s="88" t="s">
        <v>123</v>
      </c>
      <c r="F745" s="88" t="s">
        <v>774</v>
      </c>
      <c r="G745" s="88" t="s">
        <v>8</v>
      </c>
      <c r="H745" s="88" t="s">
        <v>21</v>
      </c>
      <c r="I745" s="2">
        <v>127</v>
      </c>
      <c r="J745" s="89">
        <v>43.903000000000006</v>
      </c>
      <c r="K745" s="1">
        <v>0.1</v>
      </c>
      <c r="L745" s="89">
        <v>12.7</v>
      </c>
      <c r="M745" s="89"/>
      <c r="N745" s="1"/>
      <c r="O745" s="89"/>
      <c r="P745" s="89"/>
      <c r="Q745" s="1"/>
      <c r="R745" s="89"/>
      <c r="S745" s="89">
        <f t="shared" si="145"/>
        <v>56.60300000000001</v>
      </c>
    </row>
    <row r="746" spans="1:19" ht="12.75" outlineLevel="2">
      <c r="A746" s="88" t="s">
        <v>777</v>
      </c>
      <c r="B746" s="88" t="s">
        <v>618</v>
      </c>
      <c r="C746" s="88" t="s">
        <v>620</v>
      </c>
      <c r="D746" s="88" t="s">
        <v>778</v>
      </c>
      <c r="E746" s="88" t="s">
        <v>123</v>
      </c>
      <c r="F746" s="88" t="s">
        <v>774</v>
      </c>
      <c r="G746" s="88" t="s">
        <v>8</v>
      </c>
      <c r="H746" s="88" t="s">
        <v>9</v>
      </c>
      <c r="I746" s="2">
        <v>4</v>
      </c>
      <c r="J746" s="89">
        <v>17.43</v>
      </c>
      <c r="K746" s="1"/>
      <c r="L746" s="89"/>
      <c r="M746" s="89"/>
      <c r="O746" s="89"/>
      <c r="P746" s="89"/>
      <c r="Q746" s="1"/>
      <c r="R746" s="89"/>
      <c r="S746" s="89">
        <f t="shared" si="145"/>
        <v>17.43</v>
      </c>
    </row>
    <row r="747" spans="1:19" ht="12.75" outlineLevel="2">
      <c r="A747" s="88" t="s">
        <v>777</v>
      </c>
      <c r="B747" s="88" t="s">
        <v>618</v>
      </c>
      <c r="C747" s="88" t="s">
        <v>620</v>
      </c>
      <c r="D747" s="88" t="s">
        <v>778</v>
      </c>
      <c r="E747" s="88" t="s">
        <v>123</v>
      </c>
      <c r="F747" s="88" t="s">
        <v>774</v>
      </c>
      <c r="G747" s="88" t="s">
        <v>22</v>
      </c>
      <c r="H747" s="88" t="s">
        <v>23</v>
      </c>
      <c r="I747" s="90"/>
      <c r="J747" s="89"/>
      <c r="L747" s="89"/>
      <c r="M747" s="89"/>
      <c r="N747" s="1"/>
      <c r="O747" s="89"/>
      <c r="P747" s="89">
        <v>180</v>
      </c>
      <c r="Q747" s="1"/>
      <c r="R747" s="89"/>
      <c r="S747" s="89">
        <f t="shared" si="145"/>
        <v>180</v>
      </c>
    </row>
    <row r="748" spans="1:19" ht="12.75" outlineLevel="2">
      <c r="A748" s="88" t="s">
        <v>777</v>
      </c>
      <c r="B748" s="88" t="s">
        <v>618</v>
      </c>
      <c r="C748" s="88" t="s">
        <v>620</v>
      </c>
      <c r="D748" s="88" t="s">
        <v>778</v>
      </c>
      <c r="E748" s="88" t="s">
        <v>123</v>
      </c>
      <c r="F748" s="88" t="s">
        <v>774</v>
      </c>
      <c r="G748" s="88" t="s">
        <v>22</v>
      </c>
      <c r="H748" s="88" t="s">
        <v>62</v>
      </c>
      <c r="I748" s="2"/>
      <c r="J748" s="89"/>
      <c r="K748" s="1"/>
      <c r="L748" s="89"/>
      <c r="M748" s="89"/>
      <c r="N748" s="1">
        <v>0.5</v>
      </c>
      <c r="O748" s="89">
        <f>+$O$1*N748</f>
        <v>36</v>
      </c>
      <c r="P748" s="89"/>
      <c r="Q748" s="1"/>
      <c r="R748" s="89"/>
      <c r="S748" s="89">
        <f t="shared" si="145"/>
        <v>36</v>
      </c>
    </row>
    <row r="749" spans="1:20" ht="12.75" outlineLevel="2">
      <c r="A749" s="88" t="s">
        <v>777</v>
      </c>
      <c r="B749" s="88" t="s">
        <v>618</v>
      </c>
      <c r="C749" s="88" t="s">
        <v>620</v>
      </c>
      <c r="D749" s="88" t="s">
        <v>778</v>
      </c>
      <c r="E749" s="88" t="s">
        <v>123</v>
      </c>
      <c r="F749" s="88" t="s">
        <v>774</v>
      </c>
      <c r="G749" s="88" t="s">
        <v>22</v>
      </c>
      <c r="H749" s="88" t="s">
        <v>24</v>
      </c>
      <c r="I749" s="2"/>
      <c r="J749" s="89"/>
      <c r="K749" s="1"/>
      <c r="L749" s="89"/>
      <c r="M749" s="89"/>
      <c r="N749" s="1"/>
      <c r="O749" s="89"/>
      <c r="P749" s="89"/>
      <c r="Q749" s="1">
        <v>1</v>
      </c>
      <c r="R749" s="89">
        <f>+$R$1*Q749</f>
        <v>3135</v>
      </c>
      <c r="S749" s="89">
        <f t="shared" si="145"/>
        <v>3135</v>
      </c>
      <c r="T749" s="88" t="s">
        <v>779</v>
      </c>
    </row>
    <row r="750" spans="1:19" ht="12.75" outlineLevel="1">
      <c r="A750" s="114" t="s">
        <v>1155</v>
      </c>
      <c r="B750" s="115"/>
      <c r="C750" s="115"/>
      <c r="D750" s="115"/>
      <c r="E750" s="115"/>
      <c r="F750" s="115"/>
      <c r="G750" s="115"/>
      <c r="H750" s="115"/>
      <c r="I750" s="116">
        <f>SUBTOTAL(9,I739:I749)</f>
        <v>365</v>
      </c>
      <c r="J750" s="104">
        <f>SUBTOTAL(9,J739:J749)</f>
        <v>297.75600000000003</v>
      </c>
      <c r="K750" s="103"/>
      <c r="L750" s="104">
        <f aca="true" t="shared" si="146" ref="L750:S750">SUBTOTAL(9,L739:L749)</f>
        <v>27.299999999999997</v>
      </c>
      <c r="M750" s="104">
        <f t="shared" si="146"/>
        <v>0</v>
      </c>
      <c r="N750" s="103">
        <f t="shared" si="146"/>
        <v>0.5</v>
      </c>
      <c r="O750" s="104">
        <f t="shared" si="146"/>
        <v>36</v>
      </c>
      <c r="P750" s="104">
        <f t="shared" si="146"/>
        <v>180</v>
      </c>
      <c r="Q750" s="103">
        <f t="shared" si="146"/>
        <v>1</v>
      </c>
      <c r="R750" s="104">
        <f t="shared" si="146"/>
        <v>3135</v>
      </c>
      <c r="S750" s="104">
        <f t="shared" si="146"/>
        <v>3676.056</v>
      </c>
    </row>
    <row r="751" spans="1:21" ht="12.75" outlineLevel="2">
      <c r="A751" s="88" t="s">
        <v>780</v>
      </c>
      <c r="B751" s="88" t="s">
        <v>618</v>
      </c>
      <c r="C751" s="88" t="s">
        <v>620</v>
      </c>
      <c r="D751" s="88" t="s">
        <v>778</v>
      </c>
      <c r="E751" s="88" t="s">
        <v>123</v>
      </c>
      <c r="F751" s="88" t="s">
        <v>774</v>
      </c>
      <c r="G751" s="88" t="s">
        <v>22</v>
      </c>
      <c r="H751" s="88" t="s">
        <v>24</v>
      </c>
      <c r="I751" s="2"/>
      <c r="J751" s="89"/>
      <c r="K751" s="1"/>
      <c r="L751" s="89"/>
      <c r="M751" s="89"/>
      <c r="N751" s="1"/>
      <c r="O751" s="89"/>
      <c r="P751" s="89"/>
      <c r="Q751" s="1">
        <v>6</v>
      </c>
      <c r="R751" s="89">
        <f>+$R$1*Q751</f>
        <v>18810</v>
      </c>
      <c r="S751" s="89">
        <f>+R751+P751+O751+M751+L751+J751</f>
        <v>18810</v>
      </c>
      <c r="T751" s="88" t="s">
        <v>781</v>
      </c>
      <c r="U751" s="88" t="s">
        <v>782</v>
      </c>
    </row>
    <row r="752" spans="1:19" ht="12.75" outlineLevel="1">
      <c r="A752" s="114" t="s">
        <v>1156</v>
      </c>
      <c r="B752" s="115"/>
      <c r="C752" s="115"/>
      <c r="D752" s="115"/>
      <c r="E752" s="115"/>
      <c r="F752" s="115"/>
      <c r="G752" s="115"/>
      <c r="H752" s="115"/>
      <c r="I752" s="116">
        <f>SUBTOTAL(9,I751:I751)</f>
        <v>0</v>
      </c>
      <c r="J752" s="104">
        <f>SUBTOTAL(9,J751:J751)</f>
        <v>0</v>
      </c>
      <c r="K752" s="103"/>
      <c r="L752" s="104">
        <f aca="true" t="shared" si="147" ref="L752:S752">SUBTOTAL(9,L751:L751)</f>
        <v>0</v>
      </c>
      <c r="M752" s="104">
        <f t="shared" si="147"/>
        <v>0</v>
      </c>
      <c r="N752" s="103">
        <f t="shared" si="147"/>
        <v>0</v>
      </c>
      <c r="O752" s="104">
        <f t="shared" si="147"/>
        <v>0</v>
      </c>
      <c r="P752" s="104">
        <f t="shared" si="147"/>
        <v>0</v>
      </c>
      <c r="Q752" s="103">
        <f t="shared" si="147"/>
        <v>6</v>
      </c>
      <c r="R752" s="104">
        <f t="shared" si="147"/>
        <v>18810</v>
      </c>
      <c r="S752" s="104">
        <f t="shared" si="147"/>
        <v>18810</v>
      </c>
    </row>
    <row r="753" spans="1:19" ht="12.75" outlineLevel="2">
      <c r="A753" s="88" t="s">
        <v>702</v>
      </c>
      <c r="B753" s="88" t="s">
        <v>618</v>
      </c>
      <c r="C753" s="88" t="s">
        <v>620</v>
      </c>
      <c r="D753" s="88" t="s">
        <v>703</v>
      </c>
      <c r="E753" s="88" t="s">
        <v>42</v>
      </c>
      <c r="F753" s="88" t="s">
        <v>704</v>
      </c>
      <c r="G753" s="88" t="s">
        <v>8</v>
      </c>
      <c r="H753" s="88" t="s">
        <v>16</v>
      </c>
      <c r="I753" s="2">
        <v>4</v>
      </c>
      <c r="J753" s="89">
        <v>1.64</v>
      </c>
      <c r="K753" s="1">
        <v>0.06</v>
      </c>
      <c r="L753" s="89">
        <v>0.24</v>
      </c>
      <c r="M753" s="89"/>
      <c r="N753" s="1"/>
      <c r="O753" s="89"/>
      <c r="P753" s="89"/>
      <c r="Q753" s="1"/>
      <c r="R753" s="89"/>
      <c r="S753" s="89">
        <f aca="true" t="shared" si="148" ref="S753:S760">+R753+P753+O753+M753+L753+J753</f>
        <v>1.88</v>
      </c>
    </row>
    <row r="754" spans="1:19" ht="12.75" outlineLevel="2">
      <c r="A754" s="88" t="s">
        <v>702</v>
      </c>
      <c r="B754" s="88" t="s">
        <v>618</v>
      </c>
      <c r="C754" s="88" t="s">
        <v>620</v>
      </c>
      <c r="D754" s="88" t="s">
        <v>703</v>
      </c>
      <c r="E754" s="88" t="s">
        <v>42</v>
      </c>
      <c r="F754" s="88" t="s">
        <v>704</v>
      </c>
      <c r="G754" s="88" t="s">
        <v>8</v>
      </c>
      <c r="H754" s="88" t="s">
        <v>18</v>
      </c>
      <c r="I754" s="2">
        <v>7</v>
      </c>
      <c r="J754" s="89">
        <v>2.73</v>
      </c>
      <c r="K754" s="1">
        <v>0.06</v>
      </c>
      <c r="L754" s="89">
        <v>0.42</v>
      </c>
      <c r="M754" s="89"/>
      <c r="N754" s="1"/>
      <c r="O754" s="89"/>
      <c r="P754" s="89"/>
      <c r="Q754" s="1"/>
      <c r="R754" s="89"/>
      <c r="S754" s="89">
        <f t="shared" si="148"/>
        <v>3.15</v>
      </c>
    </row>
    <row r="755" spans="1:19" ht="12.75" outlineLevel="2">
      <c r="A755" s="88" t="s">
        <v>702</v>
      </c>
      <c r="B755" s="88" t="s">
        <v>618</v>
      </c>
      <c r="C755" s="88" t="s">
        <v>620</v>
      </c>
      <c r="D755" s="88" t="s">
        <v>703</v>
      </c>
      <c r="E755" s="88" t="s">
        <v>42</v>
      </c>
      <c r="F755" s="88" t="s">
        <v>704</v>
      </c>
      <c r="G755" s="88" t="s">
        <v>8</v>
      </c>
      <c r="H755" s="88" t="s">
        <v>19</v>
      </c>
      <c r="I755" s="2">
        <v>63</v>
      </c>
      <c r="J755" s="89">
        <v>48.04</v>
      </c>
      <c r="K755" s="1">
        <v>0.06</v>
      </c>
      <c r="L755" s="89">
        <v>3.78</v>
      </c>
      <c r="M755" s="89"/>
      <c r="N755" s="1"/>
      <c r="O755" s="89"/>
      <c r="P755" s="89"/>
      <c r="Q755" s="1"/>
      <c r="R755" s="89"/>
      <c r="S755" s="89">
        <f t="shared" si="148"/>
        <v>51.82</v>
      </c>
    </row>
    <row r="756" spans="1:19" ht="12.75" outlineLevel="2">
      <c r="A756" s="88" t="s">
        <v>702</v>
      </c>
      <c r="B756" s="88" t="s">
        <v>618</v>
      </c>
      <c r="C756" s="88" t="s">
        <v>620</v>
      </c>
      <c r="D756" s="88" t="s">
        <v>703</v>
      </c>
      <c r="E756" s="88" t="s">
        <v>42</v>
      </c>
      <c r="F756" s="88" t="s">
        <v>704</v>
      </c>
      <c r="G756" s="88" t="s">
        <v>8</v>
      </c>
      <c r="H756" s="88" t="s">
        <v>54</v>
      </c>
      <c r="I756" s="2">
        <v>9</v>
      </c>
      <c r="J756" s="89">
        <v>2.16</v>
      </c>
      <c r="K756" s="1">
        <v>0.06</v>
      </c>
      <c r="L756" s="89">
        <v>0.54</v>
      </c>
      <c r="M756" s="89"/>
      <c r="N756" s="1"/>
      <c r="O756" s="89"/>
      <c r="P756" s="89"/>
      <c r="Q756" s="1"/>
      <c r="R756" s="89"/>
      <c r="S756" s="89">
        <f t="shared" si="148"/>
        <v>2.7</v>
      </c>
    </row>
    <row r="757" spans="1:19" ht="12.75" outlineLevel="2">
      <c r="A757" s="88" t="s">
        <v>702</v>
      </c>
      <c r="B757" s="88" t="s">
        <v>618</v>
      </c>
      <c r="C757" s="88" t="s">
        <v>620</v>
      </c>
      <c r="D757" s="88" t="s">
        <v>703</v>
      </c>
      <c r="E757" s="88" t="s">
        <v>42</v>
      </c>
      <c r="F757" s="88" t="s">
        <v>704</v>
      </c>
      <c r="G757" s="88" t="s">
        <v>8</v>
      </c>
      <c r="H757" s="88" t="s">
        <v>21</v>
      </c>
      <c r="I757" s="2">
        <v>65</v>
      </c>
      <c r="J757" s="89">
        <v>19.371</v>
      </c>
      <c r="K757" s="1">
        <v>0.1</v>
      </c>
      <c r="L757" s="89">
        <v>6.5</v>
      </c>
      <c r="M757" s="89"/>
      <c r="N757" s="1"/>
      <c r="O757" s="89"/>
      <c r="P757" s="89"/>
      <c r="Q757" s="1"/>
      <c r="R757" s="89"/>
      <c r="S757" s="89">
        <f t="shared" si="148"/>
        <v>25.871</v>
      </c>
    </row>
    <row r="758" spans="1:19" ht="12.75" outlineLevel="2">
      <c r="A758" s="88" t="s">
        <v>702</v>
      </c>
      <c r="B758" s="88" t="s">
        <v>618</v>
      </c>
      <c r="C758" s="88" t="s">
        <v>620</v>
      </c>
      <c r="D758" s="88" t="s">
        <v>703</v>
      </c>
      <c r="E758" s="88" t="s">
        <v>42</v>
      </c>
      <c r="F758" s="88" t="s">
        <v>704</v>
      </c>
      <c r="G758" s="88" t="s">
        <v>22</v>
      </c>
      <c r="H758" s="88" t="s">
        <v>23</v>
      </c>
      <c r="I758" s="90"/>
      <c r="J758" s="89"/>
      <c r="L758" s="89"/>
      <c r="M758" s="89"/>
      <c r="N758" s="1"/>
      <c r="O758" s="89"/>
      <c r="P758" s="89">
        <v>165</v>
      </c>
      <c r="Q758" s="1"/>
      <c r="R758" s="89"/>
      <c r="S758" s="89">
        <f t="shared" si="148"/>
        <v>165</v>
      </c>
    </row>
    <row r="759" spans="1:19" ht="12.75" outlineLevel="2">
      <c r="A759" s="88" t="s">
        <v>702</v>
      </c>
      <c r="B759" s="88" t="s">
        <v>618</v>
      </c>
      <c r="C759" s="88" t="s">
        <v>620</v>
      </c>
      <c r="D759" s="88" t="s">
        <v>703</v>
      </c>
      <c r="E759" s="88" t="s">
        <v>42</v>
      </c>
      <c r="F759" s="88" t="s">
        <v>704</v>
      </c>
      <c r="G759" s="88" t="s">
        <v>22</v>
      </c>
      <c r="H759" s="88" t="s">
        <v>62</v>
      </c>
      <c r="I759" s="2"/>
      <c r="J759" s="89"/>
      <c r="K759" s="1"/>
      <c r="L759" s="89"/>
      <c r="M759" s="89"/>
      <c r="N759" s="1">
        <v>0.5</v>
      </c>
      <c r="O759" s="89">
        <f>+$O$1*N759</f>
        <v>36</v>
      </c>
      <c r="P759" s="89"/>
      <c r="Q759" s="1"/>
      <c r="R759" s="89"/>
      <c r="S759" s="89">
        <f t="shared" si="148"/>
        <v>36</v>
      </c>
    </row>
    <row r="760" spans="1:20" ht="12.75" outlineLevel="2">
      <c r="A760" s="88" t="s">
        <v>702</v>
      </c>
      <c r="B760" s="88" t="s">
        <v>618</v>
      </c>
      <c r="C760" s="88" t="s">
        <v>620</v>
      </c>
      <c r="D760" s="88" t="s">
        <v>703</v>
      </c>
      <c r="E760" s="88" t="s">
        <v>42</v>
      </c>
      <c r="F760" s="88" t="s">
        <v>704</v>
      </c>
      <c r="G760" s="88" t="s">
        <v>22</v>
      </c>
      <c r="H760" s="88" t="s">
        <v>24</v>
      </c>
      <c r="I760" s="2"/>
      <c r="J760" s="89"/>
      <c r="K760" s="1"/>
      <c r="L760" s="89"/>
      <c r="M760" s="89"/>
      <c r="N760" s="1"/>
      <c r="O760" s="89"/>
      <c r="P760" s="89"/>
      <c r="Q760" s="1">
        <v>2</v>
      </c>
      <c r="R760" s="89">
        <f>+$R$1*Q760</f>
        <v>6270</v>
      </c>
      <c r="S760" s="89">
        <f t="shared" si="148"/>
        <v>6270</v>
      </c>
      <c r="T760" s="88" t="s">
        <v>705</v>
      </c>
    </row>
    <row r="761" spans="1:19" ht="12.75" outlineLevel="1">
      <c r="A761" s="114" t="s">
        <v>1131</v>
      </c>
      <c r="B761" s="115"/>
      <c r="C761" s="115"/>
      <c r="D761" s="115"/>
      <c r="E761" s="115"/>
      <c r="F761" s="115"/>
      <c r="G761" s="115"/>
      <c r="H761" s="115"/>
      <c r="I761" s="116">
        <f>SUBTOTAL(9,I753:I760)</f>
        <v>148</v>
      </c>
      <c r="J761" s="104">
        <f>SUBTOTAL(9,J753:J760)</f>
        <v>73.94099999999999</v>
      </c>
      <c r="K761" s="103"/>
      <c r="L761" s="104">
        <f aca="true" t="shared" si="149" ref="L761:S761">SUBTOTAL(9,L753:L760)</f>
        <v>11.48</v>
      </c>
      <c r="M761" s="104">
        <f t="shared" si="149"/>
        <v>0</v>
      </c>
      <c r="N761" s="103">
        <f t="shared" si="149"/>
        <v>0.5</v>
      </c>
      <c r="O761" s="104">
        <f t="shared" si="149"/>
        <v>36</v>
      </c>
      <c r="P761" s="104">
        <f t="shared" si="149"/>
        <v>165</v>
      </c>
      <c r="Q761" s="103">
        <f t="shared" si="149"/>
        <v>2</v>
      </c>
      <c r="R761" s="104">
        <f t="shared" si="149"/>
        <v>6270</v>
      </c>
      <c r="S761" s="104">
        <f t="shared" si="149"/>
        <v>6556.421</v>
      </c>
    </row>
    <row r="762" spans="1:19" ht="12.75" outlineLevel="2">
      <c r="A762" s="88" t="s">
        <v>706</v>
      </c>
      <c r="B762" s="88" t="s">
        <v>618</v>
      </c>
      <c r="C762" s="88" t="s">
        <v>620</v>
      </c>
      <c r="D762" s="88" t="s">
        <v>707</v>
      </c>
      <c r="E762" s="88" t="s">
        <v>42</v>
      </c>
      <c r="F762" s="88" t="s">
        <v>708</v>
      </c>
      <c r="G762" s="88" t="s">
        <v>8</v>
      </c>
      <c r="H762" s="88" t="s">
        <v>16</v>
      </c>
      <c r="I762" s="2">
        <v>1</v>
      </c>
      <c r="J762" s="89">
        <v>0.41</v>
      </c>
      <c r="K762" s="1">
        <v>0.06</v>
      </c>
      <c r="L762" s="89">
        <v>0.06</v>
      </c>
      <c r="M762" s="89"/>
      <c r="N762" s="1"/>
      <c r="O762" s="89"/>
      <c r="P762" s="89"/>
      <c r="Q762" s="1"/>
      <c r="R762" s="89"/>
      <c r="S762" s="89">
        <f>+R762+P762+O762+M762+L762+J762</f>
        <v>0.47</v>
      </c>
    </row>
    <row r="763" spans="1:19" ht="12.75" outlineLevel="2">
      <c r="A763" s="88" t="s">
        <v>706</v>
      </c>
      <c r="B763" s="88" t="s">
        <v>618</v>
      </c>
      <c r="C763" s="88" t="s">
        <v>620</v>
      </c>
      <c r="D763" s="88" t="s">
        <v>707</v>
      </c>
      <c r="E763" s="88" t="s">
        <v>42</v>
      </c>
      <c r="F763" s="88" t="s">
        <v>708</v>
      </c>
      <c r="G763" s="88" t="s">
        <v>8</v>
      </c>
      <c r="H763" s="88" t="s">
        <v>19</v>
      </c>
      <c r="I763" s="2">
        <v>8</v>
      </c>
      <c r="J763" s="89">
        <v>4.8</v>
      </c>
      <c r="K763" s="1">
        <v>0.06</v>
      </c>
      <c r="L763" s="89">
        <v>0.48</v>
      </c>
      <c r="M763" s="89"/>
      <c r="N763" s="1"/>
      <c r="O763" s="89"/>
      <c r="P763" s="89"/>
      <c r="Q763" s="1"/>
      <c r="R763" s="89"/>
      <c r="S763" s="89">
        <f>+R763+P763+O763+M763+L763+J763</f>
        <v>5.279999999999999</v>
      </c>
    </row>
    <row r="764" spans="1:19" ht="12.75" outlineLevel="2">
      <c r="A764" s="88" t="s">
        <v>706</v>
      </c>
      <c r="B764" s="88" t="s">
        <v>618</v>
      </c>
      <c r="C764" s="88" t="s">
        <v>620</v>
      </c>
      <c r="D764" s="88" t="s">
        <v>707</v>
      </c>
      <c r="E764" s="88" t="s">
        <v>42</v>
      </c>
      <c r="F764" s="88" t="s">
        <v>708</v>
      </c>
      <c r="G764" s="88" t="s">
        <v>22</v>
      </c>
      <c r="H764" s="88" t="s">
        <v>23</v>
      </c>
      <c r="I764" s="90"/>
      <c r="J764" s="89"/>
      <c r="L764" s="89"/>
      <c r="M764" s="89"/>
      <c r="N764" s="1"/>
      <c r="O764" s="89"/>
      <c r="P764" s="89">
        <v>75</v>
      </c>
      <c r="Q764" s="1"/>
      <c r="R764" s="89"/>
      <c r="S764" s="89">
        <f>+R764+P764+O764+M764+L764+J764</f>
        <v>75</v>
      </c>
    </row>
    <row r="765" spans="1:19" ht="12.75" outlineLevel="2">
      <c r="A765" s="88" t="s">
        <v>706</v>
      </c>
      <c r="B765" s="88" t="s">
        <v>618</v>
      </c>
      <c r="C765" s="88" t="s">
        <v>620</v>
      </c>
      <c r="D765" s="88" t="s">
        <v>707</v>
      </c>
      <c r="E765" s="88" t="s">
        <v>42</v>
      </c>
      <c r="F765" s="88" t="s">
        <v>708</v>
      </c>
      <c r="G765" s="88" t="s">
        <v>22</v>
      </c>
      <c r="H765" s="88" t="s">
        <v>62</v>
      </c>
      <c r="I765" s="90"/>
      <c r="J765" s="89"/>
      <c r="L765" s="89"/>
      <c r="M765" s="89"/>
      <c r="N765" s="1">
        <v>0.5</v>
      </c>
      <c r="O765" s="89">
        <f>+$O$1*N765</f>
        <v>36</v>
      </c>
      <c r="P765" s="89"/>
      <c r="Q765" s="1"/>
      <c r="R765" s="89"/>
      <c r="S765" s="89">
        <f>+R765+P765+O765+M765+L765+J765</f>
        <v>36</v>
      </c>
    </row>
    <row r="766" spans="1:20" ht="12.75" outlineLevel="2">
      <c r="A766" s="88" t="s">
        <v>706</v>
      </c>
      <c r="B766" s="88" t="s">
        <v>618</v>
      </c>
      <c r="C766" s="88" t="s">
        <v>620</v>
      </c>
      <c r="D766" s="88" t="s">
        <v>707</v>
      </c>
      <c r="E766" s="88" t="s">
        <v>42</v>
      </c>
      <c r="F766" s="88" t="s">
        <v>708</v>
      </c>
      <c r="G766" s="88" t="s">
        <v>22</v>
      </c>
      <c r="H766" s="88" t="s">
        <v>24</v>
      </c>
      <c r="I766" s="2"/>
      <c r="J766" s="89"/>
      <c r="K766" s="1"/>
      <c r="L766" s="89"/>
      <c r="M766" s="89"/>
      <c r="N766" s="1"/>
      <c r="O766" s="89"/>
      <c r="P766" s="89"/>
      <c r="Q766" s="1">
        <v>2</v>
      </c>
      <c r="R766" s="89">
        <f>+$R$1*Q766</f>
        <v>6270</v>
      </c>
      <c r="S766" s="89">
        <f>+R766+P766+O766+M766+L766+J766</f>
        <v>6270</v>
      </c>
      <c r="T766" s="88" t="s">
        <v>709</v>
      </c>
    </row>
    <row r="767" spans="1:19" ht="12.75" outlineLevel="1">
      <c r="A767" s="114" t="s">
        <v>1132</v>
      </c>
      <c r="B767" s="115"/>
      <c r="C767" s="115"/>
      <c r="D767" s="115"/>
      <c r="E767" s="115"/>
      <c r="F767" s="115"/>
      <c r="G767" s="115"/>
      <c r="H767" s="115"/>
      <c r="I767" s="116">
        <f>SUBTOTAL(9,I762:I766)</f>
        <v>9</v>
      </c>
      <c r="J767" s="104">
        <f>SUBTOTAL(9,J762:J766)</f>
        <v>5.21</v>
      </c>
      <c r="K767" s="103"/>
      <c r="L767" s="104">
        <f aca="true" t="shared" si="150" ref="L767:S767">SUBTOTAL(9,L762:L766)</f>
        <v>0.54</v>
      </c>
      <c r="M767" s="104">
        <f t="shared" si="150"/>
        <v>0</v>
      </c>
      <c r="N767" s="103">
        <f t="shared" si="150"/>
        <v>0.5</v>
      </c>
      <c r="O767" s="104">
        <f t="shared" si="150"/>
        <v>36</v>
      </c>
      <c r="P767" s="104">
        <f t="shared" si="150"/>
        <v>75</v>
      </c>
      <c r="Q767" s="103">
        <f t="shared" si="150"/>
        <v>2</v>
      </c>
      <c r="R767" s="104">
        <f t="shared" si="150"/>
        <v>6270</v>
      </c>
      <c r="S767" s="104">
        <f t="shared" si="150"/>
        <v>6386.75</v>
      </c>
    </row>
    <row r="768" spans="1:19" ht="12.75" outlineLevel="2">
      <c r="A768" s="88" t="s">
        <v>710</v>
      </c>
      <c r="B768" s="88" t="s">
        <v>618</v>
      </c>
      <c r="C768" s="88" t="s">
        <v>620</v>
      </c>
      <c r="D768" s="88" t="s">
        <v>711</v>
      </c>
      <c r="E768" s="88" t="s">
        <v>42</v>
      </c>
      <c r="F768" s="88" t="s">
        <v>712</v>
      </c>
      <c r="G768" s="88" t="s">
        <v>8</v>
      </c>
      <c r="H768" s="88" t="s">
        <v>28</v>
      </c>
      <c r="I768" s="2">
        <v>22</v>
      </c>
      <c r="J768" s="89">
        <v>37.21</v>
      </c>
      <c r="K768" s="1">
        <v>0.06</v>
      </c>
      <c r="L768" s="89">
        <v>1.32</v>
      </c>
      <c r="M768" s="89"/>
      <c r="N768" s="1"/>
      <c r="O768" s="89"/>
      <c r="P768" s="89"/>
      <c r="R768" s="89"/>
      <c r="S768" s="89">
        <f aca="true" t="shared" si="151" ref="S768:S775">+R768+P768+O768+M768+L768+J768</f>
        <v>38.53</v>
      </c>
    </row>
    <row r="769" spans="1:19" ht="12.75" outlineLevel="2">
      <c r="A769" s="88" t="s">
        <v>710</v>
      </c>
      <c r="B769" s="88" t="s">
        <v>618</v>
      </c>
      <c r="C769" s="88" t="s">
        <v>620</v>
      </c>
      <c r="D769" s="88" t="s">
        <v>711</v>
      </c>
      <c r="E769" s="88" t="s">
        <v>42</v>
      </c>
      <c r="F769" s="88" t="s">
        <v>712</v>
      </c>
      <c r="G769" s="88" t="s">
        <v>8</v>
      </c>
      <c r="H769" s="88" t="s">
        <v>16</v>
      </c>
      <c r="I769" s="2">
        <v>4</v>
      </c>
      <c r="J769" s="89">
        <v>1.64</v>
      </c>
      <c r="K769" s="1">
        <v>0.06</v>
      </c>
      <c r="L769" s="89">
        <v>0.24</v>
      </c>
      <c r="M769" s="89"/>
      <c r="N769" s="1"/>
      <c r="O769" s="89"/>
      <c r="P769" s="89"/>
      <c r="R769" s="89"/>
      <c r="S769" s="89">
        <f t="shared" si="151"/>
        <v>1.88</v>
      </c>
    </row>
    <row r="770" spans="1:19" ht="12.75" outlineLevel="2">
      <c r="A770" s="88" t="s">
        <v>710</v>
      </c>
      <c r="B770" s="88" t="s">
        <v>618</v>
      </c>
      <c r="C770" s="88" t="s">
        <v>620</v>
      </c>
      <c r="D770" s="88" t="s">
        <v>711</v>
      </c>
      <c r="E770" s="88" t="s">
        <v>42</v>
      </c>
      <c r="F770" s="88" t="s">
        <v>712</v>
      </c>
      <c r="G770" s="88" t="s">
        <v>8</v>
      </c>
      <c r="H770" s="88" t="s">
        <v>18</v>
      </c>
      <c r="I770" s="2">
        <v>31</v>
      </c>
      <c r="J770" s="89">
        <v>70.54</v>
      </c>
      <c r="K770" s="1">
        <v>0.06</v>
      </c>
      <c r="L770" s="89">
        <v>1.86</v>
      </c>
      <c r="M770" s="89"/>
      <c r="N770" s="1"/>
      <c r="O770" s="89"/>
      <c r="P770" s="89"/>
      <c r="R770" s="89"/>
      <c r="S770" s="89">
        <f t="shared" si="151"/>
        <v>72.4</v>
      </c>
    </row>
    <row r="771" spans="1:19" ht="12.75" outlineLevel="2">
      <c r="A771" s="88" t="s">
        <v>710</v>
      </c>
      <c r="B771" s="88" t="s">
        <v>618</v>
      </c>
      <c r="C771" s="88" t="s">
        <v>620</v>
      </c>
      <c r="D771" s="88" t="s">
        <v>711</v>
      </c>
      <c r="E771" s="88" t="s">
        <v>42</v>
      </c>
      <c r="F771" s="88" t="s">
        <v>712</v>
      </c>
      <c r="G771" s="88" t="s">
        <v>8</v>
      </c>
      <c r="H771" s="88" t="s">
        <v>19</v>
      </c>
      <c r="I771" s="2">
        <v>471</v>
      </c>
      <c r="J771" s="89">
        <v>1010.63</v>
      </c>
      <c r="K771" s="1">
        <v>0.06</v>
      </c>
      <c r="L771" s="89">
        <v>28.26</v>
      </c>
      <c r="M771" s="89"/>
      <c r="N771" s="1"/>
      <c r="O771" s="89"/>
      <c r="P771" s="89"/>
      <c r="R771" s="89"/>
      <c r="S771" s="89">
        <f t="shared" si="151"/>
        <v>1038.89</v>
      </c>
    </row>
    <row r="772" spans="1:19" ht="12.75" outlineLevel="2">
      <c r="A772" s="88" t="s">
        <v>710</v>
      </c>
      <c r="B772" s="88" t="s">
        <v>618</v>
      </c>
      <c r="C772" s="88" t="s">
        <v>620</v>
      </c>
      <c r="D772" s="88" t="s">
        <v>711</v>
      </c>
      <c r="E772" s="88" t="s">
        <v>42</v>
      </c>
      <c r="F772" s="88" t="s">
        <v>712</v>
      </c>
      <c r="G772" s="88" t="s">
        <v>8</v>
      </c>
      <c r="H772" s="88" t="s">
        <v>31</v>
      </c>
      <c r="I772" s="2">
        <v>16</v>
      </c>
      <c r="J772" s="89">
        <v>4.688000000000001</v>
      </c>
      <c r="K772" s="1">
        <v>0.1</v>
      </c>
      <c r="L772" s="89">
        <v>1.6</v>
      </c>
      <c r="M772" s="89"/>
      <c r="N772" s="1"/>
      <c r="O772" s="89"/>
      <c r="P772" s="89"/>
      <c r="R772" s="89"/>
      <c r="S772" s="89">
        <f t="shared" si="151"/>
        <v>6.288</v>
      </c>
    </row>
    <row r="773" spans="1:19" ht="12.75" outlineLevel="2">
      <c r="A773" s="88" t="s">
        <v>710</v>
      </c>
      <c r="B773" s="88" t="s">
        <v>618</v>
      </c>
      <c r="C773" s="88" t="s">
        <v>620</v>
      </c>
      <c r="D773" s="88" t="s">
        <v>711</v>
      </c>
      <c r="E773" s="88" t="s">
        <v>42</v>
      </c>
      <c r="F773" s="88" t="s">
        <v>712</v>
      </c>
      <c r="G773" s="88" t="s">
        <v>8</v>
      </c>
      <c r="H773" s="88" t="s">
        <v>21</v>
      </c>
      <c r="I773" s="2">
        <v>299</v>
      </c>
      <c r="J773" s="89">
        <v>94.764</v>
      </c>
      <c r="K773" s="1">
        <v>0.1</v>
      </c>
      <c r="L773" s="89">
        <v>29.9</v>
      </c>
      <c r="M773" s="89"/>
      <c r="N773" s="1"/>
      <c r="O773" s="89"/>
      <c r="P773" s="89"/>
      <c r="R773" s="89"/>
      <c r="S773" s="89">
        <f t="shared" si="151"/>
        <v>124.66399999999999</v>
      </c>
    </row>
    <row r="774" spans="1:19" ht="12.75" outlineLevel="2">
      <c r="A774" s="88" t="s">
        <v>710</v>
      </c>
      <c r="B774" s="88" t="s">
        <v>618</v>
      </c>
      <c r="C774" s="88" t="s">
        <v>620</v>
      </c>
      <c r="D774" s="88" t="s">
        <v>711</v>
      </c>
      <c r="E774" s="88" t="s">
        <v>42</v>
      </c>
      <c r="F774" s="88" t="s">
        <v>712</v>
      </c>
      <c r="G774" s="88" t="s">
        <v>22</v>
      </c>
      <c r="H774" s="88" t="s">
        <v>23</v>
      </c>
      <c r="I774" s="90"/>
      <c r="J774" s="89"/>
      <c r="L774" s="89"/>
      <c r="M774" s="89"/>
      <c r="N774" s="1"/>
      <c r="O774" s="89"/>
      <c r="P774" s="89">
        <v>180</v>
      </c>
      <c r="R774" s="89"/>
      <c r="S774" s="89">
        <f t="shared" si="151"/>
        <v>180</v>
      </c>
    </row>
    <row r="775" spans="1:19" ht="12.75" outlineLevel="2">
      <c r="A775" s="88" t="s">
        <v>710</v>
      </c>
      <c r="B775" s="88" t="s">
        <v>618</v>
      </c>
      <c r="C775" s="88" t="s">
        <v>620</v>
      </c>
      <c r="D775" s="88" t="s">
        <v>711</v>
      </c>
      <c r="E775" s="88" t="s">
        <v>42</v>
      </c>
      <c r="F775" s="88" t="s">
        <v>712</v>
      </c>
      <c r="G775" s="88" t="s">
        <v>22</v>
      </c>
      <c r="H775" s="88" t="s">
        <v>62</v>
      </c>
      <c r="I775" s="2"/>
      <c r="J775" s="89"/>
      <c r="K775" s="1"/>
      <c r="L775" s="89"/>
      <c r="M775" s="89"/>
      <c r="N775" s="1">
        <v>3.5646774193548385</v>
      </c>
      <c r="O775" s="89">
        <f>+$O$1*N775</f>
        <v>256.65677419354836</v>
      </c>
      <c r="P775" s="89"/>
      <c r="R775" s="89"/>
      <c r="S775" s="89">
        <f t="shared" si="151"/>
        <v>256.65677419354836</v>
      </c>
    </row>
    <row r="776" spans="1:19" ht="12.75" outlineLevel="1">
      <c r="A776" s="114" t="s">
        <v>1133</v>
      </c>
      <c r="B776" s="115"/>
      <c r="C776" s="115"/>
      <c r="D776" s="115"/>
      <c r="E776" s="115"/>
      <c r="F776" s="115"/>
      <c r="G776" s="115"/>
      <c r="H776" s="115"/>
      <c r="I776" s="116">
        <f>SUBTOTAL(9,I768:I775)</f>
        <v>843</v>
      </c>
      <c r="J776" s="104">
        <f>SUBTOTAL(9,J768:J775)</f>
        <v>1219.472</v>
      </c>
      <c r="K776" s="103"/>
      <c r="L776" s="104">
        <f aca="true" t="shared" si="152" ref="L776:S776">SUBTOTAL(9,L768:L775)</f>
        <v>63.18</v>
      </c>
      <c r="M776" s="104">
        <f t="shared" si="152"/>
        <v>0</v>
      </c>
      <c r="N776" s="103">
        <f t="shared" si="152"/>
        <v>3.5646774193548385</v>
      </c>
      <c r="O776" s="104">
        <f t="shared" si="152"/>
        <v>256.65677419354836</v>
      </c>
      <c r="P776" s="104">
        <f t="shared" si="152"/>
        <v>180</v>
      </c>
      <c r="Q776" s="103">
        <f t="shared" si="152"/>
        <v>0</v>
      </c>
      <c r="R776" s="104">
        <f t="shared" si="152"/>
        <v>0</v>
      </c>
      <c r="S776" s="104">
        <f t="shared" si="152"/>
        <v>1719.3087741935483</v>
      </c>
    </row>
    <row r="777" spans="1:19" ht="12.75" outlineLevel="2">
      <c r="A777" s="88" t="s">
        <v>790</v>
      </c>
      <c r="B777" s="88" t="s">
        <v>618</v>
      </c>
      <c r="C777" s="88" t="s">
        <v>620</v>
      </c>
      <c r="D777" s="88" t="s">
        <v>791</v>
      </c>
      <c r="E777" s="88" t="s">
        <v>42</v>
      </c>
      <c r="F777" s="88" t="s">
        <v>792</v>
      </c>
      <c r="G777" s="88" t="s">
        <v>8</v>
      </c>
      <c r="H777" s="88" t="s">
        <v>18</v>
      </c>
      <c r="I777" s="2">
        <v>1</v>
      </c>
      <c r="J777" s="89">
        <v>0.39</v>
      </c>
      <c r="K777" s="1">
        <v>0.06</v>
      </c>
      <c r="L777" s="89">
        <v>0.06</v>
      </c>
      <c r="M777" s="89"/>
      <c r="N777" s="1"/>
      <c r="O777" s="89"/>
      <c r="P777" s="89"/>
      <c r="R777" s="89"/>
      <c r="S777" s="89">
        <f>+R777+P777+O777+M777+L777+J777</f>
        <v>0.45</v>
      </c>
    </row>
    <row r="778" spans="1:19" ht="12.75" outlineLevel="2">
      <c r="A778" s="88" t="s">
        <v>790</v>
      </c>
      <c r="B778" s="88" t="s">
        <v>618</v>
      </c>
      <c r="C778" s="88" t="s">
        <v>620</v>
      </c>
      <c r="D778" s="88" t="s">
        <v>791</v>
      </c>
      <c r="E778" s="88" t="s">
        <v>42</v>
      </c>
      <c r="F778" s="88" t="s">
        <v>792</v>
      </c>
      <c r="G778" s="88" t="s">
        <v>8</v>
      </c>
      <c r="H778" s="88" t="s">
        <v>19</v>
      </c>
      <c r="I778" s="2">
        <v>5916</v>
      </c>
      <c r="J778" s="89">
        <v>2331.51</v>
      </c>
      <c r="K778" s="1">
        <v>0.06</v>
      </c>
      <c r="L778" s="89">
        <v>354.96</v>
      </c>
      <c r="M778" s="89"/>
      <c r="N778" s="1"/>
      <c r="O778" s="89"/>
      <c r="P778" s="89"/>
      <c r="R778" s="89"/>
      <c r="S778" s="89">
        <f>+R778+P778+O778+M778+L778+J778</f>
        <v>2686.4700000000003</v>
      </c>
    </row>
    <row r="779" spans="1:19" ht="12.75" outlineLevel="2">
      <c r="A779" s="88" t="s">
        <v>790</v>
      </c>
      <c r="B779" s="88" t="s">
        <v>618</v>
      </c>
      <c r="C779" s="88" t="s">
        <v>620</v>
      </c>
      <c r="D779" s="88" t="s">
        <v>791</v>
      </c>
      <c r="E779" s="88" t="s">
        <v>42</v>
      </c>
      <c r="F779" s="88" t="s">
        <v>792</v>
      </c>
      <c r="G779" s="88" t="s">
        <v>8</v>
      </c>
      <c r="H779" s="88" t="s">
        <v>52</v>
      </c>
      <c r="I779" s="2">
        <v>28</v>
      </c>
      <c r="J779" s="89">
        <v>10.92</v>
      </c>
      <c r="K779" s="1">
        <v>0.06</v>
      </c>
      <c r="L779" s="89">
        <v>1.68</v>
      </c>
      <c r="M779" s="89"/>
      <c r="N779" s="1"/>
      <c r="O779" s="89"/>
      <c r="P779" s="89"/>
      <c r="R779" s="89"/>
      <c r="S779" s="89">
        <f>+R779+P779+O779+M779+L779+J779</f>
        <v>12.6</v>
      </c>
    </row>
    <row r="780" spans="1:19" ht="12.75" outlineLevel="2">
      <c r="A780" s="88" t="s">
        <v>790</v>
      </c>
      <c r="B780" s="88" t="s">
        <v>618</v>
      </c>
      <c r="C780" s="88" t="s">
        <v>620</v>
      </c>
      <c r="D780" s="88" t="s">
        <v>791</v>
      </c>
      <c r="E780" s="88" t="s">
        <v>42</v>
      </c>
      <c r="F780" s="88" t="s">
        <v>792</v>
      </c>
      <c r="G780" s="88" t="s">
        <v>22</v>
      </c>
      <c r="H780" s="88" t="s">
        <v>23</v>
      </c>
      <c r="I780" s="2"/>
      <c r="J780" s="89"/>
      <c r="L780" s="89"/>
      <c r="M780" s="89"/>
      <c r="N780" s="1"/>
      <c r="O780" s="89"/>
      <c r="P780" s="89">
        <v>105</v>
      </c>
      <c r="R780" s="89"/>
      <c r="S780" s="89">
        <f>+R780+P780+O780+M780+L780+J780</f>
        <v>105</v>
      </c>
    </row>
    <row r="781" spans="1:19" ht="12.75" outlineLevel="1">
      <c r="A781" s="114" t="s">
        <v>1173</v>
      </c>
      <c r="B781" s="115"/>
      <c r="C781" s="115"/>
      <c r="D781" s="115"/>
      <c r="E781" s="115"/>
      <c r="F781" s="115"/>
      <c r="G781" s="115"/>
      <c r="H781" s="115"/>
      <c r="I781" s="116">
        <f>SUBTOTAL(9,I777:I780)</f>
        <v>5945</v>
      </c>
      <c r="J781" s="104">
        <f>SUBTOTAL(9,J777:J780)</f>
        <v>2342.82</v>
      </c>
      <c r="K781" s="103"/>
      <c r="L781" s="104">
        <f aca="true" t="shared" si="153" ref="L781:S781">SUBTOTAL(9,L777:L780)</f>
        <v>356.7</v>
      </c>
      <c r="M781" s="104">
        <f t="shared" si="153"/>
        <v>0</v>
      </c>
      <c r="N781" s="103">
        <f t="shared" si="153"/>
        <v>0</v>
      </c>
      <c r="O781" s="104">
        <f t="shared" si="153"/>
        <v>0</v>
      </c>
      <c r="P781" s="104">
        <f t="shared" si="153"/>
        <v>105</v>
      </c>
      <c r="Q781" s="103">
        <f t="shared" si="153"/>
        <v>0</v>
      </c>
      <c r="R781" s="104">
        <f t="shared" si="153"/>
        <v>0</v>
      </c>
      <c r="S781" s="104">
        <f t="shared" si="153"/>
        <v>2804.52</v>
      </c>
    </row>
    <row r="782" spans="1:19" ht="12.75" outlineLevel="2">
      <c r="A782" s="88" t="s">
        <v>488</v>
      </c>
      <c r="B782" s="88" t="s">
        <v>473</v>
      </c>
      <c r="C782" s="88" t="s">
        <v>489</v>
      </c>
      <c r="D782" s="88" t="s">
        <v>490</v>
      </c>
      <c r="E782" s="88" t="s">
        <v>123</v>
      </c>
      <c r="F782" s="88" t="s">
        <v>491</v>
      </c>
      <c r="G782" s="88" t="s">
        <v>8</v>
      </c>
      <c r="H782" s="88" t="s">
        <v>19</v>
      </c>
      <c r="I782" s="2">
        <v>1</v>
      </c>
      <c r="J782" s="89">
        <v>0.39</v>
      </c>
      <c r="K782" s="1">
        <v>0.06</v>
      </c>
      <c r="L782" s="89">
        <v>0.06</v>
      </c>
      <c r="M782" s="89"/>
      <c r="N782" s="1"/>
      <c r="O782" s="89"/>
      <c r="P782" s="89"/>
      <c r="R782" s="89"/>
      <c r="S782" s="89">
        <f>+R782+P782+O782+M782+L782+J782</f>
        <v>0.45</v>
      </c>
    </row>
    <row r="783" spans="1:19" ht="12.75" outlineLevel="2">
      <c r="A783" s="88" t="s">
        <v>488</v>
      </c>
      <c r="B783" s="88" t="s">
        <v>473</v>
      </c>
      <c r="C783" s="88" t="s">
        <v>489</v>
      </c>
      <c r="D783" s="88" t="s">
        <v>490</v>
      </c>
      <c r="E783" s="88" t="s">
        <v>123</v>
      </c>
      <c r="F783" s="88" t="s">
        <v>491</v>
      </c>
      <c r="G783" s="88" t="s">
        <v>22</v>
      </c>
      <c r="H783" s="88" t="s">
        <v>23</v>
      </c>
      <c r="I783" s="90"/>
      <c r="J783" s="89"/>
      <c r="L783" s="89"/>
      <c r="M783" s="89"/>
      <c r="N783" s="1"/>
      <c r="O783" s="89"/>
      <c r="P783" s="89">
        <v>15</v>
      </c>
      <c r="R783" s="89"/>
      <c r="S783" s="89">
        <f>+R783+P783+O783+M783+L783+J783</f>
        <v>15</v>
      </c>
    </row>
    <row r="784" spans="1:19" ht="12.75" outlineLevel="1">
      <c r="A784" s="114" t="s">
        <v>1285</v>
      </c>
      <c r="B784" s="115"/>
      <c r="C784" s="115"/>
      <c r="D784" s="115"/>
      <c r="E784" s="115"/>
      <c r="F784" s="115"/>
      <c r="G784" s="115"/>
      <c r="H784" s="115"/>
      <c r="I784" s="116">
        <f>SUBTOTAL(9,I782:I783)</f>
        <v>1</v>
      </c>
      <c r="J784" s="104">
        <f>SUBTOTAL(9,J782:J783)</f>
        <v>0.39</v>
      </c>
      <c r="K784" s="103"/>
      <c r="L784" s="104">
        <f aca="true" t="shared" si="154" ref="L784:S784">SUBTOTAL(9,L782:L783)</f>
        <v>0.06</v>
      </c>
      <c r="M784" s="104">
        <f t="shared" si="154"/>
        <v>0</v>
      </c>
      <c r="N784" s="103">
        <f t="shared" si="154"/>
        <v>0</v>
      </c>
      <c r="O784" s="104">
        <f t="shared" si="154"/>
        <v>0</v>
      </c>
      <c r="P784" s="104">
        <f t="shared" si="154"/>
        <v>15</v>
      </c>
      <c r="Q784" s="103">
        <f t="shared" si="154"/>
        <v>0</v>
      </c>
      <c r="R784" s="104">
        <f t="shared" si="154"/>
        <v>0</v>
      </c>
      <c r="S784" s="104">
        <f t="shared" si="154"/>
        <v>15.45</v>
      </c>
    </row>
    <row r="785" spans="1:19" ht="12.75">
      <c r="A785" s="114" t="s">
        <v>1014</v>
      </c>
      <c r="B785" s="115"/>
      <c r="C785" s="115"/>
      <c r="D785" s="115"/>
      <c r="E785" s="115"/>
      <c r="F785" s="115"/>
      <c r="G785" s="115"/>
      <c r="H785" s="115"/>
      <c r="I785" s="116">
        <f>SUBTOTAL(9,I3:I783)</f>
        <v>212454</v>
      </c>
      <c r="J785" s="104">
        <f>SUBTOTAL(9,J3:J783)</f>
        <v>87742.07900000006</v>
      </c>
      <c r="K785" s="103"/>
      <c r="L785" s="104">
        <f aca="true" t="shared" si="155" ref="L785:S785">SUBTOTAL(9,L3:L783)</f>
        <v>15706.42</v>
      </c>
      <c r="M785" s="104">
        <f t="shared" si="155"/>
        <v>109.15</v>
      </c>
      <c r="N785" s="103">
        <f t="shared" si="155"/>
        <v>84.9208064516129</v>
      </c>
      <c r="O785" s="104">
        <f t="shared" si="155"/>
        <v>6114.29806451613</v>
      </c>
      <c r="P785" s="104">
        <f t="shared" si="155"/>
        <v>12210</v>
      </c>
      <c r="Q785" s="103">
        <f t="shared" si="155"/>
        <v>74.25666503999997</v>
      </c>
      <c r="R785" s="104">
        <f t="shared" si="155"/>
        <v>232794.6449004</v>
      </c>
      <c r="S785" s="104">
        <f t="shared" si="155"/>
        <v>354676.5919649164</v>
      </c>
    </row>
  </sheetData>
  <autoFilter ref="A2:U784"/>
  <mergeCells count="1">
    <mergeCell ref="A1:D1"/>
  </mergeCells>
  <printOptions/>
  <pageMargins left="0" right="0" top="0" bottom="0" header="0" footer="0"/>
  <pageSetup fitToHeight="0" fitToWidth="0" horizontalDpi="600" verticalDpi="600" orientation="landscape" pageOrder="overThenDown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workbookViewId="0" topLeftCell="A1">
      <selection activeCell="A1" sqref="A1:IV16384"/>
    </sheetView>
  </sheetViews>
  <sheetFormatPr defaultColWidth="10.00390625" defaultRowHeight="12.75" customHeight="1" outlineLevelRow="2"/>
  <cols>
    <col min="1" max="1" width="10.00390625" style="88" customWidth="1"/>
    <col min="2" max="5" width="0" style="88" hidden="1" customWidth="1"/>
    <col min="6" max="6" width="10.00390625" style="88" customWidth="1"/>
    <col min="7" max="7" width="0" style="88" hidden="1" customWidth="1"/>
    <col min="8" max="8" width="23.00390625" style="88" hidden="1" customWidth="1"/>
    <col min="9" max="9" width="11.7109375" style="88" bestFit="1" customWidth="1"/>
    <col min="10" max="10" width="11.57421875" style="88" bestFit="1" customWidth="1"/>
    <col min="11" max="11" width="11.57421875" style="88" customWidth="1"/>
    <col min="12" max="12" width="10.28125" style="88" bestFit="1" customWidth="1"/>
    <col min="13" max="13" width="10.140625" style="88" bestFit="1" customWidth="1"/>
    <col min="14" max="14" width="9.140625" style="88" customWidth="1"/>
    <col min="15" max="15" width="10.7109375" style="88" customWidth="1"/>
    <col min="16" max="16" width="10.28125" style="88" customWidth="1"/>
    <col min="17" max="17" width="10.00390625" style="88" customWidth="1"/>
    <col min="18" max="18" width="11.140625" style="88" bestFit="1" customWidth="1"/>
    <col min="19" max="20" width="12.7109375" style="88" bestFit="1" customWidth="1"/>
    <col min="21" max="21" width="16.57421875" style="88" bestFit="1" customWidth="1"/>
    <col min="22" max="16384" width="10.00390625" style="88" customWidth="1"/>
  </cols>
  <sheetData>
    <row r="1" spans="1:18" ht="12.75" customHeight="1">
      <c r="A1" s="131" t="s">
        <v>1274</v>
      </c>
      <c r="B1" s="132"/>
      <c r="C1" s="132"/>
      <c r="D1" s="133"/>
      <c r="N1" s="88" t="s">
        <v>1016</v>
      </c>
      <c r="O1" s="105">
        <v>72</v>
      </c>
      <c r="Q1" s="88" t="s">
        <v>1016</v>
      </c>
      <c r="R1" s="105">
        <v>3135</v>
      </c>
    </row>
    <row r="2" spans="1:21" ht="31.5" customHeight="1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6" t="s">
        <v>6</v>
      </c>
      <c r="H2" s="106" t="s">
        <v>7</v>
      </c>
      <c r="I2" s="107" t="s">
        <v>921</v>
      </c>
      <c r="J2" s="108" t="s">
        <v>8</v>
      </c>
      <c r="K2" s="109" t="s">
        <v>922</v>
      </c>
      <c r="L2" s="108" t="s">
        <v>923</v>
      </c>
      <c r="M2" s="108" t="s">
        <v>924</v>
      </c>
      <c r="N2" s="109" t="s">
        <v>925</v>
      </c>
      <c r="O2" s="108" t="s">
        <v>926</v>
      </c>
      <c r="P2" s="108" t="s">
        <v>927</v>
      </c>
      <c r="Q2" s="109" t="s">
        <v>928</v>
      </c>
      <c r="R2" s="108" t="s">
        <v>24</v>
      </c>
      <c r="S2" s="108" t="s">
        <v>929</v>
      </c>
      <c r="T2" s="109" t="s">
        <v>930</v>
      </c>
      <c r="U2" s="107" t="s">
        <v>931</v>
      </c>
    </row>
    <row r="3" spans="1:21" ht="12.75" hidden="1" outlineLevel="2">
      <c r="A3" s="110" t="s">
        <v>847</v>
      </c>
      <c r="B3" s="110" t="s">
        <v>802</v>
      </c>
      <c r="C3" s="110" t="s">
        <v>848</v>
      </c>
      <c r="D3" s="110" t="s">
        <v>849</v>
      </c>
      <c r="E3" s="110" t="s">
        <v>42</v>
      </c>
      <c r="F3" s="110" t="s">
        <v>850</v>
      </c>
      <c r="G3" s="110" t="s">
        <v>8</v>
      </c>
      <c r="H3" s="110" t="s">
        <v>28</v>
      </c>
      <c r="I3" s="111">
        <v>61</v>
      </c>
      <c r="J3" s="112">
        <v>69.2</v>
      </c>
      <c r="K3" s="113">
        <v>0.06</v>
      </c>
      <c r="L3" s="112">
        <v>3.66</v>
      </c>
      <c r="M3" s="112"/>
      <c r="N3" s="113"/>
      <c r="O3" s="112"/>
      <c r="P3" s="112"/>
      <c r="Q3" s="113"/>
      <c r="R3" s="112"/>
      <c r="S3" s="112">
        <f aca="true" t="shared" si="0" ref="S3:S11">+R3+P3+O3+M3+L3+J3</f>
        <v>72.86</v>
      </c>
      <c r="T3" s="110"/>
      <c r="U3" s="110"/>
    </row>
    <row r="4" spans="1:19" ht="12.75" hidden="1" outlineLevel="2">
      <c r="A4" s="88" t="s">
        <v>847</v>
      </c>
      <c r="B4" s="88" t="s">
        <v>802</v>
      </c>
      <c r="C4" s="88" t="s">
        <v>848</v>
      </c>
      <c r="D4" s="88" t="s">
        <v>849</v>
      </c>
      <c r="E4" s="88" t="s">
        <v>42</v>
      </c>
      <c r="F4" s="88" t="s">
        <v>850</v>
      </c>
      <c r="G4" s="88" t="s">
        <v>8</v>
      </c>
      <c r="H4" s="88" t="s">
        <v>16</v>
      </c>
      <c r="I4" s="2">
        <v>11</v>
      </c>
      <c r="J4" s="89">
        <v>15.64</v>
      </c>
      <c r="K4" s="1">
        <v>0.06</v>
      </c>
      <c r="L4" s="89">
        <v>0.66</v>
      </c>
      <c r="M4" s="89"/>
      <c r="N4" s="1"/>
      <c r="O4" s="89"/>
      <c r="P4" s="89"/>
      <c r="Q4" s="1"/>
      <c r="R4" s="89"/>
      <c r="S4" s="89">
        <f t="shared" si="0"/>
        <v>16.3</v>
      </c>
    </row>
    <row r="5" spans="1:19" ht="12.75" hidden="1" outlineLevel="2">
      <c r="A5" s="88" t="s">
        <v>847</v>
      </c>
      <c r="B5" s="88" t="s">
        <v>802</v>
      </c>
      <c r="C5" s="88" t="s">
        <v>848</v>
      </c>
      <c r="D5" s="88" t="s">
        <v>849</v>
      </c>
      <c r="E5" s="88" t="s">
        <v>42</v>
      </c>
      <c r="F5" s="88" t="s">
        <v>850</v>
      </c>
      <c r="G5" s="88" t="s">
        <v>8</v>
      </c>
      <c r="H5" s="88" t="s">
        <v>18</v>
      </c>
      <c r="I5" s="2">
        <v>41</v>
      </c>
      <c r="J5" s="89">
        <v>13.435</v>
      </c>
      <c r="K5" s="1">
        <v>0.06</v>
      </c>
      <c r="L5" s="89">
        <v>2.46</v>
      </c>
      <c r="M5" s="89"/>
      <c r="N5" s="1"/>
      <c r="O5" s="89"/>
      <c r="P5" s="89"/>
      <c r="Q5" s="1"/>
      <c r="R5" s="89"/>
      <c r="S5" s="89">
        <f t="shared" si="0"/>
        <v>15.895</v>
      </c>
    </row>
    <row r="6" spans="1:19" ht="12.75" hidden="1" outlineLevel="2">
      <c r="A6" s="88" t="s">
        <v>847</v>
      </c>
      <c r="B6" s="88" t="s">
        <v>802</v>
      </c>
      <c r="C6" s="88" t="s">
        <v>848</v>
      </c>
      <c r="D6" s="88" t="s">
        <v>849</v>
      </c>
      <c r="E6" s="88" t="s">
        <v>42</v>
      </c>
      <c r="F6" s="88" t="s">
        <v>850</v>
      </c>
      <c r="G6" s="88" t="s">
        <v>8</v>
      </c>
      <c r="H6" s="88" t="s">
        <v>19</v>
      </c>
      <c r="I6" s="2">
        <v>671</v>
      </c>
      <c r="J6" s="89">
        <v>494.263</v>
      </c>
      <c r="K6" s="1">
        <v>0.06</v>
      </c>
      <c r="L6" s="89">
        <v>40.26</v>
      </c>
      <c r="M6" s="89"/>
      <c r="N6" s="1"/>
      <c r="O6" s="89"/>
      <c r="P6" s="89"/>
      <c r="Q6" s="1"/>
      <c r="R6" s="89"/>
      <c r="S6" s="89">
        <f t="shared" si="0"/>
        <v>534.523</v>
      </c>
    </row>
    <row r="7" spans="1:19" ht="12.75" hidden="1" outlineLevel="2">
      <c r="A7" s="88" t="s">
        <v>847</v>
      </c>
      <c r="B7" s="88" t="s">
        <v>802</v>
      </c>
      <c r="C7" s="88" t="s">
        <v>848</v>
      </c>
      <c r="D7" s="88" t="s">
        <v>849</v>
      </c>
      <c r="E7" s="88" t="s">
        <v>42</v>
      </c>
      <c r="F7" s="88" t="s">
        <v>850</v>
      </c>
      <c r="G7" s="88" t="s">
        <v>8</v>
      </c>
      <c r="H7" s="88" t="s">
        <v>31</v>
      </c>
      <c r="I7" s="2">
        <v>380</v>
      </c>
      <c r="J7" s="89">
        <v>111.54400000000001</v>
      </c>
      <c r="K7" s="1">
        <v>0.1</v>
      </c>
      <c r="L7" s="89">
        <v>38</v>
      </c>
      <c r="M7" s="89"/>
      <c r="N7" s="1"/>
      <c r="O7" s="89"/>
      <c r="P7" s="89"/>
      <c r="Q7" s="1"/>
      <c r="R7" s="89"/>
      <c r="S7" s="89">
        <f t="shared" si="0"/>
        <v>149.544</v>
      </c>
    </row>
    <row r="8" spans="1:19" ht="12.75" hidden="1" outlineLevel="2">
      <c r="A8" s="88" t="s">
        <v>847</v>
      </c>
      <c r="B8" s="88" t="s">
        <v>802</v>
      </c>
      <c r="C8" s="88" t="s">
        <v>848</v>
      </c>
      <c r="D8" s="88" t="s">
        <v>849</v>
      </c>
      <c r="E8" s="88" t="s">
        <v>42</v>
      </c>
      <c r="F8" s="88" t="s">
        <v>850</v>
      </c>
      <c r="G8" s="88" t="s">
        <v>8</v>
      </c>
      <c r="H8" s="88" t="s">
        <v>21</v>
      </c>
      <c r="I8" s="2">
        <v>6283</v>
      </c>
      <c r="J8" s="89">
        <v>1927.0459999999998</v>
      </c>
      <c r="K8" s="1">
        <v>0.1</v>
      </c>
      <c r="L8" s="89">
        <v>628.3</v>
      </c>
      <c r="M8" s="89"/>
      <c r="N8" s="1"/>
      <c r="O8" s="89"/>
      <c r="P8" s="89"/>
      <c r="Q8" s="1"/>
      <c r="R8" s="89"/>
      <c r="S8" s="89">
        <f t="shared" si="0"/>
        <v>2555.3459999999995</v>
      </c>
    </row>
    <row r="9" spans="1:19" ht="12.75" hidden="1" outlineLevel="2">
      <c r="A9" s="88" t="s">
        <v>847</v>
      </c>
      <c r="B9" s="88" t="s">
        <v>802</v>
      </c>
      <c r="C9" s="88" t="s">
        <v>848</v>
      </c>
      <c r="D9" s="88" t="s">
        <v>849</v>
      </c>
      <c r="E9" s="88" t="s">
        <v>42</v>
      </c>
      <c r="F9" s="88" t="s">
        <v>850</v>
      </c>
      <c r="G9" s="88" t="s">
        <v>8</v>
      </c>
      <c r="H9" s="88" t="s">
        <v>61</v>
      </c>
      <c r="I9" s="2">
        <v>23</v>
      </c>
      <c r="J9" s="89">
        <v>6.739</v>
      </c>
      <c r="K9" s="1">
        <v>0.06</v>
      </c>
      <c r="L9" s="89">
        <v>1.38</v>
      </c>
      <c r="M9" s="89"/>
      <c r="N9" s="1"/>
      <c r="O9" s="89"/>
      <c r="P9" s="89"/>
      <c r="Q9" s="1"/>
      <c r="R9" s="89"/>
      <c r="S9" s="89">
        <f t="shared" si="0"/>
        <v>8.119</v>
      </c>
    </row>
    <row r="10" spans="1:19" ht="12.75" hidden="1" outlineLevel="2">
      <c r="A10" s="88" t="s">
        <v>847</v>
      </c>
      <c r="B10" s="88" t="s">
        <v>802</v>
      </c>
      <c r="C10" s="88" t="s">
        <v>848</v>
      </c>
      <c r="D10" s="88" t="s">
        <v>849</v>
      </c>
      <c r="E10" s="88" t="s">
        <v>42</v>
      </c>
      <c r="F10" s="88" t="s">
        <v>850</v>
      </c>
      <c r="G10" s="88" t="s">
        <v>22</v>
      </c>
      <c r="H10" s="88" t="s">
        <v>23</v>
      </c>
      <c r="I10" s="90"/>
      <c r="J10" s="89"/>
      <c r="L10" s="89"/>
      <c r="M10" s="89"/>
      <c r="N10" s="1"/>
      <c r="O10" s="89"/>
      <c r="P10" s="89">
        <v>180</v>
      </c>
      <c r="Q10" s="1"/>
      <c r="R10" s="89"/>
      <c r="S10" s="89">
        <f t="shared" si="0"/>
        <v>180</v>
      </c>
    </row>
    <row r="11" spans="1:20" ht="12.75" hidden="1" outlineLevel="2">
      <c r="A11" s="88" t="s">
        <v>847</v>
      </c>
      <c r="B11" s="88" t="s">
        <v>802</v>
      </c>
      <c r="C11" s="88" t="s">
        <v>848</v>
      </c>
      <c r="D11" s="88" t="s">
        <v>849</v>
      </c>
      <c r="E11" s="88" t="s">
        <v>42</v>
      </c>
      <c r="F11" s="88" t="s">
        <v>850</v>
      </c>
      <c r="G11" s="88" t="s">
        <v>22</v>
      </c>
      <c r="H11" s="88" t="s">
        <v>24</v>
      </c>
      <c r="I11" s="2"/>
      <c r="J11" s="89"/>
      <c r="K11" s="1"/>
      <c r="L11" s="89"/>
      <c r="M11" s="89"/>
      <c r="N11" s="1"/>
      <c r="O11" s="89"/>
      <c r="P11" s="89"/>
      <c r="Q11" s="1">
        <v>0.25</v>
      </c>
      <c r="R11" s="89">
        <f>+$R$1*Q11</f>
        <v>783.75</v>
      </c>
      <c r="S11" s="89">
        <f t="shared" si="0"/>
        <v>783.75</v>
      </c>
      <c r="T11" s="88" t="s">
        <v>842</v>
      </c>
    </row>
    <row r="12" spans="1:20" ht="12.75" outlineLevel="1" collapsed="1">
      <c r="A12" s="115" t="s">
        <v>1081</v>
      </c>
      <c r="B12" s="115"/>
      <c r="C12" s="115"/>
      <c r="D12" s="115"/>
      <c r="E12" s="115"/>
      <c r="F12" s="115">
        <v>601690</v>
      </c>
      <c r="G12" s="115"/>
      <c r="H12" s="115"/>
      <c r="I12" s="116">
        <f>SUBTOTAL(9,I3:I11)</f>
        <v>7470</v>
      </c>
      <c r="J12" s="104">
        <f>SUBTOTAL(9,J3:J11)</f>
        <v>2637.8669999999997</v>
      </c>
      <c r="K12" s="103"/>
      <c r="L12" s="104">
        <f aca="true" t="shared" si="1" ref="L12:S12">SUBTOTAL(9,L3:L11)</f>
        <v>714.7199999999999</v>
      </c>
      <c r="M12" s="104">
        <f t="shared" si="1"/>
        <v>0</v>
      </c>
      <c r="N12" s="103">
        <f t="shared" si="1"/>
        <v>0</v>
      </c>
      <c r="O12" s="104">
        <f t="shared" si="1"/>
        <v>0</v>
      </c>
      <c r="P12" s="104">
        <f t="shared" si="1"/>
        <v>180</v>
      </c>
      <c r="Q12" s="103">
        <f t="shared" si="1"/>
        <v>0.25</v>
      </c>
      <c r="R12" s="104">
        <f t="shared" si="1"/>
        <v>783.75</v>
      </c>
      <c r="S12" s="104">
        <f t="shared" si="1"/>
        <v>4316.3369999999995</v>
      </c>
      <c r="T12" s="88" t="s">
        <v>842</v>
      </c>
    </row>
    <row r="13" spans="1:19" ht="12.75" hidden="1" outlineLevel="2">
      <c r="A13" s="88" t="s">
        <v>851</v>
      </c>
      <c r="B13" s="88" t="s">
        <v>802</v>
      </c>
      <c r="C13" s="88" t="s">
        <v>852</v>
      </c>
      <c r="D13" s="88" t="s">
        <v>853</v>
      </c>
      <c r="E13" s="88" t="s">
        <v>268</v>
      </c>
      <c r="F13" s="88" t="s">
        <v>854</v>
      </c>
      <c r="G13" s="88" t="s">
        <v>8</v>
      </c>
      <c r="H13" s="88" t="s">
        <v>28</v>
      </c>
      <c r="I13" s="2">
        <v>7</v>
      </c>
      <c r="J13" s="89">
        <v>6.62</v>
      </c>
      <c r="K13" s="1">
        <v>0.06</v>
      </c>
      <c r="L13" s="89">
        <v>0.42</v>
      </c>
      <c r="M13" s="89"/>
      <c r="N13" s="1"/>
      <c r="O13" s="89"/>
      <c r="P13" s="89"/>
      <c r="R13" s="89"/>
      <c r="S13" s="89">
        <f aca="true" t="shared" si="2" ref="S13:S21">+R13+P13+O13+M13+L13+J13</f>
        <v>7.04</v>
      </c>
    </row>
    <row r="14" spans="1:19" ht="12.75" hidden="1" outlineLevel="2">
      <c r="A14" s="88" t="s">
        <v>851</v>
      </c>
      <c r="B14" s="88" t="s">
        <v>802</v>
      </c>
      <c r="C14" s="88" t="s">
        <v>852</v>
      </c>
      <c r="D14" s="88" t="s">
        <v>853</v>
      </c>
      <c r="E14" s="88" t="s">
        <v>268</v>
      </c>
      <c r="F14" s="88" t="s">
        <v>854</v>
      </c>
      <c r="G14" s="88" t="s">
        <v>8</v>
      </c>
      <c r="H14" s="88" t="s">
        <v>16</v>
      </c>
      <c r="I14" s="2">
        <v>187</v>
      </c>
      <c r="J14" s="89">
        <v>90.02</v>
      </c>
      <c r="K14" s="1">
        <v>0.06</v>
      </c>
      <c r="L14" s="89">
        <v>11.22</v>
      </c>
      <c r="M14" s="89"/>
      <c r="N14" s="1"/>
      <c r="O14" s="89"/>
      <c r="P14" s="89"/>
      <c r="R14" s="89"/>
      <c r="S14" s="89">
        <f t="shared" si="2"/>
        <v>101.24</v>
      </c>
    </row>
    <row r="15" spans="1:19" ht="12.75" hidden="1" outlineLevel="2">
      <c r="A15" s="88" t="s">
        <v>851</v>
      </c>
      <c r="B15" s="88" t="s">
        <v>802</v>
      </c>
      <c r="C15" s="88" t="s">
        <v>852</v>
      </c>
      <c r="D15" s="88" t="s">
        <v>853</v>
      </c>
      <c r="E15" s="88" t="s">
        <v>268</v>
      </c>
      <c r="F15" s="88" t="s">
        <v>854</v>
      </c>
      <c r="G15" s="88" t="s">
        <v>8</v>
      </c>
      <c r="H15" s="88" t="s">
        <v>18</v>
      </c>
      <c r="I15" s="2">
        <v>435</v>
      </c>
      <c r="J15" s="89">
        <v>160.505</v>
      </c>
      <c r="K15" s="1">
        <v>0.06</v>
      </c>
      <c r="L15" s="89">
        <v>26.1</v>
      </c>
      <c r="M15" s="89"/>
      <c r="N15" s="1"/>
      <c r="O15" s="89"/>
      <c r="P15" s="89"/>
      <c r="R15" s="89"/>
      <c r="S15" s="89">
        <f t="shared" si="2"/>
        <v>186.605</v>
      </c>
    </row>
    <row r="16" spans="1:19" ht="12.75" hidden="1" outlineLevel="2">
      <c r="A16" s="88" t="s">
        <v>851</v>
      </c>
      <c r="B16" s="88" t="s">
        <v>802</v>
      </c>
      <c r="C16" s="88" t="s">
        <v>852</v>
      </c>
      <c r="D16" s="88" t="s">
        <v>853</v>
      </c>
      <c r="E16" s="88" t="s">
        <v>268</v>
      </c>
      <c r="F16" s="88" t="s">
        <v>854</v>
      </c>
      <c r="G16" s="88" t="s">
        <v>8</v>
      </c>
      <c r="H16" s="88" t="s">
        <v>19</v>
      </c>
      <c r="I16" s="2">
        <v>1258</v>
      </c>
      <c r="J16" s="89">
        <v>813.763</v>
      </c>
      <c r="K16" s="1">
        <v>0.06</v>
      </c>
      <c r="L16" s="89">
        <v>75.48</v>
      </c>
      <c r="M16" s="89"/>
      <c r="N16" s="1"/>
      <c r="O16" s="89"/>
      <c r="P16" s="89"/>
      <c r="R16" s="89"/>
      <c r="S16" s="89">
        <f t="shared" si="2"/>
        <v>889.243</v>
      </c>
    </row>
    <row r="17" spans="1:19" ht="12.75" hidden="1" outlineLevel="2">
      <c r="A17" s="88" t="s">
        <v>851</v>
      </c>
      <c r="B17" s="88" t="s">
        <v>802</v>
      </c>
      <c r="C17" s="88" t="s">
        <v>852</v>
      </c>
      <c r="D17" s="88" t="s">
        <v>853</v>
      </c>
      <c r="E17" s="88" t="s">
        <v>268</v>
      </c>
      <c r="F17" s="88" t="s">
        <v>854</v>
      </c>
      <c r="G17" s="88" t="s">
        <v>8</v>
      </c>
      <c r="H17" s="88" t="s">
        <v>29</v>
      </c>
      <c r="I17" s="2">
        <v>1</v>
      </c>
      <c r="J17" s="89">
        <v>0.39</v>
      </c>
      <c r="K17" s="1">
        <v>0.06</v>
      </c>
      <c r="L17" s="89">
        <v>0.06</v>
      </c>
      <c r="M17" s="89"/>
      <c r="N17" s="1"/>
      <c r="O17" s="89"/>
      <c r="P17" s="89"/>
      <c r="R17" s="89"/>
      <c r="S17" s="89">
        <f t="shared" si="2"/>
        <v>0.45</v>
      </c>
    </row>
    <row r="18" spans="1:19" ht="12.75" hidden="1" outlineLevel="2">
      <c r="A18" s="88" t="s">
        <v>851</v>
      </c>
      <c r="B18" s="88" t="s">
        <v>802</v>
      </c>
      <c r="C18" s="88" t="s">
        <v>852</v>
      </c>
      <c r="D18" s="88" t="s">
        <v>853</v>
      </c>
      <c r="E18" s="88" t="s">
        <v>268</v>
      </c>
      <c r="F18" s="88" t="s">
        <v>854</v>
      </c>
      <c r="G18" s="88" t="s">
        <v>8</v>
      </c>
      <c r="H18" s="88" t="s">
        <v>31</v>
      </c>
      <c r="I18" s="2">
        <v>1231</v>
      </c>
      <c r="J18" s="89">
        <v>368.472</v>
      </c>
      <c r="K18" s="1">
        <v>0.1</v>
      </c>
      <c r="L18" s="89">
        <v>123.1</v>
      </c>
      <c r="M18" s="89"/>
      <c r="N18" s="1"/>
      <c r="O18" s="89"/>
      <c r="P18" s="89"/>
      <c r="R18" s="89"/>
      <c r="S18" s="89">
        <f t="shared" si="2"/>
        <v>491.572</v>
      </c>
    </row>
    <row r="19" spans="1:19" ht="12.75" hidden="1" outlineLevel="2">
      <c r="A19" s="88" t="s">
        <v>851</v>
      </c>
      <c r="B19" s="88" t="s">
        <v>802</v>
      </c>
      <c r="C19" s="88" t="s">
        <v>852</v>
      </c>
      <c r="D19" s="88" t="s">
        <v>853</v>
      </c>
      <c r="E19" s="88" t="s">
        <v>268</v>
      </c>
      <c r="F19" s="88" t="s">
        <v>854</v>
      </c>
      <c r="G19" s="88" t="s">
        <v>8</v>
      </c>
      <c r="H19" s="88" t="s">
        <v>21</v>
      </c>
      <c r="I19" s="2">
        <v>12147</v>
      </c>
      <c r="J19" s="89">
        <v>3668.2180000000008</v>
      </c>
      <c r="K19" s="1">
        <v>0.1</v>
      </c>
      <c r="L19" s="89">
        <v>1214.7</v>
      </c>
      <c r="M19" s="89"/>
      <c r="N19" s="1"/>
      <c r="O19" s="89"/>
      <c r="P19" s="89"/>
      <c r="R19" s="89"/>
      <c r="S19" s="89">
        <f t="shared" si="2"/>
        <v>4882.918000000001</v>
      </c>
    </row>
    <row r="20" spans="1:19" ht="12.75" hidden="1" outlineLevel="2">
      <c r="A20" s="88" t="s">
        <v>851</v>
      </c>
      <c r="B20" s="88" t="s">
        <v>802</v>
      </c>
      <c r="C20" s="88" t="s">
        <v>852</v>
      </c>
      <c r="D20" s="88" t="s">
        <v>853</v>
      </c>
      <c r="E20" s="88" t="s">
        <v>268</v>
      </c>
      <c r="F20" s="88" t="s">
        <v>854</v>
      </c>
      <c r="G20" s="88" t="s">
        <v>8</v>
      </c>
      <c r="H20" s="88" t="s">
        <v>61</v>
      </c>
      <c r="I20" s="2">
        <v>144</v>
      </c>
      <c r="J20" s="89">
        <v>42.192</v>
      </c>
      <c r="K20" s="1">
        <v>0.06</v>
      </c>
      <c r="L20" s="89">
        <v>8.64</v>
      </c>
      <c r="M20" s="89"/>
      <c r="N20" s="1"/>
      <c r="O20" s="89"/>
      <c r="P20" s="89"/>
      <c r="R20" s="89"/>
      <c r="S20" s="89">
        <f t="shared" si="2"/>
        <v>50.832</v>
      </c>
    </row>
    <row r="21" spans="1:19" ht="12.75" hidden="1" outlineLevel="2">
      <c r="A21" s="88" t="s">
        <v>851</v>
      </c>
      <c r="B21" s="88" t="s">
        <v>802</v>
      </c>
      <c r="C21" s="88" t="s">
        <v>852</v>
      </c>
      <c r="D21" s="88" t="s">
        <v>853</v>
      </c>
      <c r="E21" s="88" t="s">
        <v>268</v>
      </c>
      <c r="F21" s="88" t="s">
        <v>854</v>
      </c>
      <c r="G21" s="88" t="s">
        <v>22</v>
      </c>
      <c r="H21" s="88" t="s">
        <v>23</v>
      </c>
      <c r="I21" s="90"/>
      <c r="J21" s="89"/>
      <c r="L21" s="89"/>
      <c r="M21" s="89"/>
      <c r="N21" s="1"/>
      <c r="O21" s="89"/>
      <c r="P21" s="89">
        <v>180</v>
      </c>
      <c r="R21" s="89"/>
      <c r="S21" s="89">
        <f t="shared" si="2"/>
        <v>180</v>
      </c>
    </row>
    <row r="22" spans="1:19" ht="12.75" outlineLevel="1" collapsed="1">
      <c r="A22" s="115" t="s">
        <v>1082</v>
      </c>
      <c r="B22" s="115"/>
      <c r="C22" s="115"/>
      <c r="D22" s="115"/>
      <c r="E22" s="115"/>
      <c r="F22" s="115">
        <v>601774</v>
      </c>
      <c r="G22" s="115"/>
      <c r="H22" s="115"/>
      <c r="I22" s="116">
        <f>SUBTOTAL(9,I13:I21)</f>
        <v>15410</v>
      </c>
      <c r="J22" s="104">
        <f>SUBTOTAL(9,J13:J21)</f>
        <v>5150.180000000001</v>
      </c>
      <c r="K22" s="103"/>
      <c r="L22" s="104">
        <f aca="true" t="shared" si="3" ref="L22:S22">SUBTOTAL(9,L13:L21)</f>
        <v>1459.72</v>
      </c>
      <c r="M22" s="104">
        <f t="shared" si="3"/>
        <v>0</v>
      </c>
      <c r="N22" s="103">
        <f t="shared" si="3"/>
        <v>0</v>
      </c>
      <c r="O22" s="104">
        <f t="shared" si="3"/>
        <v>0</v>
      </c>
      <c r="P22" s="104">
        <f t="shared" si="3"/>
        <v>180</v>
      </c>
      <c r="Q22" s="103">
        <f t="shared" si="3"/>
        <v>0</v>
      </c>
      <c r="R22" s="104">
        <f t="shared" si="3"/>
        <v>0</v>
      </c>
      <c r="S22" s="104">
        <f t="shared" si="3"/>
        <v>6789.9000000000015</v>
      </c>
    </row>
    <row r="23" spans="1:19" ht="12.75" hidden="1" outlineLevel="2">
      <c r="A23" s="88" t="s">
        <v>813</v>
      </c>
      <c r="B23" s="88" t="s">
        <v>802</v>
      </c>
      <c r="C23" s="88" t="s">
        <v>814</v>
      </c>
      <c r="D23" s="88" t="s">
        <v>815</v>
      </c>
      <c r="E23" s="88" t="s">
        <v>816</v>
      </c>
      <c r="F23" s="88" t="s">
        <v>817</v>
      </c>
      <c r="G23" s="88" t="s">
        <v>8</v>
      </c>
      <c r="H23" s="88" t="s">
        <v>28</v>
      </c>
      <c r="I23" s="2">
        <v>7</v>
      </c>
      <c r="J23" s="89">
        <v>9.17</v>
      </c>
      <c r="K23" s="1">
        <v>0.06</v>
      </c>
      <c r="L23" s="89">
        <v>0.42</v>
      </c>
      <c r="M23" s="89"/>
      <c r="N23" s="1"/>
      <c r="O23" s="89"/>
      <c r="P23" s="89"/>
      <c r="Q23" s="1"/>
      <c r="R23" s="89"/>
      <c r="S23" s="89">
        <f>+R23+P23+O23+M23+L23+J23</f>
        <v>9.59</v>
      </c>
    </row>
    <row r="24" spans="1:19" ht="12.75" hidden="1" outlineLevel="2">
      <c r="A24" s="88" t="s">
        <v>813</v>
      </c>
      <c r="B24" s="88" t="s">
        <v>802</v>
      </c>
      <c r="C24" s="88" t="s">
        <v>814</v>
      </c>
      <c r="D24" s="88" t="s">
        <v>815</v>
      </c>
      <c r="E24" s="88" t="s">
        <v>816</v>
      </c>
      <c r="F24" s="88" t="s">
        <v>817</v>
      </c>
      <c r="G24" s="88" t="s">
        <v>22</v>
      </c>
      <c r="H24" s="88" t="s">
        <v>23</v>
      </c>
      <c r="I24" s="90"/>
      <c r="J24" s="89"/>
      <c r="L24" s="89"/>
      <c r="M24" s="89"/>
      <c r="N24" s="1"/>
      <c r="O24" s="89"/>
      <c r="P24" s="89">
        <v>15</v>
      </c>
      <c r="Q24" s="1"/>
      <c r="R24" s="89"/>
      <c r="S24" s="89">
        <f>+R24+P24+O24+M24+L24+J24</f>
        <v>15</v>
      </c>
    </row>
    <row r="25" spans="1:20" ht="12.75" hidden="1" outlineLevel="2">
      <c r="A25" s="88" t="s">
        <v>813</v>
      </c>
      <c r="B25" s="88" t="s">
        <v>802</v>
      </c>
      <c r="C25" s="88" t="s">
        <v>814</v>
      </c>
      <c r="D25" s="88" t="s">
        <v>815</v>
      </c>
      <c r="E25" s="88" t="s">
        <v>816</v>
      </c>
      <c r="F25" s="88" t="s">
        <v>817</v>
      </c>
      <c r="G25" s="88" t="s">
        <v>22</v>
      </c>
      <c r="H25" s="88" t="s">
        <v>24</v>
      </c>
      <c r="I25" s="2"/>
      <c r="J25" s="89"/>
      <c r="K25" s="1"/>
      <c r="L25" s="89"/>
      <c r="M25" s="89"/>
      <c r="N25" s="1"/>
      <c r="O25" s="89"/>
      <c r="P25" s="89"/>
      <c r="Q25" s="1">
        <v>0.25</v>
      </c>
      <c r="R25" s="89">
        <f>+$R$1*Q25</f>
        <v>783.75</v>
      </c>
      <c r="S25" s="89">
        <f>+R25+P25+O25+M25+L25+J25</f>
        <v>783.75</v>
      </c>
      <c r="T25" s="88" t="s">
        <v>818</v>
      </c>
    </row>
    <row r="26" spans="1:20" ht="12.75" outlineLevel="1" collapsed="1">
      <c r="A26" s="115" t="s">
        <v>1073</v>
      </c>
      <c r="B26" s="115"/>
      <c r="C26" s="115"/>
      <c r="D26" s="115"/>
      <c r="E26" s="115"/>
      <c r="F26" s="115">
        <v>601380</v>
      </c>
      <c r="G26" s="115"/>
      <c r="H26" s="115"/>
      <c r="I26" s="116">
        <f>SUBTOTAL(9,I23:I25)</f>
        <v>7</v>
      </c>
      <c r="J26" s="104">
        <f>SUBTOTAL(9,J23:J25)</f>
        <v>9.17</v>
      </c>
      <c r="K26" s="103"/>
      <c r="L26" s="104">
        <f aca="true" t="shared" si="4" ref="L26:S26">SUBTOTAL(9,L23:L25)</f>
        <v>0.42</v>
      </c>
      <c r="M26" s="104">
        <f t="shared" si="4"/>
        <v>0</v>
      </c>
      <c r="N26" s="103">
        <f t="shared" si="4"/>
        <v>0</v>
      </c>
      <c r="O26" s="104">
        <f t="shared" si="4"/>
        <v>0</v>
      </c>
      <c r="P26" s="104">
        <f t="shared" si="4"/>
        <v>15</v>
      </c>
      <c r="Q26" s="103">
        <f t="shared" si="4"/>
        <v>0.25</v>
      </c>
      <c r="R26" s="104">
        <f t="shared" si="4"/>
        <v>783.75</v>
      </c>
      <c r="S26" s="104">
        <f t="shared" si="4"/>
        <v>808.34</v>
      </c>
      <c r="T26" s="88" t="s">
        <v>818</v>
      </c>
    </row>
    <row r="27" spans="1:19" ht="12.75" hidden="1" outlineLevel="2">
      <c r="A27" s="88" t="s">
        <v>819</v>
      </c>
      <c r="B27" s="88" t="s">
        <v>802</v>
      </c>
      <c r="C27" s="88" t="s">
        <v>814</v>
      </c>
      <c r="D27" s="88" t="s">
        <v>820</v>
      </c>
      <c r="E27" s="88" t="s">
        <v>816</v>
      </c>
      <c r="F27" s="88" t="s">
        <v>821</v>
      </c>
      <c r="G27" s="88" t="s">
        <v>22</v>
      </c>
      <c r="H27" s="88" t="s">
        <v>62</v>
      </c>
      <c r="I27" s="2"/>
      <c r="J27" s="89"/>
      <c r="K27" s="1"/>
      <c r="L27" s="89"/>
      <c r="M27" s="89"/>
      <c r="N27" s="1">
        <v>3.0080645161290325</v>
      </c>
      <c r="O27" s="89">
        <f>+$O$1*N27</f>
        <v>216.58064516129033</v>
      </c>
      <c r="P27" s="89"/>
      <c r="R27" s="89"/>
      <c r="S27" s="89">
        <f>+R27+P27+O27+M27+L27+J27</f>
        <v>216.58064516129033</v>
      </c>
    </row>
    <row r="28" spans="1:19" ht="12.75" outlineLevel="1" collapsed="1">
      <c r="A28" s="115" t="s">
        <v>1074</v>
      </c>
      <c r="B28" s="115"/>
      <c r="C28" s="115"/>
      <c r="D28" s="115"/>
      <c r="E28" s="115"/>
      <c r="F28" s="115">
        <v>601381</v>
      </c>
      <c r="G28" s="115"/>
      <c r="H28" s="115"/>
      <c r="I28" s="116">
        <f>SUBTOTAL(9,I27:I27)</f>
        <v>0</v>
      </c>
      <c r="J28" s="104">
        <f>SUBTOTAL(9,J27:J27)</f>
        <v>0</v>
      </c>
      <c r="K28" s="103"/>
      <c r="L28" s="104">
        <f aca="true" t="shared" si="5" ref="L28:S28">SUBTOTAL(9,L27:L27)</f>
        <v>0</v>
      </c>
      <c r="M28" s="104">
        <f t="shared" si="5"/>
        <v>0</v>
      </c>
      <c r="N28" s="103">
        <f t="shared" si="5"/>
        <v>3.0080645161290325</v>
      </c>
      <c r="O28" s="104">
        <f t="shared" si="5"/>
        <v>216.58064516129033</v>
      </c>
      <c r="P28" s="104">
        <f t="shared" si="5"/>
        <v>0</v>
      </c>
      <c r="Q28" s="103">
        <f t="shared" si="5"/>
        <v>0</v>
      </c>
      <c r="R28" s="104">
        <f t="shared" si="5"/>
        <v>0</v>
      </c>
      <c r="S28" s="104">
        <f t="shared" si="5"/>
        <v>216.58064516129033</v>
      </c>
    </row>
    <row r="29" spans="1:19" ht="12.75" hidden="1" outlineLevel="2">
      <c r="A29" s="88" t="s">
        <v>826</v>
      </c>
      <c r="B29" s="88" t="s">
        <v>802</v>
      </c>
      <c r="C29" s="88" t="s">
        <v>809</v>
      </c>
      <c r="D29" s="88" t="s">
        <v>827</v>
      </c>
      <c r="E29" s="88" t="s">
        <v>42</v>
      </c>
      <c r="F29" s="88" t="s">
        <v>828</v>
      </c>
      <c r="G29" s="88" t="s">
        <v>8</v>
      </c>
      <c r="H29" s="88" t="s">
        <v>28</v>
      </c>
      <c r="I29" s="2">
        <v>11</v>
      </c>
      <c r="J29" s="89">
        <v>10.5</v>
      </c>
      <c r="K29" s="1">
        <v>0.06</v>
      </c>
      <c r="L29" s="89">
        <v>0.66</v>
      </c>
      <c r="M29" s="89"/>
      <c r="N29" s="1"/>
      <c r="O29" s="89"/>
      <c r="P29" s="89"/>
      <c r="Q29" s="1"/>
      <c r="R29" s="89"/>
      <c r="S29" s="89">
        <f aca="true" t="shared" si="6" ref="S29:S38">+R29+P29+O29+M29+L29+J29</f>
        <v>11.16</v>
      </c>
    </row>
    <row r="30" spans="1:19" ht="12.75" hidden="1" outlineLevel="2">
      <c r="A30" s="88" t="s">
        <v>826</v>
      </c>
      <c r="B30" s="88" t="s">
        <v>802</v>
      </c>
      <c r="C30" s="88" t="s">
        <v>809</v>
      </c>
      <c r="D30" s="88" t="s">
        <v>827</v>
      </c>
      <c r="E30" s="88" t="s">
        <v>42</v>
      </c>
      <c r="F30" s="88" t="s">
        <v>828</v>
      </c>
      <c r="G30" s="88" t="s">
        <v>8</v>
      </c>
      <c r="H30" s="88" t="s">
        <v>16</v>
      </c>
      <c r="I30" s="2">
        <v>28</v>
      </c>
      <c r="J30" s="89">
        <v>11.75</v>
      </c>
      <c r="K30" s="1">
        <v>0.06</v>
      </c>
      <c r="L30" s="89">
        <v>1.68</v>
      </c>
      <c r="M30" s="89"/>
      <c r="N30" s="1"/>
      <c r="O30" s="89"/>
      <c r="P30" s="89"/>
      <c r="Q30" s="1"/>
      <c r="R30" s="89"/>
      <c r="S30" s="89">
        <f t="shared" si="6"/>
        <v>13.43</v>
      </c>
    </row>
    <row r="31" spans="1:19" ht="12.75" hidden="1" outlineLevel="2">
      <c r="A31" s="88" t="s">
        <v>826</v>
      </c>
      <c r="B31" s="88" t="s">
        <v>802</v>
      </c>
      <c r="C31" s="88" t="s">
        <v>809</v>
      </c>
      <c r="D31" s="88" t="s">
        <v>827</v>
      </c>
      <c r="E31" s="88" t="s">
        <v>42</v>
      </c>
      <c r="F31" s="88" t="s">
        <v>828</v>
      </c>
      <c r="G31" s="88" t="s">
        <v>8</v>
      </c>
      <c r="H31" s="88" t="s">
        <v>18</v>
      </c>
      <c r="I31" s="2">
        <v>21</v>
      </c>
      <c r="J31" s="89">
        <v>9.87</v>
      </c>
      <c r="K31" s="1">
        <v>0.06</v>
      </c>
      <c r="L31" s="89">
        <v>1.26</v>
      </c>
      <c r="M31" s="89"/>
      <c r="N31" s="1"/>
      <c r="O31" s="89"/>
      <c r="P31" s="89"/>
      <c r="Q31" s="1"/>
      <c r="R31" s="89"/>
      <c r="S31" s="89">
        <f t="shared" si="6"/>
        <v>11.129999999999999</v>
      </c>
    </row>
    <row r="32" spans="1:19" ht="12.75" hidden="1" outlineLevel="2">
      <c r="A32" s="88" t="s">
        <v>826</v>
      </c>
      <c r="B32" s="88" t="s">
        <v>802</v>
      </c>
      <c r="C32" s="88" t="s">
        <v>809</v>
      </c>
      <c r="D32" s="88" t="s">
        <v>827</v>
      </c>
      <c r="E32" s="88" t="s">
        <v>42</v>
      </c>
      <c r="F32" s="88" t="s">
        <v>828</v>
      </c>
      <c r="G32" s="88" t="s">
        <v>8</v>
      </c>
      <c r="H32" s="88" t="s">
        <v>19</v>
      </c>
      <c r="I32" s="2">
        <v>271</v>
      </c>
      <c r="J32" s="89">
        <v>208.71800000000005</v>
      </c>
      <c r="K32" s="1">
        <v>0.06</v>
      </c>
      <c r="L32" s="89">
        <v>16.26</v>
      </c>
      <c r="M32" s="89"/>
      <c r="N32" s="1"/>
      <c r="O32" s="89"/>
      <c r="P32" s="89"/>
      <c r="Q32" s="1"/>
      <c r="R32" s="89"/>
      <c r="S32" s="89">
        <f t="shared" si="6"/>
        <v>224.97800000000004</v>
      </c>
    </row>
    <row r="33" spans="1:19" ht="12.75" hidden="1" outlineLevel="2">
      <c r="A33" s="88" t="s">
        <v>826</v>
      </c>
      <c r="B33" s="88" t="s">
        <v>802</v>
      </c>
      <c r="C33" s="88" t="s">
        <v>809</v>
      </c>
      <c r="D33" s="88" t="s">
        <v>827</v>
      </c>
      <c r="E33" s="88" t="s">
        <v>42</v>
      </c>
      <c r="F33" s="88" t="s">
        <v>828</v>
      </c>
      <c r="G33" s="88" t="s">
        <v>8</v>
      </c>
      <c r="H33" s="88" t="s">
        <v>31</v>
      </c>
      <c r="I33" s="2">
        <v>91</v>
      </c>
      <c r="J33" s="89">
        <v>27.374000000000002</v>
      </c>
      <c r="K33" s="1">
        <v>0.1</v>
      </c>
      <c r="L33" s="89">
        <v>9.1</v>
      </c>
      <c r="M33" s="89"/>
      <c r="N33" s="1"/>
      <c r="O33" s="89"/>
      <c r="P33" s="89"/>
      <c r="Q33" s="1"/>
      <c r="R33" s="89"/>
      <c r="S33" s="89">
        <f t="shared" si="6"/>
        <v>36.474000000000004</v>
      </c>
    </row>
    <row r="34" spans="1:19" ht="12.75" hidden="1" outlineLevel="2">
      <c r="A34" s="88" t="s">
        <v>826</v>
      </c>
      <c r="B34" s="88" t="s">
        <v>802</v>
      </c>
      <c r="C34" s="88" t="s">
        <v>809</v>
      </c>
      <c r="D34" s="88" t="s">
        <v>827</v>
      </c>
      <c r="E34" s="88" t="s">
        <v>42</v>
      </c>
      <c r="F34" s="88" t="s">
        <v>828</v>
      </c>
      <c r="G34" s="88" t="s">
        <v>8</v>
      </c>
      <c r="H34" s="88" t="s">
        <v>21</v>
      </c>
      <c r="I34" s="2">
        <v>807</v>
      </c>
      <c r="J34" s="89">
        <v>252.08599999999998</v>
      </c>
      <c r="K34" s="1">
        <v>0.1</v>
      </c>
      <c r="L34" s="89">
        <v>80.7</v>
      </c>
      <c r="M34" s="89"/>
      <c r="N34" s="1"/>
      <c r="O34" s="89"/>
      <c r="P34" s="89"/>
      <c r="Q34" s="1"/>
      <c r="R34" s="89"/>
      <c r="S34" s="89">
        <f t="shared" si="6"/>
        <v>332.786</v>
      </c>
    </row>
    <row r="35" spans="1:19" ht="12.75" hidden="1" outlineLevel="2">
      <c r="A35" s="88" t="s">
        <v>826</v>
      </c>
      <c r="B35" s="88" t="s">
        <v>802</v>
      </c>
      <c r="C35" s="88" t="s">
        <v>809</v>
      </c>
      <c r="D35" s="88" t="s">
        <v>827</v>
      </c>
      <c r="E35" s="88" t="s">
        <v>42</v>
      </c>
      <c r="F35" s="88" t="s">
        <v>828</v>
      </c>
      <c r="G35" s="88" t="s">
        <v>8</v>
      </c>
      <c r="H35" s="88" t="s">
        <v>9</v>
      </c>
      <c r="I35" s="2">
        <v>2</v>
      </c>
      <c r="J35" s="89">
        <v>12.66</v>
      </c>
      <c r="K35" s="1"/>
      <c r="L35" s="89"/>
      <c r="M35" s="89"/>
      <c r="O35" s="89"/>
      <c r="P35" s="89"/>
      <c r="Q35" s="1"/>
      <c r="R35" s="89"/>
      <c r="S35" s="89">
        <f t="shared" si="6"/>
        <v>12.66</v>
      </c>
    </row>
    <row r="36" spans="1:19" ht="12.75" hidden="1" outlineLevel="2">
      <c r="A36" s="88" t="s">
        <v>826</v>
      </c>
      <c r="B36" s="88" t="s">
        <v>802</v>
      </c>
      <c r="C36" s="88" t="s">
        <v>809</v>
      </c>
      <c r="D36" s="88" t="s">
        <v>827</v>
      </c>
      <c r="E36" s="88" t="s">
        <v>42</v>
      </c>
      <c r="F36" s="88" t="s">
        <v>828</v>
      </c>
      <c r="G36" s="88" t="s">
        <v>22</v>
      </c>
      <c r="H36" s="88" t="s">
        <v>23</v>
      </c>
      <c r="I36" s="90"/>
      <c r="J36" s="89"/>
      <c r="L36" s="89"/>
      <c r="M36" s="89"/>
      <c r="N36" s="1"/>
      <c r="O36" s="89"/>
      <c r="P36" s="89">
        <v>180</v>
      </c>
      <c r="Q36" s="1"/>
      <c r="R36" s="89"/>
      <c r="S36" s="89">
        <f t="shared" si="6"/>
        <v>180</v>
      </c>
    </row>
    <row r="37" spans="1:19" ht="12.75" hidden="1" outlineLevel="2">
      <c r="A37" s="88" t="s">
        <v>826</v>
      </c>
      <c r="B37" s="88" t="s">
        <v>802</v>
      </c>
      <c r="C37" s="88" t="s">
        <v>809</v>
      </c>
      <c r="D37" s="88" t="s">
        <v>827</v>
      </c>
      <c r="E37" s="88" t="s">
        <v>42</v>
      </c>
      <c r="F37" s="88" t="s">
        <v>828</v>
      </c>
      <c r="G37" s="88" t="s">
        <v>22</v>
      </c>
      <c r="H37" s="88" t="s">
        <v>62</v>
      </c>
      <c r="I37" s="2"/>
      <c r="J37" s="89"/>
      <c r="K37" s="1"/>
      <c r="L37" s="89"/>
      <c r="M37" s="89"/>
      <c r="N37" s="1">
        <v>3.25</v>
      </c>
      <c r="O37" s="89">
        <f>+$O$1*N37</f>
        <v>234</v>
      </c>
      <c r="P37" s="89"/>
      <c r="Q37" s="1"/>
      <c r="R37" s="89"/>
      <c r="S37" s="89">
        <f t="shared" si="6"/>
        <v>234</v>
      </c>
    </row>
    <row r="38" spans="1:21" ht="12.75" hidden="1" outlineLevel="2">
      <c r="A38" s="88" t="s">
        <v>826</v>
      </c>
      <c r="B38" s="88" t="s">
        <v>802</v>
      </c>
      <c r="C38" s="88" t="s">
        <v>809</v>
      </c>
      <c r="D38" s="88" t="s">
        <v>827</v>
      </c>
      <c r="E38" s="88" t="s">
        <v>42</v>
      </c>
      <c r="F38" s="88" t="s">
        <v>828</v>
      </c>
      <c r="G38" s="88" t="s">
        <v>22</v>
      </c>
      <c r="H38" s="88" t="s">
        <v>24</v>
      </c>
      <c r="I38" s="2"/>
      <c r="J38" s="89"/>
      <c r="K38" s="1"/>
      <c r="L38" s="89"/>
      <c r="M38" s="89"/>
      <c r="N38" s="1"/>
      <c r="O38" s="89"/>
      <c r="P38" s="89"/>
      <c r="Q38" s="1">
        <v>1.8</v>
      </c>
      <c r="R38" s="89">
        <f>+$R$1*Q38</f>
        <v>5643</v>
      </c>
      <c r="S38" s="89">
        <f t="shared" si="6"/>
        <v>5643</v>
      </c>
      <c r="T38" s="88" t="s">
        <v>307</v>
      </c>
      <c r="U38" s="88" t="s">
        <v>308</v>
      </c>
    </row>
    <row r="39" spans="1:21" ht="12.75" outlineLevel="1" collapsed="1">
      <c r="A39" s="115" t="s">
        <v>1076</v>
      </c>
      <c r="B39" s="115"/>
      <c r="C39" s="115"/>
      <c r="D39" s="115"/>
      <c r="E39" s="115"/>
      <c r="F39" s="115">
        <v>601410</v>
      </c>
      <c r="G39" s="115"/>
      <c r="H39" s="115"/>
      <c r="I39" s="116">
        <f>SUBTOTAL(9,I29:I38)</f>
        <v>1231</v>
      </c>
      <c r="J39" s="104">
        <f>SUBTOTAL(9,J29:J38)</f>
        <v>532.958</v>
      </c>
      <c r="K39" s="103"/>
      <c r="L39" s="104">
        <f aca="true" t="shared" si="7" ref="L39:S39">SUBTOTAL(9,L29:L38)</f>
        <v>109.66</v>
      </c>
      <c r="M39" s="104">
        <f t="shared" si="7"/>
        <v>0</v>
      </c>
      <c r="N39" s="103">
        <f t="shared" si="7"/>
        <v>3.25</v>
      </c>
      <c r="O39" s="104">
        <f t="shared" si="7"/>
        <v>234</v>
      </c>
      <c r="P39" s="104">
        <f t="shared" si="7"/>
        <v>180</v>
      </c>
      <c r="Q39" s="103">
        <f t="shared" si="7"/>
        <v>1.8</v>
      </c>
      <c r="R39" s="104">
        <f t="shared" si="7"/>
        <v>5643</v>
      </c>
      <c r="S39" s="104">
        <f t="shared" si="7"/>
        <v>6699.618</v>
      </c>
      <c r="T39" s="88" t="s">
        <v>307</v>
      </c>
      <c r="U39" s="88" t="s">
        <v>308</v>
      </c>
    </row>
    <row r="40" spans="1:19" ht="12.75" hidden="1" outlineLevel="2">
      <c r="A40" s="88" t="s">
        <v>829</v>
      </c>
      <c r="B40" s="88" t="s">
        <v>802</v>
      </c>
      <c r="C40" s="88" t="s">
        <v>809</v>
      </c>
      <c r="D40" s="88" t="s">
        <v>830</v>
      </c>
      <c r="E40" s="88" t="s">
        <v>42</v>
      </c>
      <c r="F40" s="88" t="s">
        <v>831</v>
      </c>
      <c r="G40" s="88" t="s">
        <v>8</v>
      </c>
      <c r="H40" s="88" t="s">
        <v>19</v>
      </c>
      <c r="I40" s="2">
        <v>14</v>
      </c>
      <c r="J40" s="89">
        <v>7.87</v>
      </c>
      <c r="K40" s="1">
        <v>0.06</v>
      </c>
      <c r="L40" s="89">
        <v>0.84</v>
      </c>
      <c r="M40" s="89"/>
      <c r="N40" s="1"/>
      <c r="O40" s="89"/>
      <c r="P40" s="89"/>
      <c r="Q40" s="1"/>
      <c r="R40" s="89"/>
      <c r="S40" s="89">
        <f>+R40+P40+O40+M40+L40+J40</f>
        <v>8.71</v>
      </c>
    </row>
    <row r="41" spans="1:19" ht="12.75" hidden="1" outlineLevel="2">
      <c r="A41" s="88" t="s">
        <v>829</v>
      </c>
      <c r="B41" s="88" t="s">
        <v>802</v>
      </c>
      <c r="C41" s="88" t="s">
        <v>809</v>
      </c>
      <c r="D41" s="88" t="s">
        <v>830</v>
      </c>
      <c r="E41" s="88" t="s">
        <v>42</v>
      </c>
      <c r="F41" s="88" t="s">
        <v>831</v>
      </c>
      <c r="G41" s="88" t="s">
        <v>8</v>
      </c>
      <c r="H41" s="88" t="s">
        <v>21</v>
      </c>
      <c r="I41" s="2">
        <v>1</v>
      </c>
      <c r="J41" s="89">
        <v>0.293</v>
      </c>
      <c r="K41" s="1">
        <v>0.1</v>
      </c>
      <c r="L41" s="89">
        <v>0.1</v>
      </c>
      <c r="M41" s="89"/>
      <c r="N41" s="1"/>
      <c r="O41" s="89"/>
      <c r="P41" s="89"/>
      <c r="Q41" s="1"/>
      <c r="R41" s="89"/>
      <c r="S41" s="89">
        <f>+R41+P41+O41+M41+L41+J41</f>
        <v>0.393</v>
      </c>
    </row>
    <row r="42" spans="1:19" ht="12.75" hidden="1" outlineLevel="2">
      <c r="A42" s="88" t="s">
        <v>829</v>
      </c>
      <c r="B42" s="88" t="s">
        <v>802</v>
      </c>
      <c r="C42" s="88" t="s">
        <v>809</v>
      </c>
      <c r="D42" s="88" t="s">
        <v>830</v>
      </c>
      <c r="E42" s="88" t="s">
        <v>42</v>
      </c>
      <c r="F42" s="88" t="s">
        <v>831</v>
      </c>
      <c r="G42" s="88" t="s">
        <v>22</v>
      </c>
      <c r="H42" s="88" t="s">
        <v>23</v>
      </c>
      <c r="I42" s="90"/>
      <c r="J42" s="89"/>
      <c r="L42" s="89"/>
      <c r="M42" s="89"/>
      <c r="N42" s="1"/>
      <c r="O42" s="89"/>
      <c r="P42" s="89">
        <v>90</v>
      </c>
      <c r="Q42" s="1"/>
      <c r="R42" s="89"/>
      <c r="S42" s="89">
        <f>+R42+P42+O42+M42+L42+J42</f>
        <v>90</v>
      </c>
    </row>
    <row r="43" spans="1:19" ht="12.75" hidden="1" outlineLevel="2">
      <c r="A43" s="88" t="s">
        <v>829</v>
      </c>
      <c r="B43" s="88" t="s">
        <v>802</v>
      </c>
      <c r="C43" s="88" t="s">
        <v>809</v>
      </c>
      <c r="D43" s="88" t="s">
        <v>830</v>
      </c>
      <c r="E43" s="88" t="s">
        <v>42</v>
      </c>
      <c r="F43" s="88" t="s">
        <v>831</v>
      </c>
      <c r="G43" s="88" t="s">
        <v>22</v>
      </c>
      <c r="H43" s="88" t="s">
        <v>62</v>
      </c>
      <c r="I43" s="2"/>
      <c r="J43" s="89"/>
      <c r="K43" s="1"/>
      <c r="L43" s="89"/>
      <c r="M43" s="89"/>
      <c r="N43" s="1">
        <v>0.75</v>
      </c>
      <c r="O43" s="89">
        <f>+$O$1*N43</f>
        <v>54</v>
      </c>
      <c r="P43" s="89"/>
      <c r="Q43" s="1"/>
      <c r="R43" s="89"/>
      <c r="S43" s="89">
        <f>+R43+P43+O43+M43+L43+J43</f>
        <v>54</v>
      </c>
    </row>
    <row r="44" spans="1:20" ht="12.75" hidden="1" outlineLevel="2">
      <c r="A44" s="88" t="s">
        <v>829</v>
      </c>
      <c r="B44" s="88" t="s">
        <v>802</v>
      </c>
      <c r="C44" s="88" t="s">
        <v>809</v>
      </c>
      <c r="D44" s="88" t="s">
        <v>830</v>
      </c>
      <c r="E44" s="88" t="s">
        <v>42</v>
      </c>
      <c r="F44" s="88" t="s">
        <v>831</v>
      </c>
      <c r="G44" s="88" t="s">
        <v>22</v>
      </c>
      <c r="H44" s="88" t="s">
        <v>24</v>
      </c>
      <c r="I44" s="2"/>
      <c r="J44" s="89"/>
      <c r="K44" s="1"/>
      <c r="L44" s="89"/>
      <c r="M44" s="89"/>
      <c r="N44" s="1"/>
      <c r="O44" s="89"/>
      <c r="P44" s="89"/>
      <c r="Q44" s="1">
        <v>2</v>
      </c>
      <c r="R44" s="89">
        <f>+$R$1*Q44</f>
        <v>6270</v>
      </c>
      <c r="S44" s="89">
        <f>+R44+P44+O44+M44+L44+J44</f>
        <v>6270</v>
      </c>
      <c r="T44" s="88" t="s">
        <v>832</v>
      </c>
    </row>
    <row r="45" spans="1:20" ht="12.75" outlineLevel="1" collapsed="1">
      <c r="A45" s="115" t="s">
        <v>1077</v>
      </c>
      <c r="B45" s="115"/>
      <c r="C45" s="115"/>
      <c r="D45" s="115"/>
      <c r="E45" s="115"/>
      <c r="F45" s="115">
        <v>601422</v>
      </c>
      <c r="G45" s="115"/>
      <c r="H45" s="115"/>
      <c r="I45" s="116">
        <f>SUBTOTAL(9,I40:I44)</f>
        <v>15</v>
      </c>
      <c r="J45" s="104">
        <f>SUBTOTAL(9,J40:J44)</f>
        <v>8.163</v>
      </c>
      <c r="K45" s="103"/>
      <c r="L45" s="104">
        <f aca="true" t="shared" si="8" ref="L45:S45">SUBTOTAL(9,L40:L44)</f>
        <v>0.94</v>
      </c>
      <c r="M45" s="104">
        <f t="shared" si="8"/>
        <v>0</v>
      </c>
      <c r="N45" s="103">
        <f t="shared" si="8"/>
        <v>0.75</v>
      </c>
      <c r="O45" s="104">
        <f t="shared" si="8"/>
        <v>54</v>
      </c>
      <c r="P45" s="104">
        <f t="shared" si="8"/>
        <v>90</v>
      </c>
      <c r="Q45" s="103">
        <f t="shared" si="8"/>
        <v>2</v>
      </c>
      <c r="R45" s="104">
        <f t="shared" si="8"/>
        <v>6270</v>
      </c>
      <c r="S45" s="104">
        <f t="shared" si="8"/>
        <v>6423.103</v>
      </c>
      <c r="T45" s="88" t="s">
        <v>832</v>
      </c>
    </row>
    <row r="46" spans="1:19" ht="12.75" hidden="1" outlineLevel="2">
      <c r="A46" s="88" t="s">
        <v>808</v>
      </c>
      <c r="B46" s="88" t="s">
        <v>802</v>
      </c>
      <c r="C46" s="88" t="s">
        <v>809</v>
      </c>
      <c r="D46" s="88" t="s">
        <v>810</v>
      </c>
      <c r="E46" s="88" t="s">
        <v>42</v>
      </c>
      <c r="F46" s="88" t="s">
        <v>811</v>
      </c>
      <c r="G46" s="88" t="s">
        <v>8</v>
      </c>
      <c r="H46" s="88" t="s">
        <v>28</v>
      </c>
      <c r="I46" s="2">
        <v>1</v>
      </c>
      <c r="J46" s="89">
        <v>0.97</v>
      </c>
      <c r="K46" s="1">
        <v>0.06</v>
      </c>
      <c r="L46" s="89">
        <v>0.06</v>
      </c>
      <c r="M46" s="89"/>
      <c r="N46" s="1"/>
      <c r="O46" s="89"/>
      <c r="P46" s="89"/>
      <c r="Q46" s="1"/>
      <c r="R46" s="89"/>
      <c r="S46" s="89">
        <f>+R46+P46+O46+M46+L46+J46</f>
        <v>1.03</v>
      </c>
    </row>
    <row r="47" spans="1:19" ht="12.75" hidden="1" outlineLevel="2">
      <c r="A47" s="88" t="s">
        <v>808</v>
      </c>
      <c r="B47" s="88" t="s">
        <v>802</v>
      </c>
      <c r="C47" s="88" t="s">
        <v>809</v>
      </c>
      <c r="D47" s="88" t="s">
        <v>810</v>
      </c>
      <c r="E47" s="88" t="s">
        <v>42</v>
      </c>
      <c r="F47" s="88" t="s">
        <v>811</v>
      </c>
      <c r="G47" s="88" t="s">
        <v>8</v>
      </c>
      <c r="H47" s="88" t="s">
        <v>18</v>
      </c>
      <c r="I47" s="2">
        <v>16</v>
      </c>
      <c r="J47" s="89">
        <v>20.13</v>
      </c>
      <c r="K47" s="1">
        <v>0.06</v>
      </c>
      <c r="L47" s="89">
        <v>0.96</v>
      </c>
      <c r="M47" s="89"/>
      <c r="N47" s="1"/>
      <c r="O47" s="89"/>
      <c r="P47" s="89"/>
      <c r="Q47" s="1"/>
      <c r="R47" s="89"/>
      <c r="S47" s="89">
        <f>+R47+P47+O47+M47+L47+J47</f>
        <v>21.09</v>
      </c>
    </row>
    <row r="48" spans="1:19" ht="12.75" hidden="1" outlineLevel="2">
      <c r="A48" s="88" t="s">
        <v>808</v>
      </c>
      <c r="B48" s="88" t="s">
        <v>802</v>
      </c>
      <c r="C48" s="88" t="s">
        <v>809</v>
      </c>
      <c r="D48" s="88" t="s">
        <v>810</v>
      </c>
      <c r="E48" s="88" t="s">
        <v>42</v>
      </c>
      <c r="F48" s="88" t="s">
        <v>811</v>
      </c>
      <c r="G48" s="88" t="s">
        <v>8</v>
      </c>
      <c r="H48" s="88" t="s">
        <v>19</v>
      </c>
      <c r="I48" s="2">
        <v>150</v>
      </c>
      <c r="J48" s="89">
        <v>172.23</v>
      </c>
      <c r="K48" s="1">
        <v>0.06</v>
      </c>
      <c r="L48" s="89">
        <v>9</v>
      </c>
      <c r="M48" s="89"/>
      <c r="N48" s="1"/>
      <c r="O48" s="89"/>
      <c r="P48" s="89"/>
      <c r="Q48" s="1"/>
      <c r="R48" s="89"/>
      <c r="S48" s="89">
        <f>+R48+P48+O48+M48+L48+J48</f>
        <v>181.23</v>
      </c>
    </row>
    <row r="49" spans="1:19" ht="12.75" hidden="1" outlineLevel="2">
      <c r="A49" s="88" t="s">
        <v>808</v>
      </c>
      <c r="B49" s="88" t="s">
        <v>802</v>
      </c>
      <c r="C49" s="88" t="s">
        <v>809</v>
      </c>
      <c r="D49" s="88" t="s">
        <v>810</v>
      </c>
      <c r="E49" s="88" t="s">
        <v>42</v>
      </c>
      <c r="F49" s="88" t="s">
        <v>811</v>
      </c>
      <c r="G49" s="88" t="s">
        <v>22</v>
      </c>
      <c r="H49" s="88" t="s">
        <v>23</v>
      </c>
      <c r="I49" s="90"/>
      <c r="J49" s="89"/>
      <c r="L49" s="89"/>
      <c r="M49" s="89"/>
      <c r="N49" s="1"/>
      <c r="O49" s="89"/>
      <c r="P49" s="89">
        <v>180</v>
      </c>
      <c r="Q49" s="1"/>
      <c r="R49" s="89"/>
      <c r="S49" s="89">
        <f>+R49+P49+O49+M49+L49+J49</f>
        <v>180</v>
      </c>
    </row>
    <row r="50" spans="1:20" ht="12.75" hidden="1" outlineLevel="2">
      <c r="A50" s="88" t="s">
        <v>808</v>
      </c>
      <c r="B50" s="88" t="s">
        <v>802</v>
      </c>
      <c r="C50" s="88" t="s">
        <v>809</v>
      </c>
      <c r="D50" s="88" t="s">
        <v>810</v>
      </c>
      <c r="E50" s="88" t="s">
        <v>42</v>
      </c>
      <c r="F50" s="88" t="s">
        <v>811</v>
      </c>
      <c r="G50" s="88" t="s">
        <v>22</v>
      </c>
      <c r="H50" s="88" t="s">
        <v>24</v>
      </c>
      <c r="I50" s="2"/>
      <c r="J50" s="89"/>
      <c r="K50" s="1"/>
      <c r="L50" s="89"/>
      <c r="M50" s="89"/>
      <c r="N50" s="1"/>
      <c r="O50" s="89"/>
      <c r="P50" s="89"/>
      <c r="Q50" s="1">
        <v>2</v>
      </c>
      <c r="R50" s="89">
        <f>+$R$1*Q50</f>
        <v>6270</v>
      </c>
      <c r="S50" s="89">
        <f>+R50+P50+O50+M50+L50+J50</f>
        <v>6270</v>
      </c>
      <c r="T50" s="88" t="s">
        <v>812</v>
      </c>
    </row>
    <row r="51" spans="1:20" ht="12.75" outlineLevel="1" collapsed="1">
      <c r="A51" s="115" t="s">
        <v>1072</v>
      </c>
      <c r="B51" s="115"/>
      <c r="C51" s="115"/>
      <c r="D51" s="115"/>
      <c r="E51" s="115"/>
      <c r="F51" s="115">
        <v>601210</v>
      </c>
      <c r="G51" s="115"/>
      <c r="H51" s="115"/>
      <c r="I51" s="116">
        <f>SUBTOTAL(9,I46:I50)</f>
        <v>167</v>
      </c>
      <c r="J51" s="104">
        <f>SUBTOTAL(9,J46:J50)</f>
        <v>193.32999999999998</v>
      </c>
      <c r="K51" s="103"/>
      <c r="L51" s="104">
        <f aca="true" t="shared" si="9" ref="L51:S51">SUBTOTAL(9,L46:L50)</f>
        <v>10.02</v>
      </c>
      <c r="M51" s="104">
        <f t="shared" si="9"/>
        <v>0</v>
      </c>
      <c r="N51" s="103">
        <f t="shared" si="9"/>
        <v>0</v>
      </c>
      <c r="O51" s="104">
        <f t="shared" si="9"/>
        <v>0</v>
      </c>
      <c r="P51" s="104">
        <f t="shared" si="9"/>
        <v>180</v>
      </c>
      <c r="Q51" s="103">
        <f t="shared" si="9"/>
        <v>2</v>
      </c>
      <c r="R51" s="104">
        <f t="shared" si="9"/>
        <v>6270</v>
      </c>
      <c r="S51" s="104">
        <f t="shared" si="9"/>
        <v>6653.35</v>
      </c>
      <c r="T51" s="88" t="s">
        <v>812</v>
      </c>
    </row>
    <row r="52" spans="1:19" ht="12.75" hidden="1" outlineLevel="2">
      <c r="A52" s="88" t="s">
        <v>838</v>
      </c>
      <c r="B52" s="88" t="s">
        <v>802</v>
      </c>
      <c r="C52" s="88" t="s">
        <v>839</v>
      </c>
      <c r="D52" s="88" t="s">
        <v>840</v>
      </c>
      <c r="E52" s="88" t="s">
        <v>42</v>
      </c>
      <c r="F52" s="88" t="s">
        <v>841</v>
      </c>
      <c r="G52" s="88" t="s">
        <v>22</v>
      </c>
      <c r="H52" s="88" t="s">
        <v>62</v>
      </c>
      <c r="I52" s="2"/>
      <c r="J52" s="89"/>
      <c r="K52" s="1"/>
      <c r="L52" s="89"/>
      <c r="M52" s="89"/>
      <c r="N52" s="1">
        <v>2.8256451612903226</v>
      </c>
      <c r="O52" s="89">
        <f>+$O$1*N52</f>
        <v>203.44645161290322</v>
      </c>
      <c r="P52" s="89"/>
      <c r="Q52" s="1"/>
      <c r="R52" s="89"/>
      <c r="S52" s="89">
        <f>+R52+P52+O52+M52+L52+J52</f>
        <v>203.44645161290322</v>
      </c>
    </row>
    <row r="53" spans="1:20" ht="12.75" hidden="1" outlineLevel="2">
      <c r="A53" s="88" t="s">
        <v>838</v>
      </c>
      <c r="B53" s="88" t="s">
        <v>802</v>
      </c>
      <c r="C53" s="88" t="s">
        <v>839</v>
      </c>
      <c r="D53" s="88" t="s">
        <v>840</v>
      </c>
      <c r="E53" s="88" t="s">
        <v>42</v>
      </c>
      <c r="F53" s="88" t="s">
        <v>841</v>
      </c>
      <c r="G53" s="88" t="s">
        <v>22</v>
      </c>
      <c r="H53" s="88" t="s">
        <v>24</v>
      </c>
      <c r="I53" s="2"/>
      <c r="J53" s="89"/>
      <c r="K53" s="1"/>
      <c r="L53" s="89"/>
      <c r="M53" s="89"/>
      <c r="N53" s="1"/>
      <c r="O53" s="89"/>
      <c r="P53" s="89"/>
      <c r="Q53" s="1">
        <v>0.75</v>
      </c>
      <c r="R53" s="89">
        <f>+$R$1*Q53</f>
        <v>2351.25</v>
      </c>
      <c r="S53" s="89">
        <f>+R53+P53+O53+M53+L53+J53</f>
        <v>2351.25</v>
      </c>
      <c r="T53" s="88" t="s">
        <v>842</v>
      </c>
    </row>
    <row r="54" spans="1:20" ht="12.75" outlineLevel="1" collapsed="1">
      <c r="A54" s="115" t="s">
        <v>1079</v>
      </c>
      <c r="B54" s="115"/>
      <c r="C54" s="115"/>
      <c r="D54" s="115"/>
      <c r="E54" s="115"/>
      <c r="F54" s="115">
        <v>601480</v>
      </c>
      <c r="G54" s="115"/>
      <c r="H54" s="115"/>
      <c r="I54" s="116">
        <f>SUBTOTAL(9,I52:I53)</f>
        <v>0</v>
      </c>
      <c r="J54" s="104">
        <f>SUBTOTAL(9,J52:J53)</f>
        <v>0</v>
      </c>
      <c r="K54" s="103"/>
      <c r="L54" s="104">
        <f aca="true" t="shared" si="10" ref="L54:S54">SUBTOTAL(9,L52:L53)</f>
        <v>0</v>
      </c>
      <c r="M54" s="104">
        <f t="shared" si="10"/>
        <v>0</v>
      </c>
      <c r="N54" s="103">
        <f t="shared" si="10"/>
        <v>2.8256451612903226</v>
      </c>
      <c r="O54" s="104">
        <f t="shared" si="10"/>
        <v>203.44645161290322</v>
      </c>
      <c r="P54" s="104">
        <f t="shared" si="10"/>
        <v>0</v>
      </c>
      <c r="Q54" s="103">
        <f t="shared" si="10"/>
        <v>0.75</v>
      </c>
      <c r="R54" s="104">
        <f t="shared" si="10"/>
        <v>2351.25</v>
      </c>
      <c r="S54" s="104">
        <f t="shared" si="10"/>
        <v>2554.6964516129033</v>
      </c>
      <c r="T54" s="88" t="s">
        <v>842</v>
      </c>
    </row>
    <row r="55" spans="1:19" ht="12.75" hidden="1" outlineLevel="2">
      <c r="A55" s="88" t="s">
        <v>822</v>
      </c>
      <c r="B55" s="88" t="s">
        <v>802</v>
      </c>
      <c r="C55" s="88" t="s">
        <v>823</v>
      </c>
      <c r="D55" s="88" t="s">
        <v>824</v>
      </c>
      <c r="E55" s="88" t="s">
        <v>42</v>
      </c>
      <c r="F55" s="88" t="s">
        <v>825</v>
      </c>
      <c r="G55" s="88" t="s">
        <v>8</v>
      </c>
      <c r="H55" s="88" t="s">
        <v>28</v>
      </c>
      <c r="I55" s="2">
        <v>7</v>
      </c>
      <c r="J55" s="89">
        <v>42.77</v>
      </c>
      <c r="K55" s="1">
        <v>0.06</v>
      </c>
      <c r="L55" s="89">
        <v>0.42</v>
      </c>
      <c r="M55" s="89"/>
      <c r="N55" s="1"/>
      <c r="O55" s="89"/>
      <c r="P55" s="89"/>
      <c r="Q55" s="1"/>
      <c r="R55" s="89"/>
      <c r="S55" s="89">
        <f aca="true" t="shared" si="11" ref="S55:S63">+R55+P55+O55+M55+L55+J55</f>
        <v>43.190000000000005</v>
      </c>
    </row>
    <row r="56" spans="1:19" ht="12.75" hidden="1" outlineLevel="2">
      <c r="A56" s="88" t="s">
        <v>822</v>
      </c>
      <c r="B56" s="88" t="s">
        <v>802</v>
      </c>
      <c r="C56" s="88" t="s">
        <v>823</v>
      </c>
      <c r="D56" s="88" t="s">
        <v>824</v>
      </c>
      <c r="E56" s="88" t="s">
        <v>42</v>
      </c>
      <c r="F56" s="88" t="s">
        <v>825</v>
      </c>
      <c r="G56" s="88" t="s">
        <v>8</v>
      </c>
      <c r="H56" s="88" t="s">
        <v>18</v>
      </c>
      <c r="I56" s="2">
        <v>3</v>
      </c>
      <c r="J56" s="89">
        <v>2.26</v>
      </c>
      <c r="K56" s="1">
        <v>0.06</v>
      </c>
      <c r="L56" s="89">
        <v>0.18</v>
      </c>
      <c r="M56" s="89"/>
      <c r="N56" s="1"/>
      <c r="O56" s="89"/>
      <c r="P56" s="89"/>
      <c r="Q56" s="1"/>
      <c r="R56" s="89"/>
      <c r="S56" s="89">
        <f t="shared" si="11"/>
        <v>2.44</v>
      </c>
    </row>
    <row r="57" spans="1:19" ht="12.75" hidden="1" outlineLevel="2">
      <c r="A57" s="88" t="s">
        <v>822</v>
      </c>
      <c r="B57" s="88" t="s">
        <v>802</v>
      </c>
      <c r="C57" s="88" t="s">
        <v>823</v>
      </c>
      <c r="D57" s="88" t="s">
        <v>824</v>
      </c>
      <c r="E57" s="88" t="s">
        <v>42</v>
      </c>
      <c r="F57" s="88" t="s">
        <v>825</v>
      </c>
      <c r="G57" s="88" t="s">
        <v>8</v>
      </c>
      <c r="H57" s="88" t="s">
        <v>19</v>
      </c>
      <c r="I57" s="2">
        <v>23</v>
      </c>
      <c r="J57" s="89">
        <v>23.74</v>
      </c>
      <c r="K57" s="1">
        <v>0.06</v>
      </c>
      <c r="L57" s="89">
        <v>1.38</v>
      </c>
      <c r="M57" s="89"/>
      <c r="N57" s="1"/>
      <c r="O57" s="89"/>
      <c r="P57" s="89"/>
      <c r="Q57" s="1"/>
      <c r="R57" s="89"/>
      <c r="S57" s="89">
        <f t="shared" si="11"/>
        <v>25.119999999999997</v>
      </c>
    </row>
    <row r="58" spans="1:19" ht="12.75" hidden="1" outlineLevel="2">
      <c r="A58" s="88" t="s">
        <v>822</v>
      </c>
      <c r="B58" s="88" t="s">
        <v>802</v>
      </c>
      <c r="C58" s="88" t="s">
        <v>823</v>
      </c>
      <c r="D58" s="88" t="s">
        <v>824</v>
      </c>
      <c r="E58" s="88" t="s">
        <v>42</v>
      </c>
      <c r="F58" s="88" t="s">
        <v>825</v>
      </c>
      <c r="G58" s="88" t="s">
        <v>8</v>
      </c>
      <c r="H58" s="88" t="s">
        <v>31</v>
      </c>
      <c r="I58" s="2">
        <v>1</v>
      </c>
      <c r="J58" s="89">
        <v>0.293</v>
      </c>
      <c r="K58" s="1">
        <v>0.1</v>
      </c>
      <c r="L58" s="89">
        <v>0.1</v>
      </c>
      <c r="M58" s="89"/>
      <c r="N58" s="1"/>
      <c r="O58" s="89"/>
      <c r="P58" s="89"/>
      <c r="Q58" s="1"/>
      <c r="R58" s="89"/>
      <c r="S58" s="89">
        <f t="shared" si="11"/>
        <v>0.393</v>
      </c>
    </row>
    <row r="59" spans="1:19" ht="12.75" hidden="1" outlineLevel="2">
      <c r="A59" s="88" t="s">
        <v>822</v>
      </c>
      <c r="B59" s="88" t="s">
        <v>802</v>
      </c>
      <c r="C59" s="88" t="s">
        <v>823</v>
      </c>
      <c r="D59" s="88" t="s">
        <v>824</v>
      </c>
      <c r="E59" s="88" t="s">
        <v>42</v>
      </c>
      <c r="F59" s="88" t="s">
        <v>825</v>
      </c>
      <c r="G59" s="88" t="s">
        <v>8</v>
      </c>
      <c r="H59" s="88" t="s">
        <v>21</v>
      </c>
      <c r="I59" s="2">
        <v>31</v>
      </c>
      <c r="J59" s="89">
        <v>9.376999999999999</v>
      </c>
      <c r="K59" s="1">
        <v>0.1</v>
      </c>
      <c r="L59" s="89">
        <v>3.1</v>
      </c>
      <c r="M59" s="89"/>
      <c r="N59" s="1"/>
      <c r="O59" s="89"/>
      <c r="P59" s="89"/>
      <c r="Q59" s="1"/>
      <c r="R59" s="89"/>
      <c r="S59" s="89">
        <f t="shared" si="11"/>
        <v>12.476999999999999</v>
      </c>
    </row>
    <row r="60" spans="1:19" ht="12.75" hidden="1" outlineLevel="2">
      <c r="A60" s="88" t="s">
        <v>822</v>
      </c>
      <c r="B60" s="88" t="s">
        <v>802</v>
      </c>
      <c r="C60" s="88" t="s">
        <v>823</v>
      </c>
      <c r="D60" s="88" t="s">
        <v>824</v>
      </c>
      <c r="E60" s="88" t="s">
        <v>42</v>
      </c>
      <c r="F60" s="88" t="s">
        <v>825</v>
      </c>
      <c r="G60" s="88" t="s">
        <v>8</v>
      </c>
      <c r="H60" s="88" t="s">
        <v>9</v>
      </c>
      <c r="I60" s="2">
        <v>1</v>
      </c>
      <c r="J60" s="89">
        <v>5.8</v>
      </c>
      <c r="K60" s="1"/>
      <c r="L60" s="89">
        <v>0</v>
      </c>
      <c r="M60" s="89"/>
      <c r="N60" s="1"/>
      <c r="O60" s="89"/>
      <c r="P60" s="89"/>
      <c r="Q60" s="1"/>
      <c r="R60" s="89"/>
      <c r="S60" s="89">
        <f t="shared" si="11"/>
        <v>5.8</v>
      </c>
    </row>
    <row r="61" spans="1:19" ht="12.75" hidden="1" outlineLevel="2">
      <c r="A61" s="88" t="s">
        <v>822</v>
      </c>
      <c r="B61" s="88" t="s">
        <v>802</v>
      </c>
      <c r="C61" s="88" t="s">
        <v>823</v>
      </c>
      <c r="D61" s="88" t="s">
        <v>824</v>
      </c>
      <c r="E61" s="88" t="s">
        <v>42</v>
      </c>
      <c r="F61" s="88" t="s">
        <v>825</v>
      </c>
      <c r="G61" s="88" t="s">
        <v>22</v>
      </c>
      <c r="H61" s="88" t="s">
        <v>23</v>
      </c>
      <c r="I61" s="90"/>
      <c r="J61" s="89"/>
      <c r="L61" s="89"/>
      <c r="M61" s="89"/>
      <c r="N61" s="1"/>
      <c r="O61" s="89"/>
      <c r="P61" s="89">
        <v>180</v>
      </c>
      <c r="Q61" s="1"/>
      <c r="R61" s="89"/>
      <c r="S61" s="89">
        <f t="shared" si="11"/>
        <v>180</v>
      </c>
    </row>
    <row r="62" spans="1:19" ht="12.75" hidden="1" outlineLevel="2">
      <c r="A62" s="88" t="s">
        <v>822</v>
      </c>
      <c r="B62" s="88" t="s">
        <v>802</v>
      </c>
      <c r="C62" s="88" t="s">
        <v>823</v>
      </c>
      <c r="D62" s="88" t="s">
        <v>824</v>
      </c>
      <c r="E62" s="88" t="s">
        <v>42</v>
      </c>
      <c r="F62" s="88" t="s">
        <v>825</v>
      </c>
      <c r="G62" s="88" t="s">
        <v>22</v>
      </c>
      <c r="H62" s="88" t="s">
        <v>62</v>
      </c>
      <c r="I62" s="2"/>
      <c r="J62" s="89"/>
      <c r="K62" s="1"/>
      <c r="L62" s="89"/>
      <c r="M62" s="89"/>
      <c r="N62" s="1">
        <v>1.25</v>
      </c>
      <c r="O62" s="89">
        <f>+$O$1*N62</f>
        <v>90</v>
      </c>
      <c r="P62" s="89"/>
      <c r="Q62" s="1"/>
      <c r="R62" s="89"/>
      <c r="S62" s="89">
        <f t="shared" si="11"/>
        <v>90</v>
      </c>
    </row>
    <row r="63" spans="1:20" ht="12.75" hidden="1" outlineLevel="2">
      <c r="A63" s="88" t="s">
        <v>822</v>
      </c>
      <c r="B63" s="88" t="s">
        <v>802</v>
      </c>
      <c r="C63" s="88" t="s">
        <v>823</v>
      </c>
      <c r="D63" s="88" t="s">
        <v>824</v>
      </c>
      <c r="E63" s="88" t="s">
        <v>42</v>
      </c>
      <c r="F63" s="88" t="s">
        <v>825</v>
      </c>
      <c r="G63" s="88" t="s">
        <v>22</v>
      </c>
      <c r="H63" s="88" t="s">
        <v>24</v>
      </c>
      <c r="I63" s="2"/>
      <c r="J63" s="89"/>
      <c r="K63" s="1"/>
      <c r="L63" s="89"/>
      <c r="M63" s="89"/>
      <c r="N63" s="1"/>
      <c r="O63" s="89"/>
      <c r="P63" s="89"/>
      <c r="Q63" s="1">
        <v>0.75</v>
      </c>
      <c r="R63" s="89">
        <f>+$R$1*Q63</f>
        <v>2351.25</v>
      </c>
      <c r="S63" s="89">
        <f t="shared" si="11"/>
        <v>2351.25</v>
      </c>
      <c r="T63" s="88" t="s">
        <v>818</v>
      </c>
    </row>
    <row r="64" spans="1:20" ht="12.75" outlineLevel="1" collapsed="1">
      <c r="A64" s="115" t="s">
        <v>1075</v>
      </c>
      <c r="B64" s="115"/>
      <c r="C64" s="115"/>
      <c r="D64" s="115"/>
      <c r="E64" s="115"/>
      <c r="F64" s="115">
        <v>601390</v>
      </c>
      <c r="G64" s="115"/>
      <c r="H64" s="115"/>
      <c r="I64" s="116">
        <f>SUBTOTAL(9,I55:I63)</f>
        <v>66</v>
      </c>
      <c r="J64" s="104">
        <f>SUBTOTAL(9,J55:J63)</f>
        <v>84.24</v>
      </c>
      <c r="K64" s="103"/>
      <c r="L64" s="104">
        <f aca="true" t="shared" si="12" ref="L64:S64">SUBTOTAL(9,L55:L63)</f>
        <v>5.18</v>
      </c>
      <c r="M64" s="104">
        <f t="shared" si="12"/>
        <v>0</v>
      </c>
      <c r="N64" s="103">
        <f t="shared" si="12"/>
        <v>1.25</v>
      </c>
      <c r="O64" s="104">
        <f t="shared" si="12"/>
        <v>90</v>
      </c>
      <c r="P64" s="104">
        <f t="shared" si="12"/>
        <v>180</v>
      </c>
      <c r="Q64" s="103">
        <f t="shared" si="12"/>
        <v>0.75</v>
      </c>
      <c r="R64" s="104">
        <f t="shared" si="12"/>
        <v>2351.25</v>
      </c>
      <c r="S64" s="104">
        <f t="shared" si="12"/>
        <v>2710.67</v>
      </c>
      <c r="T64" s="88" t="s">
        <v>818</v>
      </c>
    </row>
    <row r="65" spans="1:19" ht="12.75" hidden="1" outlineLevel="2">
      <c r="A65" s="88" t="s">
        <v>803</v>
      </c>
      <c r="B65" s="88" t="s">
        <v>802</v>
      </c>
      <c r="C65" s="88" t="s">
        <v>804</v>
      </c>
      <c r="D65" s="88" t="s">
        <v>805</v>
      </c>
      <c r="E65" s="88" t="s">
        <v>42</v>
      </c>
      <c r="F65" s="88" t="s">
        <v>806</v>
      </c>
      <c r="G65" s="88" t="s">
        <v>8</v>
      </c>
      <c r="H65" s="88" t="s">
        <v>28</v>
      </c>
      <c r="I65" s="2">
        <v>50</v>
      </c>
      <c r="J65" s="89">
        <v>48.67</v>
      </c>
      <c r="K65" s="1">
        <v>0.06</v>
      </c>
      <c r="L65" s="89">
        <v>3</v>
      </c>
      <c r="M65" s="89"/>
      <c r="N65" s="1"/>
      <c r="O65" s="89"/>
      <c r="P65" s="89"/>
      <c r="Q65" s="1"/>
      <c r="R65" s="89"/>
      <c r="S65" s="89">
        <f aca="true" t="shared" si="13" ref="S65:S76">+R65+P65+O65+M65+L65+J65</f>
        <v>51.67</v>
      </c>
    </row>
    <row r="66" spans="1:19" ht="12.75" hidden="1" outlineLevel="2">
      <c r="A66" s="88" t="s">
        <v>803</v>
      </c>
      <c r="B66" s="88" t="s">
        <v>802</v>
      </c>
      <c r="C66" s="88" t="s">
        <v>804</v>
      </c>
      <c r="D66" s="88" t="s">
        <v>805</v>
      </c>
      <c r="E66" s="88" t="s">
        <v>42</v>
      </c>
      <c r="F66" s="88" t="s">
        <v>806</v>
      </c>
      <c r="G66" s="88" t="s">
        <v>8</v>
      </c>
      <c r="H66" s="88" t="s">
        <v>16</v>
      </c>
      <c r="I66" s="2">
        <v>25</v>
      </c>
      <c r="J66" s="89">
        <v>15.39</v>
      </c>
      <c r="K66" s="1">
        <v>0.06</v>
      </c>
      <c r="L66" s="89">
        <v>1.5</v>
      </c>
      <c r="M66" s="89"/>
      <c r="N66" s="1"/>
      <c r="O66" s="89"/>
      <c r="P66" s="89"/>
      <c r="Q66" s="1"/>
      <c r="R66" s="89"/>
      <c r="S66" s="89">
        <f t="shared" si="13"/>
        <v>16.89</v>
      </c>
    </row>
    <row r="67" spans="1:19" ht="12.75" hidden="1" outlineLevel="2">
      <c r="A67" s="88" t="s">
        <v>803</v>
      </c>
      <c r="B67" s="88" t="s">
        <v>802</v>
      </c>
      <c r="C67" s="88" t="s">
        <v>804</v>
      </c>
      <c r="D67" s="88" t="s">
        <v>805</v>
      </c>
      <c r="E67" s="88" t="s">
        <v>42</v>
      </c>
      <c r="F67" s="88" t="s">
        <v>806</v>
      </c>
      <c r="G67" s="88" t="s">
        <v>8</v>
      </c>
      <c r="H67" s="88" t="s">
        <v>18</v>
      </c>
      <c r="I67" s="2">
        <v>61</v>
      </c>
      <c r="J67" s="89">
        <v>37.416</v>
      </c>
      <c r="K67" s="1">
        <v>0.06</v>
      </c>
      <c r="L67" s="89">
        <v>3.66</v>
      </c>
      <c r="M67" s="89"/>
      <c r="N67" s="1"/>
      <c r="O67" s="89"/>
      <c r="P67" s="89"/>
      <c r="Q67" s="1"/>
      <c r="R67" s="89"/>
      <c r="S67" s="89">
        <f t="shared" si="13"/>
        <v>41.07599999999999</v>
      </c>
    </row>
    <row r="68" spans="1:19" ht="12.75" hidden="1" outlineLevel="2">
      <c r="A68" s="88" t="s">
        <v>803</v>
      </c>
      <c r="B68" s="88" t="s">
        <v>802</v>
      </c>
      <c r="C68" s="88" t="s">
        <v>804</v>
      </c>
      <c r="D68" s="88" t="s">
        <v>805</v>
      </c>
      <c r="E68" s="88" t="s">
        <v>42</v>
      </c>
      <c r="F68" s="88" t="s">
        <v>806</v>
      </c>
      <c r="G68" s="88" t="s">
        <v>8</v>
      </c>
      <c r="H68" s="88" t="s">
        <v>19</v>
      </c>
      <c r="I68" s="2">
        <v>550</v>
      </c>
      <c r="J68" s="89">
        <v>411.82</v>
      </c>
      <c r="K68" s="1">
        <v>0.06</v>
      </c>
      <c r="L68" s="89">
        <v>33</v>
      </c>
      <c r="M68" s="89"/>
      <c r="N68" s="1"/>
      <c r="O68" s="89"/>
      <c r="P68" s="89"/>
      <c r="Q68" s="1"/>
      <c r="R68" s="89"/>
      <c r="S68" s="89">
        <f t="shared" si="13"/>
        <v>444.82</v>
      </c>
    </row>
    <row r="69" spans="1:19" ht="12.75" hidden="1" outlineLevel="2">
      <c r="A69" s="88" t="s">
        <v>803</v>
      </c>
      <c r="B69" s="88" t="s">
        <v>802</v>
      </c>
      <c r="C69" s="88" t="s">
        <v>804</v>
      </c>
      <c r="D69" s="88" t="s">
        <v>805</v>
      </c>
      <c r="E69" s="88" t="s">
        <v>42</v>
      </c>
      <c r="F69" s="88" t="s">
        <v>806</v>
      </c>
      <c r="G69" s="88" t="s">
        <v>8</v>
      </c>
      <c r="H69" s="88" t="s">
        <v>29</v>
      </c>
      <c r="I69" s="2">
        <v>1</v>
      </c>
      <c r="J69" s="89">
        <v>0.87</v>
      </c>
      <c r="K69" s="1">
        <v>0.06</v>
      </c>
      <c r="L69" s="89">
        <v>0.06</v>
      </c>
      <c r="M69" s="89"/>
      <c r="N69" s="1"/>
      <c r="O69" s="89"/>
      <c r="P69" s="89"/>
      <c r="Q69" s="1"/>
      <c r="R69" s="89"/>
      <c r="S69" s="89">
        <f t="shared" si="13"/>
        <v>0.9299999999999999</v>
      </c>
    </row>
    <row r="70" spans="1:19" ht="12.75" hidden="1" outlineLevel="2">
      <c r="A70" s="88" t="s">
        <v>803</v>
      </c>
      <c r="B70" s="88" t="s">
        <v>802</v>
      </c>
      <c r="C70" s="88" t="s">
        <v>804</v>
      </c>
      <c r="D70" s="88" t="s">
        <v>805</v>
      </c>
      <c r="E70" s="88" t="s">
        <v>42</v>
      </c>
      <c r="F70" s="88" t="s">
        <v>806</v>
      </c>
      <c r="G70" s="88" t="s">
        <v>8</v>
      </c>
      <c r="H70" s="88" t="s">
        <v>31</v>
      </c>
      <c r="I70" s="2">
        <v>251</v>
      </c>
      <c r="J70" s="89">
        <v>82.585</v>
      </c>
      <c r="K70" s="1">
        <v>0.1</v>
      </c>
      <c r="L70" s="89">
        <v>25.1</v>
      </c>
      <c r="M70" s="89"/>
      <c r="N70" s="1"/>
      <c r="O70" s="89"/>
      <c r="P70" s="89"/>
      <c r="Q70" s="1"/>
      <c r="R70" s="89"/>
      <c r="S70" s="89">
        <f t="shared" si="13"/>
        <v>107.685</v>
      </c>
    </row>
    <row r="71" spans="1:19" ht="12.75" hidden="1" outlineLevel="2">
      <c r="A71" s="88" t="s">
        <v>803</v>
      </c>
      <c r="B71" s="88" t="s">
        <v>802</v>
      </c>
      <c r="C71" s="88" t="s">
        <v>804</v>
      </c>
      <c r="D71" s="88" t="s">
        <v>805</v>
      </c>
      <c r="E71" s="88" t="s">
        <v>42</v>
      </c>
      <c r="F71" s="88" t="s">
        <v>806</v>
      </c>
      <c r="G71" s="88" t="s">
        <v>8</v>
      </c>
      <c r="H71" s="88" t="s">
        <v>71</v>
      </c>
      <c r="I71" s="2">
        <v>1</v>
      </c>
      <c r="J71" s="89">
        <v>0.84</v>
      </c>
      <c r="K71" s="1">
        <v>0.06</v>
      </c>
      <c r="L71" s="89">
        <v>0.06</v>
      </c>
      <c r="M71" s="89"/>
      <c r="N71" s="1"/>
      <c r="O71" s="89"/>
      <c r="P71" s="89"/>
      <c r="Q71" s="1"/>
      <c r="R71" s="89"/>
      <c r="S71" s="89">
        <f t="shared" si="13"/>
        <v>0.8999999999999999</v>
      </c>
    </row>
    <row r="72" spans="1:19" ht="12.75" hidden="1" outlineLevel="2">
      <c r="A72" s="88" t="s">
        <v>803</v>
      </c>
      <c r="B72" s="88" t="s">
        <v>802</v>
      </c>
      <c r="C72" s="88" t="s">
        <v>804</v>
      </c>
      <c r="D72" s="88" t="s">
        <v>805</v>
      </c>
      <c r="E72" s="88" t="s">
        <v>42</v>
      </c>
      <c r="F72" s="88" t="s">
        <v>806</v>
      </c>
      <c r="G72" s="88" t="s">
        <v>8</v>
      </c>
      <c r="H72" s="88" t="s">
        <v>21</v>
      </c>
      <c r="I72" s="2">
        <v>3982</v>
      </c>
      <c r="J72" s="89">
        <v>1226.3830000000003</v>
      </c>
      <c r="K72" s="1">
        <v>0.1</v>
      </c>
      <c r="L72" s="89">
        <v>398.2</v>
      </c>
      <c r="M72" s="89"/>
      <c r="N72" s="1"/>
      <c r="O72" s="89"/>
      <c r="P72" s="89"/>
      <c r="Q72" s="1"/>
      <c r="R72" s="89"/>
      <c r="S72" s="89">
        <f t="shared" si="13"/>
        <v>1624.5830000000003</v>
      </c>
    </row>
    <row r="73" spans="1:19" ht="12.75" hidden="1" outlineLevel="2">
      <c r="A73" s="88" t="s">
        <v>803</v>
      </c>
      <c r="B73" s="88" t="s">
        <v>802</v>
      </c>
      <c r="C73" s="88" t="s">
        <v>804</v>
      </c>
      <c r="D73" s="88" t="s">
        <v>805</v>
      </c>
      <c r="E73" s="88" t="s">
        <v>42</v>
      </c>
      <c r="F73" s="88" t="s">
        <v>806</v>
      </c>
      <c r="G73" s="88" t="s">
        <v>8</v>
      </c>
      <c r="H73" s="88" t="s">
        <v>61</v>
      </c>
      <c r="I73" s="2">
        <v>3</v>
      </c>
      <c r="J73" s="89">
        <v>1.3530000000000002</v>
      </c>
      <c r="K73" s="1">
        <v>0.06</v>
      </c>
      <c r="L73" s="89">
        <v>0.18</v>
      </c>
      <c r="M73" s="89"/>
      <c r="N73" s="1"/>
      <c r="O73" s="89"/>
      <c r="P73" s="89"/>
      <c r="Q73" s="1"/>
      <c r="R73" s="89"/>
      <c r="S73" s="89">
        <f t="shared" si="13"/>
        <v>1.5330000000000001</v>
      </c>
    </row>
    <row r="74" spans="1:19" ht="12.75" hidden="1" outlineLevel="2">
      <c r="A74" s="88" t="s">
        <v>803</v>
      </c>
      <c r="B74" s="88" t="s">
        <v>802</v>
      </c>
      <c r="C74" s="88" t="s">
        <v>804</v>
      </c>
      <c r="D74" s="88" t="s">
        <v>805</v>
      </c>
      <c r="E74" s="88" t="s">
        <v>42</v>
      </c>
      <c r="F74" s="88" t="s">
        <v>806</v>
      </c>
      <c r="G74" s="88" t="s">
        <v>22</v>
      </c>
      <c r="H74" s="88" t="s">
        <v>23</v>
      </c>
      <c r="I74" s="90"/>
      <c r="J74" s="89"/>
      <c r="L74" s="89"/>
      <c r="M74" s="89"/>
      <c r="N74" s="1"/>
      <c r="O74" s="89"/>
      <c r="P74" s="89">
        <v>180</v>
      </c>
      <c r="Q74" s="1"/>
      <c r="R74" s="89"/>
      <c r="S74" s="89">
        <f t="shared" si="13"/>
        <v>180</v>
      </c>
    </row>
    <row r="75" spans="1:19" ht="12.75" hidden="1" outlineLevel="2">
      <c r="A75" s="88" t="s">
        <v>803</v>
      </c>
      <c r="B75" s="88" t="s">
        <v>802</v>
      </c>
      <c r="C75" s="88" t="s">
        <v>804</v>
      </c>
      <c r="D75" s="88" t="s">
        <v>805</v>
      </c>
      <c r="E75" s="88" t="s">
        <v>42</v>
      </c>
      <c r="F75" s="88" t="s">
        <v>806</v>
      </c>
      <c r="G75" s="88" t="s">
        <v>22</v>
      </c>
      <c r="H75" s="88" t="s">
        <v>62</v>
      </c>
      <c r="I75" s="2"/>
      <c r="J75" s="89"/>
      <c r="K75" s="1"/>
      <c r="L75" s="89"/>
      <c r="M75" s="89"/>
      <c r="N75" s="1">
        <v>3.125</v>
      </c>
      <c r="O75" s="89">
        <f>+$O$1*N75</f>
        <v>225</v>
      </c>
      <c r="P75" s="89"/>
      <c r="Q75" s="1"/>
      <c r="R75" s="89"/>
      <c r="S75" s="89">
        <f t="shared" si="13"/>
        <v>225</v>
      </c>
    </row>
    <row r="76" spans="1:20" ht="12.75" hidden="1" outlineLevel="2">
      <c r="A76" s="88" t="s">
        <v>803</v>
      </c>
      <c r="B76" s="88" t="s">
        <v>802</v>
      </c>
      <c r="C76" s="88" t="s">
        <v>804</v>
      </c>
      <c r="D76" s="88" t="s">
        <v>805</v>
      </c>
      <c r="E76" s="88" t="s">
        <v>42</v>
      </c>
      <c r="F76" s="88" t="s">
        <v>806</v>
      </c>
      <c r="G76" s="88" t="s">
        <v>22</v>
      </c>
      <c r="H76" s="88" t="s">
        <v>24</v>
      </c>
      <c r="I76" s="2"/>
      <c r="J76" s="89"/>
      <c r="K76" s="1"/>
      <c r="L76" s="89"/>
      <c r="M76" s="89"/>
      <c r="N76" s="1"/>
      <c r="O76" s="89"/>
      <c r="P76" s="89"/>
      <c r="Q76" s="1">
        <v>4</v>
      </c>
      <c r="R76" s="89">
        <f>+$R$1*Q76</f>
        <v>12540</v>
      </c>
      <c r="S76" s="89">
        <f t="shared" si="13"/>
        <v>12540</v>
      </c>
      <c r="T76" s="88" t="s">
        <v>807</v>
      </c>
    </row>
    <row r="77" spans="1:20" ht="12.75" outlineLevel="1" collapsed="1">
      <c r="A77" s="115" t="s">
        <v>1071</v>
      </c>
      <c r="B77" s="115"/>
      <c r="C77" s="115"/>
      <c r="D77" s="115"/>
      <c r="E77" s="115"/>
      <c r="F77" s="115">
        <v>600001</v>
      </c>
      <c r="G77" s="115"/>
      <c r="H77" s="115"/>
      <c r="I77" s="116">
        <f>SUBTOTAL(9,I65:I76)</f>
        <v>4924</v>
      </c>
      <c r="J77" s="104">
        <f>SUBTOTAL(9,J65:J76)</f>
        <v>1825.3270000000005</v>
      </c>
      <c r="K77" s="103"/>
      <c r="L77" s="104">
        <f aca="true" t="shared" si="14" ref="L77:S77">SUBTOTAL(9,L65:L76)</f>
        <v>464.76</v>
      </c>
      <c r="M77" s="104">
        <f t="shared" si="14"/>
        <v>0</v>
      </c>
      <c r="N77" s="103">
        <f t="shared" si="14"/>
        <v>3.125</v>
      </c>
      <c r="O77" s="104">
        <f t="shared" si="14"/>
        <v>225</v>
      </c>
      <c r="P77" s="104">
        <f t="shared" si="14"/>
        <v>180</v>
      </c>
      <c r="Q77" s="103">
        <f t="shared" si="14"/>
        <v>4</v>
      </c>
      <c r="R77" s="104">
        <f t="shared" si="14"/>
        <v>12540</v>
      </c>
      <c r="S77" s="104">
        <f t="shared" si="14"/>
        <v>15235.087</v>
      </c>
      <c r="T77" s="88" t="s">
        <v>807</v>
      </c>
    </row>
    <row r="78" spans="1:20" ht="12.75" hidden="1" outlineLevel="2">
      <c r="A78" s="88" t="s">
        <v>833</v>
      </c>
      <c r="B78" s="88" t="s">
        <v>802</v>
      </c>
      <c r="C78" s="88" t="s">
        <v>834</v>
      </c>
      <c r="D78" s="88" t="s">
        <v>835</v>
      </c>
      <c r="E78" s="88" t="s">
        <v>42</v>
      </c>
      <c r="F78" s="88" t="s">
        <v>836</v>
      </c>
      <c r="G78" s="88" t="s">
        <v>22</v>
      </c>
      <c r="H78" s="88" t="s">
        <v>24</v>
      </c>
      <c r="I78" s="2"/>
      <c r="J78" s="89"/>
      <c r="K78" s="1"/>
      <c r="L78" s="89"/>
      <c r="M78" s="89"/>
      <c r="N78" s="1"/>
      <c r="O78" s="89"/>
      <c r="P78" s="89"/>
      <c r="Q78" s="1">
        <v>1</v>
      </c>
      <c r="R78" s="89">
        <f>+$R$1*Q78</f>
        <v>3135</v>
      </c>
      <c r="S78" s="89">
        <f>+R78+P78+O78+M78+L78+J78</f>
        <v>3135</v>
      </c>
      <c r="T78" s="88" t="s">
        <v>837</v>
      </c>
    </row>
    <row r="79" spans="1:20" ht="12.75" outlineLevel="1" collapsed="1">
      <c r="A79" s="115" t="s">
        <v>1078</v>
      </c>
      <c r="B79" s="115"/>
      <c r="C79" s="115"/>
      <c r="D79" s="115"/>
      <c r="E79" s="115"/>
      <c r="F79" s="115">
        <v>601473</v>
      </c>
      <c r="G79" s="115"/>
      <c r="H79" s="115"/>
      <c r="I79" s="116">
        <f>SUBTOTAL(9,I78:I78)</f>
        <v>0</v>
      </c>
      <c r="J79" s="104">
        <f>SUBTOTAL(9,J78:J78)</f>
        <v>0</v>
      </c>
      <c r="K79" s="103"/>
      <c r="L79" s="104">
        <f aca="true" t="shared" si="15" ref="L79:S79">SUBTOTAL(9,L78:L78)</f>
        <v>0</v>
      </c>
      <c r="M79" s="104">
        <f t="shared" si="15"/>
        <v>0</v>
      </c>
      <c r="N79" s="103">
        <f t="shared" si="15"/>
        <v>0</v>
      </c>
      <c r="O79" s="104">
        <f t="shared" si="15"/>
        <v>0</v>
      </c>
      <c r="P79" s="104">
        <f t="shared" si="15"/>
        <v>0</v>
      </c>
      <c r="Q79" s="103">
        <f t="shared" si="15"/>
        <v>1</v>
      </c>
      <c r="R79" s="104">
        <f t="shared" si="15"/>
        <v>3135</v>
      </c>
      <c r="S79" s="104">
        <f t="shared" si="15"/>
        <v>3135</v>
      </c>
      <c r="T79" s="88" t="s">
        <v>837</v>
      </c>
    </row>
    <row r="80" spans="1:19" ht="12.75" hidden="1" outlineLevel="2">
      <c r="A80" s="88" t="s">
        <v>858</v>
      </c>
      <c r="B80" s="88" t="s">
        <v>802</v>
      </c>
      <c r="D80" s="88" t="s">
        <v>844</v>
      </c>
      <c r="E80" s="88" t="s">
        <v>42</v>
      </c>
      <c r="F80" s="88" t="s">
        <v>859</v>
      </c>
      <c r="G80" s="88" t="s">
        <v>8</v>
      </c>
      <c r="H80" s="88" t="s">
        <v>19</v>
      </c>
      <c r="I80" s="2">
        <v>2</v>
      </c>
      <c r="J80" s="89">
        <v>0.78</v>
      </c>
      <c r="K80" s="1">
        <v>0.06</v>
      </c>
      <c r="L80" s="89">
        <v>0.12</v>
      </c>
      <c r="M80" s="89"/>
      <c r="N80" s="1"/>
      <c r="O80" s="89"/>
      <c r="P80" s="89"/>
      <c r="Q80" s="1"/>
      <c r="R80" s="89"/>
      <c r="S80" s="89">
        <f>+R80+P80+O80+M80+L80+J80</f>
        <v>0.9</v>
      </c>
    </row>
    <row r="81" spans="1:19" ht="12.75" hidden="1" outlineLevel="2">
      <c r="A81" s="88" t="s">
        <v>858</v>
      </c>
      <c r="B81" s="88" t="s">
        <v>802</v>
      </c>
      <c r="D81" s="88" t="s">
        <v>844</v>
      </c>
      <c r="E81" s="88" t="s">
        <v>42</v>
      </c>
      <c r="F81" s="88" t="s">
        <v>859</v>
      </c>
      <c r="G81" s="88" t="s">
        <v>22</v>
      </c>
      <c r="H81" s="88" t="s">
        <v>23</v>
      </c>
      <c r="I81" s="90"/>
      <c r="J81" s="89"/>
      <c r="L81" s="89"/>
      <c r="M81" s="89"/>
      <c r="N81" s="1"/>
      <c r="O81" s="89"/>
      <c r="P81" s="89">
        <v>15</v>
      </c>
      <c r="Q81" s="1"/>
      <c r="R81" s="89"/>
      <c r="S81" s="89">
        <f>+R81+P81+O81+M81+L81+J81</f>
        <v>15</v>
      </c>
    </row>
    <row r="82" spans="1:20" ht="12.75" hidden="1" outlineLevel="2">
      <c r="A82" s="88" t="s">
        <v>858</v>
      </c>
      <c r="B82" s="88" t="s">
        <v>802</v>
      </c>
      <c r="D82" s="88" t="s">
        <v>844</v>
      </c>
      <c r="E82" s="88" t="s">
        <v>42</v>
      </c>
      <c r="F82" s="88" t="s">
        <v>859</v>
      </c>
      <c r="G82" s="88" t="s">
        <v>22</v>
      </c>
      <c r="H82" s="88" t="s">
        <v>24</v>
      </c>
      <c r="I82" s="2"/>
      <c r="J82" s="89"/>
      <c r="K82" s="1"/>
      <c r="L82" s="89"/>
      <c r="M82" s="89"/>
      <c r="N82" s="1"/>
      <c r="O82" s="89"/>
      <c r="P82" s="89"/>
      <c r="Q82" s="1">
        <v>0.2858</v>
      </c>
      <c r="R82" s="89">
        <f>+$R$1*Q82</f>
        <v>895.983</v>
      </c>
      <c r="S82" s="89">
        <f>+R82+P82+O82+M82+L82+J82</f>
        <v>895.983</v>
      </c>
      <c r="T82" s="88" t="s">
        <v>277</v>
      </c>
    </row>
    <row r="83" spans="1:20" ht="12.75" outlineLevel="1" collapsed="1">
      <c r="A83" s="115" t="s">
        <v>1084</v>
      </c>
      <c r="B83" s="115"/>
      <c r="C83" s="115"/>
      <c r="D83" s="115"/>
      <c r="E83" s="115"/>
      <c r="F83" s="115">
        <v>604020</v>
      </c>
      <c r="G83" s="115"/>
      <c r="H83" s="115"/>
      <c r="I83" s="116">
        <f>SUBTOTAL(9,I80:I82)</f>
        <v>2</v>
      </c>
      <c r="J83" s="104">
        <f>SUBTOTAL(9,J80:J82)</f>
        <v>0.78</v>
      </c>
      <c r="K83" s="103"/>
      <c r="L83" s="104">
        <f aca="true" t="shared" si="16" ref="L83:S83">SUBTOTAL(9,L80:L82)</f>
        <v>0.12</v>
      </c>
      <c r="M83" s="104">
        <f t="shared" si="16"/>
        <v>0</v>
      </c>
      <c r="N83" s="103">
        <f t="shared" si="16"/>
        <v>0</v>
      </c>
      <c r="O83" s="104">
        <f t="shared" si="16"/>
        <v>0</v>
      </c>
      <c r="P83" s="104">
        <f t="shared" si="16"/>
        <v>15</v>
      </c>
      <c r="Q83" s="103">
        <f t="shared" si="16"/>
        <v>0.2858</v>
      </c>
      <c r="R83" s="104">
        <f t="shared" si="16"/>
        <v>895.983</v>
      </c>
      <c r="S83" s="104">
        <f t="shared" si="16"/>
        <v>911.8829999999999</v>
      </c>
      <c r="T83" s="88" t="s">
        <v>277</v>
      </c>
    </row>
    <row r="84" spans="1:19" ht="12.75" hidden="1" outlineLevel="2">
      <c r="A84" s="88" t="s">
        <v>843</v>
      </c>
      <c r="B84" s="88" t="s">
        <v>802</v>
      </c>
      <c r="D84" s="88" t="s">
        <v>844</v>
      </c>
      <c r="E84" s="88" t="s">
        <v>42</v>
      </c>
      <c r="F84" s="88" t="s">
        <v>845</v>
      </c>
      <c r="G84" s="88" t="s">
        <v>8</v>
      </c>
      <c r="H84" s="88" t="s">
        <v>28</v>
      </c>
      <c r="I84" s="2">
        <v>269</v>
      </c>
      <c r="J84" s="89">
        <v>336.29</v>
      </c>
      <c r="K84" s="1">
        <v>0.06</v>
      </c>
      <c r="L84" s="89">
        <v>16.14</v>
      </c>
      <c r="M84" s="89"/>
      <c r="N84" s="1"/>
      <c r="O84" s="89"/>
      <c r="P84" s="89"/>
      <c r="Q84" s="1"/>
      <c r="R84" s="89"/>
      <c r="S84" s="89">
        <f aca="true" t="shared" si="17" ref="S84:S97">+R84+P84+O84+M84+L84+J84</f>
        <v>352.43</v>
      </c>
    </row>
    <row r="85" spans="1:19" ht="12.75" hidden="1" outlineLevel="2">
      <c r="A85" s="88" t="s">
        <v>843</v>
      </c>
      <c r="B85" s="88" t="s">
        <v>802</v>
      </c>
      <c r="D85" s="88" t="s">
        <v>844</v>
      </c>
      <c r="E85" s="88" t="s">
        <v>42</v>
      </c>
      <c r="F85" s="88" t="s">
        <v>845</v>
      </c>
      <c r="G85" s="88" t="s">
        <v>8</v>
      </c>
      <c r="H85" s="88" t="s">
        <v>16</v>
      </c>
      <c r="I85" s="2">
        <v>202</v>
      </c>
      <c r="J85" s="89">
        <v>180.52</v>
      </c>
      <c r="K85" s="1">
        <v>0.06</v>
      </c>
      <c r="L85" s="89">
        <v>12.12</v>
      </c>
      <c r="M85" s="89"/>
      <c r="N85" s="1"/>
      <c r="O85" s="89"/>
      <c r="P85" s="89"/>
      <c r="Q85" s="1"/>
      <c r="R85" s="89"/>
      <c r="S85" s="89">
        <f t="shared" si="17"/>
        <v>192.64000000000001</v>
      </c>
    </row>
    <row r="86" spans="1:19" ht="12.75" hidden="1" outlineLevel="2">
      <c r="A86" s="88" t="s">
        <v>843</v>
      </c>
      <c r="B86" s="88" t="s">
        <v>802</v>
      </c>
      <c r="D86" s="88" t="s">
        <v>844</v>
      </c>
      <c r="E86" s="88" t="s">
        <v>42</v>
      </c>
      <c r="F86" s="88" t="s">
        <v>845</v>
      </c>
      <c r="G86" s="88" t="s">
        <v>8</v>
      </c>
      <c r="H86" s="88" t="s">
        <v>18</v>
      </c>
      <c r="I86" s="2">
        <v>872</v>
      </c>
      <c r="J86" s="89">
        <v>626.935</v>
      </c>
      <c r="K86" s="1">
        <v>0.06</v>
      </c>
      <c r="L86" s="89">
        <v>52.32</v>
      </c>
      <c r="M86" s="89"/>
      <c r="N86" s="1"/>
      <c r="O86" s="89"/>
      <c r="P86" s="89"/>
      <c r="Q86" s="1"/>
      <c r="R86" s="89"/>
      <c r="S86" s="89">
        <f t="shared" si="17"/>
        <v>679.255</v>
      </c>
    </row>
    <row r="87" spans="1:19" ht="12.75" hidden="1" outlineLevel="2">
      <c r="A87" s="88" t="s">
        <v>843</v>
      </c>
      <c r="B87" s="88" t="s">
        <v>802</v>
      </c>
      <c r="D87" s="88" t="s">
        <v>844</v>
      </c>
      <c r="E87" s="88" t="s">
        <v>42</v>
      </c>
      <c r="F87" s="88" t="s">
        <v>845</v>
      </c>
      <c r="G87" s="88" t="s">
        <v>8</v>
      </c>
      <c r="H87" s="88" t="s">
        <v>19</v>
      </c>
      <c r="I87" s="2">
        <v>4707</v>
      </c>
      <c r="J87" s="89">
        <v>3970.0570000000002</v>
      </c>
      <c r="K87" s="1">
        <v>0.06</v>
      </c>
      <c r="L87" s="89">
        <v>282.42</v>
      </c>
      <c r="M87" s="89"/>
      <c r="N87" s="1"/>
      <c r="O87" s="89"/>
      <c r="P87" s="89"/>
      <c r="Q87" s="1"/>
      <c r="R87" s="89"/>
      <c r="S87" s="89">
        <f t="shared" si="17"/>
        <v>4252.477</v>
      </c>
    </row>
    <row r="88" spans="1:19" ht="12.75" hidden="1" outlineLevel="2">
      <c r="A88" s="88" t="s">
        <v>843</v>
      </c>
      <c r="B88" s="88" t="s">
        <v>802</v>
      </c>
      <c r="D88" s="88" t="s">
        <v>844</v>
      </c>
      <c r="E88" s="88" t="s">
        <v>42</v>
      </c>
      <c r="F88" s="88" t="s">
        <v>845</v>
      </c>
      <c r="G88" s="88" t="s">
        <v>8</v>
      </c>
      <c r="H88" s="88" t="s">
        <v>29</v>
      </c>
      <c r="I88" s="2">
        <v>79</v>
      </c>
      <c r="J88" s="89">
        <v>96.01</v>
      </c>
      <c r="K88" s="1">
        <v>0.06</v>
      </c>
      <c r="L88" s="89">
        <v>4.74</v>
      </c>
      <c r="M88" s="89"/>
      <c r="N88" s="1"/>
      <c r="O88" s="89"/>
      <c r="P88" s="89"/>
      <c r="Q88" s="1"/>
      <c r="R88" s="89"/>
      <c r="S88" s="89">
        <f t="shared" si="17"/>
        <v>100.75</v>
      </c>
    </row>
    <row r="89" spans="1:19" ht="12.75" hidden="1" outlineLevel="2">
      <c r="A89" s="88" t="s">
        <v>843</v>
      </c>
      <c r="B89" s="88" t="s">
        <v>802</v>
      </c>
      <c r="D89" s="88" t="s">
        <v>844</v>
      </c>
      <c r="E89" s="88" t="s">
        <v>42</v>
      </c>
      <c r="F89" s="88" t="s">
        <v>845</v>
      </c>
      <c r="G89" s="88" t="s">
        <v>8</v>
      </c>
      <c r="H89" s="88" t="s">
        <v>31</v>
      </c>
      <c r="I89" s="2">
        <v>1895</v>
      </c>
      <c r="J89" s="89">
        <v>573.276</v>
      </c>
      <c r="K89" s="1">
        <v>0.1</v>
      </c>
      <c r="L89" s="89">
        <v>189.5</v>
      </c>
      <c r="M89" s="89"/>
      <c r="N89" s="1"/>
      <c r="O89" s="89"/>
      <c r="P89" s="89"/>
      <c r="Q89" s="1"/>
      <c r="R89" s="89"/>
      <c r="S89" s="89">
        <f t="shared" si="17"/>
        <v>762.776</v>
      </c>
    </row>
    <row r="90" spans="1:19" ht="12.75" hidden="1" outlineLevel="2">
      <c r="A90" s="88" t="s">
        <v>843</v>
      </c>
      <c r="B90" s="88" t="s">
        <v>802</v>
      </c>
      <c r="D90" s="88" t="s">
        <v>844</v>
      </c>
      <c r="E90" s="88" t="s">
        <v>42</v>
      </c>
      <c r="F90" s="88" t="s">
        <v>845</v>
      </c>
      <c r="G90" s="88" t="s">
        <v>8</v>
      </c>
      <c r="H90" s="88" t="s">
        <v>71</v>
      </c>
      <c r="I90" s="2">
        <v>9</v>
      </c>
      <c r="J90" s="89">
        <v>6.07</v>
      </c>
      <c r="K90" s="1">
        <v>0.06</v>
      </c>
      <c r="L90" s="89">
        <v>0.54</v>
      </c>
      <c r="M90" s="89"/>
      <c r="N90" s="1"/>
      <c r="O90" s="89"/>
      <c r="P90" s="89"/>
      <c r="Q90" s="1"/>
      <c r="R90" s="89"/>
      <c r="S90" s="89">
        <f t="shared" si="17"/>
        <v>6.61</v>
      </c>
    </row>
    <row r="91" spans="1:19" ht="12.75" hidden="1" outlineLevel="2">
      <c r="A91" s="88" t="s">
        <v>843</v>
      </c>
      <c r="B91" s="88" t="s">
        <v>802</v>
      </c>
      <c r="D91" s="88" t="s">
        <v>844</v>
      </c>
      <c r="E91" s="88" t="s">
        <v>42</v>
      </c>
      <c r="F91" s="88" t="s">
        <v>845</v>
      </c>
      <c r="G91" s="88" t="s">
        <v>8</v>
      </c>
      <c r="H91" s="88" t="s">
        <v>20</v>
      </c>
      <c r="I91" s="2">
        <v>3</v>
      </c>
      <c r="J91" s="89">
        <v>3.23</v>
      </c>
      <c r="K91" s="1">
        <v>0.06</v>
      </c>
      <c r="L91" s="89">
        <v>0.18</v>
      </c>
      <c r="M91" s="89"/>
      <c r="N91" s="1"/>
      <c r="O91" s="89"/>
      <c r="P91" s="89"/>
      <c r="Q91" s="1"/>
      <c r="R91" s="89"/>
      <c r="S91" s="89">
        <f t="shared" si="17"/>
        <v>3.41</v>
      </c>
    </row>
    <row r="92" spans="1:19" ht="12.75" hidden="1" outlineLevel="2">
      <c r="A92" s="88" t="s">
        <v>843</v>
      </c>
      <c r="B92" s="88" t="s">
        <v>802</v>
      </c>
      <c r="D92" s="88" t="s">
        <v>844</v>
      </c>
      <c r="E92" s="88" t="s">
        <v>42</v>
      </c>
      <c r="F92" s="88" t="s">
        <v>845</v>
      </c>
      <c r="G92" s="88" t="s">
        <v>8</v>
      </c>
      <c r="H92" s="88" t="s">
        <v>21</v>
      </c>
      <c r="I92" s="2">
        <v>18152</v>
      </c>
      <c r="J92" s="89">
        <v>5443.319</v>
      </c>
      <c r="K92" s="1">
        <v>0.1</v>
      </c>
      <c r="L92" s="89">
        <v>1815.2</v>
      </c>
      <c r="M92" s="89"/>
      <c r="N92" s="1"/>
      <c r="O92" s="89"/>
      <c r="P92" s="89"/>
      <c r="Q92" s="1"/>
      <c r="R92" s="89"/>
      <c r="S92" s="89">
        <f t="shared" si="17"/>
        <v>7258.519</v>
      </c>
    </row>
    <row r="93" spans="1:19" ht="12.75" hidden="1" outlineLevel="2">
      <c r="A93" s="88" t="s">
        <v>843</v>
      </c>
      <c r="B93" s="88" t="s">
        <v>802</v>
      </c>
      <c r="D93" s="88" t="s">
        <v>844</v>
      </c>
      <c r="E93" s="88" t="s">
        <v>42</v>
      </c>
      <c r="F93" s="88" t="s">
        <v>845</v>
      </c>
      <c r="G93" s="88" t="s">
        <v>8</v>
      </c>
      <c r="H93" s="88" t="s">
        <v>61</v>
      </c>
      <c r="I93" s="2">
        <v>25</v>
      </c>
      <c r="J93" s="89">
        <v>8.51</v>
      </c>
      <c r="K93" s="1">
        <v>0.06</v>
      </c>
      <c r="L93" s="89">
        <v>1.5</v>
      </c>
      <c r="M93" s="89"/>
      <c r="N93" s="1"/>
      <c r="O93" s="89"/>
      <c r="P93" s="89"/>
      <c r="Q93" s="1"/>
      <c r="R93" s="89"/>
      <c r="S93" s="89">
        <f t="shared" si="17"/>
        <v>10.01</v>
      </c>
    </row>
    <row r="94" spans="1:19" ht="12.75" hidden="1" outlineLevel="2">
      <c r="A94" s="88" t="s">
        <v>843</v>
      </c>
      <c r="B94" s="88" t="s">
        <v>802</v>
      </c>
      <c r="D94" s="88" t="s">
        <v>844</v>
      </c>
      <c r="E94" s="88" t="s">
        <v>42</v>
      </c>
      <c r="F94" s="88" t="s">
        <v>845</v>
      </c>
      <c r="G94" s="88" t="s">
        <v>8</v>
      </c>
      <c r="H94" s="88" t="s">
        <v>9</v>
      </c>
      <c r="I94" s="2">
        <v>4</v>
      </c>
      <c r="J94" s="89">
        <v>20.77</v>
      </c>
      <c r="K94" s="1"/>
      <c r="L94" s="89">
        <v>0</v>
      </c>
      <c r="M94" s="89"/>
      <c r="N94" s="1"/>
      <c r="O94" s="89"/>
      <c r="P94" s="89"/>
      <c r="Q94" s="1"/>
      <c r="R94" s="89"/>
      <c r="S94" s="89">
        <f t="shared" si="17"/>
        <v>20.77</v>
      </c>
    </row>
    <row r="95" spans="1:19" ht="12.75" hidden="1" outlineLevel="2">
      <c r="A95" s="88" t="s">
        <v>843</v>
      </c>
      <c r="B95" s="88" t="s">
        <v>802</v>
      </c>
      <c r="D95" s="88" t="s">
        <v>844</v>
      </c>
      <c r="E95" s="88" t="s">
        <v>42</v>
      </c>
      <c r="F95" s="88" t="s">
        <v>845</v>
      </c>
      <c r="G95" s="88" t="s">
        <v>22</v>
      </c>
      <c r="H95" s="88" t="s">
        <v>23</v>
      </c>
      <c r="I95" s="90"/>
      <c r="J95" s="89"/>
      <c r="L95" s="89"/>
      <c r="M95" s="89"/>
      <c r="N95" s="1"/>
      <c r="O95" s="89"/>
      <c r="P95" s="89">
        <v>180</v>
      </c>
      <c r="Q95" s="1"/>
      <c r="R95" s="89"/>
      <c r="S95" s="89">
        <f t="shared" si="17"/>
        <v>180</v>
      </c>
    </row>
    <row r="96" spans="1:19" ht="12.75" hidden="1" outlineLevel="2">
      <c r="A96" s="88" t="s">
        <v>843</v>
      </c>
      <c r="B96" s="88" t="s">
        <v>802</v>
      </c>
      <c r="D96" s="88" t="s">
        <v>844</v>
      </c>
      <c r="E96" s="88" t="s">
        <v>42</v>
      </c>
      <c r="F96" s="88" t="s">
        <v>845</v>
      </c>
      <c r="G96" s="88" t="s">
        <v>22</v>
      </c>
      <c r="H96" s="88" t="s">
        <v>62</v>
      </c>
      <c r="I96" s="2"/>
      <c r="J96" s="89"/>
      <c r="K96" s="1"/>
      <c r="L96" s="89"/>
      <c r="M96" s="89"/>
      <c r="N96" s="1">
        <v>6.439516129032258</v>
      </c>
      <c r="O96" s="89">
        <f>+$O$1*N96</f>
        <v>463.64516129032256</v>
      </c>
      <c r="P96" s="89"/>
      <c r="Q96" s="1"/>
      <c r="R96" s="89"/>
      <c r="S96" s="89">
        <f t="shared" si="17"/>
        <v>463.64516129032256</v>
      </c>
    </row>
    <row r="97" spans="1:20" ht="12.75" hidden="1" outlineLevel="2">
      <c r="A97" s="88" t="s">
        <v>843</v>
      </c>
      <c r="B97" s="88" t="s">
        <v>802</v>
      </c>
      <c r="D97" s="88" t="s">
        <v>844</v>
      </c>
      <c r="E97" s="88" t="s">
        <v>42</v>
      </c>
      <c r="F97" s="88" t="s">
        <v>845</v>
      </c>
      <c r="G97" s="88" t="s">
        <v>22</v>
      </c>
      <c r="H97" s="88" t="s">
        <v>24</v>
      </c>
      <c r="I97" s="2"/>
      <c r="J97" s="89"/>
      <c r="K97" s="1"/>
      <c r="L97" s="89"/>
      <c r="M97" s="89"/>
      <c r="N97" s="1"/>
      <c r="O97" s="89"/>
      <c r="P97" s="89"/>
      <c r="Q97" s="1">
        <v>2</v>
      </c>
      <c r="R97" s="89">
        <f>+$R$1*Q97</f>
        <v>6270</v>
      </c>
      <c r="S97" s="89">
        <f t="shared" si="17"/>
        <v>6270</v>
      </c>
      <c r="T97" s="88" t="s">
        <v>846</v>
      </c>
    </row>
    <row r="98" spans="1:20" ht="12.75" outlineLevel="1" collapsed="1">
      <c r="A98" s="115" t="s">
        <v>1080</v>
      </c>
      <c r="B98" s="115"/>
      <c r="C98" s="115"/>
      <c r="D98" s="115"/>
      <c r="E98" s="115"/>
      <c r="F98" s="115">
        <v>601600</v>
      </c>
      <c r="G98" s="115"/>
      <c r="H98" s="115"/>
      <c r="I98" s="116">
        <f>SUBTOTAL(9,I84:I97)</f>
        <v>26217</v>
      </c>
      <c r="J98" s="104">
        <f>SUBTOTAL(9,J84:J97)</f>
        <v>11264.987</v>
      </c>
      <c r="K98" s="103"/>
      <c r="L98" s="104">
        <f aca="true" t="shared" si="18" ref="L98:S98">SUBTOTAL(9,L84:L97)</f>
        <v>2374.66</v>
      </c>
      <c r="M98" s="104">
        <f t="shared" si="18"/>
        <v>0</v>
      </c>
      <c r="N98" s="103">
        <f t="shared" si="18"/>
        <v>6.439516129032258</v>
      </c>
      <c r="O98" s="104">
        <f t="shared" si="18"/>
        <v>463.64516129032256</v>
      </c>
      <c r="P98" s="104">
        <f t="shared" si="18"/>
        <v>180</v>
      </c>
      <c r="Q98" s="103">
        <f t="shared" si="18"/>
        <v>2</v>
      </c>
      <c r="R98" s="104">
        <f t="shared" si="18"/>
        <v>6270</v>
      </c>
      <c r="S98" s="104">
        <f t="shared" si="18"/>
        <v>20553.292161290323</v>
      </c>
      <c r="T98" s="88" t="s">
        <v>846</v>
      </c>
    </row>
    <row r="99" spans="1:19" ht="12.75" hidden="1" outlineLevel="2">
      <c r="A99" s="88" t="s">
        <v>855</v>
      </c>
      <c r="B99" s="88" t="s">
        <v>802</v>
      </c>
      <c r="D99" s="88" t="s">
        <v>856</v>
      </c>
      <c r="E99" s="88" t="s">
        <v>268</v>
      </c>
      <c r="F99" s="88" t="s">
        <v>857</v>
      </c>
      <c r="G99" s="88" t="s">
        <v>8</v>
      </c>
      <c r="H99" s="88" t="s">
        <v>28</v>
      </c>
      <c r="I99" s="2">
        <v>10</v>
      </c>
      <c r="J99" s="89">
        <v>12.15</v>
      </c>
      <c r="K99" s="1">
        <v>0.06</v>
      </c>
      <c r="L99" s="89">
        <v>0.6</v>
      </c>
      <c r="M99" s="89"/>
      <c r="N99" s="1"/>
      <c r="O99" s="89"/>
      <c r="P99" s="89"/>
      <c r="R99" s="89"/>
      <c r="S99" s="89">
        <f aca="true" t="shared" si="19" ref="S99:S110">+R99+P99+O99+M99+L99+J99</f>
        <v>12.75</v>
      </c>
    </row>
    <row r="100" spans="1:19" ht="12.75" hidden="1" outlineLevel="2">
      <c r="A100" s="88" t="s">
        <v>855</v>
      </c>
      <c r="B100" s="88" t="s">
        <v>802</v>
      </c>
      <c r="D100" s="88" t="s">
        <v>856</v>
      </c>
      <c r="E100" s="88" t="s">
        <v>268</v>
      </c>
      <c r="F100" s="88" t="s">
        <v>857</v>
      </c>
      <c r="G100" s="88" t="s">
        <v>8</v>
      </c>
      <c r="H100" s="88" t="s">
        <v>16</v>
      </c>
      <c r="I100" s="2">
        <v>248</v>
      </c>
      <c r="J100" s="89">
        <v>234.53</v>
      </c>
      <c r="K100" s="1">
        <v>0.06</v>
      </c>
      <c r="L100" s="89">
        <v>14.88</v>
      </c>
      <c r="M100" s="89"/>
      <c r="N100" s="1"/>
      <c r="O100" s="89"/>
      <c r="P100" s="89"/>
      <c r="R100" s="89"/>
      <c r="S100" s="89">
        <f t="shared" si="19"/>
        <v>249.41</v>
      </c>
    </row>
    <row r="101" spans="1:19" ht="12.75" hidden="1" outlineLevel="2">
      <c r="A101" s="88" t="s">
        <v>855</v>
      </c>
      <c r="B101" s="88" t="s">
        <v>802</v>
      </c>
      <c r="D101" s="88" t="s">
        <v>856</v>
      </c>
      <c r="E101" s="88" t="s">
        <v>268</v>
      </c>
      <c r="F101" s="88" t="s">
        <v>857</v>
      </c>
      <c r="G101" s="88" t="s">
        <v>8</v>
      </c>
      <c r="H101" s="88" t="s">
        <v>18</v>
      </c>
      <c r="I101" s="2">
        <v>215</v>
      </c>
      <c r="J101" s="89">
        <v>132.871</v>
      </c>
      <c r="K101" s="1">
        <v>0.06</v>
      </c>
      <c r="L101" s="89">
        <v>12.9</v>
      </c>
      <c r="M101" s="89"/>
      <c r="N101" s="1"/>
      <c r="O101" s="89"/>
      <c r="P101" s="89"/>
      <c r="R101" s="89"/>
      <c r="S101" s="89">
        <f t="shared" si="19"/>
        <v>145.77100000000002</v>
      </c>
    </row>
    <row r="102" spans="1:19" ht="12.75" hidden="1" outlineLevel="2">
      <c r="A102" s="88" t="s">
        <v>855</v>
      </c>
      <c r="B102" s="88" t="s">
        <v>802</v>
      </c>
      <c r="D102" s="88" t="s">
        <v>856</v>
      </c>
      <c r="E102" s="88" t="s">
        <v>268</v>
      </c>
      <c r="F102" s="88" t="s">
        <v>857</v>
      </c>
      <c r="G102" s="88" t="s">
        <v>8</v>
      </c>
      <c r="H102" s="88" t="s">
        <v>19</v>
      </c>
      <c r="I102" s="2">
        <v>1045</v>
      </c>
      <c r="J102" s="89">
        <v>935.2590000000001</v>
      </c>
      <c r="K102" s="1">
        <v>0.06</v>
      </c>
      <c r="L102" s="89">
        <v>62.7</v>
      </c>
      <c r="M102" s="89"/>
      <c r="N102" s="1"/>
      <c r="O102" s="89"/>
      <c r="P102" s="89"/>
      <c r="R102" s="89"/>
      <c r="S102" s="89">
        <f t="shared" si="19"/>
        <v>997.9590000000002</v>
      </c>
    </row>
    <row r="103" spans="1:19" ht="12.75" hidden="1" outlineLevel="2">
      <c r="A103" s="88" t="s">
        <v>855</v>
      </c>
      <c r="B103" s="88" t="s">
        <v>802</v>
      </c>
      <c r="D103" s="88" t="s">
        <v>856</v>
      </c>
      <c r="E103" s="88" t="s">
        <v>268</v>
      </c>
      <c r="F103" s="88" t="s">
        <v>857</v>
      </c>
      <c r="G103" s="88" t="s">
        <v>8</v>
      </c>
      <c r="H103" s="88" t="s">
        <v>29</v>
      </c>
      <c r="I103" s="2">
        <v>4</v>
      </c>
      <c r="J103" s="89">
        <v>10.95</v>
      </c>
      <c r="K103" s="1">
        <v>0.06</v>
      </c>
      <c r="L103" s="89">
        <v>0.24</v>
      </c>
      <c r="M103" s="89"/>
      <c r="N103" s="1"/>
      <c r="O103" s="89"/>
      <c r="P103" s="89"/>
      <c r="R103" s="89"/>
      <c r="S103" s="89">
        <f t="shared" si="19"/>
        <v>11.19</v>
      </c>
    </row>
    <row r="104" spans="1:19" ht="12.75" hidden="1" outlineLevel="2">
      <c r="A104" s="88" t="s">
        <v>855</v>
      </c>
      <c r="B104" s="88" t="s">
        <v>802</v>
      </c>
      <c r="D104" s="88" t="s">
        <v>856</v>
      </c>
      <c r="E104" s="88" t="s">
        <v>268</v>
      </c>
      <c r="F104" s="88" t="s">
        <v>857</v>
      </c>
      <c r="G104" s="88" t="s">
        <v>8</v>
      </c>
      <c r="H104" s="88" t="s">
        <v>31</v>
      </c>
      <c r="I104" s="2">
        <v>588</v>
      </c>
      <c r="J104" s="89">
        <v>175.042</v>
      </c>
      <c r="K104" s="1">
        <v>0.1</v>
      </c>
      <c r="L104" s="89">
        <v>58.8</v>
      </c>
      <c r="M104" s="89"/>
      <c r="N104" s="1"/>
      <c r="O104" s="89"/>
      <c r="P104" s="89"/>
      <c r="R104" s="89"/>
      <c r="S104" s="89">
        <f t="shared" si="19"/>
        <v>233.84199999999998</v>
      </c>
    </row>
    <row r="105" spans="1:19" ht="12.75" hidden="1" outlineLevel="2">
      <c r="A105" s="88" t="s">
        <v>855</v>
      </c>
      <c r="B105" s="88" t="s">
        <v>802</v>
      </c>
      <c r="D105" s="88" t="s">
        <v>856</v>
      </c>
      <c r="E105" s="88" t="s">
        <v>268</v>
      </c>
      <c r="F105" s="88" t="s">
        <v>857</v>
      </c>
      <c r="G105" s="88" t="s">
        <v>8</v>
      </c>
      <c r="H105" s="88" t="s">
        <v>20</v>
      </c>
      <c r="I105" s="2">
        <v>95</v>
      </c>
      <c r="J105" s="89">
        <v>22.8</v>
      </c>
      <c r="K105" s="1">
        <v>0.06</v>
      </c>
      <c r="L105" s="89">
        <v>5.7</v>
      </c>
      <c r="M105" s="89"/>
      <c r="N105" s="1"/>
      <c r="O105" s="89"/>
      <c r="P105" s="89"/>
      <c r="R105" s="89"/>
      <c r="S105" s="89">
        <f t="shared" si="19"/>
        <v>28.5</v>
      </c>
    </row>
    <row r="106" spans="1:19" ht="12.75" hidden="1" outlineLevel="2">
      <c r="A106" s="88" t="s">
        <v>855</v>
      </c>
      <c r="B106" s="88" t="s">
        <v>802</v>
      </c>
      <c r="D106" s="88" t="s">
        <v>856</v>
      </c>
      <c r="E106" s="88" t="s">
        <v>268</v>
      </c>
      <c r="F106" s="88" t="s">
        <v>857</v>
      </c>
      <c r="G106" s="88" t="s">
        <v>8</v>
      </c>
      <c r="H106" s="88" t="s">
        <v>53</v>
      </c>
      <c r="I106" s="2">
        <v>257</v>
      </c>
      <c r="J106" s="89">
        <v>61.68</v>
      </c>
      <c r="K106" s="1">
        <v>0.06</v>
      </c>
      <c r="L106" s="89">
        <v>15.42</v>
      </c>
      <c r="M106" s="89"/>
      <c r="N106" s="1"/>
      <c r="O106" s="89"/>
      <c r="P106" s="89"/>
      <c r="R106" s="89"/>
      <c r="S106" s="89">
        <f t="shared" si="19"/>
        <v>77.1</v>
      </c>
    </row>
    <row r="107" spans="1:19" ht="12.75" hidden="1" outlineLevel="2">
      <c r="A107" s="88" t="s">
        <v>855</v>
      </c>
      <c r="B107" s="88" t="s">
        <v>802</v>
      </c>
      <c r="D107" s="88" t="s">
        <v>856</v>
      </c>
      <c r="E107" s="88" t="s">
        <v>268</v>
      </c>
      <c r="F107" s="88" t="s">
        <v>857</v>
      </c>
      <c r="G107" s="88" t="s">
        <v>8</v>
      </c>
      <c r="H107" s="88" t="s">
        <v>54</v>
      </c>
      <c r="I107" s="2">
        <v>1507</v>
      </c>
      <c r="J107" s="89">
        <v>361.04</v>
      </c>
      <c r="K107" s="1">
        <v>0.06</v>
      </c>
      <c r="L107" s="89">
        <v>90.42</v>
      </c>
      <c r="M107" s="89"/>
      <c r="N107" s="1"/>
      <c r="O107" s="89"/>
      <c r="P107" s="89"/>
      <c r="R107" s="89"/>
      <c r="S107" s="89">
        <f t="shared" si="19"/>
        <v>451.46000000000004</v>
      </c>
    </row>
    <row r="108" spans="1:19" ht="12.75" hidden="1" outlineLevel="2">
      <c r="A108" s="88" t="s">
        <v>855</v>
      </c>
      <c r="B108" s="88" t="s">
        <v>802</v>
      </c>
      <c r="D108" s="88" t="s">
        <v>856</v>
      </c>
      <c r="E108" s="88" t="s">
        <v>268</v>
      </c>
      <c r="F108" s="88" t="s">
        <v>857</v>
      </c>
      <c r="G108" s="88" t="s">
        <v>8</v>
      </c>
      <c r="H108" s="88" t="s">
        <v>21</v>
      </c>
      <c r="I108" s="2">
        <v>3755</v>
      </c>
      <c r="J108" s="89">
        <v>1147.058</v>
      </c>
      <c r="K108" s="1">
        <v>0.1</v>
      </c>
      <c r="L108" s="89">
        <v>375.5</v>
      </c>
      <c r="M108" s="89"/>
      <c r="N108" s="1"/>
      <c r="O108" s="89"/>
      <c r="P108" s="89"/>
      <c r="R108" s="89"/>
      <c r="S108" s="89">
        <f t="shared" si="19"/>
        <v>1522.558</v>
      </c>
    </row>
    <row r="109" spans="1:19" ht="12.75" hidden="1" outlineLevel="2">
      <c r="A109" s="88" t="s">
        <v>855</v>
      </c>
      <c r="B109" s="88" t="s">
        <v>802</v>
      </c>
      <c r="D109" s="88" t="s">
        <v>856</v>
      </c>
      <c r="E109" s="88" t="s">
        <v>268</v>
      </c>
      <c r="F109" s="88" t="s">
        <v>857</v>
      </c>
      <c r="G109" s="88" t="s">
        <v>8</v>
      </c>
      <c r="H109" s="88" t="s">
        <v>61</v>
      </c>
      <c r="I109" s="2">
        <v>12</v>
      </c>
      <c r="J109" s="89">
        <v>3.5160000000000005</v>
      </c>
      <c r="K109" s="1">
        <v>0.06</v>
      </c>
      <c r="L109" s="89">
        <v>0.72</v>
      </c>
      <c r="M109" s="89"/>
      <c r="N109" s="1"/>
      <c r="O109" s="89"/>
      <c r="P109" s="89"/>
      <c r="R109" s="89"/>
      <c r="S109" s="89">
        <f t="shared" si="19"/>
        <v>4.236000000000001</v>
      </c>
    </row>
    <row r="110" spans="1:19" ht="12.75" hidden="1" outlineLevel="2">
      <c r="A110" s="88" t="s">
        <v>855</v>
      </c>
      <c r="B110" s="88" t="s">
        <v>802</v>
      </c>
      <c r="D110" s="88" t="s">
        <v>856</v>
      </c>
      <c r="E110" s="88" t="s">
        <v>268</v>
      </c>
      <c r="F110" s="88" t="s">
        <v>857</v>
      </c>
      <c r="G110" s="88" t="s">
        <v>22</v>
      </c>
      <c r="H110" s="88" t="s">
        <v>23</v>
      </c>
      <c r="I110" s="90"/>
      <c r="J110" s="89"/>
      <c r="L110" s="89"/>
      <c r="M110" s="89"/>
      <c r="N110" s="1"/>
      <c r="O110" s="89"/>
      <c r="P110" s="89">
        <v>180</v>
      </c>
      <c r="R110" s="89"/>
      <c r="S110" s="89">
        <f t="shared" si="19"/>
        <v>180</v>
      </c>
    </row>
    <row r="111" spans="1:19" ht="12.75" outlineLevel="1" collapsed="1">
      <c r="A111" s="115" t="s">
        <v>1083</v>
      </c>
      <c r="B111" s="115"/>
      <c r="C111" s="115"/>
      <c r="D111" s="115"/>
      <c r="E111" s="115"/>
      <c r="F111" s="115">
        <v>601775</v>
      </c>
      <c r="G111" s="115"/>
      <c r="H111" s="115"/>
      <c r="I111" s="116">
        <f>SUBTOTAL(9,I99:I110)</f>
        <v>7736</v>
      </c>
      <c r="J111" s="104">
        <f>SUBTOTAL(9,J99:J110)</f>
        <v>3096.896</v>
      </c>
      <c r="K111" s="103"/>
      <c r="L111" s="104">
        <f aca="true" t="shared" si="20" ref="L111:S111">SUBTOTAL(9,L99:L110)</f>
        <v>637.88</v>
      </c>
      <c r="M111" s="104">
        <f t="shared" si="20"/>
        <v>0</v>
      </c>
      <c r="N111" s="103">
        <f t="shared" si="20"/>
        <v>0</v>
      </c>
      <c r="O111" s="104">
        <f t="shared" si="20"/>
        <v>0</v>
      </c>
      <c r="P111" s="104">
        <f t="shared" si="20"/>
        <v>180</v>
      </c>
      <c r="Q111" s="103">
        <f t="shared" si="20"/>
        <v>0</v>
      </c>
      <c r="R111" s="104">
        <f t="shared" si="20"/>
        <v>0</v>
      </c>
      <c r="S111" s="104">
        <f t="shared" si="20"/>
        <v>3914.776</v>
      </c>
    </row>
    <row r="112" spans="1:19" ht="12.75">
      <c r="A112" s="115" t="s">
        <v>1014</v>
      </c>
      <c r="B112" s="115"/>
      <c r="C112" s="115"/>
      <c r="D112" s="115"/>
      <c r="E112" s="115"/>
      <c r="F112" s="115"/>
      <c r="G112" s="115"/>
      <c r="H112" s="115"/>
      <c r="I112" s="116">
        <f>SUBTOTAL(9,I3:I110)</f>
        <v>63245</v>
      </c>
      <c r="J112" s="104">
        <f>SUBTOTAL(9,J3:J110)</f>
        <v>24803.898</v>
      </c>
      <c r="K112" s="103"/>
      <c r="L112" s="104">
        <f aca="true" t="shared" si="21" ref="L112:S112">SUBTOTAL(9,L3:L110)</f>
        <v>5778.079999999999</v>
      </c>
      <c r="M112" s="104">
        <f t="shared" si="21"/>
        <v>0</v>
      </c>
      <c r="N112" s="103">
        <f t="shared" si="21"/>
        <v>20.648225806451613</v>
      </c>
      <c r="O112" s="104">
        <f t="shared" si="21"/>
        <v>1486.672258064516</v>
      </c>
      <c r="P112" s="104">
        <f t="shared" si="21"/>
        <v>1560</v>
      </c>
      <c r="Q112" s="103">
        <f t="shared" si="21"/>
        <v>15.0858</v>
      </c>
      <c r="R112" s="104">
        <f t="shared" si="21"/>
        <v>47293.983</v>
      </c>
      <c r="S112" s="104">
        <f t="shared" si="21"/>
        <v>80922.63325806454</v>
      </c>
    </row>
  </sheetData>
  <mergeCells count="1">
    <mergeCell ref="A1:D1"/>
  </mergeCells>
  <printOptions/>
  <pageMargins left="0" right="0" top="0" bottom="0" header="0" footer="0"/>
  <pageSetup fitToHeight="0" fitToWidth="0" horizontalDpi="600" verticalDpi="600" orientation="landscape" pageOrder="overThenDown" paperSize="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0"/>
  <sheetViews>
    <sheetView workbookViewId="0" topLeftCell="A1">
      <selection activeCell="A1" sqref="A1:IV16384"/>
    </sheetView>
  </sheetViews>
  <sheetFormatPr defaultColWidth="10.00390625" defaultRowHeight="12.75" customHeight="1" outlineLevelRow="2"/>
  <cols>
    <col min="1" max="1" width="7.8515625" style="88" bestFit="1" customWidth="1"/>
    <col min="2" max="2" width="9.00390625" style="88" bestFit="1" customWidth="1"/>
    <col min="3" max="3" width="23.28125" style="88" bestFit="1" customWidth="1"/>
    <col min="4" max="4" width="36.140625" style="88" bestFit="1" customWidth="1"/>
    <col min="5" max="5" width="10.00390625" style="88" customWidth="1"/>
    <col min="6" max="6" width="17.28125" style="88" bestFit="1" customWidth="1"/>
    <col min="7" max="7" width="10.00390625" style="88" customWidth="1"/>
    <col min="8" max="8" width="18.8515625" style="88" bestFit="1" customWidth="1"/>
    <col min="9" max="9" width="7.8515625" style="88" bestFit="1" customWidth="1"/>
    <col min="10" max="10" width="10.00390625" style="88" bestFit="1" customWidth="1"/>
    <col min="11" max="12" width="10.28125" style="88" bestFit="1" customWidth="1"/>
    <col min="13" max="13" width="9.00390625" style="88" bestFit="1" customWidth="1"/>
    <col min="14" max="14" width="9.8515625" style="88" bestFit="1" customWidth="1"/>
    <col min="15" max="15" width="10.421875" style="88" bestFit="1" customWidth="1"/>
    <col min="16" max="17" width="9.8515625" style="88" bestFit="1" customWidth="1"/>
    <col min="18" max="18" width="9.140625" style="88" bestFit="1" customWidth="1"/>
    <col min="19" max="19" width="10.140625" style="88" bestFit="1" customWidth="1"/>
    <col min="20" max="20" width="12.28125" style="88" bestFit="1" customWidth="1"/>
    <col min="21" max="21" width="5.8515625" style="88" bestFit="1" customWidth="1"/>
    <col min="22" max="16384" width="10.00390625" style="88" customWidth="1"/>
  </cols>
  <sheetData>
    <row r="1" spans="1:18" ht="12.75" customHeight="1">
      <c r="A1" s="131" t="s">
        <v>1274</v>
      </c>
      <c r="B1" s="132"/>
      <c r="C1" s="132"/>
      <c r="D1" s="133"/>
      <c r="N1" s="88" t="s">
        <v>1016</v>
      </c>
      <c r="O1" s="105">
        <v>72</v>
      </c>
      <c r="Q1" s="88" t="s">
        <v>1016</v>
      </c>
      <c r="R1" s="105">
        <v>3135</v>
      </c>
    </row>
    <row r="2" spans="1:21" ht="31.5" customHeight="1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6" t="s">
        <v>6</v>
      </c>
      <c r="H2" s="106" t="s">
        <v>7</v>
      </c>
      <c r="I2" s="107" t="s">
        <v>921</v>
      </c>
      <c r="J2" s="108" t="s">
        <v>8</v>
      </c>
      <c r="K2" s="109" t="s">
        <v>922</v>
      </c>
      <c r="L2" s="108" t="s">
        <v>923</v>
      </c>
      <c r="M2" s="108" t="s">
        <v>924</v>
      </c>
      <c r="N2" s="109" t="s">
        <v>925</v>
      </c>
      <c r="O2" s="108" t="s">
        <v>926</v>
      </c>
      <c r="P2" s="108" t="s">
        <v>927</v>
      </c>
      <c r="Q2" s="109" t="s">
        <v>928</v>
      </c>
      <c r="R2" s="108" t="s">
        <v>24</v>
      </c>
      <c r="S2" s="108" t="s">
        <v>929</v>
      </c>
      <c r="T2" s="109" t="s">
        <v>930</v>
      </c>
      <c r="U2" s="107" t="s">
        <v>931</v>
      </c>
    </row>
    <row r="3" spans="1:21" ht="12.75" outlineLevel="2">
      <c r="A3" s="110" t="s">
        <v>870</v>
      </c>
      <c r="B3" s="110" t="s">
        <v>861</v>
      </c>
      <c r="C3" s="110"/>
      <c r="D3" s="110" t="s">
        <v>871</v>
      </c>
      <c r="E3" s="110" t="s">
        <v>123</v>
      </c>
      <c r="F3" s="110" t="s">
        <v>872</v>
      </c>
      <c r="G3" s="110" t="s">
        <v>8</v>
      </c>
      <c r="H3" s="110" t="s">
        <v>28</v>
      </c>
      <c r="I3" s="111">
        <v>173</v>
      </c>
      <c r="J3" s="112">
        <v>220.78</v>
      </c>
      <c r="K3" s="113">
        <v>0.06</v>
      </c>
      <c r="L3" s="112">
        <v>10.38</v>
      </c>
      <c r="M3" s="112"/>
      <c r="N3" s="113"/>
      <c r="O3" s="112"/>
      <c r="P3" s="112"/>
      <c r="Q3" s="113"/>
      <c r="R3" s="112"/>
      <c r="S3" s="112">
        <f aca="true" t="shared" si="0" ref="S3:S12">+R3+P3+O3+M3+L3+J3</f>
        <v>231.16</v>
      </c>
      <c r="T3" s="110"/>
      <c r="U3" s="110"/>
    </row>
    <row r="4" spans="1:19" ht="12.75" outlineLevel="2">
      <c r="A4" s="88" t="s">
        <v>870</v>
      </c>
      <c r="B4" s="88" t="s">
        <v>861</v>
      </c>
      <c r="D4" s="88" t="s">
        <v>871</v>
      </c>
      <c r="E4" s="88" t="s">
        <v>123</v>
      </c>
      <c r="F4" s="88" t="s">
        <v>872</v>
      </c>
      <c r="G4" s="88" t="s">
        <v>8</v>
      </c>
      <c r="H4" s="88" t="s">
        <v>16</v>
      </c>
      <c r="I4" s="2">
        <v>60</v>
      </c>
      <c r="J4" s="89">
        <v>31.56</v>
      </c>
      <c r="K4" s="1">
        <v>0.06</v>
      </c>
      <c r="L4" s="89">
        <v>3.6</v>
      </c>
      <c r="M4" s="89"/>
      <c r="N4" s="1"/>
      <c r="O4" s="89"/>
      <c r="P4" s="89"/>
      <c r="Q4" s="1"/>
      <c r="R4" s="89"/>
      <c r="S4" s="89">
        <f t="shared" si="0"/>
        <v>35.16</v>
      </c>
    </row>
    <row r="5" spans="1:19" ht="12.75" outlineLevel="2">
      <c r="A5" s="88" t="s">
        <v>870</v>
      </c>
      <c r="B5" s="88" t="s">
        <v>861</v>
      </c>
      <c r="D5" s="88" t="s">
        <v>871</v>
      </c>
      <c r="E5" s="88" t="s">
        <v>123</v>
      </c>
      <c r="F5" s="88" t="s">
        <v>872</v>
      </c>
      <c r="G5" s="88" t="s">
        <v>8</v>
      </c>
      <c r="H5" s="88" t="s">
        <v>18</v>
      </c>
      <c r="I5" s="2">
        <v>133</v>
      </c>
      <c r="J5" s="89">
        <v>85.098</v>
      </c>
      <c r="K5" s="1">
        <v>0.06</v>
      </c>
      <c r="L5" s="89">
        <v>7.98</v>
      </c>
      <c r="M5" s="89"/>
      <c r="N5" s="1"/>
      <c r="O5" s="89"/>
      <c r="P5" s="89"/>
      <c r="Q5" s="1"/>
      <c r="R5" s="89"/>
      <c r="S5" s="89">
        <f t="shared" si="0"/>
        <v>93.078</v>
      </c>
    </row>
    <row r="6" spans="1:19" ht="12.75" outlineLevel="2">
      <c r="A6" s="88" t="s">
        <v>870</v>
      </c>
      <c r="B6" s="88" t="s">
        <v>861</v>
      </c>
      <c r="D6" s="88" t="s">
        <v>871</v>
      </c>
      <c r="E6" s="88" t="s">
        <v>123</v>
      </c>
      <c r="F6" s="88" t="s">
        <v>872</v>
      </c>
      <c r="G6" s="88" t="s">
        <v>8</v>
      </c>
      <c r="H6" s="88" t="s">
        <v>19</v>
      </c>
      <c r="I6" s="2">
        <v>861</v>
      </c>
      <c r="J6" s="89">
        <v>944.37</v>
      </c>
      <c r="K6" s="1">
        <v>0.06</v>
      </c>
      <c r="L6" s="89">
        <v>51.66</v>
      </c>
      <c r="M6" s="89"/>
      <c r="N6" s="1"/>
      <c r="O6" s="89"/>
      <c r="P6" s="89"/>
      <c r="Q6" s="1"/>
      <c r="R6" s="89"/>
      <c r="S6" s="89">
        <f t="shared" si="0"/>
        <v>996.03</v>
      </c>
    </row>
    <row r="7" spans="1:19" ht="12.75" outlineLevel="2">
      <c r="A7" s="88" t="s">
        <v>870</v>
      </c>
      <c r="B7" s="88" t="s">
        <v>861</v>
      </c>
      <c r="D7" s="88" t="s">
        <v>871</v>
      </c>
      <c r="E7" s="88" t="s">
        <v>123</v>
      </c>
      <c r="F7" s="88" t="s">
        <v>872</v>
      </c>
      <c r="G7" s="88" t="s">
        <v>8</v>
      </c>
      <c r="H7" s="88" t="s">
        <v>31</v>
      </c>
      <c r="I7" s="2">
        <v>213</v>
      </c>
      <c r="J7" s="89">
        <v>63.274</v>
      </c>
      <c r="K7" s="1">
        <v>0.1</v>
      </c>
      <c r="L7" s="89">
        <v>21.3</v>
      </c>
      <c r="M7" s="89"/>
      <c r="N7" s="1"/>
      <c r="O7" s="89"/>
      <c r="P7" s="89"/>
      <c r="Q7" s="1"/>
      <c r="R7" s="89"/>
      <c r="S7" s="89">
        <f t="shared" si="0"/>
        <v>84.574</v>
      </c>
    </row>
    <row r="8" spans="1:19" ht="12.75" outlineLevel="2">
      <c r="A8" s="88" t="s">
        <v>870</v>
      </c>
      <c r="B8" s="88" t="s">
        <v>861</v>
      </c>
      <c r="D8" s="88" t="s">
        <v>871</v>
      </c>
      <c r="E8" s="88" t="s">
        <v>123</v>
      </c>
      <c r="F8" s="88" t="s">
        <v>872</v>
      </c>
      <c r="G8" s="88" t="s">
        <v>8</v>
      </c>
      <c r="H8" s="88" t="s">
        <v>21</v>
      </c>
      <c r="I8" s="2">
        <v>1007</v>
      </c>
      <c r="J8" s="89">
        <v>334.14700000000005</v>
      </c>
      <c r="K8" s="1">
        <v>0.1</v>
      </c>
      <c r="L8" s="89">
        <v>100.7</v>
      </c>
      <c r="M8" s="89"/>
      <c r="N8" s="1"/>
      <c r="O8" s="89"/>
      <c r="P8" s="89"/>
      <c r="Q8" s="1"/>
      <c r="R8" s="89"/>
      <c r="S8" s="89">
        <f t="shared" si="0"/>
        <v>434.84700000000004</v>
      </c>
    </row>
    <row r="9" spans="1:19" ht="12.75" outlineLevel="2">
      <c r="A9" s="88" t="s">
        <v>870</v>
      </c>
      <c r="B9" s="88" t="s">
        <v>861</v>
      </c>
      <c r="D9" s="88" t="s">
        <v>871</v>
      </c>
      <c r="E9" s="88" t="s">
        <v>123</v>
      </c>
      <c r="F9" s="88" t="s">
        <v>872</v>
      </c>
      <c r="G9" s="88" t="s">
        <v>8</v>
      </c>
      <c r="H9" s="88" t="s">
        <v>9</v>
      </c>
      <c r="I9" s="2">
        <v>1</v>
      </c>
      <c r="J9" s="89">
        <v>7.08</v>
      </c>
      <c r="K9" s="1"/>
      <c r="L9" s="89"/>
      <c r="M9" s="89"/>
      <c r="O9" s="89"/>
      <c r="P9" s="89"/>
      <c r="Q9" s="1"/>
      <c r="R9" s="89"/>
      <c r="S9" s="89">
        <f t="shared" si="0"/>
        <v>7.08</v>
      </c>
    </row>
    <row r="10" spans="1:19" ht="12.75" outlineLevel="2">
      <c r="A10" s="88" t="s">
        <v>870</v>
      </c>
      <c r="B10" s="88" t="s">
        <v>861</v>
      </c>
      <c r="D10" s="88" t="s">
        <v>871</v>
      </c>
      <c r="E10" s="88" t="s">
        <v>123</v>
      </c>
      <c r="F10" s="88" t="s">
        <v>872</v>
      </c>
      <c r="G10" s="88" t="s">
        <v>22</v>
      </c>
      <c r="H10" s="88" t="s">
        <v>23</v>
      </c>
      <c r="I10" s="90"/>
      <c r="J10" s="89"/>
      <c r="L10" s="89"/>
      <c r="M10" s="89"/>
      <c r="N10" s="1"/>
      <c r="O10" s="89"/>
      <c r="P10" s="89">
        <v>180</v>
      </c>
      <c r="Q10" s="1"/>
      <c r="R10" s="89"/>
      <c r="S10" s="89">
        <f t="shared" si="0"/>
        <v>180</v>
      </c>
    </row>
    <row r="11" spans="1:19" ht="12.75" outlineLevel="2">
      <c r="A11" s="88" t="s">
        <v>870</v>
      </c>
      <c r="B11" s="88" t="s">
        <v>861</v>
      </c>
      <c r="D11" s="88" t="s">
        <v>871</v>
      </c>
      <c r="E11" s="88" t="s">
        <v>123</v>
      </c>
      <c r="F11" s="88" t="s">
        <v>872</v>
      </c>
      <c r="G11" s="88" t="s">
        <v>22</v>
      </c>
      <c r="H11" s="88" t="s">
        <v>62</v>
      </c>
      <c r="I11" s="2"/>
      <c r="J11" s="89"/>
      <c r="K11" s="1"/>
      <c r="L11" s="89"/>
      <c r="M11" s="89"/>
      <c r="N11" s="1">
        <v>1</v>
      </c>
      <c r="O11" s="89">
        <f>+$O$1*N11</f>
        <v>72</v>
      </c>
      <c r="P11" s="89"/>
      <c r="Q11" s="1"/>
      <c r="R11" s="89"/>
      <c r="S11" s="89">
        <f t="shared" si="0"/>
        <v>72</v>
      </c>
    </row>
    <row r="12" spans="1:20" ht="12.75" outlineLevel="2">
      <c r="A12" s="88" t="s">
        <v>870</v>
      </c>
      <c r="B12" s="88" t="s">
        <v>861</v>
      </c>
      <c r="D12" s="88" t="s">
        <v>871</v>
      </c>
      <c r="E12" s="88" t="s">
        <v>123</v>
      </c>
      <c r="F12" s="88" t="s">
        <v>872</v>
      </c>
      <c r="G12" s="88" t="s">
        <v>22</v>
      </c>
      <c r="H12" s="88" t="s">
        <v>24</v>
      </c>
      <c r="I12" s="2"/>
      <c r="J12" s="89"/>
      <c r="K12" s="1"/>
      <c r="L12" s="89"/>
      <c r="M12" s="89"/>
      <c r="N12" s="1"/>
      <c r="O12" s="89"/>
      <c r="P12" s="89"/>
      <c r="Q12" s="1">
        <v>0.15</v>
      </c>
      <c r="R12" s="89">
        <f>+$R$1*Q12</f>
        <v>470.25</v>
      </c>
      <c r="S12" s="89">
        <f t="shared" si="0"/>
        <v>470.25</v>
      </c>
      <c r="T12" s="88" t="s">
        <v>801</v>
      </c>
    </row>
    <row r="13" spans="1:19" ht="12.75" outlineLevel="1">
      <c r="A13" s="114" t="s">
        <v>1069</v>
      </c>
      <c r="B13" s="115"/>
      <c r="C13" s="115"/>
      <c r="D13" s="115"/>
      <c r="E13" s="115"/>
      <c r="F13" s="115"/>
      <c r="G13" s="115"/>
      <c r="H13" s="115"/>
      <c r="I13" s="116">
        <f>SUBTOTAL(9,I3:I12)</f>
        <v>2448</v>
      </c>
      <c r="J13" s="104">
        <f>SUBTOTAL(9,J3:J12)</f>
        <v>1686.3089999999997</v>
      </c>
      <c r="K13" s="103"/>
      <c r="L13" s="104">
        <f aca="true" t="shared" si="1" ref="L13:S13">SUBTOTAL(9,L3:L12)</f>
        <v>195.62</v>
      </c>
      <c r="M13" s="104">
        <f t="shared" si="1"/>
        <v>0</v>
      </c>
      <c r="N13" s="103">
        <f t="shared" si="1"/>
        <v>1</v>
      </c>
      <c r="O13" s="104">
        <f t="shared" si="1"/>
        <v>72</v>
      </c>
      <c r="P13" s="104">
        <f t="shared" si="1"/>
        <v>180</v>
      </c>
      <c r="Q13" s="103">
        <f t="shared" si="1"/>
        <v>0.15</v>
      </c>
      <c r="R13" s="104">
        <f t="shared" si="1"/>
        <v>470.25</v>
      </c>
      <c r="S13" s="104">
        <f t="shared" si="1"/>
        <v>2604.179</v>
      </c>
    </row>
    <row r="14" spans="1:19" ht="12.75" outlineLevel="2">
      <c r="A14" s="88" t="s">
        <v>865</v>
      </c>
      <c r="B14" s="88" t="s">
        <v>861</v>
      </c>
      <c r="D14" s="88" t="s">
        <v>866</v>
      </c>
      <c r="E14" s="88" t="s">
        <v>374</v>
      </c>
      <c r="F14" s="88" t="s">
        <v>867</v>
      </c>
      <c r="G14" s="88" t="s">
        <v>8</v>
      </c>
      <c r="H14" s="88" t="s">
        <v>28</v>
      </c>
      <c r="I14" s="2">
        <v>45</v>
      </c>
      <c r="J14" s="89">
        <v>50.53</v>
      </c>
      <c r="K14" s="1">
        <v>0.06</v>
      </c>
      <c r="L14" s="89">
        <v>2.7</v>
      </c>
      <c r="M14" s="89"/>
      <c r="N14" s="1"/>
      <c r="O14" s="89"/>
      <c r="P14" s="89"/>
      <c r="Q14" s="1"/>
      <c r="R14" s="89"/>
      <c r="S14" s="89">
        <f aca="true" t="shared" si="2" ref="S14:S23">+R14+P14+O14+M14+L14+J14</f>
        <v>53.230000000000004</v>
      </c>
    </row>
    <row r="15" spans="1:19" ht="12.75" outlineLevel="2">
      <c r="A15" s="88" t="s">
        <v>865</v>
      </c>
      <c r="B15" s="88" t="s">
        <v>861</v>
      </c>
      <c r="D15" s="88" t="s">
        <v>866</v>
      </c>
      <c r="E15" s="88" t="s">
        <v>374</v>
      </c>
      <c r="F15" s="88" t="s">
        <v>867</v>
      </c>
      <c r="G15" s="88" t="s">
        <v>8</v>
      </c>
      <c r="H15" s="88" t="s">
        <v>16</v>
      </c>
      <c r="I15" s="2">
        <v>7</v>
      </c>
      <c r="J15" s="89">
        <v>8.01</v>
      </c>
      <c r="K15" s="1">
        <v>0.06</v>
      </c>
      <c r="L15" s="89">
        <v>0.42</v>
      </c>
      <c r="M15" s="89"/>
      <c r="N15" s="1"/>
      <c r="O15" s="89"/>
      <c r="P15" s="89"/>
      <c r="Q15" s="1"/>
      <c r="R15" s="89"/>
      <c r="S15" s="89">
        <f t="shared" si="2"/>
        <v>8.43</v>
      </c>
    </row>
    <row r="16" spans="1:19" ht="12.75" outlineLevel="2">
      <c r="A16" s="88" t="s">
        <v>865</v>
      </c>
      <c r="B16" s="88" t="s">
        <v>861</v>
      </c>
      <c r="D16" s="88" t="s">
        <v>866</v>
      </c>
      <c r="E16" s="88" t="s">
        <v>374</v>
      </c>
      <c r="F16" s="88" t="s">
        <v>867</v>
      </c>
      <c r="G16" s="88" t="s">
        <v>8</v>
      </c>
      <c r="H16" s="88" t="s">
        <v>18</v>
      </c>
      <c r="I16" s="2">
        <v>115</v>
      </c>
      <c r="J16" s="89">
        <v>117.55099999999999</v>
      </c>
      <c r="K16" s="1">
        <v>0.06</v>
      </c>
      <c r="L16" s="89">
        <v>6.9</v>
      </c>
      <c r="M16" s="89"/>
      <c r="N16" s="1"/>
      <c r="O16" s="89"/>
      <c r="P16" s="89"/>
      <c r="Q16" s="1"/>
      <c r="R16" s="89"/>
      <c r="S16" s="89">
        <f t="shared" si="2"/>
        <v>124.451</v>
      </c>
    </row>
    <row r="17" spans="1:19" ht="12.75" outlineLevel="2">
      <c r="A17" s="88" t="s">
        <v>865</v>
      </c>
      <c r="B17" s="88" t="s">
        <v>861</v>
      </c>
      <c r="D17" s="88" t="s">
        <v>866</v>
      </c>
      <c r="E17" s="88" t="s">
        <v>374</v>
      </c>
      <c r="F17" s="88" t="s">
        <v>867</v>
      </c>
      <c r="G17" s="88" t="s">
        <v>8</v>
      </c>
      <c r="H17" s="88" t="s">
        <v>19</v>
      </c>
      <c r="I17" s="2">
        <v>762</v>
      </c>
      <c r="J17" s="89">
        <v>1150.1480000000001</v>
      </c>
      <c r="K17" s="1">
        <v>0.06</v>
      </c>
      <c r="L17" s="89">
        <v>45.72</v>
      </c>
      <c r="M17" s="89"/>
      <c r="N17" s="1"/>
      <c r="O17" s="89"/>
      <c r="P17" s="89"/>
      <c r="Q17" s="1"/>
      <c r="R17" s="89"/>
      <c r="S17" s="89">
        <f t="shared" si="2"/>
        <v>1195.8680000000002</v>
      </c>
    </row>
    <row r="18" spans="1:19" ht="12.75" outlineLevel="2">
      <c r="A18" s="88" t="s">
        <v>865</v>
      </c>
      <c r="B18" s="88" t="s">
        <v>861</v>
      </c>
      <c r="D18" s="88" t="s">
        <v>866</v>
      </c>
      <c r="E18" s="88" t="s">
        <v>374</v>
      </c>
      <c r="F18" s="88" t="s">
        <v>867</v>
      </c>
      <c r="G18" s="88" t="s">
        <v>8</v>
      </c>
      <c r="H18" s="88" t="s">
        <v>29</v>
      </c>
      <c r="I18" s="2">
        <v>1</v>
      </c>
      <c r="J18" s="89">
        <v>2.55</v>
      </c>
      <c r="K18" s="1">
        <v>0.06</v>
      </c>
      <c r="L18" s="89">
        <v>0.06</v>
      </c>
      <c r="M18" s="89"/>
      <c r="N18" s="1"/>
      <c r="O18" s="89"/>
      <c r="P18" s="89"/>
      <c r="Q18" s="1"/>
      <c r="R18" s="89"/>
      <c r="S18" s="89">
        <f t="shared" si="2"/>
        <v>2.61</v>
      </c>
    </row>
    <row r="19" spans="1:19" ht="12.75" outlineLevel="2">
      <c r="A19" s="88" t="s">
        <v>865</v>
      </c>
      <c r="B19" s="88" t="s">
        <v>861</v>
      </c>
      <c r="D19" s="88" t="s">
        <v>866</v>
      </c>
      <c r="E19" s="88" t="s">
        <v>374</v>
      </c>
      <c r="F19" s="88" t="s">
        <v>867</v>
      </c>
      <c r="G19" s="88" t="s">
        <v>8</v>
      </c>
      <c r="H19" s="88" t="s">
        <v>31</v>
      </c>
      <c r="I19" s="2">
        <v>51</v>
      </c>
      <c r="J19" s="89">
        <v>22.515</v>
      </c>
      <c r="K19" s="1">
        <v>0.1</v>
      </c>
      <c r="L19" s="89">
        <v>5.1</v>
      </c>
      <c r="M19" s="89"/>
      <c r="N19" s="1"/>
      <c r="O19" s="89"/>
      <c r="P19" s="89"/>
      <c r="Q19" s="1"/>
      <c r="R19" s="89"/>
      <c r="S19" s="89">
        <f t="shared" si="2"/>
        <v>27.615000000000002</v>
      </c>
    </row>
    <row r="20" spans="1:19" ht="12.75" outlineLevel="2">
      <c r="A20" s="88" t="s">
        <v>865</v>
      </c>
      <c r="B20" s="88" t="s">
        <v>861</v>
      </c>
      <c r="D20" s="88" t="s">
        <v>866</v>
      </c>
      <c r="E20" s="88" t="s">
        <v>374</v>
      </c>
      <c r="F20" s="88" t="s">
        <v>867</v>
      </c>
      <c r="G20" s="88" t="s">
        <v>8</v>
      </c>
      <c r="H20" s="88" t="s">
        <v>21</v>
      </c>
      <c r="I20" s="2">
        <v>1350</v>
      </c>
      <c r="J20" s="89">
        <v>287.668</v>
      </c>
      <c r="K20" s="1">
        <v>0.1</v>
      </c>
      <c r="L20" s="89">
        <v>135</v>
      </c>
      <c r="M20" s="89"/>
      <c r="N20" s="1"/>
      <c r="O20" s="89"/>
      <c r="P20" s="89"/>
      <c r="Q20" s="1"/>
      <c r="R20" s="89"/>
      <c r="S20" s="89">
        <f t="shared" si="2"/>
        <v>422.668</v>
      </c>
    </row>
    <row r="21" spans="1:19" ht="12.75" outlineLevel="2">
      <c r="A21" s="88" t="s">
        <v>865</v>
      </c>
      <c r="B21" s="88" t="s">
        <v>861</v>
      </c>
      <c r="D21" s="88" t="s">
        <v>866</v>
      </c>
      <c r="E21" s="88" t="s">
        <v>374</v>
      </c>
      <c r="F21" s="88" t="s">
        <v>867</v>
      </c>
      <c r="G21" s="88" t="s">
        <v>22</v>
      </c>
      <c r="H21" s="88" t="s">
        <v>23</v>
      </c>
      <c r="I21" s="90"/>
      <c r="J21" s="89"/>
      <c r="L21" s="89"/>
      <c r="M21" s="89"/>
      <c r="N21" s="1"/>
      <c r="O21" s="89"/>
      <c r="P21" s="89">
        <v>180</v>
      </c>
      <c r="Q21" s="1"/>
      <c r="R21" s="89"/>
      <c r="S21" s="89">
        <f t="shared" si="2"/>
        <v>180</v>
      </c>
    </row>
    <row r="22" spans="1:19" ht="12.75" outlineLevel="2">
      <c r="A22" s="88" t="s">
        <v>865</v>
      </c>
      <c r="B22" s="88" t="s">
        <v>861</v>
      </c>
      <c r="D22" s="88" t="s">
        <v>866</v>
      </c>
      <c r="E22" s="88" t="s">
        <v>374</v>
      </c>
      <c r="F22" s="88" t="s">
        <v>867</v>
      </c>
      <c r="G22" s="88" t="s">
        <v>22</v>
      </c>
      <c r="H22" s="88" t="s">
        <v>62</v>
      </c>
      <c r="I22" s="2"/>
      <c r="J22" s="89"/>
      <c r="K22" s="1"/>
      <c r="L22" s="89"/>
      <c r="M22" s="89"/>
      <c r="N22" s="1">
        <v>1.125</v>
      </c>
      <c r="O22" s="89">
        <f>+$O$1*N22</f>
        <v>81</v>
      </c>
      <c r="P22" s="89"/>
      <c r="Q22" s="1"/>
      <c r="R22" s="89"/>
      <c r="S22" s="89">
        <f t="shared" si="2"/>
        <v>81</v>
      </c>
    </row>
    <row r="23" spans="1:20" ht="12.75" outlineLevel="2">
      <c r="A23" s="88" t="s">
        <v>865</v>
      </c>
      <c r="B23" s="88" t="s">
        <v>861</v>
      </c>
      <c r="D23" s="88" t="s">
        <v>866</v>
      </c>
      <c r="E23" s="88" t="s">
        <v>374</v>
      </c>
      <c r="F23" s="88" t="s">
        <v>867</v>
      </c>
      <c r="G23" s="88" t="s">
        <v>22</v>
      </c>
      <c r="H23" s="88" t="s">
        <v>24</v>
      </c>
      <c r="I23" s="2"/>
      <c r="J23" s="89"/>
      <c r="K23" s="1"/>
      <c r="L23" s="89"/>
      <c r="M23" s="89"/>
      <c r="N23" s="1"/>
      <c r="O23" s="89"/>
      <c r="P23" s="89"/>
      <c r="Q23" s="1">
        <v>1</v>
      </c>
      <c r="R23" s="89">
        <f>+$R$1*Q23</f>
        <v>3135</v>
      </c>
      <c r="S23" s="89">
        <f t="shared" si="2"/>
        <v>3135</v>
      </c>
      <c r="T23" s="88" t="s">
        <v>868</v>
      </c>
    </row>
    <row r="24" spans="1:19" ht="12.75" outlineLevel="1">
      <c r="A24" s="114" t="s">
        <v>1064</v>
      </c>
      <c r="B24" s="115"/>
      <c r="C24" s="115"/>
      <c r="D24" s="115"/>
      <c r="E24" s="115"/>
      <c r="F24" s="115"/>
      <c r="G24" s="115"/>
      <c r="H24" s="115"/>
      <c r="I24" s="116">
        <f>SUBTOTAL(9,I14:I23)</f>
        <v>2331</v>
      </c>
      <c r="J24" s="104">
        <f>SUBTOTAL(9,J14:J23)</f>
        <v>1638.9720000000002</v>
      </c>
      <c r="K24" s="103"/>
      <c r="L24" s="104">
        <f aca="true" t="shared" si="3" ref="L24:S24">SUBTOTAL(9,L14:L23)</f>
        <v>195.9</v>
      </c>
      <c r="M24" s="104">
        <f t="shared" si="3"/>
        <v>0</v>
      </c>
      <c r="N24" s="103">
        <f t="shared" si="3"/>
        <v>1.125</v>
      </c>
      <c r="O24" s="104">
        <f t="shared" si="3"/>
        <v>81</v>
      </c>
      <c r="P24" s="104">
        <f t="shared" si="3"/>
        <v>180</v>
      </c>
      <c r="Q24" s="103">
        <f t="shared" si="3"/>
        <v>1</v>
      </c>
      <c r="R24" s="104">
        <f t="shared" si="3"/>
        <v>3135</v>
      </c>
      <c r="S24" s="104">
        <f t="shared" si="3"/>
        <v>5230.872</v>
      </c>
    </row>
    <row r="25" spans="1:20" ht="12.75" outlineLevel="2">
      <c r="A25" s="88" t="s">
        <v>869</v>
      </c>
      <c r="B25" s="88" t="s">
        <v>861</v>
      </c>
      <c r="D25" s="88" t="s">
        <v>866</v>
      </c>
      <c r="E25" s="88" t="s">
        <v>374</v>
      </c>
      <c r="F25" s="88" t="s">
        <v>867</v>
      </c>
      <c r="G25" s="88" t="s">
        <v>22</v>
      </c>
      <c r="H25" s="88" t="s">
        <v>24</v>
      </c>
      <c r="I25" s="2"/>
      <c r="J25" s="89"/>
      <c r="K25" s="1"/>
      <c r="L25" s="89"/>
      <c r="M25" s="89"/>
      <c r="N25" s="1"/>
      <c r="O25" s="89"/>
      <c r="P25" s="89"/>
      <c r="Q25" s="1">
        <v>0.2858</v>
      </c>
      <c r="R25" s="89">
        <f>+$R$1*Q25</f>
        <v>895.983</v>
      </c>
      <c r="S25" s="89">
        <f>+R25+P25+O25+M25+L25+J25</f>
        <v>895.983</v>
      </c>
      <c r="T25" s="88" t="s">
        <v>277</v>
      </c>
    </row>
    <row r="26" spans="1:19" ht="12.75" outlineLevel="1">
      <c r="A26" s="114" t="s">
        <v>1065</v>
      </c>
      <c r="B26" s="115"/>
      <c r="C26" s="115"/>
      <c r="D26" s="115"/>
      <c r="E26" s="115"/>
      <c r="F26" s="115"/>
      <c r="G26" s="115"/>
      <c r="H26" s="115"/>
      <c r="I26" s="116">
        <f>SUBTOTAL(9,I25:I25)</f>
        <v>0</v>
      </c>
      <c r="J26" s="104">
        <f>SUBTOTAL(9,J25:J25)</f>
        <v>0</v>
      </c>
      <c r="K26" s="103"/>
      <c r="L26" s="104">
        <f aca="true" t="shared" si="4" ref="L26:S26">SUBTOTAL(9,L25:L25)</f>
        <v>0</v>
      </c>
      <c r="M26" s="104">
        <f t="shared" si="4"/>
        <v>0</v>
      </c>
      <c r="N26" s="103">
        <f t="shared" si="4"/>
        <v>0</v>
      </c>
      <c r="O26" s="104">
        <f t="shared" si="4"/>
        <v>0</v>
      </c>
      <c r="P26" s="104">
        <f t="shared" si="4"/>
        <v>0</v>
      </c>
      <c r="Q26" s="103">
        <f t="shared" si="4"/>
        <v>0.2858</v>
      </c>
      <c r="R26" s="104">
        <f t="shared" si="4"/>
        <v>895.983</v>
      </c>
      <c r="S26" s="104">
        <f t="shared" si="4"/>
        <v>895.983</v>
      </c>
    </row>
    <row r="27" spans="1:20" ht="12.75" outlineLevel="2">
      <c r="A27" s="88" t="s">
        <v>862</v>
      </c>
      <c r="B27" s="88" t="s">
        <v>861</v>
      </c>
      <c r="D27" s="88" t="s">
        <v>863</v>
      </c>
      <c r="E27" s="88" t="s">
        <v>42</v>
      </c>
      <c r="F27" s="88" t="s">
        <v>864</v>
      </c>
      <c r="G27" s="88" t="s">
        <v>22</v>
      </c>
      <c r="H27" s="88" t="s">
        <v>24</v>
      </c>
      <c r="I27" s="2"/>
      <c r="J27" s="89"/>
      <c r="K27" s="1"/>
      <c r="L27" s="89"/>
      <c r="M27" s="89"/>
      <c r="N27" s="1"/>
      <c r="O27" s="89"/>
      <c r="P27" s="89"/>
      <c r="Q27" s="1">
        <v>0.1</v>
      </c>
      <c r="R27" s="89">
        <f>+$R$1*Q27</f>
        <v>313.5</v>
      </c>
      <c r="S27" s="89">
        <f>+R27+P27+O27+M27+L27+J27</f>
        <v>313.5</v>
      </c>
      <c r="T27" s="88" t="s">
        <v>125</v>
      </c>
    </row>
    <row r="28" spans="1:19" ht="12.75" outlineLevel="1">
      <c r="A28" s="114" t="s">
        <v>1063</v>
      </c>
      <c r="B28" s="115"/>
      <c r="C28" s="115"/>
      <c r="D28" s="115"/>
      <c r="E28" s="115"/>
      <c r="F28" s="115"/>
      <c r="G28" s="115"/>
      <c r="H28" s="115"/>
      <c r="I28" s="116">
        <f>SUBTOTAL(9,I27:I27)</f>
        <v>0</v>
      </c>
      <c r="J28" s="104">
        <f>SUBTOTAL(9,J27:J27)</f>
        <v>0</v>
      </c>
      <c r="K28" s="103"/>
      <c r="L28" s="104">
        <f aca="true" t="shared" si="5" ref="L28:S28">SUBTOTAL(9,L27:L27)</f>
        <v>0</v>
      </c>
      <c r="M28" s="104">
        <f t="shared" si="5"/>
        <v>0</v>
      </c>
      <c r="N28" s="103">
        <f t="shared" si="5"/>
        <v>0</v>
      </c>
      <c r="O28" s="104">
        <f t="shared" si="5"/>
        <v>0</v>
      </c>
      <c r="P28" s="104">
        <f t="shared" si="5"/>
        <v>0</v>
      </c>
      <c r="Q28" s="103">
        <f t="shared" si="5"/>
        <v>0.1</v>
      </c>
      <c r="R28" s="104">
        <f t="shared" si="5"/>
        <v>313.5</v>
      </c>
      <c r="S28" s="104">
        <f t="shared" si="5"/>
        <v>313.5</v>
      </c>
    </row>
    <row r="29" spans="1:19" ht="12.75" outlineLevel="2">
      <c r="A29" s="88" t="s">
        <v>918</v>
      </c>
      <c r="B29" s="88" t="s">
        <v>873</v>
      </c>
      <c r="D29" s="88" t="s">
        <v>919</v>
      </c>
      <c r="E29" s="88" t="s">
        <v>123</v>
      </c>
      <c r="F29" s="88" t="s">
        <v>920</v>
      </c>
      <c r="G29" s="88" t="s">
        <v>8</v>
      </c>
      <c r="H29" s="88" t="s">
        <v>18</v>
      </c>
      <c r="I29" s="2">
        <v>37</v>
      </c>
      <c r="J29" s="89">
        <v>26.16</v>
      </c>
      <c r="K29" s="1">
        <v>0.06</v>
      </c>
      <c r="L29" s="89">
        <v>2.22</v>
      </c>
      <c r="M29" s="89"/>
      <c r="N29" s="1"/>
      <c r="O29" s="89"/>
      <c r="P29" s="89"/>
      <c r="Q29" s="1"/>
      <c r="R29" s="89"/>
      <c r="S29" s="89">
        <f>+R29+P29+O29+M29+L29+J29</f>
        <v>28.38</v>
      </c>
    </row>
    <row r="30" spans="1:19" ht="12.75" outlineLevel="2">
      <c r="A30" s="88" t="s">
        <v>918</v>
      </c>
      <c r="B30" s="88" t="s">
        <v>873</v>
      </c>
      <c r="D30" s="88" t="s">
        <v>919</v>
      </c>
      <c r="E30" s="88" t="s">
        <v>123</v>
      </c>
      <c r="F30" s="88" t="s">
        <v>920</v>
      </c>
      <c r="G30" s="88" t="s">
        <v>8</v>
      </c>
      <c r="H30" s="88" t="s">
        <v>19</v>
      </c>
      <c r="I30" s="2">
        <v>1</v>
      </c>
      <c r="J30" s="89">
        <v>0.87</v>
      </c>
      <c r="K30" s="1">
        <v>0.06</v>
      </c>
      <c r="L30" s="89">
        <v>0.06</v>
      </c>
      <c r="M30" s="89"/>
      <c r="N30" s="1"/>
      <c r="O30" s="89"/>
      <c r="P30" s="89"/>
      <c r="Q30" s="1"/>
      <c r="R30" s="89"/>
      <c r="S30" s="89">
        <f>+R30+P30+O30+M30+L30+J30</f>
        <v>0.9299999999999999</v>
      </c>
    </row>
    <row r="31" spans="1:19" ht="12.75" outlineLevel="2">
      <c r="A31" s="88" t="s">
        <v>918</v>
      </c>
      <c r="B31" s="88" t="s">
        <v>873</v>
      </c>
      <c r="D31" s="88" t="s">
        <v>919</v>
      </c>
      <c r="E31" s="88" t="s">
        <v>123</v>
      </c>
      <c r="F31" s="88" t="s">
        <v>920</v>
      </c>
      <c r="G31" s="88" t="s">
        <v>8</v>
      </c>
      <c r="H31" s="88" t="s">
        <v>21</v>
      </c>
      <c r="I31" s="2">
        <v>1</v>
      </c>
      <c r="J31" s="89">
        <v>0.293</v>
      </c>
      <c r="K31" s="1">
        <v>0.1</v>
      </c>
      <c r="L31" s="89">
        <v>0.1</v>
      </c>
      <c r="M31" s="89"/>
      <c r="N31" s="1"/>
      <c r="O31" s="89"/>
      <c r="P31" s="89"/>
      <c r="Q31" s="1"/>
      <c r="R31" s="89"/>
      <c r="S31" s="89">
        <f>+R31+P31+O31+M31+L31+J31</f>
        <v>0.393</v>
      </c>
    </row>
    <row r="32" spans="1:19" ht="12.75" outlineLevel="2">
      <c r="A32" s="88" t="s">
        <v>918</v>
      </c>
      <c r="B32" s="88" t="s">
        <v>873</v>
      </c>
      <c r="D32" s="88" t="s">
        <v>919</v>
      </c>
      <c r="E32" s="88" t="s">
        <v>123</v>
      </c>
      <c r="F32" s="88" t="s">
        <v>920</v>
      </c>
      <c r="G32" s="88" t="s">
        <v>22</v>
      </c>
      <c r="H32" s="88" t="s">
        <v>23</v>
      </c>
      <c r="I32" s="90"/>
      <c r="J32" s="89"/>
      <c r="L32" s="89"/>
      <c r="M32" s="89"/>
      <c r="N32" s="1"/>
      <c r="O32" s="89"/>
      <c r="P32" s="89">
        <v>60</v>
      </c>
      <c r="Q32" s="1"/>
      <c r="R32" s="89"/>
      <c r="S32" s="89">
        <f>+R32+P32+O32+M32+L32+J32</f>
        <v>60</v>
      </c>
    </row>
    <row r="33" spans="1:20" ht="12.75" outlineLevel="2">
      <c r="A33" s="88" t="s">
        <v>918</v>
      </c>
      <c r="B33" s="88" t="s">
        <v>873</v>
      </c>
      <c r="D33" s="88" t="s">
        <v>919</v>
      </c>
      <c r="E33" s="88" t="s">
        <v>123</v>
      </c>
      <c r="F33" s="88" t="s">
        <v>920</v>
      </c>
      <c r="G33" s="88" t="s">
        <v>22</v>
      </c>
      <c r="H33" s="88" t="s">
        <v>24</v>
      </c>
      <c r="I33" s="2"/>
      <c r="J33" s="89"/>
      <c r="K33" s="1"/>
      <c r="L33" s="89"/>
      <c r="M33" s="89"/>
      <c r="N33" s="1"/>
      <c r="O33" s="89"/>
      <c r="P33" s="89"/>
      <c r="Q33" s="1">
        <v>0.0354</v>
      </c>
      <c r="R33" s="89">
        <f>+$R$1*Q33</f>
        <v>110.979</v>
      </c>
      <c r="S33" s="89">
        <f>+R33+P33+O33+M33+L33+J33</f>
        <v>110.979</v>
      </c>
      <c r="T33" s="88" t="s">
        <v>277</v>
      </c>
    </row>
    <row r="34" spans="1:19" ht="12.75" outlineLevel="1">
      <c r="A34" s="114" t="s">
        <v>1070</v>
      </c>
      <c r="B34" s="115"/>
      <c r="C34" s="115"/>
      <c r="D34" s="115"/>
      <c r="E34" s="115"/>
      <c r="F34" s="115"/>
      <c r="G34" s="115"/>
      <c r="H34" s="115"/>
      <c r="I34" s="116">
        <f>SUBTOTAL(9,I29:I33)</f>
        <v>39</v>
      </c>
      <c r="J34" s="104">
        <f>SUBTOTAL(9,J29:J33)</f>
        <v>27.323</v>
      </c>
      <c r="K34" s="103"/>
      <c r="L34" s="104">
        <f aca="true" t="shared" si="6" ref="L34:S34">SUBTOTAL(9,L29:L33)</f>
        <v>2.3800000000000003</v>
      </c>
      <c r="M34" s="104">
        <f t="shared" si="6"/>
        <v>0</v>
      </c>
      <c r="N34" s="103">
        <f t="shared" si="6"/>
        <v>0</v>
      </c>
      <c r="O34" s="104">
        <f t="shared" si="6"/>
        <v>0</v>
      </c>
      <c r="P34" s="104">
        <f t="shared" si="6"/>
        <v>60</v>
      </c>
      <c r="Q34" s="103">
        <f t="shared" si="6"/>
        <v>0.0354</v>
      </c>
      <c r="R34" s="104">
        <f t="shared" si="6"/>
        <v>110.979</v>
      </c>
      <c r="S34" s="104">
        <f t="shared" si="6"/>
        <v>200.68200000000002</v>
      </c>
    </row>
    <row r="35" spans="1:19" ht="12.75" outlineLevel="2">
      <c r="A35" s="88" t="s">
        <v>907</v>
      </c>
      <c r="B35" s="88" t="s">
        <v>873</v>
      </c>
      <c r="D35" s="88" t="s">
        <v>908</v>
      </c>
      <c r="E35" s="88" t="s">
        <v>909</v>
      </c>
      <c r="F35" s="88" t="s">
        <v>910</v>
      </c>
      <c r="G35" s="88" t="s">
        <v>8</v>
      </c>
      <c r="H35" s="88" t="s">
        <v>9</v>
      </c>
      <c r="I35" s="2">
        <v>1</v>
      </c>
      <c r="J35" s="89">
        <v>4.88</v>
      </c>
      <c r="K35" s="1"/>
      <c r="L35" s="89">
        <v>0</v>
      </c>
      <c r="M35" s="89"/>
      <c r="N35" s="1"/>
      <c r="O35" s="89"/>
      <c r="P35" s="89"/>
      <c r="R35" s="89"/>
      <c r="S35" s="89">
        <f>+R35+P35+O35+M35+L35+J35</f>
        <v>4.88</v>
      </c>
    </row>
    <row r="36" spans="1:19" ht="12.75" outlineLevel="1">
      <c r="A36" s="114" t="s">
        <v>1286</v>
      </c>
      <c r="B36" s="115"/>
      <c r="C36" s="115"/>
      <c r="D36" s="115"/>
      <c r="E36" s="115"/>
      <c r="F36" s="115"/>
      <c r="G36" s="115"/>
      <c r="H36" s="115"/>
      <c r="I36" s="116">
        <f>SUBTOTAL(9,I35:I35)</f>
        <v>1</v>
      </c>
      <c r="J36" s="104">
        <f>SUBTOTAL(9,J35:J35)</f>
        <v>4.88</v>
      </c>
      <c r="K36" s="103"/>
      <c r="L36" s="104">
        <f aca="true" t="shared" si="7" ref="L36:S36">SUBTOTAL(9,L35:L35)</f>
        <v>0</v>
      </c>
      <c r="M36" s="104">
        <f t="shared" si="7"/>
        <v>0</v>
      </c>
      <c r="N36" s="103">
        <f t="shared" si="7"/>
        <v>0</v>
      </c>
      <c r="O36" s="104">
        <f t="shared" si="7"/>
        <v>0</v>
      </c>
      <c r="P36" s="104">
        <f t="shared" si="7"/>
        <v>0</v>
      </c>
      <c r="Q36" s="103">
        <f t="shared" si="7"/>
        <v>0</v>
      </c>
      <c r="R36" s="104">
        <f t="shared" si="7"/>
        <v>0</v>
      </c>
      <c r="S36" s="104">
        <f t="shared" si="7"/>
        <v>4.88</v>
      </c>
    </row>
    <row r="37" spans="1:19" ht="12.75" outlineLevel="2">
      <c r="A37" s="88" t="s">
        <v>900</v>
      </c>
      <c r="B37" s="88" t="s">
        <v>873</v>
      </c>
      <c r="C37" s="88" t="s">
        <v>875</v>
      </c>
      <c r="D37" s="88" t="s">
        <v>901</v>
      </c>
      <c r="E37" s="88" t="s">
        <v>42</v>
      </c>
      <c r="F37" s="88" t="s">
        <v>902</v>
      </c>
      <c r="G37" s="88" t="s">
        <v>8</v>
      </c>
      <c r="H37" s="88" t="s">
        <v>19</v>
      </c>
      <c r="I37" s="2">
        <v>0</v>
      </c>
      <c r="J37" s="89">
        <v>0</v>
      </c>
      <c r="K37" s="1">
        <v>0.06</v>
      </c>
      <c r="L37" s="89">
        <v>0</v>
      </c>
      <c r="M37" s="89"/>
      <c r="N37" s="1"/>
      <c r="O37" s="89"/>
      <c r="P37" s="89"/>
      <c r="Q37" s="1"/>
      <c r="R37" s="89"/>
      <c r="S37" s="89">
        <f>+R37+P37+O37+M37+L37+J37</f>
        <v>0</v>
      </c>
    </row>
    <row r="38" spans="1:19" ht="12.75" outlineLevel="2">
      <c r="A38" s="88" t="s">
        <v>900</v>
      </c>
      <c r="B38" s="88" t="s">
        <v>873</v>
      </c>
      <c r="C38" s="88" t="s">
        <v>875</v>
      </c>
      <c r="D38" s="88" t="s">
        <v>901</v>
      </c>
      <c r="E38" s="88" t="s">
        <v>42</v>
      </c>
      <c r="F38" s="88" t="s">
        <v>902</v>
      </c>
      <c r="G38" s="88" t="s">
        <v>22</v>
      </c>
      <c r="H38" s="88" t="s">
        <v>23</v>
      </c>
      <c r="I38" s="90"/>
      <c r="J38" s="89"/>
      <c r="L38" s="89"/>
      <c r="M38" s="89"/>
      <c r="N38" s="1"/>
      <c r="O38" s="89"/>
      <c r="P38" s="89">
        <v>0</v>
      </c>
      <c r="Q38" s="1"/>
      <c r="R38" s="89"/>
      <c r="S38" s="89">
        <f>+R38+P38+O38+M38+L38+J38</f>
        <v>0</v>
      </c>
    </row>
    <row r="39" spans="1:20" ht="12.75" outlineLevel="2">
      <c r="A39" s="88" t="s">
        <v>900</v>
      </c>
      <c r="B39" s="88" t="s">
        <v>873</v>
      </c>
      <c r="C39" s="88" t="s">
        <v>875</v>
      </c>
      <c r="D39" s="88" t="s">
        <v>901</v>
      </c>
      <c r="E39" s="88" t="s">
        <v>42</v>
      </c>
      <c r="F39" s="88" t="s">
        <v>902</v>
      </c>
      <c r="G39" s="88" t="s">
        <v>22</v>
      </c>
      <c r="H39" s="88" t="s">
        <v>24</v>
      </c>
      <c r="I39" s="2"/>
      <c r="J39" s="89"/>
      <c r="K39" s="1"/>
      <c r="L39" s="89"/>
      <c r="M39" s="89"/>
      <c r="N39" s="1"/>
      <c r="O39" s="89"/>
      <c r="P39" s="89"/>
      <c r="Q39" s="1">
        <v>0.0354</v>
      </c>
      <c r="R39" s="89">
        <f>+$R$1*Q39</f>
        <v>110.979</v>
      </c>
      <c r="S39" s="89">
        <f>+R39+P39+O39+M39+L39+J39</f>
        <v>110.979</v>
      </c>
      <c r="T39" s="88" t="s">
        <v>277</v>
      </c>
    </row>
    <row r="40" spans="1:19" ht="12.75" outlineLevel="1">
      <c r="A40" s="114" t="s">
        <v>1060</v>
      </c>
      <c r="B40" s="115"/>
      <c r="C40" s="115"/>
      <c r="D40" s="115"/>
      <c r="E40" s="115"/>
      <c r="F40" s="115"/>
      <c r="G40" s="115"/>
      <c r="H40" s="115"/>
      <c r="I40" s="116">
        <f>SUBTOTAL(9,I37:I39)</f>
        <v>0</v>
      </c>
      <c r="J40" s="104">
        <f>SUBTOTAL(9,J37:J39)</f>
        <v>0</v>
      </c>
      <c r="K40" s="103"/>
      <c r="L40" s="104">
        <f aca="true" t="shared" si="8" ref="L40:S40">SUBTOTAL(9,L37:L39)</f>
        <v>0</v>
      </c>
      <c r="M40" s="104">
        <f t="shared" si="8"/>
        <v>0</v>
      </c>
      <c r="N40" s="103">
        <f t="shared" si="8"/>
        <v>0</v>
      </c>
      <c r="O40" s="104">
        <f t="shared" si="8"/>
        <v>0</v>
      </c>
      <c r="P40" s="104">
        <f t="shared" si="8"/>
        <v>0</v>
      </c>
      <c r="Q40" s="103">
        <f t="shared" si="8"/>
        <v>0.0354</v>
      </c>
      <c r="R40" s="104">
        <f t="shared" si="8"/>
        <v>110.979</v>
      </c>
      <c r="S40" s="104">
        <f t="shared" si="8"/>
        <v>110.979</v>
      </c>
    </row>
    <row r="41" spans="1:19" ht="12.75" outlineLevel="2">
      <c r="A41" s="88" t="s">
        <v>903</v>
      </c>
      <c r="B41" s="88" t="s">
        <v>873</v>
      </c>
      <c r="C41" s="88" t="s">
        <v>875</v>
      </c>
      <c r="D41" s="88" t="s">
        <v>901</v>
      </c>
      <c r="E41" s="88" t="s">
        <v>42</v>
      </c>
      <c r="F41" s="88" t="s">
        <v>902</v>
      </c>
      <c r="G41" s="88" t="s">
        <v>8</v>
      </c>
      <c r="H41" s="88" t="s">
        <v>28</v>
      </c>
      <c r="I41" s="2">
        <v>2</v>
      </c>
      <c r="J41" s="89">
        <v>4.32</v>
      </c>
      <c r="K41" s="1">
        <v>0.06</v>
      </c>
      <c r="L41" s="89">
        <v>0.12</v>
      </c>
      <c r="M41" s="89"/>
      <c r="N41" s="1"/>
      <c r="O41" s="89"/>
      <c r="P41" s="89"/>
      <c r="Q41" s="1"/>
      <c r="R41" s="89"/>
      <c r="S41" s="89">
        <f aca="true" t="shared" si="9" ref="S41:S49">+R41+P41+O41+M41+L41+J41</f>
        <v>4.44</v>
      </c>
    </row>
    <row r="42" spans="1:19" ht="12.75" outlineLevel="2">
      <c r="A42" s="88" t="s">
        <v>903</v>
      </c>
      <c r="B42" s="88" t="s">
        <v>873</v>
      </c>
      <c r="C42" s="88" t="s">
        <v>875</v>
      </c>
      <c r="D42" s="88" t="s">
        <v>901</v>
      </c>
      <c r="E42" s="88" t="s">
        <v>42</v>
      </c>
      <c r="F42" s="88" t="s">
        <v>902</v>
      </c>
      <c r="G42" s="88" t="s">
        <v>8</v>
      </c>
      <c r="H42" s="88" t="s">
        <v>16</v>
      </c>
      <c r="I42" s="2">
        <v>1</v>
      </c>
      <c r="J42" s="89">
        <v>0.41</v>
      </c>
      <c r="K42" s="1">
        <v>0.06</v>
      </c>
      <c r="L42" s="89">
        <v>0.06</v>
      </c>
      <c r="M42" s="89"/>
      <c r="N42" s="1"/>
      <c r="O42" s="89"/>
      <c r="P42" s="89"/>
      <c r="Q42" s="1"/>
      <c r="R42" s="89"/>
      <c r="S42" s="89">
        <f t="shared" si="9"/>
        <v>0.47</v>
      </c>
    </row>
    <row r="43" spans="1:19" ht="12.75" outlineLevel="2">
      <c r="A43" s="88" t="s">
        <v>903</v>
      </c>
      <c r="B43" s="88" t="s">
        <v>873</v>
      </c>
      <c r="C43" s="88" t="s">
        <v>875</v>
      </c>
      <c r="D43" s="88" t="s">
        <v>901</v>
      </c>
      <c r="E43" s="88" t="s">
        <v>42</v>
      </c>
      <c r="F43" s="88" t="s">
        <v>902</v>
      </c>
      <c r="G43" s="88" t="s">
        <v>8</v>
      </c>
      <c r="H43" s="88" t="s">
        <v>18</v>
      </c>
      <c r="I43" s="2">
        <v>149</v>
      </c>
      <c r="J43" s="89">
        <v>338.778</v>
      </c>
      <c r="K43" s="1">
        <v>0.06</v>
      </c>
      <c r="L43" s="89">
        <v>8.94</v>
      </c>
      <c r="M43" s="89"/>
      <c r="N43" s="1"/>
      <c r="O43" s="89"/>
      <c r="P43" s="89"/>
      <c r="Q43" s="1"/>
      <c r="R43" s="89"/>
      <c r="S43" s="89">
        <f t="shared" si="9"/>
        <v>347.718</v>
      </c>
    </row>
    <row r="44" spans="1:19" ht="12.75" outlineLevel="2">
      <c r="A44" s="88" t="s">
        <v>903</v>
      </c>
      <c r="B44" s="88" t="s">
        <v>873</v>
      </c>
      <c r="C44" s="88" t="s">
        <v>875</v>
      </c>
      <c r="D44" s="88" t="s">
        <v>901</v>
      </c>
      <c r="E44" s="88" t="s">
        <v>42</v>
      </c>
      <c r="F44" s="88" t="s">
        <v>902</v>
      </c>
      <c r="G44" s="88" t="s">
        <v>8</v>
      </c>
      <c r="H44" s="88" t="s">
        <v>19</v>
      </c>
      <c r="I44" s="2">
        <v>163</v>
      </c>
      <c r="J44" s="89">
        <v>208.94</v>
      </c>
      <c r="K44" s="1">
        <v>0.06</v>
      </c>
      <c r="L44" s="89">
        <v>9.78</v>
      </c>
      <c r="M44" s="89"/>
      <c r="N44" s="1"/>
      <c r="O44" s="89"/>
      <c r="P44" s="89"/>
      <c r="Q44" s="1"/>
      <c r="R44" s="89"/>
      <c r="S44" s="89">
        <f t="shared" si="9"/>
        <v>218.72</v>
      </c>
    </row>
    <row r="45" spans="1:19" ht="12.75" outlineLevel="2">
      <c r="A45" s="88" t="s">
        <v>903</v>
      </c>
      <c r="B45" s="88" t="s">
        <v>873</v>
      </c>
      <c r="C45" s="88" t="s">
        <v>875</v>
      </c>
      <c r="D45" s="88" t="s">
        <v>901</v>
      </c>
      <c r="E45" s="88" t="s">
        <v>42</v>
      </c>
      <c r="F45" s="88" t="s">
        <v>902</v>
      </c>
      <c r="G45" s="88" t="s">
        <v>8</v>
      </c>
      <c r="H45" s="88" t="s">
        <v>31</v>
      </c>
      <c r="I45" s="2">
        <v>70</v>
      </c>
      <c r="J45" s="89">
        <v>20.607</v>
      </c>
      <c r="K45" s="1">
        <v>0.1</v>
      </c>
      <c r="L45" s="89">
        <v>7</v>
      </c>
      <c r="M45" s="89"/>
      <c r="N45" s="1"/>
      <c r="O45" s="89"/>
      <c r="P45" s="89"/>
      <c r="Q45" s="1"/>
      <c r="R45" s="89"/>
      <c r="S45" s="89">
        <f t="shared" si="9"/>
        <v>27.607</v>
      </c>
    </row>
    <row r="46" spans="1:19" ht="12.75" outlineLevel="2">
      <c r="A46" s="88" t="s">
        <v>903</v>
      </c>
      <c r="B46" s="88" t="s">
        <v>873</v>
      </c>
      <c r="C46" s="88" t="s">
        <v>875</v>
      </c>
      <c r="D46" s="88" t="s">
        <v>901</v>
      </c>
      <c r="E46" s="88" t="s">
        <v>42</v>
      </c>
      <c r="F46" s="88" t="s">
        <v>902</v>
      </c>
      <c r="G46" s="88" t="s">
        <v>8</v>
      </c>
      <c r="H46" s="88" t="s">
        <v>21</v>
      </c>
      <c r="I46" s="2">
        <v>72</v>
      </c>
      <c r="J46" s="89">
        <v>21.096</v>
      </c>
      <c r="K46" s="1">
        <v>0.1</v>
      </c>
      <c r="L46" s="89">
        <v>7.2</v>
      </c>
      <c r="M46" s="89"/>
      <c r="N46" s="1"/>
      <c r="O46" s="89"/>
      <c r="P46" s="89"/>
      <c r="Q46" s="1"/>
      <c r="R46" s="89"/>
      <c r="S46" s="89">
        <f t="shared" si="9"/>
        <v>28.296</v>
      </c>
    </row>
    <row r="47" spans="1:19" ht="12.75" outlineLevel="2">
      <c r="A47" s="88" t="s">
        <v>903</v>
      </c>
      <c r="B47" s="88" t="s">
        <v>873</v>
      </c>
      <c r="C47" s="88" t="s">
        <v>875</v>
      </c>
      <c r="D47" s="88" t="s">
        <v>901</v>
      </c>
      <c r="E47" s="88" t="s">
        <v>42</v>
      </c>
      <c r="F47" s="88" t="s">
        <v>902</v>
      </c>
      <c r="G47" s="88" t="s">
        <v>22</v>
      </c>
      <c r="H47" s="88" t="s">
        <v>23</v>
      </c>
      <c r="I47" s="90"/>
      <c r="J47" s="89"/>
      <c r="L47" s="89"/>
      <c r="M47" s="89"/>
      <c r="N47" s="1"/>
      <c r="O47" s="89"/>
      <c r="P47" s="89">
        <v>165</v>
      </c>
      <c r="Q47" s="1"/>
      <c r="R47" s="89"/>
      <c r="S47" s="89">
        <f t="shared" si="9"/>
        <v>165</v>
      </c>
    </row>
    <row r="48" spans="1:19" ht="12.75" outlineLevel="2">
      <c r="A48" s="88" t="s">
        <v>903</v>
      </c>
      <c r="B48" s="88" t="s">
        <v>873</v>
      </c>
      <c r="C48" s="88" t="s">
        <v>875</v>
      </c>
      <c r="D48" s="88" t="s">
        <v>901</v>
      </c>
      <c r="E48" s="88" t="s">
        <v>42</v>
      </c>
      <c r="F48" s="88" t="s">
        <v>902</v>
      </c>
      <c r="G48" s="88" t="s">
        <v>22</v>
      </c>
      <c r="H48" s="88" t="s">
        <v>62</v>
      </c>
      <c r="I48" s="2"/>
      <c r="J48" s="89"/>
      <c r="K48" s="1"/>
      <c r="L48" s="89"/>
      <c r="M48" s="89"/>
      <c r="N48" s="1">
        <v>1.5</v>
      </c>
      <c r="O48" s="89">
        <f>+$O$1*N48</f>
        <v>108</v>
      </c>
      <c r="P48" s="89"/>
      <c r="Q48" s="1"/>
      <c r="R48" s="89"/>
      <c r="S48" s="89">
        <f t="shared" si="9"/>
        <v>108</v>
      </c>
    </row>
    <row r="49" spans="1:20" ht="12.75" outlineLevel="2">
      <c r="A49" s="88" t="s">
        <v>903</v>
      </c>
      <c r="B49" s="88" t="s">
        <v>873</v>
      </c>
      <c r="C49" s="88" t="s">
        <v>875</v>
      </c>
      <c r="D49" s="88" t="s">
        <v>901</v>
      </c>
      <c r="E49" s="88" t="s">
        <v>42</v>
      </c>
      <c r="F49" s="88" t="s">
        <v>902</v>
      </c>
      <c r="G49" s="88" t="s">
        <v>22</v>
      </c>
      <c r="H49" s="88" t="s">
        <v>24</v>
      </c>
      <c r="I49" s="2"/>
      <c r="J49" s="89"/>
      <c r="K49" s="1"/>
      <c r="L49" s="89"/>
      <c r="M49" s="89"/>
      <c r="N49" s="1"/>
      <c r="O49" s="89"/>
      <c r="P49" s="89"/>
      <c r="Q49" s="1">
        <v>0.111</v>
      </c>
      <c r="R49" s="89">
        <f>+$R$1*Q49</f>
        <v>347.985</v>
      </c>
      <c r="S49" s="89">
        <f t="shared" si="9"/>
        <v>347.985</v>
      </c>
      <c r="T49" s="88" t="s">
        <v>879</v>
      </c>
    </row>
    <row r="50" spans="1:19" ht="12.75" outlineLevel="1">
      <c r="A50" s="114" t="s">
        <v>1061</v>
      </c>
      <c r="B50" s="115"/>
      <c r="C50" s="115"/>
      <c r="D50" s="115"/>
      <c r="E50" s="115"/>
      <c r="F50" s="115"/>
      <c r="G50" s="115"/>
      <c r="H50" s="115"/>
      <c r="I50" s="116">
        <f>SUBTOTAL(9,I41:I49)</f>
        <v>457</v>
      </c>
      <c r="J50" s="104">
        <f>SUBTOTAL(9,J41:J49)</f>
        <v>594.1510000000001</v>
      </c>
      <c r="K50" s="103"/>
      <c r="L50" s="104">
        <f aca="true" t="shared" si="10" ref="L50:S50">SUBTOTAL(9,L41:L49)</f>
        <v>33.1</v>
      </c>
      <c r="M50" s="104">
        <f t="shared" si="10"/>
        <v>0</v>
      </c>
      <c r="N50" s="103">
        <f t="shared" si="10"/>
        <v>1.5</v>
      </c>
      <c r="O50" s="104">
        <f t="shared" si="10"/>
        <v>108</v>
      </c>
      <c r="P50" s="104">
        <f t="shared" si="10"/>
        <v>165</v>
      </c>
      <c r="Q50" s="103">
        <f t="shared" si="10"/>
        <v>0.111</v>
      </c>
      <c r="R50" s="104">
        <f t="shared" si="10"/>
        <v>347.985</v>
      </c>
      <c r="S50" s="104">
        <f t="shared" si="10"/>
        <v>1248.236</v>
      </c>
    </row>
    <row r="51" spans="1:19" ht="12.75" outlineLevel="2">
      <c r="A51" s="88" t="s">
        <v>904</v>
      </c>
      <c r="B51" s="88" t="s">
        <v>873</v>
      </c>
      <c r="D51" s="88" t="s">
        <v>905</v>
      </c>
      <c r="E51" s="88" t="s">
        <v>42</v>
      </c>
      <c r="F51" s="88" t="s">
        <v>906</v>
      </c>
      <c r="G51" s="88" t="s">
        <v>8</v>
      </c>
      <c r="H51" s="88" t="s">
        <v>16</v>
      </c>
      <c r="I51" s="2">
        <v>34</v>
      </c>
      <c r="J51" s="89">
        <v>15.3</v>
      </c>
      <c r="K51" s="1">
        <v>0.06</v>
      </c>
      <c r="L51" s="89">
        <v>2.04</v>
      </c>
      <c r="M51" s="89"/>
      <c r="N51" s="1"/>
      <c r="O51" s="89"/>
      <c r="P51" s="89"/>
      <c r="Q51" s="1"/>
      <c r="R51" s="89"/>
      <c r="S51" s="89">
        <f>+R51+P51+O51+M51+L51+J51</f>
        <v>17.34</v>
      </c>
    </row>
    <row r="52" spans="1:19" ht="12.75" outlineLevel="2">
      <c r="A52" s="88" t="s">
        <v>904</v>
      </c>
      <c r="B52" s="88" t="s">
        <v>873</v>
      </c>
      <c r="D52" s="88" t="s">
        <v>905</v>
      </c>
      <c r="E52" s="88" t="s">
        <v>42</v>
      </c>
      <c r="F52" s="88" t="s">
        <v>906</v>
      </c>
      <c r="G52" s="88" t="s">
        <v>8</v>
      </c>
      <c r="H52" s="88" t="s">
        <v>19</v>
      </c>
      <c r="I52" s="2">
        <v>56</v>
      </c>
      <c r="J52" s="89">
        <v>57.08</v>
      </c>
      <c r="K52" s="1">
        <v>0.06</v>
      </c>
      <c r="L52" s="89">
        <v>3.36</v>
      </c>
      <c r="M52" s="89"/>
      <c r="N52" s="1"/>
      <c r="O52" s="89"/>
      <c r="P52" s="89"/>
      <c r="Q52" s="1"/>
      <c r="R52" s="89"/>
      <c r="S52" s="89">
        <f>+R52+P52+O52+M52+L52+J52</f>
        <v>60.44</v>
      </c>
    </row>
    <row r="53" spans="1:19" ht="12.75" outlineLevel="2">
      <c r="A53" s="88" t="s">
        <v>904</v>
      </c>
      <c r="B53" s="88" t="s">
        <v>873</v>
      </c>
      <c r="D53" s="88" t="s">
        <v>905</v>
      </c>
      <c r="E53" s="88" t="s">
        <v>42</v>
      </c>
      <c r="F53" s="88" t="s">
        <v>906</v>
      </c>
      <c r="G53" s="88" t="s">
        <v>8</v>
      </c>
      <c r="H53" s="88" t="s">
        <v>21</v>
      </c>
      <c r="I53" s="2">
        <v>79</v>
      </c>
      <c r="J53" s="89">
        <v>23.147</v>
      </c>
      <c r="K53" s="1">
        <v>0.1</v>
      </c>
      <c r="L53" s="89">
        <v>7.9</v>
      </c>
      <c r="M53" s="89"/>
      <c r="N53" s="1"/>
      <c r="O53" s="89"/>
      <c r="P53" s="89"/>
      <c r="Q53" s="1"/>
      <c r="R53" s="89"/>
      <c r="S53" s="89">
        <f>+R53+P53+O53+M53+L53+J53</f>
        <v>31.046999999999997</v>
      </c>
    </row>
    <row r="54" spans="1:19" ht="12.75" outlineLevel="2">
      <c r="A54" s="88" t="s">
        <v>904</v>
      </c>
      <c r="B54" s="88" t="s">
        <v>873</v>
      </c>
      <c r="D54" s="88" t="s">
        <v>905</v>
      </c>
      <c r="E54" s="88" t="s">
        <v>42</v>
      </c>
      <c r="F54" s="88" t="s">
        <v>906</v>
      </c>
      <c r="G54" s="88" t="s">
        <v>22</v>
      </c>
      <c r="H54" s="88" t="s">
        <v>23</v>
      </c>
      <c r="I54" s="90"/>
      <c r="J54" s="89"/>
      <c r="L54" s="89"/>
      <c r="M54" s="89"/>
      <c r="N54" s="1"/>
      <c r="O54" s="89"/>
      <c r="P54" s="89">
        <v>120</v>
      </c>
      <c r="Q54" s="1"/>
      <c r="R54" s="89"/>
      <c r="S54" s="89">
        <f>+R54+P54+O54+M54+L54+J54</f>
        <v>120</v>
      </c>
    </row>
    <row r="55" spans="1:20" ht="12.75" outlineLevel="2">
      <c r="A55" s="88" t="s">
        <v>904</v>
      </c>
      <c r="B55" s="88" t="s">
        <v>873</v>
      </c>
      <c r="D55" s="88" t="s">
        <v>905</v>
      </c>
      <c r="E55" s="88" t="s">
        <v>42</v>
      </c>
      <c r="F55" s="88" t="s">
        <v>906</v>
      </c>
      <c r="G55" s="88" t="s">
        <v>22</v>
      </c>
      <c r="H55" s="88" t="s">
        <v>24</v>
      </c>
      <c r="I55" s="2"/>
      <c r="J55" s="89"/>
      <c r="K55" s="1"/>
      <c r="L55" s="89"/>
      <c r="M55" s="89"/>
      <c r="N55" s="1"/>
      <c r="O55" s="89"/>
      <c r="P55" s="89"/>
      <c r="Q55" s="1">
        <v>0.111</v>
      </c>
      <c r="R55" s="89">
        <f>+$R$1*Q55</f>
        <v>347.985</v>
      </c>
      <c r="S55" s="89">
        <f>+R55+P55+O55+M55+L55+J55</f>
        <v>347.985</v>
      </c>
      <c r="T55" s="88" t="s">
        <v>879</v>
      </c>
    </row>
    <row r="56" spans="1:19" ht="12.75" outlineLevel="1">
      <c r="A56" s="114" t="s">
        <v>1062</v>
      </c>
      <c r="B56" s="115"/>
      <c r="C56" s="115"/>
      <c r="D56" s="115"/>
      <c r="E56" s="115"/>
      <c r="F56" s="115"/>
      <c r="G56" s="115"/>
      <c r="H56" s="115"/>
      <c r="I56" s="116">
        <f>SUBTOTAL(9,I51:I55)</f>
        <v>169</v>
      </c>
      <c r="J56" s="104">
        <f>SUBTOTAL(9,J51:J55)</f>
        <v>95.52699999999999</v>
      </c>
      <c r="K56" s="103"/>
      <c r="L56" s="104">
        <f aca="true" t="shared" si="11" ref="L56:S56">SUBTOTAL(9,L51:L55)</f>
        <v>13.3</v>
      </c>
      <c r="M56" s="104">
        <f t="shared" si="11"/>
        <v>0</v>
      </c>
      <c r="N56" s="103">
        <f t="shared" si="11"/>
        <v>0</v>
      </c>
      <c r="O56" s="104">
        <f t="shared" si="11"/>
        <v>0</v>
      </c>
      <c r="P56" s="104">
        <f t="shared" si="11"/>
        <v>120</v>
      </c>
      <c r="Q56" s="103">
        <f t="shared" si="11"/>
        <v>0.111</v>
      </c>
      <c r="R56" s="104">
        <f t="shared" si="11"/>
        <v>347.985</v>
      </c>
      <c r="S56" s="104">
        <f t="shared" si="11"/>
        <v>576.812</v>
      </c>
    </row>
    <row r="57" spans="1:19" ht="12.75" outlineLevel="2">
      <c r="A57" s="88" t="s">
        <v>915</v>
      </c>
      <c r="B57" s="88" t="s">
        <v>873</v>
      </c>
      <c r="C57" s="88" t="s">
        <v>875</v>
      </c>
      <c r="D57" s="88" t="s">
        <v>916</v>
      </c>
      <c r="E57" s="88" t="s">
        <v>42</v>
      </c>
      <c r="F57" s="88" t="s">
        <v>917</v>
      </c>
      <c r="G57" s="88" t="s">
        <v>8</v>
      </c>
      <c r="H57" s="88" t="s">
        <v>19</v>
      </c>
      <c r="I57" s="2">
        <v>56</v>
      </c>
      <c r="J57" s="89">
        <v>31.2</v>
      </c>
      <c r="K57" s="1">
        <v>0.06</v>
      </c>
      <c r="L57" s="89">
        <v>3.36</v>
      </c>
      <c r="M57" s="89"/>
      <c r="N57" s="1"/>
      <c r="O57" s="89"/>
      <c r="P57" s="89"/>
      <c r="Q57" s="1"/>
      <c r="R57" s="89"/>
      <c r="S57" s="89">
        <f>+R57+P57+O57+M57+L57+J57</f>
        <v>34.56</v>
      </c>
    </row>
    <row r="58" spans="1:19" ht="12.75" outlineLevel="2">
      <c r="A58" s="88" t="s">
        <v>915</v>
      </c>
      <c r="B58" s="88" t="s">
        <v>873</v>
      </c>
      <c r="C58" s="88" t="s">
        <v>875</v>
      </c>
      <c r="D58" s="88" t="s">
        <v>916</v>
      </c>
      <c r="E58" s="88" t="s">
        <v>42</v>
      </c>
      <c r="F58" s="88" t="s">
        <v>917</v>
      </c>
      <c r="G58" s="88" t="s">
        <v>8</v>
      </c>
      <c r="H58" s="88" t="s">
        <v>31</v>
      </c>
      <c r="I58" s="2">
        <v>294</v>
      </c>
      <c r="J58" s="89">
        <v>86.14200000000001</v>
      </c>
      <c r="K58" s="1">
        <v>0.1</v>
      </c>
      <c r="L58" s="89">
        <v>29.4</v>
      </c>
      <c r="M58" s="89"/>
      <c r="N58" s="1"/>
      <c r="O58" s="89"/>
      <c r="P58" s="89"/>
      <c r="Q58" s="1"/>
      <c r="R58" s="89"/>
      <c r="S58" s="89">
        <f>+R58+P58+O58+M58+L58+J58</f>
        <v>115.542</v>
      </c>
    </row>
    <row r="59" spans="1:19" ht="12.75" outlineLevel="2">
      <c r="A59" s="88" t="s">
        <v>915</v>
      </c>
      <c r="B59" s="88" t="s">
        <v>873</v>
      </c>
      <c r="C59" s="88" t="s">
        <v>875</v>
      </c>
      <c r="D59" s="88" t="s">
        <v>916</v>
      </c>
      <c r="E59" s="88" t="s">
        <v>42</v>
      </c>
      <c r="F59" s="88" t="s">
        <v>917</v>
      </c>
      <c r="G59" s="88" t="s">
        <v>8</v>
      </c>
      <c r="H59" s="88" t="s">
        <v>21</v>
      </c>
      <c r="I59" s="2">
        <v>1867</v>
      </c>
      <c r="J59" s="89">
        <v>564.91</v>
      </c>
      <c r="K59" s="1">
        <v>0.1</v>
      </c>
      <c r="L59" s="89">
        <v>186.7</v>
      </c>
      <c r="M59" s="89"/>
      <c r="N59" s="1"/>
      <c r="O59" s="89"/>
      <c r="P59" s="89"/>
      <c r="Q59" s="1"/>
      <c r="R59" s="89"/>
      <c r="S59" s="89">
        <f>+R59+P59+O59+M59+L59+J59</f>
        <v>751.6099999999999</v>
      </c>
    </row>
    <row r="60" spans="1:19" ht="12.75" outlineLevel="2">
      <c r="A60" s="88" t="s">
        <v>915</v>
      </c>
      <c r="B60" s="88" t="s">
        <v>873</v>
      </c>
      <c r="C60" s="88" t="s">
        <v>875</v>
      </c>
      <c r="D60" s="88" t="s">
        <v>916</v>
      </c>
      <c r="E60" s="88" t="s">
        <v>42</v>
      </c>
      <c r="F60" s="88" t="s">
        <v>917</v>
      </c>
      <c r="G60" s="88" t="s">
        <v>22</v>
      </c>
      <c r="H60" s="88" t="s">
        <v>23</v>
      </c>
      <c r="I60" s="90"/>
      <c r="J60" s="89"/>
      <c r="L60" s="89"/>
      <c r="M60" s="89"/>
      <c r="N60" s="1"/>
      <c r="O60" s="89"/>
      <c r="P60" s="89">
        <v>180</v>
      </c>
      <c r="Q60" s="1"/>
      <c r="R60" s="89"/>
      <c r="S60" s="89">
        <f>+R60+P60+O60+M60+L60+J60</f>
        <v>180</v>
      </c>
    </row>
    <row r="61" spans="1:20" ht="12.75" outlineLevel="2">
      <c r="A61" s="88" t="s">
        <v>915</v>
      </c>
      <c r="B61" s="88" t="s">
        <v>873</v>
      </c>
      <c r="C61" s="88" t="s">
        <v>875</v>
      </c>
      <c r="D61" s="88" t="s">
        <v>916</v>
      </c>
      <c r="E61" s="88" t="s">
        <v>42</v>
      </c>
      <c r="F61" s="88" t="s">
        <v>917</v>
      </c>
      <c r="G61" s="88" t="s">
        <v>22</v>
      </c>
      <c r="H61" s="88" t="s">
        <v>24</v>
      </c>
      <c r="I61" s="2"/>
      <c r="J61" s="89"/>
      <c r="K61" s="1"/>
      <c r="L61" s="89"/>
      <c r="M61" s="89"/>
      <c r="N61" s="1"/>
      <c r="O61" s="89"/>
      <c r="P61" s="89"/>
      <c r="Q61" s="1">
        <v>0.111</v>
      </c>
      <c r="R61" s="89">
        <f>+$R$1*Q61</f>
        <v>347.985</v>
      </c>
      <c r="S61" s="89">
        <f>+R61+P61+O61+M61+L61+J61</f>
        <v>347.985</v>
      </c>
      <c r="T61" s="88" t="s">
        <v>879</v>
      </c>
    </row>
    <row r="62" spans="1:19" ht="12.75" outlineLevel="1">
      <c r="A62" s="114" t="s">
        <v>1068</v>
      </c>
      <c r="B62" s="115"/>
      <c r="C62" s="115"/>
      <c r="D62" s="115"/>
      <c r="E62" s="115"/>
      <c r="F62" s="115"/>
      <c r="G62" s="115"/>
      <c r="H62" s="115"/>
      <c r="I62" s="116">
        <f>SUBTOTAL(9,I57:I61)</f>
        <v>2217</v>
      </c>
      <c r="J62" s="104">
        <f>SUBTOTAL(9,J57:J61)</f>
        <v>682.252</v>
      </c>
      <c r="K62" s="103"/>
      <c r="L62" s="104">
        <f aca="true" t="shared" si="12" ref="L62:S62">SUBTOTAL(9,L57:L61)</f>
        <v>219.45999999999998</v>
      </c>
      <c r="M62" s="104">
        <f t="shared" si="12"/>
        <v>0</v>
      </c>
      <c r="N62" s="103">
        <f t="shared" si="12"/>
        <v>0</v>
      </c>
      <c r="O62" s="104">
        <f t="shared" si="12"/>
        <v>0</v>
      </c>
      <c r="P62" s="104">
        <f t="shared" si="12"/>
        <v>180</v>
      </c>
      <c r="Q62" s="103">
        <f t="shared" si="12"/>
        <v>0.111</v>
      </c>
      <c r="R62" s="104">
        <f t="shared" si="12"/>
        <v>347.985</v>
      </c>
      <c r="S62" s="104">
        <f t="shared" si="12"/>
        <v>1429.6970000000001</v>
      </c>
    </row>
    <row r="63" spans="1:20" ht="12.75" outlineLevel="2">
      <c r="A63" s="88" t="s">
        <v>874</v>
      </c>
      <c r="B63" s="88" t="s">
        <v>873</v>
      </c>
      <c r="C63" s="88" t="s">
        <v>875</v>
      </c>
      <c r="D63" s="88" t="s">
        <v>876</v>
      </c>
      <c r="E63" s="88" t="s">
        <v>42</v>
      </c>
      <c r="F63" s="88" t="s">
        <v>877</v>
      </c>
      <c r="G63" s="88" t="s">
        <v>22</v>
      </c>
      <c r="H63" s="88" t="s">
        <v>24</v>
      </c>
      <c r="I63" s="2"/>
      <c r="J63" s="89"/>
      <c r="K63" s="1"/>
      <c r="L63" s="89"/>
      <c r="M63" s="89"/>
      <c r="N63" s="1"/>
      <c r="O63" s="89"/>
      <c r="P63" s="89"/>
      <c r="Q63" s="1">
        <v>0.0358</v>
      </c>
      <c r="R63" s="89">
        <f>+$R$1*Q63</f>
        <v>112.23299999999999</v>
      </c>
      <c r="S63" s="89">
        <f>+R63+P63+O63+M63+L63+J63</f>
        <v>112.23299999999999</v>
      </c>
      <c r="T63" s="88" t="s">
        <v>277</v>
      </c>
    </row>
    <row r="64" spans="1:19" ht="12.75" outlineLevel="1">
      <c r="A64" s="114" t="s">
        <v>1050</v>
      </c>
      <c r="B64" s="115"/>
      <c r="C64" s="115"/>
      <c r="D64" s="115"/>
      <c r="E64" s="115"/>
      <c r="F64" s="115"/>
      <c r="G64" s="115"/>
      <c r="H64" s="115"/>
      <c r="I64" s="116">
        <f>SUBTOTAL(9,I63:I63)</f>
        <v>0</v>
      </c>
      <c r="J64" s="104">
        <f>SUBTOTAL(9,J63:J63)</f>
        <v>0</v>
      </c>
      <c r="K64" s="103"/>
      <c r="L64" s="104">
        <f aca="true" t="shared" si="13" ref="L64:S64">SUBTOTAL(9,L63:L63)</f>
        <v>0</v>
      </c>
      <c r="M64" s="104">
        <f t="shared" si="13"/>
        <v>0</v>
      </c>
      <c r="N64" s="103">
        <f t="shared" si="13"/>
        <v>0</v>
      </c>
      <c r="O64" s="104">
        <f t="shared" si="13"/>
        <v>0</v>
      </c>
      <c r="P64" s="104">
        <f t="shared" si="13"/>
        <v>0</v>
      </c>
      <c r="Q64" s="103">
        <f t="shared" si="13"/>
        <v>0.0358</v>
      </c>
      <c r="R64" s="104">
        <f t="shared" si="13"/>
        <v>112.23299999999999</v>
      </c>
      <c r="S64" s="104">
        <f t="shared" si="13"/>
        <v>112.23299999999999</v>
      </c>
    </row>
    <row r="65" spans="1:19" ht="12.75" outlineLevel="2">
      <c r="A65" s="88" t="s">
        <v>878</v>
      </c>
      <c r="B65" s="88" t="s">
        <v>873</v>
      </c>
      <c r="C65" s="88" t="s">
        <v>875</v>
      </c>
      <c r="D65" s="88" t="s">
        <v>876</v>
      </c>
      <c r="E65" s="88" t="s">
        <v>42</v>
      </c>
      <c r="F65" s="88" t="s">
        <v>877</v>
      </c>
      <c r="G65" s="88" t="s">
        <v>8</v>
      </c>
      <c r="H65" s="88" t="s">
        <v>28</v>
      </c>
      <c r="I65" s="2">
        <v>71</v>
      </c>
      <c r="J65" s="89">
        <v>29.11</v>
      </c>
      <c r="K65" s="1">
        <v>0.06</v>
      </c>
      <c r="L65" s="89">
        <v>4.26</v>
      </c>
      <c r="M65" s="89"/>
      <c r="N65" s="1"/>
      <c r="O65" s="89"/>
      <c r="P65" s="89"/>
      <c r="Q65" s="1"/>
      <c r="R65" s="89"/>
      <c r="S65" s="89">
        <f aca="true" t="shared" si="14" ref="S65:S72">+R65+P65+O65+M65+L65+J65</f>
        <v>33.37</v>
      </c>
    </row>
    <row r="66" spans="1:19" ht="12.75" outlineLevel="2">
      <c r="A66" s="88" t="s">
        <v>878</v>
      </c>
      <c r="B66" s="88" t="s">
        <v>873</v>
      </c>
      <c r="C66" s="88" t="s">
        <v>875</v>
      </c>
      <c r="D66" s="88" t="s">
        <v>876</v>
      </c>
      <c r="E66" s="88" t="s">
        <v>42</v>
      </c>
      <c r="F66" s="88" t="s">
        <v>877</v>
      </c>
      <c r="G66" s="88" t="s">
        <v>8</v>
      </c>
      <c r="H66" s="88" t="s">
        <v>16</v>
      </c>
      <c r="I66" s="2">
        <v>4</v>
      </c>
      <c r="J66" s="89">
        <v>2.36</v>
      </c>
      <c r="K66" s="1">
        <v>0.06</v>
      </c>
      <c r="L66" s="89">
        <v>0.24</v>
      </c>
      <c r="M66" s="89"/>
      <c r="N66" s="1"/>
      <c r="O66" s="89"/>
      <c r="P66" s="89"/>
      <c r="Q66" s="1"/>
      <c r="R66" s="89"/>
      <c r="S66" s="89">
        <f t="shared" si="14"/>
        <v>2.5999999999999996</v>
      </c>
    </row>
    <row r="67" spans="1:19" ht="12.75" outlineLevel="2">
      <c r="A67" s="88" t="s">
        <v>878</v>
      </c>
      <c r="B67" s="88" t="s">
        <v>873</v>
      </c>
      <c r="C67" s="88" t="s">
        <v>875</v>
      </c>
      <c r="D67" s="88" t="s">
        <v>876</v>
      </c>
      <c r="E67" s="88" t="s">
        <v>42</v>
      </c>
      <c r="F67" s="88" t="s">
        <v>877</v>
      </c>
      <c r="G67" s="88" t="s">
        <v>8</v>
      </c>
      <c r="H67" s="88" t="s">
        <v>18</v>
      </c>
      <c r="I67" s="2">
        <v>1</v>
      </c>
      <c r="J67" s="89">
        <v>1.83</v>
      </c>
      <c r="K67" s="1">
        <v>0.06</v>
      </c>
      <c r="L67" s="89">
        <v>0.06</v>
      </c>
      <c r="M67" s="89"/>
      <c r="N67" s="1"/>
      <c r="O67" s="89"/>
      <c r="P67" s="89"/>
      <c r="Q67" s="1"/>
      <c r="R67" s="89"/>
      <c r="S67" s="89">
        <f t="shared" si="14"/>
        <v>1.8900000000000001</v>
      </c>
    </row>
    <row r="68" spans="1:19" ht="12.75" outlineLevel="2">
      <c r="A68" s="88" t="s">
        <v>878</v>
      </c>
      <c r="B68" s="88" t="s">
        <v>873</v>
      </c>
      <c r="C68" s="88" t="s">
        <v>875</v>
      </c>
      <c r="D68" s="88" t="s">
        <v>876</v>
      </c>
      <c r="E68" s="88" t="s">
        <v>42</v>
      </c>
      <c r="F68" s="88" t="s">
        <v>877</v>
      </c>
      <c r="G68" s="88" t="s">
        <v>8</v>
      </c>
      <c r="H68" s="88" t="s">
        <v>19</v>
      </c>
      <c r="I68" s="2">
        <v>1067</v>
      </c>
      <c r="J68" s="89">
        <v>408.11300000000006</v>
      </c>
      <c r="K68" s="1">
        <v>0.06</v>
      </c>
      <c r="L68" s="89">
        <v>64.02</v>
      </c>
      <c r="M68" s="89"/>
      <c r="N68" s="1"/>
      <c r="O68" s="89"/>
      <c r="P68" s="89"/>
      <c r="Q68" s="1"/>
      <c r="R68" s="89"/>
      <c r="S68" s="89">
        <f t="shared" si="14"/>
        <v>472.13300000000004</v>
      </c>
    </row>
    <row r="69" spans="1:19" ht="12.75" outlineLevel="2">
      <c r="A69" s="88" t="s">
        <v>878</v>
      </c>
      <c r="B69" s="88" t="s">
        <v>873</v>
      </c>
      <c r="C69" s="88" t="s">
        <v>875</v>
      </c>
      <c r="D69" s="88" t="s">
        <v>876</v>
      </c>
      <c r="E69" s="88" t="s">
        <v>42</v>
      </c>
      <c r="F69" s="88" t="s">
        <v>877</v>
      </c>
      <c r="G69" s="88" t="s">
        <v>8</v>
      </c>
      <c r="H69" s="88" t="s">
        <v>31</v>
      </c>
      <c r="I69" s="2">
        <v>4</v>
      </c>
      <c r="J69" s="89">
        <v>1.1720000000000002</v>
      </c>
      <c r="K69" s="1">
        <v>0.1</v>
      </c>
      <c r="L69" s="89">
        <v>0.4</v>
      </c>
      <c r="M69" s="89"/>
      <c r="N69" s="1"/>
      <c r="O69" s="89"/>
      <c r="P69" s="89"/>
      <c r="Q69" s="1"/>
      <c r="R69" s="89"/>
      <c r="S69" s="89">
        <f t="shared" si="14"/>
        <v>1.572</v>
      </c>
    </row>
    <row r="70" spans="1:19" ht="12.75" outlineLevel="2">
      <c r="A70" s="88" t="s">
        <v>878</v>
      </c>
      <c r="B70" s="88" t="s">
        <v>873</v>
      </c>
      <c r="C70" s="88" t="s">
        <v>875</v>
      </c>
      <c r="D70" s="88" t="s">
        <v>876</v>
      </c>
      <c r="E70" s="88" t="s">
        <v>42</v>
      </c>
      <c r="F70" s="88" t="s">
        <v>877</v>
      </c>
      <c r="G70" s="88" t="s">
        <v>8</v>
      </c>
      <c r="H70" s="88" t="s">
        <v>21</v>
      </c>
      <c r="I70" s="2">
        <v>333</v>
      </c>
      <c r="J70" s="89">
        <v>99.84900000000002</v>
      </c>
      <c r="K70" s="1">
        <v>0.1</v>
      </c>
      <c r="L70" s="89">
        <v>33.3</v>
      </c>
      <c r="M70" s="89"/>
      <c r="N70" s="1"/>
      <c r="O70" s="89"/>
      <c r="P70" s="89"/>
      <c r="Q70" s="1"/>
      <c r="R70" s="89"/>
      <c r="S70" s="89">
        <f t="shared" si="14"/>
        <v>133.149</v>
      </c>
    </row>
    <row r="71" spans="1:19" ht="12.75" outlineLevel="2">
      <c r="A71" s="88" t="s">
        <v>878</v>
      </c>
      <c r="B71" s="88" t="s">
        <v>873</v>
      </c>
      <c r="C71" s="88" t="s">
        <v>875</v>
      </c>
      <c r="D71" s="88" t="s">
        <v>876</v>
      </c>
      <c r="E71" s="88" t="s">
        <v>42</v>
      </c>
      <c r="F71" s="88" t="s">
        <v>877</v>
      </c>
      <c r="G71" s="88" t="s">
        <v>22</v>
      </c>
      <c r="H71" s="88" t="s">
        <v>23</v>
      </c>
      <c r="I71" s="90"/>
      <c r="J71" s="89"/>
      <c r="L71" s="89"/>
      <c r="M71" s="89"/>
      <c r="N71" s="1"/>
      <c r="O71" s="89"/>
      <c r="P71" s="89">
        <v>180</v>
      </c>
      <c r="Q71" s="1"/>
      <c r="R71" s="89"/>
      <c r="S71" s="89">
        <f t="shared" si="14"/>
        <v>180</v>
      </c>
    </row>
    <row r="72" spans="1:20" ht="12.75" outlineLevel="2">
      <c r="A72" s="88" t="s">
        <v>878</v>
      </c>
      <c r="B72" s="88" t="s">
        <v>873</v>
      </c>
      <c r="C72" s="88" t="s">
        <v>875</v>
      </c>
      <c r="D72" s="88" t="s">
        <v>876</v>
      </c>
      <c r="E72" s="88" t="s">
        <v>42</v>
      </c>
      <c r="F72" s="88" t="s">
        <v>877</v>
      </c>
      <c r="G72" s="88" t="s">
        <v>22</v>
      </c>
      <c r="H72" s="88" t="s">
        <v>24</v>
      </c>
      <c r="I72" s="2"/>
      <c r="J72" s="89"/>
      <c r="K72" s="1"/>
      <c r="L72" s="89"/>
      <c r="M72" s="89"/>
      <c r="N72" s="1"/>
      <c r="O72" s="89"/>
      <c r="P72" s="89"/>
      <c r="Q72" s="1">
        <v>0.11200000000000002</v>
      </c>
      <c r="R72" s="89">
        <f>+$R$1*Q72</f>
        <v>351.12000000000006</v>
      </c>
      <c r="S72" s="89">
        <f t="shared" si="14"/>
        <v>351.12000000000006</v>
      </c>
      <c r="T72" s="88" t="s">
        <v>879</v>
      </c>
    </row>
    <row r="73" spans="1:19" ht="12.75" outlineLevel="1">
      <c r="A73" s="114" t="s">
        <v>1051</v>
      </c>
      <c r="B73" s="115"/>
      <c r="C73" s="115"/>
      <c r="D73" s="115"/>
      <c r="E73" s="115"/>
      <c r="F73" s="115"/>
      <c r="G73" s="115"/>
      <c r="H73" s="115"/>
      <c r="I73" s="116">
        <f>SUBTOTAL(9,I65:I72)</f>
        <v>1480</v>
      </c>
      <c r="J73" s="104">
        <f>SUBTOTAL(9,J65:J72)</f>
        <v>542.4340000000001</v>
      </c>
      <c r="K73" s="103"/>
      <c r="L73" s="104">
        <f aca="true" t="shared" si="15" ref="L73:S73">SUBTOTAL(9,L65:L72)</f>
        <v>102.28</v>
      </c>
      <c r="M73" s="104">
        <f t="shared" si="15"/>
        <v>0</v>
      </c>
      <c r="N73" s="103">
        <f t="shared" si="15"/>
        <v>0</v>
      </c>
      <c r="O73" s="104">
        <f t="shared" si="15"/>
        <v>0</v>
      </c>
      <c r="P73" s="104">
        <f t="shared" si="15"/>
        <v>180</v>
      </c>
      <c r="Q73" s="103">
        <f t="shared" si="15"/>
        <v>0.11200000000000002</v>
      </c>
      <c r="R73" s="104">
        <f t="shared" si="15"/>
        <v>351.12000000000006</v>
      </c>
      <c r="S73" s="104">
        <f t="shared" si="15"/>
        <v>1175.834</v>
      </c>
    </row>
    <row r="74" spans="1:20" ht="12.75" outlineLevel="2">
      <c r="A74" s="88" t="s">
        <v>880</v>
      </c>
      <c r="B74" s="88" t="s">
        <v>873</v>
      </c>
      <c r="C74" s="88" t="s">
        <v>881</v>
      </c>
      <c r="D74" s="88" t="s">
        <v>882</v>
      </c>
      <c r="E74" s="88" t="s">
        <v>42</v>
      </c>
      <c r="F74" s="88" t="s">
        <v>883</v>
      </c>
      <c r="G74" s="88" t="s">
        <v>22</v>
      </c>
      <c r="H74" s="88" t="s">
        <v>24</v>
      </c>
      <c r="I74" s="2"/>
      <c r="J74" s="89"/>
      <c r="K74" s="1"/>
      <c r="L74" s="89"/>
      <c r="M74" s="89"/>
      <c r="N74" s="1"/>
      <c r="O74" s="89"/>
      <c r="P74" s="89"/>
      <c r="Q74" s="1">
        <v>0.0358</v>
      </c>
      <c r="R74" s="89">
        <f>+$R$1*Q74</f>
        <v>112.23299999999999</v>
      </c>
      <c r="S74" s="89">
        <f>+R74+P74+O74+M74+L74+J74</f>
        <v>112.23299999999999</v>
      </c>
      <c r="T74" s="88" t="s">
        <v>277</v>
      </c>
    </row>
    <row r="75" spans="1:19" ht="12.75" outlineLevel="1">
      <c r="A75" s="114" t="s">
        <v>1052</v>
      </c>
      <c r="B75" s="115"/>
      <c r="C75" s="115"/>
      <c r="D75" s="115"/>
      <c r="E75" s="115"/>
      <c r="F75" s="115"/>
      <c r="G75" s="115"/>
      <c r="H75" s="115"/>
      <c r="I75" s="116">
        <f>SUBTOTAL(9,I74:I74)</f>
        <v>0</v>
      </c>
      <c r="J75" s="104">
        <f>SUBTOTAL(9,J74:J74)</f>
        <v>0</v>
      </c>
      <c r="K75" s="103"/>
      <c r="L75" s="104">
        <f aca="true" t="shared" si="16" ref="L75:S75">SUBTOTAL(9,L74:L74)</f>
        <v>0</v>
      </c>
      <c r="M75" s="104">
        <f t="shared" si="16"/>
        <v>0</v>
      </c>
      <c r="N75" s="103">
        <f t="shared" si="16"/>
        <v>0</v>
      </c>
      <c r="O75" s="104">
        <f t="shared" si="16"/>
        <v>0</v>
      </c>
      <c r="P75" s="104">
        <f t="shared" si="16"/>
        <v>0</v>
      </c>
      <c r="Q75" s="103">
        <f t="shared" si="16"/>
        <v>0.0358</v>
      </c>
      <c r="R75" s="104">
        <f t="shared" si="16"/>
        <v>112.23299999999999</v>
      </c>
      <c r="S75" s="104">
        <f t="shared" si="16"/>
        <v>112.23299999999999</v>
      </c>
    </row>
    <row r="76" spans="1:19" ht="12.75" outlineLevel="2">
      <c r="A76" s="88" t="s">
        <v>884</v>
      </c>
      <c r="B76" s="88" t="s">
        <v>873</v>
      </c>
      <c r="C76" s="88" t="s">
        <v>881</v>
      </c>
      <c r="D76" s="88" t="s">
        <v>882</v>
      </c>
      <c r="E76" s="88" t="s">
        <v>42</v>
      </c>
      <c r="F76" s="88" t="s">
        <v>883</v>
      </c>
      <c r="G76" s="88" t="s">
        <v>8</v>
      </c>
      <c r="H76" s="88" t="s">
        <v>16</v>
      </c>
      <c r="I76" s="2">
        <v>2</v>
      </c>
      <c r="J76" s="89">
        <v>0.82</v>
      </c>
      <c r="K76" s="1">
        <v>0.06</v>
      </c>
      <c r="L76" s="89">
        <v>0.12</v>
      </c>
      <c r="M76" s="89"/>
      <c r="N76" s="1"/>
      <c r="O76" s="89"/>
      <c r="P76" s="89"/>
      <c r="Q76" s="1"/>
      <c r="R76" s="89"/>
      <c r="S76" s="89">
        <f aca="true" t="shared" si="17" ref="S76:S82">+R76+P76+O76+M76+L76+J76</f>
        <v>0.94</v>
      </c>
    </row>
    <row r="77" spans="1:19" ht="12.75" outlineLevel="2">
      <c r="A77" s="88" t="s">
        <v>884</v>
      </c>
      <c r="B77" s="88" t="s">
        <v>873</v>
      </c>
      <c r="C77" s="88" t="s">
        <v>881</v>
      </c>
      <c r="D77" s="88" t="s">
        <v>882</v>
      </c>
      <c r="E77" s="88" t="s">
        <v>42</v>
      </c>
      <c r="F77" s="88" t="s">
        <v>883</v>
      </c>
      <c r="G77" s="88" t="s">
        <v>8</v>
      </c>
      <c r="H77" s="88" t="s">
        <v>18</v>
      </c>
      <c r="I77" s="2">
        <v>2</v>
      </c>
      <c r="J77" s="89">
        <v>0.78</v>
      </c>
      <c r="K77" s="1">
        <v>0.06</v>
      </c>
      <c r="L77" s="89">
        <v>0.12</v>
      </c>
      <c r="M77" s="89"/>
      <c r="N77" s="1"/>
      <c r="O77" s="89"/>
      <c r="P77" s="89"/>
      <c r="Q77" s="1"/>
      <c r="R77" s="89"/>
      <c r="S77" s="89">
        <f t="shared" si="17"/>
        <v>0.9</v>
      </c>
    </row>
    <row r="78" spans="1:19" ht="12.75" outlineLevel="2">
      <c r="A78" s="88" t="s">
        <v>884</v>
      </c>
      <c r="B78" s="88" t="s">
        <v>873</v>
      </c>
      <c r="C78" s="88" t="s">
        <v>881</v>
      </c>
      <c r="D78" s="88" t="s">
        <v>882</v>
      </c>
      <c r="E78" s="88" t="s">
        <v>42</v>
      </c>
      <c r="F78" s="88" t="s">
        <v>883</v>
      </c>
      <c r="G78" s="88" t="s">
        <v>8</v>
      </c>
      <c r="H78" s="88" t="s">
        <v>19</v>
      </c>
      <c r="I78" s="2">
        <v>83</v>
      </c>
      <c r="J78" s="89">
        <v>39.87</v>
      </c>
      <c r="K78" s="1">
        <v>0.06</v>
      </c>
      <c r="L78" s="89">
        <v>4.98</v>
      </c>
      <c r="M78" s="89"/>
      <c r="N78" s="1"/>
      <c r="O78" s="89"/>
      <c r="P78" s="89"/>
      <c r="Q78" s="1"/>
      <c r="R78" s="89"/>
      <c r="S78" s="89">
        <f t="shared" si="17"/>
        <v>44.849999999999994</v>
      </c>
    </row>
    <row r="79" spans="1:19" ht="12.75" outlineLevel="2">
      <c r="A79" s="88" t="s">
        <v>884</v>
      </c>
      <c r="B79" s="88" t="s">
        <v>873</v>
      </c>
      <c r="C79" s="88" t="s">
        <v>881</v>
      </c>
      <c r="D79" s="88" t="s">
        <v>882</v>
      </c>
      <c r="E79" s="88" t="s">
        <v>42</v>
      </c>
      <c r="F79" s="88" t="s">
        <v>883</v>
      </c>
      <c r="G79" s="88" t="s">
        <v>8</v>
      </c>
      <c r="H79" s="88" t="s">
        <v>31</v>
      </c>
      <c r="I79" s="2">
        <v>1</v>
      </c>
      <c r="J79" s="89">
        <v>0.293</v>
      </c>
      <c r="K79" s="1">
        <v>0.1</v>
      </c>
      <c r="L79" s="89">
        <v>0.1</v>
      </c>
      <c r="M79" s="89"/>
      <c r="N79" s="1"/>
      <c r="O79" s="89"/>
      <c r="P79" s="89"/>
      <c r="Q79" s="1"/>
      <c r="R79" s="89"/>
      <c r="S79" s="89">
        <f t="shared" si="17"/>
        <v>0.393</v>
      </c>
    </row>
    <row r="80" spans="1:19" ht="12.75" outlineLevel="2">
      <c r="A80" s="88" t="s">
        <v>884</v>
      </c>
      <c r="B80" s="88" t="s">
        <v>873</v>
      </c>
      <c r="C80" s="88" t="s">
        <v>881</v>
      </c>
      <c r="D80" s="88" t="s">
        <v>882</v>
      </c>
      <c r="E80" s="88" t="s">
        <v>42</v>
      </c>
      <c r="F80" s="88" t="s">
        <v>883</v>
      </c>
      <c r="G80" s="88" t="s">
        <v>8</v>
      </c>
      <c r="H80" s="88" t="s">
        <v>21</v>
      </c>
      <c r="I80" s="2">
        <v>81</v>
      </c>
      <c r="J80" s="89">
        <v>23.846999999999998</v>
      </c>
      <c r="K80" s="1">
        <v>0.1</v>
      </c>
      <c r="L80" s="89">
        <v>8.1</v>
      </c>
      <c r="M80" s="89"/>
      <c r="N80" s="1"/>
      <c r="O80" s="89"/>
      <c r="P80" s="89"/>
      <c r="Q80" s="1"/>
      <c r="R80" s="89"/>
      <c r="S80" s="89">
        <f t="shared" si="17"/>
        <v>31.946999999999996</v>
      </c>
    </row>
    <row r="81" spans="1:19" ht="12.75" outlineLevel="2">
      <c r="A81" s="88" t="s">
        <v>884</v>
      </c>
      <c r="B81" s="88" t="s">
        <v>873</v>
      </c>
      <c r="C81" s="88" t="s">
        <v>881</v>
      </c>
      <c r="D81" s="88" t="s">
        <v>882</v>
      </c>
      <c r="E81" s="88" t="s">
        <v>42</v>
      </c>
      <c r="F81" s="88" t="s">
        <v>883</v>
      </c>
      <c r="G81" s="88" t="s">
        <v>22</v>
      </c>
      <c r="H81" s="88" t="s">
        <v>23</v>
      </c>
      <c r="I81" s="90"/>
      <c r="J81" s="89"/>
      <c r="L81" s="89"/>
      <c r="M81" s="89"/>
      <c r="N81" s="1"/>
      <c r="O81" s="89"/>
      <c r="P81" s="89">
        <v>180</v>
      </c>
      <c r="Q81" s="1"/>
      <c r="R81" s="89"/>
      <c r="S81" s="89">
        <f t="shared" si="17"/>
        <v>180</v>
      </c>
    </row>
    <row r="82" spans="1:20" ht="12.75" outlineLevel="2">
      <c r="A82" s="88" t="s">
        <v>884</v>
      </c>
      <c r="B82" s="88" t="s">
        <v>873</v>
      </c>
      <c r="C82" s="88" t="s">
        <v>881</v>
      </c>
      <c r="D82" s="88" t="s">
        <v>882</v>
      </c>
      <c r="E82" s="88" t="s">
        <v>42</v>
      </c>
      <c r="F82" s="88" t="s">
        <v>883</v>
      </c>
      <c r="G82" s="88" t="s">
        <v>22</v>
      </c>
      <c r="H82" s="88" t="s">
        <v>24</v>
      </c>
      <c r="I82" s="2"/>
      <c r="J82" s="89"/>
      <c r="K82" s="1"/>
      <c r="L82" s="89"/>
      <c r="M82" s="89"/>
      <c r="N82" s="1"/>
      <c r="O82" s="89"/>
      <c r="P82" s="89"/>
      <c r="Q82" s="1">
        <v>0.111</v>
      </c>
      <c r="R82" s="89">
        <f>+$R$1*Q82</f>
        <v>347.985</v>
      </c>
      <c r="S82" s="89">
        <f t="shared" si="17"/>
        <v>347.985</v>
      </c>
      <c r="T82" s="88" t="s">
        <v>879</v>
      </c>
    </row>
    <row r="83" spans="1:19" ht="12.75" outlineLevel="1">
      <c r="A83" s="114" t="s">
        <v>1053</v>
      </c>
      <c r="B83" s="115"/>
      <c r="C83" s="115"/>
      <c r="D83" s="115"/>
      <c r="E83" s="115"/>
      <c r="F83" s="115"/>
      <c r="G83" s="115"/>
      <c r="H83" s="115"/>
      <c r="I83" s="116">
        <f>SUBTOTAL(9,I76:I82)</f>
        <v>169</v>
      </c>
      <c r="J83" s="104">
        <f>SUBTOTAL(9,J76:J82)</f>
        <v>65.61</v>
      </c>
      <c r="K83" s="103"/>
      <c r="L83" s="104">
        <f aca="true" t="shared" si="18" ref="L83:S83">SUBTOTAL(9,L76:L82)</f>
        <v>13.42</v>
      </c>
      <c r="M83" s="104">
        <f t="shared" si="18"/>
        <v>0</v>
      </c>
      <c r="N83" s="103">
        <f t="shared" si="18"/>
        <v>0</v>
      </c>
      <c r="O83" s="104">
        <f t="shared" si="18"/>
        <v>0</v>
      </c>
      <c r="P83" s="104">
        <f t="shared" si="18"/>
        <v>180</v>
      </c>
      <c r="Q83" s="103">
        <f t="shared" si="18"/>
        <v>0.111</v>
      </c>
      <c r="R83" s="104">
        <f t="shared" si="18"/>
        <v>347.985</v>
      </c>
      <c r="S83" s="104">
        <f t="shared" si="18"/>
        <v>607.015</v>
      </c>
    </row>
    <row r="84" spans="1:19" ht="12.75" outlineLevel="2">
      <c r="A84" s="88" t="s">
        <v>885</v>
      </c>
      <c r="B84" s="88" t="s">
        <v>873</v>
      </c>
      <c r="C84" s="88" t="s">
        <v>886</v>
      </c>
      <c r="D84" s="88" t="s">
        <v>887</v>
      </c>
      <c r="E84" s="88" t="s">
        <v>42</v>
      </c>
      <c r="F84" s="88" t="s">
        <v>888</v>
      </c>
      <c r="G84" s="88" t="s">
        <v>8</v>
      </c>
      <c r="H84" s="88" t="s">
        <v>16</v>
      </c>
      <c r="I84" s="2">
        <v>19</v>
      </c>
      <c r="J84" s="89">
        <v>7.79</v>
      </c>
      <c r="K84" s="1">
        <v>0.06</v>
      </c>
      <c r="L84" s="89">
        <v>1.14</v>
      </c>
      <c r="M84" s="89"/>
      <c r="N84" s="1"/>
      <c r="O84" s="89"/>
      <c r="P84" s="89"/>
      <c r="Q84" s="1"/>
      <c r="R84" s="89"/>
      <c r="S84" s="89">
        <f aca="true" t="shared" si="19" ref="S84:S90">+R84+P84+O84+M84+L84+J84</f>
        <v>8.93</v>
      </c>
    </row>
    <row r="85" spans="1:19" ht="12.75" outlineLevel="2">
      <c r="A85" s="88" t="s">
        <v>885</v>
      </c>
      <c r="B85" s="88" t="s">
        <v>873</v>
      </c>
      <c r="C85" s="88" t="s">
        <v>886</v>
      </c>
      <c r="D85" s="88" t="s">
        <v>887</v>
      </c>
      <c r="E85" s="88" t="s">
        <v>42</v>
      </c>
      <c r="F85" s="88" t="s">
        <v>888</v>
      </c>
      <c r="G85" s="88" t="s">
        <v>8</v>
      </c>
      <c r="H85" s="88" t="s">
        <v>18</v>
      </c>
      <c r="I85" s="2">
        <v>44</v>
      </c>
      <c r="J85" s="89">
        <v>13.085999999999999</v>
      </c>
      <c r="K85" s="1">
        <v>0.06</v>
      </c>
      <c r="L85" s="89">
        <v>2.64</v>
      </c>
      <c r="M85" s="89"/>
      <c r="N85" s="1"/>
      <c r="O85" s="89"/>
      <c r="P85" s="89"/>
      <c r="Q85" s="1"/>
      <c r="R85" s="89"/>
      <c r="S85" s="89">
        <f t="shared" si="19"/>
        <v>15.725999999999999</v>
      </c>
    </row>
    <row r="86" spans="1:19" ht="12.75" outlineLevel="2">
      <c r="A86" s="88" t="s">
        <v>885</v>
      </c>
      <c r="B86" s="88" t="s">
        <v>873</v>
      </c>
      <c r="C86" s="88" t="s">
        <v>886</v>
      </c>
      <c r="D86" s="88" t="s">
        <v>887</v>
      </c>
      <c r="E86" s="88" t="s">
        <v>42</v>
      </c>
      <c r="F86" s="88" t="s">
        <v>888</v>
      </c>
      <c r="G86" s="88" t="s">
        <v>8</v>
      </c>
      <c r="H86" s="88" t="s">
        <v>19</v>
      </c>
      <c r="I86" s="2">
        <v>65</v>
      </c>
      <c r="J86" s="89">
        <v>26.55</v>
      </c>
      <c r="K86" s="1">
        <v>0.06</v>
      </c>
      <c r="L86" s="89">
        <v>3.9</v>
      </c>
      <c r="M86" s="89"/>
      <c r="N86" s="1"/>
      <c r="O86" s="89"/>
      <c r="P86" s="89"/>
      <c r="Q86" s="1"/>
      <c r="R86" s="89"/>
      <c r="S86" s="89">
        <f t="shared" si="19"/>
        <v>30.45</v>
      </c>
    </row>
    <row r="87" spans="1:19" ht="12.75" outlineLevel="2">
      <c r="A87" s="88" t="s">
        <v>885</v>
      </c>
      <c r="B87" s="88" t="s">
        <v>873</v>
      </c>
      <c r="C87" s="88" t="s">
        <v>886</v>
      </c>
      <c r="D87" s="88" t="s">
        <v>887</v>
      </c>
      <c r="E87" s="88" t="s">
        <v>42</v>
      </c>
      <c r="F87" s="88" t="s">
        <v>888</v>
      </c>
      <c r="G87" s="88" t="s">
        <v>8</v>
      </c>
      <c r="H87" s="88" t="s">
        <v>31</v>
      </c>
      <c r="I87" s="2">
        <v>71</v>
      </c>
      <c r="J87" s="89">
        <v>20.803</v>
      </c>
      <c r="K87" s="1">
        <v>0.1</v>
      </c>
      <c r="L87" s="89">
        <v>7.1</v>
      </c>
      <c r="M87" s="89"/>
      <c r="N87" s="1"/>
      <c r="O87" s="89"/>
      <c r="P87" s="89"/>
      <c r="Q87" s="1"/>
      <c r="R87" s="89"/>
      <c r="S87" s="89">
        <f t="shared" si="19"/>
        <v>27.903</v>
      </c>
    </row>
    <row r="88" spans="1:19" ht="12.75" outlineLevel="2">
      <c r="A88" s="88" t="s">
        <v>885</v>
      </c>
      <c r="B88" s="88" t="s">
        <v>873</v>
      </c>
      <c r="C88" s="88" t="s">
        <v>886</v>
      </c>
      <c r="D88" s="88" t="s">
        <v>887</v>
      </c>
      <c r="E88" s="88" t="s">
        <v>42</v>
      </c>
      <c r="F88" s="88" t="s">
        <v>888</v>
      </c>
      <c r="G88" s="88" t="s">
        <v>8</v>
      </c>
      <c r="H88" s="88" t="s">
        <v>21</v>
      </c>
      <c r="I88" s="2">
        <v>335</v>
      </c>
      <c r="J88" s="89">
        <v>98.383</v>
      </c>
      <c r="K88" s="1">
        <v>0.1</v>
      </c>
      <c r="L88" s="89">
        <v>33.5</v>
      </c>
      <c r="M88" s="89"/>
      <c r="N88" s="1"/>
      <c r="O88" s="89"/>
      <c r="P88" s="89"/>
      <c r="Q88" s="1"/>
      <c r="R88" s="89"/>
      <c r="S88" s="89">
        <f t="shared" si="19"/>
        <v>131.88299999999998</v>
      </c>
    </row>
    <row r="89" spans="1:19" ht="12.75" outlineLevel="2">
      <c r="A89" s="88" t="s">
        <v>885</v>
      </c>
      <c r="B89" s="88" t="s">
        <v>873</v>
      </c>
      <c r="C89" s="88" t="s">
        <v>886</v>
      </c>
      <c r="D89" s="88" t="s">
        <v>887</v>
      </c>
      <c r="E89" s="88" t="s">
        <v>42</v>
      </c>
      <c r="F89" s="88" t="s">
        <v>888</v>
      </c>
      <c r="G89" s="88" t="s">
        <v>22</v>
      </c>
      <c r="H89" s="88" t="s">
        <v>23</v>
      </c>
      <c r="I89" s="90"/>
      <c r="J89" s="89"/>
      <c r="L89" s="89"/>
      <c r="M89" s="89"/>
      <c r="N89" s="1"/>
      <c r="O89" s="89"/>
      <c r="P89" s="89">
        <v>180</v>
      </c>
      <c r="Q89" s="1"/>
      <c r="R89" s="89"/>
      <c r="S89" s="89">
        <f t="shared" si="19"/>
        <v>180</v>
      </c>
    </row>
    <row r="90" spans="1:20" ht="12.75" outlineLevel="2">
      <c r="A90" s="88" t="s">
        <v>885</v>
      </c>
      <c r="B90" s="88" t="s">
        <v>873</v>
      </c>
      <c r="C90" s="88" t="s">
        <v>886</v>
      </c>
      <c r="D90" s="88" t="s">
        <v>887</v>
      </c>
      <c r="E90" s="88" t="s">
        <v>42</v>
      </c>
      <c r="F90" s="88" t="s">
        <v>888</v>
      </c>
      <c r="G90" s="88" t="s">
        <v>22</v>
      </c>
      <c r="H90" s="88" t="s">
        <v>24</v>
      </c>
      <c r="I90" s="2"/>
      <c r="J90" s="89"/>
      <c r="K90" s="1"/>
      <c r="L90" s="89"/>
      <c r="M90" s="89"/>
      <c r="N90" s="1"/>
      <c r="O90" s="89"/>
      <c r="P90" s="89"/>
      <c r="Q90" s="1">
        <v>0.111</v>
      </c>
      <c r="R90" s="89">
        <f>+$R$1*Q90</f>
        <v>347.985</v>
      </c>
      <c r="S90" s="89">
        <f t="shared" si="19"/>
        <v>347.985</v>
      </c>
      <c r="T90" s="88" t="s">
        <v>879</v>
      </c>
    </row>
    <row r="91" spans="1:19" ht="12.75" outlineLevel="1">
      <c r="A91" s="114" t="s">
        <v>1054</v>
      </c>
      <c r="B91" s="115"/>
      <c r="C91" s="115"/>
      <c r="D91" s="115"/>
      <c r="E91" s="115"/>
      <c r="F91" s="115"/>
      <c r="G91" s="115"/>
      <c r="H91" s="115"/>
      <c r="I91" s="116">
        <f>SUBTOTAL(9,I84:I90)</f>
        <v>534</v>
      </c>
      <c r="J91" s="104">
        <f>SUBTOTAL(9,J84:J90)</f>
        <v>166.612</v>
      </c>
      <c r="K91" s="103"/>
      <c r="L91" s="104">
        <f aca="true" t="shared" si="20" ref="L91:S91">SUBTOTAL(9,L84:L90)</f>
        <v>48.28</v>
      </c>
      <c r="M91" s="104">
        <f t="shared" si="20"/>
        <v>0</v>
      </c>
      <c r="N91" s="103">
        <f t="shared" si="20"/>
        <v>0</v>
      </c>
      <c r="O91" s="104">
        <f t="shared" si="20"/>
        <v>0</v>
      </c>
      <c r="P91" s="104">
        <f t="shared" si="20"/>
        <v>180</v>
      </c>
      <c r="Q91" s="103">
        <f t="shared" si="20"/>
        <v>0.111</v>
      </c>
      <c r="R91" s="104">
        <f t="shared" si="20"/>
        <v>347.985</v>
      </c>
      <c r="S91" s="104">
        <f t="shared" si="20"/>
        <v>742.877</v>
      </c>
    </row>
    <row r="92" spans="1:19" ht="12.75" outlineLevel="2">
      <c r="A92" s="88" t="s">
        <v>890</v>
      </c>
      <c r="B92" s="88" t="s">
        <v>873</v>
      </c>
      <c r="C92" s="88" t="s">
        <v>891</v>
      </c>
      <c r="D92" s="88" t="s">
        <v>892</v>
      </c>
      <c r="E92" s="88" t="s">
        <v>42</v>
      </c>
      <c r="F92" s="88" t="s">
        <v>893</v>
      </c>
      <c r="G92" s="88" t="s">
        <v>8</v>
      </c>
      <c r="H92" s="88" t="s">
        <v>19</v>
      </c>
      <c r="I92" s="2">
        <v>50</v>
      </c>
      <c r="J92" s="89">
        <v>19.5</v>
      </c>
      <c r="K92" s="1">
        <v>0.06</v>
      </c>
      <c r="L92" s="89">
        <v>3</v>
      </c>
      <c r="M92" s="89"/>
      <c r="N92" s="1"/>
      <c r="O92" s="89"/>
      <c r="P92" s="89"/>
      <c r="Q92" s="1"/>
      <c r="R92" s="89"/>
      <c r="S92" s="89">
        <f>+R92+P92+O92+M92+L92+J92</f>
        <v>22.5</v>
      </c>
    </row>
    <row r="93" spans="1:19" ht="12.75" outlineLevel="2">
      <c r="A93" s="88" t="s">
        <v>890</v>
      </c>
      <c r="B93" s="88" t="s">
        <v>873</v>
      </c>
      <c r="C93" s="88" t="s">
        <v>891</v>
      </c>
      <c r="D93" s="88" t="s">
        <v>892</v>
      </c>
      <c r="E93" s="88" t="s">
        <v>42</v>
      </c>
      <c r="F93" s="88" t="s">
        <v>893</v>
      </c>
      <c r="G93" s="88" t="s">
        <v>8</v>
      </c>
      <c r="H93" s="88" t="s">
        <v>21</v>
      </c>
      <c r="I93" s="2">
        <v>34</v>
      </c>
      <c r="J93" s="89">
        <v>10.835</v>
      </c>
      <c r="K93" s="1">
        <v>0.1</v>
      </c>
      <c r="L93" s="89">
        <v>3.4</v>
      </c>
      <c r="M93" s="89"/>
      <c r="N93" s="1"/>
      <c r="O93" s="89"/>
      <c r="P93" s="89"/>
      <c r="Q93" s="1"/>
      <c r="R93" s="89"/>
      <c r="S93" s="89">
        <f>+R93+P93+O93+M93+L93+J93</f>
        <v>14.235000000000001</v>
      </c>
    </row>
    <row r="94" spans="1:19" ht="12.75" outlineLevel="2">
      <c r="A94" s="88" t="s">
        <v>890</v>
      </c>
      <c r="B94" s="88" t="s">
        <v>873</v>
      </c>
      <c r="C94" s="88" t="s">
        <v>891</v>
      </c>
      <c r="D94" s="88" t="s">
        <v>892</v>
      </c>
      <c r="E94" s="88" t="s">
        <v>42</v>
      </c>
      <c r="F94" s="88" t="s">
        <v>893</v>
      </c>
      <c r="G94" s="88" t="s">
        <v>22</v>
      </c>
      <c r="H94" s="88" t="s">
        <v>23</v>
      </c>
      <c r="I94" s="90"/>
      <c r="J94" s="89"/>
      <c r="L94" s="89"/>
      <c r="M94" s="89"/>
      <c r="N94" s="1"/>
      <c r="O94" s="89"/>
      <c r="P94" s="89">
        <v>90</v>
      </c>
      <c r="Q94" s="1"/>
      <c r="R94" s="89"/>
      <c r="S94" s="89">
        <f>+R94+P94+O94+M94+L94+J94</f>
        <v>90</v>
      </c>
    </row>
    <row r="95" spans="1:19" ht="12.75" outlineLevel="2">
      <c r="A95" s="88" t="s">
        <v>890</v>
      </c>
      <c r="B95" s="88" t="s">
        <v>873</v>
      </c>
      <c r="C95" s="88" t="s">
        <v>891</v>
      </c>
      <c r="D95" s="88" t="s">
        <v>892</v>
      </c>
      <c r="E95" s="88" t="s">
        <v>42</v>
      </c>
      <c r="F95" s="88" t="s">
        <v>893</v>
      </c>
      <c r="G95" s="88" t="s">
        <v>22</v>
      </c>
      <c r="H95" s="88" t="s">
        <v>62</v>
      </c>
      <c r="I95" s="2"/>
      <c r="J95" s="89"/>
      <c r="K95" s="1"/>
      <c r="L95" s="89"/>
      <c r="M95" s="89"/>
      <c r="N95" s="1">
        <v>1.2620967741935485</v>
      </c>
      <c r="O95" s="89">
        <f>+$O$1*N95</f>
        <v>90.87096774193549</v>
      </c>
      <c r="P95" s="89"/>
      <c r="Q95" s="1"/>
      <c r="R95" s="89"/>
      <c r="S95" s="89">
        <f>+R95+P95+O95+M95+L95+J95</f>
        <v>90.87096774193549</v>
      </c>
    </row>
    <row r="96" spans="1:20" ht="12.75" outlineLevel="2">
      <c r="A96" s="88" t="s">
        <v>890</v>
      </c>
      <c r="B96" s="88" t="s">
        <v>873</v>
      </c>
      <c r="C96" s="88" t="s">
        <v>891</v>
      </c>
      <c r="D96" s="88" t="s">
        <v>892</v>
      </c>
      <c r="E96" s="88" t="s">
        <v>42</v>
      </c>
      <c r="F96" s="88" t="s">
        <v>893</v>
      </c>
      <c r="G96" s="88" t="s">
        <v>22</v>
      </c>
      <c r="H96" s="88" t="s">
        <v>24</v>
      </c>
      <c r="I96" s="2"/>
      <c r="J96" s="89"/>
      <c r="K96" s="1"/>
      <c r="L96" s="89"/>
      <c r="M96" s="89"/>
      <c r="N96" s="1"/>
      <c r="O96" s="89"/>
      <c r="P96" s="89"/>
      <c r="Q96" s="1">
        <v>0.111</v>
      </c>
      <c r="R96" s="89">
        <f>+$R$1*Q96</f>
        <v>347.985</v>
      </c>
      <c r="S96" s="89">
        <f>+R96+P96+O96+M96+L96+J96</f>
        <v>347.985</v>
      </c>
      <c r="T96" s="88" t="s">
        <v>879</v>
      </c>
    </row>
    <row r="97" spans="1:19" ht="12.75" outlineLevel="1">
      <c r="A97" s="114" t="s">
        <v>1056</v>
      </c>
      <c r="B97" s="115"/>
      <c r="C97" s="115"/>
      <c r="D97" s="115"/>
      <c r="E97" s="115"/>
      <c r="F97" s="115"/>
      <c r="G97" s="115"/>
      <c r="H97" s="115"/>
      <c r="I97" s="116">
        <f>SUBTOTAL(9,I92:I96)</f>
        <v>84</v>
      </c>
      <c r="J97" s="104">
        <f>SUBTOTAL(9,J92:J96)</f>
        <v>30.335</v>
      </c>
      <c r="K97" s="103"/>
      <c r="L97" s="104">
        <f aca="true" t="shared" si="21" ref="L97:S97">SUBTOTAL(9,L92:L96)</f>
        <v>6.4</v>
      </c>
      <c r="M97" s="104">
        <f t="shared" si="21"/>
        <v>0</v>
      </c>
      <c r="N97" s="103">
        <f t="shared" si="21"/>
        <v>1.2620967741935485</v>
      </c>
      <c r="O97" s="104">
        <f t="shared" si="21"/>
        <v>90.87096774193549</v>
      </c>
      <c r="P97" s="104">
        <f t="shared" si="21"/>
        <v>90</v>
      </c>
      <c r="Q97" s="103">
        <f t="shared" si="21"/>
        <v>0.111</v>
      </c>
      <c r="R97" s="104">
        <f t="shared" si="21"/>
        <v>347.985</v>
      </c>
      <c r="S97" s="104">
        <f t="shared" si="21"/>
        <v>565.5909677419355</v>
      </c>
    </row>
    <row r="98" spans="1:20" ht="12.75" outlineLevel="2">
      <c r="A98" s="88" t="s">
        <v>894</v>
      </c>
      <c r="B98" s="88" t="s">
        <v>873</v>
      </c>
      <c r="C98" s="88" t="s">
        <v>891</v>
      </c>
      <c r="D98" s="88" t="s">
        <v>892</v>
      </c>
      <c r="E98" s="88" t="s">
        <v>42</v>
      </c>
      <c r="F98" s="88" t="s">
        <v>893</v>
      </c>
      <c r="G98" s="88" t="s">
        <v>22</v>
      </c>
      <c r="H98" s="88" t="s">
        <v>24</v>
      </c>
      <c r="I98" s="2"/>
      <c r="J98" s="89"/>
      <c r="K98" s="1"/>
      <c r="L98" s="89"/>
      <c r="M98" s="89"/>
      <c r="N98" s="1"/>
      <c r="O98" s="89"/>
      <c r="P98" s="89"/>
      <c r="Q98" s="1">
        <v>0.0358</v>
      </c>
      <c r="R98" s="89">
        <f>+$R$1*Q98</f>
        <v>112.23299999999999</v>
      </c>
      <c r="S98" s="89">
        <f>+R98+P98+O98+M98+L98+J98</f>
        <v>112.23299999999999</v>
      </c>
      <c r="T98" s="88" t="s">
        <v>277</v>
      </c>
    </row>
    <row r="99" spans="1:19" ht="12.75" outlineLevel="1">
      <c r="A99" s="114" t="s">
        <v>1057</v>
      </c>
      <c r="B99" s="115"/>
      <c r="C99" s="115"/>
      <c r="D99" s="115"/>
      <c r="E99" s="115"/>
      <c r="F99" s="115"/>
      <c r="G99" s="115"/>
      <c r="H99" s="115"/>
      <c r="I99" s="116">
        <f>SUBTOTAL(9,I98:I98)</f>
        <v>0</v>
      </c>
      <c r="J99" s="104">
        <f>SUBTOTAL(9,J98:J98)</f>
        <v>0</v>
      </c>
      <c r="K99" s="103"/>
      <c r="L99" s="104">
        <f aca="true" t="shared" si="22" ref="L99:S99">SUBTOTAL(9,L98:L98)</f>
        <v>0</v>
      </c>
      <c r="M99" s="104">
        <f t="shared" si="22"/>
        <v>0</v>
      </c>
      <c r="N99" s="103">
        <f t="shared" si="22"/>
        <v>0</v>
      </c>
      <c r="O99" s="104">
        <f t="shared" si="22"/>
        <v>0</v>
      </c>
      <c r="P99" s="104">
        <f t="shared" si="22"/>
        <v>0</v>
      </c>
      <c r="Q99" s="103">
        <f t="shared" si="22"/>
        <v>0.0358</v>
      </c>
      <c r="R99" s="104">
        <f t="shared" si="22"/>
        <v>112.23299999999999</v>
      </c>
      <c r="S99" s="104">
        <f t="shared" si="22"/>
        <v>112.23299999999999</v>
      </c>
    </row>
    <row r="100" spans="1:19" ht="12.75" outlineLevel="2">
      <c r="A100" s="88" t="s">
        <v>895</v>
      </c>
      <c r="B100" s="88" t="s">
        <v>873</v>
      </c>
      <c r="C100" s="88" t="s">
        <v>896</v>
      </c>
      <c r="D100" s="88" t="s">
        <v>897</v>
      </c>
      <c r="E100" s="88" t="s">
        <v>42</v>
      </c>
      <c r="F100" s="88" t="s">
        <v>898</v>
      </c>
      <c r="G100" s="88" t="s">
        <v>8</v>
      </c>
      <c r="H100" s="88" t="s">
        <v>18</v>
      </c>
      <c r="I100" s="2">
        <v>1</v>
      </c>
      <c r="J100" s="89">
        <v>1.11</v>
      </c>
      <c r="K100" s="1">
        <v>0.06</v>
      </c>
      <c r="L100" s="89">
        <v>0.06</v>
      </c>
      <c r="M100" s="89"/>
      <c r="N100" s="1"/>
      <c r="O100" s="89"/>
      <c r="P100" s="89"/>
      <c r="Q100" s="1"/>
      <c r="R100" s="89"/>
      <c r="S100" s="89">
        <f>+R100+P100+O100+M100+L100+J100</f>
        <v>1.1700000000000002</v>
      </c>
    </row>
    <row r="101" spans="1:19" ht="12.75" outlineLevel="2">
      <c r="A101" s="88" t="s">
        <v>895</v>
      </c>
      <c r="B101" s="88" t="s">
        <v>873</v>
      </c>
      <c r="C101" s="88" t="s">
        <v>896</v>
      </c>
      <c r="D101" s="88" t="s">
        <v>897</v>
      </c>
      <c r="E101" s="88" t="s">
        <v>42</v>
      </c>
      <c r="F101" s="88" t="s">
        <v>898</v>
      </c>
      <c r="G101" s="88" t="s">
        <v>8</v>
      </c>
      <c r="H101" s="88" t="s">
        <v>19</v>
      </c>
      <c r="I101" s="2">
        <v>11</v>
      </c>
      <c r="J101" s="89">
        <v>11.97</v>
      </c>
      <c r="K101" s="1">
        <v>0.06</v>
      </c>
      <c r="L101" s="89">
        <v>0.66</v>
      </c>
      <c r="M101" s="89"/>
      <c r="N101" s="1"/>
      <c r="O101" s="89"/>
      <c r="P101" s="89"/>
      <c r="Q101" s="1"/>
      <c r="R101" s="89"/>
      <c r="S101" s="89">
        <f>+R101+P101+O101+M101+L101+J101</f>
        <v>12.63</v>
      </c>
    </row>
    <row r="102" spans="1:19" ht="12.75" outlineLevel="2">
      <c r="A102" s="88" t="s">
        <v>895</v>
      </c>
      <c r="B102" s="88" t="s">
        <v>873</v>
      </c>
      <c r="C102" s="88" t="s">
        <v>896</v>
      </c>
      <c r="D102" s="88" t="s">
        <v>897</v>
      </c>
      <c r="E102" s="88" t="s">
        <v>42</v>
      </c>
      <c r="F102" s="88" t="s">
        <v>898</v>
      </c>
      <c r="G102" s="88" t="s">
        <v>8</v>
      </c>
      <c r="H102" s="88" t="s">
        <v>21</v>
      </c>
      <c r="I102" s="2">
        <v>20</v>
      </c>
      <c r="J102" s="89">
        <v>5.86</v>
      </c>
      <c r="K102" s="1">
        <v>0.1</v>
      </c>
      <c r="L102" s="89">
        <v>2</v>
      </c>
      <c r="M102" s="89"/>
      <c r="N102" s="1"/>
      <c r="O102" s="89"/>
      <c r="P102" s="89"/>
      <c r="Q102" s="1"/>
      <c r="R102" s="89"/>
      <c r="S102" s="89">
        <f>+R102+P102+O102+M102+L102+J102</f>
        <v>7.86</v>
      </c>
    </row>
    <row r="103" spans="1:19" ht="12.75" outlineLevel="2">
      <c r="A103" s="88" t="s">
        <v>895</v>
      </c>
      <c r="B103" s="88" t="s">
        <v>873</v>
      </c>
      <c r="C103" s="88" t="s">
        <v>896</v>
      </c>
      <c r="D103" s="88" t="s">
        <v>897</v>
      </c>
      <c r="E103" s="88" t="s">
        <v>42</v>
      </c>
      <c r="F103" s="88" t="s">
        <v>898</v>
      </c>
      <c r="G103" s="88" t="s">
        <v>22</v>
      </c>
      <c r="H103" s="88" t="s">
        <v>23</v>
      </c>
      <c r="I103" s="90"/>
      <c r="J103" s="89"/>
      <c r="L103" s="89"/>
      <c r="M103" s="89"/>
      <c r="N103" s="1"/>
      <c r="O103" s="89"/>
      <c r="P103" s="89">
        <v>150</v>
      </c>
      <c r="Q103" s="1"/>
      <c r="R103" s="89"/>
      <c r="S103" s="89">
        <f>+R103+P103+O103+M103+L103+J103</f>
        <v>150</v>
      </c>
    </row>
    <row r="104" spans="1:20" ht="12.75" outlineLevel="2">
      <c r="A104" s="88" t="s">
        <v>895</v>
      </c>
      <c r="B104" s="88" t="s">
        <v>873</v>
      </c>
      <c r="C104" s="88" t="s">
        <v>896</v>
      </c>
      <c r="D104" s="88" t="s">
        <v>897</v>
      </c>
      <c r="E104" s="88" t="s">
        <v>42</v>
      </c>
      <c r="F104" s="88" t="s">
        <v>898</v>
      </c>
      <c r="G104" s="88" t="s">
        <v>22</v>
      </c>
      <c r="H104" s="88" t="s">
        <v>24</v>
      </c>
      <c r="I104" s="2"/>
      <c r="J104" s="89"/>
      <c r="K104" s="1"/>
      <c r="L104" s="89"/>
      <c r="M104" s="89"/>
      <c r="N104" s="1"/>
      <c r="O104" s="89"/>
      <c r="P104" s="89"/>
      <c r="Q104" s="1">
        <v>0.111</v>
      </c>
      <c r="R104" s="89">
        <f>+$R$1*Q104</f>
        <v>347.985</v>
      </c>
      <c r="S104" s="89">
        <f>+R104+P104+O104+M104+L104+J104</f>
        <v>347.985</v>
      </c>
      <c r="T104" s="88" t="s">
        <v>879</v>
      </c>
    </row>
    <row r="105" spans="1:19" ht="12.75" outlineLevel="1">
      <c r="A105" s="114" t="s">
        <v>1058</v>
      </c>
      <c r="B105" s="115"/>
      <c r="C105" s="115"/>
      <c r="D105" s="115"/>
      <c r="E105" s="115"/>
      <c r="F105" s="115"/>
      <c r="G105" s="115"/>
      <c r="H105" s="115"/>
      <c r="I105" s="116">
        <f>SUBTOTAL(9,I100:I104)</f>
        <v>32</v>
      </c>
      <c r="J105" s="104">
        <f>SUBTOTAL(9,J100:J104)</f>
        <v>18.94</v>
      </c>
      <c r="K105" s="103"/>
      <c r="L105" s="104">
        <f aca="true" t="shared" si="23" ref="L105:S105">SUBTOTAL(9,L100:L104)</f>
        <v>2.7199999999999998</v>
      </c>
      <c r="M105" s="104">
        <f t="shared" si="23"/>
        <v>0</v>
      </c>
      <c r="N105" s="103">
        <f t="shared" si="23"/>
        <v>0</v>
      </c>
      <c r="O105" s="104">
        <f t="shared" si="23"/>
        <v>0</v>
      </c>
      <c r="P105" s="104">
        <f t="shared" si="23"/>
        <v>150</v>
      </c>
      <c r="Q105" s="103">
        <f t="shared" si="23"/>
        <v>0.111</v>
      </c>
      <c r="R105" s="104">
        <f t="shared" si="23"/>
        <v>347.985</v>
      </c>
      <c r="S105" s="104">
        <f t="shared" si="23"/>
        <v>519.645</v>
      </c>
    </row>
    <row r="106" spans="1:20" ht="12.75" outlineLevel="2">
      <c r="A106" s="88" t="s">
        <v>899</v>
      </c>
      <c r="B106" s="88" t="s">
        <v>873</v>
      </c>
      <c r="C106" s="88" t="s">
        <v>896</v>
      </c>
      <c r="D106" s="88" t="s">
        <v>897</v>
      </c>
      <c r="E106" s="88" t="s">
        <v>42</v>
      </c>
      <c r="F106" s="88" t="s">
        <v>898</v>
      </c>
      <c r="G106" s="88" t="s">
        <v>22</v>
      </c>
      <c r="H106" s="88" t="s">
        <v>24</v>
      </c>
      <c r="I106" s="2"/>
      <c r="J106" s="89"/>
      <c r="K106" s="1"/>
      <c r="L106" s="89"/>
      <c r="M106" s="89"/>
      <c r="N106" s="1"/>
      <c r="O106" s="89"/>
      <c r="P106" s="89"/>
      <c r="Q106" s="1">
        <v>0.0358</v>
      </c>
      <c r="R106" s="89">
        <f>+$R$1*Q106</f>
        <v>112.23299999999999</v>
      </c>
      <c r="S106" s="89">
        <f>+R106+P106+O106+M106+L106+J106</f>
        <v>112.23299999999999</v>
      </c>
      <c r="T106" s="88" t="s">
        <v>277</v>
      </c>
    </row>
    <row r="107" spans="1:19" ht="12.75" outlineLevel="1">
      <c r="A107" s="114" t="s">
        <v>1059</v>
      </c>
      <c r="B107" s="115"/>
      <c r="C107" s="115"/>
      <c r="D107" s="115"/>
      <c r="E107" s="115"/>
      <c r="F107" s="115"/>
      <c r="G107" s="115"/>
      <c r="H107" s="115"/>
      <c r="I107" s="116">
        <f>SUBTOTAL(9,I106:I106)</f>
        <v>0</v>
      </c>
      <c r="J107" s="104">
        <f>SUBTOTAL(9,J106:J106)</f>
        <v>0</v>
      </c>
      <c r="K107" s="103"/>
      <c r="L107" s="104">
        <f aca="true" t="shared" si="24" ref="L107:S107">SUBTOTAL(9,L106:L106)</f>
        <v>0</v>
      </c>
      <c r="M107" s="104">
        <f t="shared" si="24"/>
        <v>0</v>
      </c>
      <c r="N107" s="103">
        <f t="shared" si="24"/>
        <v>0</v>
      </c>
      <c r="O107" s="104">
        <f t="shared" si="24"/>
        <v>0</v>
      </c>
      <c r="P107" s="104">
        <f t="shared" si="24"/>
        <v>0</v>
      </c>
      <c r="Q107" s="103">
        <f t="shared" si="24"/>
        <v>0.0358</v>
      </c>
      <c r="R107" s="104">
        <f t="shared" si="24"/>
        <v>112.23299999999999</v>
      </c>
      <c r="S107" s="104">
        <f t="shared" si="24"/>
        <v>112.23299999999999</v>
      </c>
    </row>
    <row r="108" spans="1:20" ht="12.75" outlineLevel="2">
      <c r="A108" s="88" t="s">
        <v>889</v>
      </c>
      <c r="B108" s="88" t="s">
        <v>873</v>
      </c>
      <c r="C108" s="88" t="s">
        <v>886</v>
      </c>
      <c r="D108" s="88" t="s">
        <v>887</v>
      </c>
      <c r="E108" s="88" t="s">
        <v>42</v>
      </c>
      <c r="F108" s="88" t="s">
        <v>888</v>
      </c>
      <c r="G108" s="88" t="s">
        <v>22</v>
      </c>
      <c r="H108" s="88" t="s">
        <v>24</v>
      </c>
      <c r="I108" s="2"/>
      <c r="J108" s="89"/>
      <c r="K108" s="1"/>
      <c r="L108" s="89"/>
      <c r="M108" s="89"/>
      <c r="N108" s="1"/>
      <c r="O108" s="89"/>
      <c r="P108" s="89"/>
      <c r="Q108" s="1">
        <v>0.0358</v>
      </c>
      <c r="R108" s="89">
        <f>+$R$1*Q108</f>
        <v>112.23299999999999</v>
      </c>
      <c r="S108" s="89">
        <f>+R108+P108+O108+M108+L108+J108</f>
        <v>112.23299999999999</v>
      </c>
      <c r="T108" s="88" t="s">
        <v>277</v>
      </c>
    </row>
    <row r="109" spans="1:19" ht="12.75" outlineLevel="1">
      <c r="A109" s="114" t="s">
        <v>1055</v>
      </c>
      <c r="B109" s="115"/>
      <c r="C109" s="115"/>
      <c r="D109" s="115"/>
      <c r="E109" s="115"/>
      <c r="F109" s="115"/>
      <c r="G109" s="115"/>
      <c r="H109" s="115"/>
      <c r="I109" s="116">
        <f>SUBTOTAL(9,I108:I108)</f>
        <v>0</v>
      </c>
      <c r="J109" s="104">
        <f>SUBTOTAL(9,J108:J108)</f>
        <v>0</v>
      </c>
      <c r="K109" s="103"/>
      <c r="L109" s="104">
        <f aca="true" t="shared" si="25" ref="L109:S109">SUBTOTAL(9,L108:L108)</f>
        <v>0</v>
      </c>
      <c r="M109" s="104">
        <f t="shared" si="25"/>
        <v>0</v>
      </c>
      <c r="N109" s="103">
        <f t="shared" si="25"/>
        <v>0</v>
      </c>
      <c r="O109" s="104">
        <f t="shared" si="25"/>
        <v>0</v>
      </c>
      <c r="P109" s="104">
        <f t="shared" si="25"/>
        <v>0</v>
      </c>
      <c r="Q109" s="103">
        <f t="shared" si="25"/>
        <v>0.0358</v>
      </c>
      <c r="R109" s="104">
        <f t="shared" si="25"/>
        <v>112.23299999999999</v>
      </c>
      <c r="S109" s="104">
        <f t="shared" si="25"/>
        <v>112.23299999999999</v>
      </c>
    </row>
    <row r="110" spans="1:20" ht="12.75" outlineLevel="2">
      <c r="A110" s="88" t="s">
        <v>911</v>
      </c>
      <c r="B110" s="88" t="s">
        <v>873</v>
      </c>
      <c r="D110" s="88" t="s">
        <v>912</v>
      </c>
      <c r="E110" s="88" t="s">
        <v>42</v>
      </c>
      <c r="F110" s="88" t="s">
        <v>913</v>
      </c>
      <c r="G110" s="88" t="s">
        <v>22</v>
      </c>
      <c r="H110" s="88" t="s">
        <v>24</v>
      </c>
      <c r="I110" s="2"/>
      <c r="J110" s="89"/>
      <c r="K110" s="1"/>
      <c r="L110" s="89"/>
      <c r="M110" s="89"/>
      <c r="N110" s="1"/>
      <c r="O110" s="89"/>
      <c r="P110" s="89"/>
      <c r="Q110" s="1">
        <v>0.0354</v>
      </c>
      <c r="R110" s="89">
        <f>+$R$1*Q110</f>
        <v>110.979</v>
      </c>
      <c r="S110" s="89">
        <f>+R110+P110+O110+M110+L110+J110</f>
        <v>110.979</v>
      </c>
      <c r="T110" s="88" t="s">
        <v>277</v>
      </c>
    </row>
    <row r="111" spans="1:19" ht="12.75" outlineLevel="1">
      <c r="A111" s="114" t="s">
        <v>1066</v>
      </c>
      <c r="B111" s="115"/>
      <c r="C111" s="115"/>
      <c r="D111" s="115"/>
      <c r="E111" s="115"/>
      <c r="F111" s="115"/>
      <c r="G111" s="115"/>
      <c r="H111" s="115"/>
      <c r="I111" s="116">
        <f>SUBTOTAL(9,I110:I110)</f>
        <v>0</v>
      </c>
      <c r="J111" s="104">
        <f>SUBTOTAL(9,J110:J110)</f>
        <v>0</v>
      </c>
      <c r="K111" s="103"/>
      <c r="L111" s="104">
        <f aca="true" t="shared" si="26" ref="L111:S111">SUBTOTAL(9,L110:L110)</f>
        <v>0</v>
      </c>
      <c r="M111" s="104">
        <f t="shared" si="26"/>
        <v>0</v>
      </c>
      <c r="N111" s="103">
        <f t="shared" si="26"/>
        <v>0</v>
      </c>
      <c r="O111" s="104">
        <f t="shared" si="26"/>
        <v>0</v>
      </c>
      <c r="P111" s="104">
        <f t="shared" si="26"/>
        <v>0</v>
      </c>
      <c r="Q111" s="103">
        <f t="shared" si="26"/>
        <v>0.0354</v>
      </c>
      <c r="R111" s="104">
        <f t="shared" si="26"/>
        <v>110.979</v>
      </c>
      <c r="S111" s="104">
        <f t="shared" si="26"/>
        <v>110.979</v>
      </c>
    </row>
    <row r="112" spans="1:19" ht="12.75" outlineLevel="2">
      <c r="A112" s="88" t="s">
        <v>914</v>
      </c>
      <c r="B112" s="88" t="s">
        <v>873</v>
      </c>
      <c r="D112" s="88" t="s">
        <v>912</v>
      </c>
      <c r="E112" s="88" t="s">
        <v>42</v>
      </c>
      <c r="F112" s="88" t="s">
        <v>913</v>
      </c>
      <c r="G112" s="88" t="s">
        <v>8</v>
      </c>
      <c r="H112" s="88" t="s">
        <v>16</v>
      </c>
      <c r="I112" s="2">
        <v>2</v>
      </c>
      <c r="J112" s="89">
        <v>0.67</v>
      </c>
      <c r="K112" s="1">
        <v>0.06</v>
      </c>
      <c r="L112" s="89">
        <v>0.12</v>
      </c>
      <c r="M112" s="89"/>
      <c r="N112" s="1"/>
      <c r="O112" s="89"/>
      <c r="P112" s="89"/>
      <c r="Q112" s="1"/>
      <c r="R112" s="89"/>
      <c r="S112" s="89">
        <f aca="true" t="shared" si="27" ref="S112:S118">+R112+P112+O112+M112+L112+J112</f>
        <v>0.79</v>
      </c>
    </row>
    <row r="113" spans="1:19" ht="12.75" outlineLevel="2">
      <c r="A113" s="88" t="s">
        <v>914</v>
      </c>
      <c r="B113" s="88" t="s">
        <v>873</v>
      </c>
      <c r="D113" s="88" t="s">
        <v>912</v>
      </c>
      <c r="E113" s="88" t="s">
        <v>42</v>
      </c>
      <c r="F113" s="88" t="s">
        <v>913</v>
      </c>
      <c r="G113" s="88" t="s">
        <v>8</v>
      </c>
      <c r="H113" s="88" t="s">
        <v>18</v>
      </c>
      <c r="I113" s="2">
        <v>3</v>
      </c>
      <c r="J113" s="89">
        <v>2.13</v>
      </c>
      <c r="K113" s="1">
        <v>0.06</v>
      </c>
      <c r="L113" s="89">
        <v>0.18</v>
      </c>
      <c r="M113" s="89"/>
      <c r="N113" s="1"/>
      <c r="O113" s="89"/>
      <c r="P113" s="89"/>
      <c r="Q113" s="1"/>
      <c r="R113" s="89"/>
      <c r="S113" s="89">
        <f t="shared" si="27"/>
        <v>2.31</v>
      </c>
    </row>
    <row r="114" spans="1:19" ht="12.75" outlineLevel="2">
      <c r="A114" s="88" t="s">
        <v>914</v>
      </c>
      <c r="B114" s="88" t="s">
        <v>873</v>
      </c>
      <c r="D114" s="88" t="s">
        <v>912</v>
      </c>
      <c r="E114" s="88" t="s">
        <v>42</v>
      </c>
      <c r="F114" s="88" t="s">
        <v>913</v>
      </c>
      <c r="G114" s="88" t="s">
        <v>8</v>
      </c>
      <c r="H114" s="88" t="s">
        <v>19</v>
      </c>
      <c r="I114" s="2">
        <v>17</v>
      </c>
      <c r="J114" s="89">
        <v>15.85</v>
      </c>
      <c r="K114" s="1">
        <v>0.06</v>
      </c>
      <c r="L114" s="89">
        <v>1.02</v>
      </c>
      <c r="M114" s="89"/>
      <c r="N114" s="1"/>
      <c r="O114" s="89"/>
      <c r="P114" s="89"/>
      <c r="Q114" s="1"/>
      <c r="R114" s="89"/>
      <c r="S114" s="89">
        <f t="shared" si="27"/>
        <v>16.87</v>
      </c>
    </row>
    <row r="115" spans="1:19" ht="12.75" outlineLevel="2">
      <c r="A115" s="88" t="s">
        <v>914</v>
      </c>
      <c r="B115" s="88" t="s">
        <v>873</v>
      </c>
      <c r="D115" s="88" t="s">
        <v>912</v>
      </c>
      <c r="E115" s="88" t="s">
        <v>42</v>
      </c>
      <c r="F115" s="88" t="s">
        <v>913</v>
      </c>
      <c r="G115" s="88" t="s">
        <v>8</v>
      </c>
      <c r="H115" s="88" t="s">
        <v>52</v>
      </c>
      <c r="I115" s="2">
        <v>3</v>
      </c>
      <c r="J115" s="89">
        <v>2.52</v>
      </c>
      <c r="K115" s="1">
        <v>0.06</v>
      </c>
      <c r="L115" s="89">
        <v>0.18</v>
      </c>
      <c r="M115" s="89"/>
      <c r="N115" s="1"/>
      <c r="O115" s="89"/>
      <c r="P115" s="89"/>
      <c r="Q115" s="1"/>
      <c r="R115" s="89"/>
      <c r="S115" s="89">
        <f t="shared" si="27"/>
        <v>2.7</v>
      </c>
    </row>
    <row r="116" spans="1:19" ht="12.75" outlineLevel="2">
      <c r="A116" s="88" t="s">
        <v>914</v>
      </c>
      <c r="B116" s="88" t="s">
        <v>873</v>
      </c>
      <c r="D116" s="88" t="s">
        <v>912</v>
      </c>
      <c r="E116" s="88" t="s">
        <v>42</v>
      </c>
      <c r="F116" s="88" t="s">
        <v>913</v>
      </c>
      <c r="G116" s="88" t="s">
        <v>8</v>
      </c>
      <c r="H116" s="88" t="s">
        <v>21</v>
      </c>
      <c r="I116" s="2">
        <v>10</v>
      </c>
      <c r="J116" s="89">
        <v>2.93</v>
      </c>
      <c r="K116" s="1">
        <v>0.1</v>
      </c>
      <c r="L116" s="89">
        <v>1</v>
      </c>
      <c r="M116" s="89"/>
      <c r="N116" s="1"/>
      <c r="O116" s="89"/>
      <c r="P116" s="89"/>
      <c r="Q116" s="1"/>
      <c r="R116" s="89"/>
      <c r="S116" s="89">
        <f t="shared" si="27"/>
        <v>3.93</v>
      </c>
    </row>
    <row r="117" spans="1:19" ht="12.75" outlineLevel="2">
      <c r="A117" s="88" t="s">
        <v>914</v>
      </c>
      <c r="B117" s="88" t="s">
        <v>873</v>
      </c>
      <c r="D117" s="88" t="s">
        <v>912</v>
      </c>
      <c r="E117" s="88" t="s">
        <v>42</v>
      </c>
      <c r="F117" s="88" t="s">
        <v>913</v>
      </c>
      <c r="G117" s="88" t="s">
        <v>22</v>
      </c>
      <c r="H117" s="88" t="s">
        <v>23</v>
      </c>
      <c r="I117" s="90"/>
      <c r="J117" s="89"/>
      <c r="L117" s="89"/>
      <c r="M117" s="89"/>
      <c r="N117" s="1"/>
      <c r="O117" s="89"/>
      <c r="P117" s="89">
        <v>165</v>
      </c>
      <c r="Q117" s="1"/>
      <c r="R117" s="89"/>
      <c r="S117" s="89">
        <f t="shared" si="27"/>
        <v>165</v>
      </c>
    </row>
    <row r="118" spans="1:20" ht="12.75" outlineLevel="2">
      <c r="A118" s="88" t="s">
        <v>914</v>
      </c>
      <c r="B118" s="88" t="s">
        <v>873</v>
      </c>
      <c r="D118" s="88" t="s">
        <v>912</v>
      </c>
      <c r="E118" s="88" t="s">
        <v>42</v>
      </c>
      <c r="F118" s="88" t="s">
        <v>913</v>
      </c>
      <c r="G118" s="88" t="s">
        <v>22</v>
      </c>
      <c r="H118" s="88" t="s">
        <v>24</v>
      </c>
      <c r="I118" s="2"/>
      <c r="J118" s="89"/>
      <c r="K118" s="1"/>
      <c r="L118" s="89"/>
      <c r="M118" s="89"/>
      <c r="N118" s="1"/>
      <c r="O118" s="89"/>
      <c r="P118" s="89"/>
      <c r="Q118" s="1">
        <v>0.111</v>
      </c>
      <c r="R118" s="89">
        <f>+$R$1*Q118</f>
        <v>347.985</v>
      </c>
      <c r="S118" s="89">
        <f t="shared" si="27"/>
        <v>347.985</v>
      </c>
      <c r="T118" s="88" t="s">
        <v>879</v>
      </c>
    </row>
    <row r="119" spans="1:19" ht="12.75" outlineLevel="1">
      <c r="A119" s="114" t="s">
        <v>1067</v>
      </c>
      <c r="B119" s="115"/>
      <c r="C119" s="115"/>
      <c r="D119" s="115"/>
      <c r="E119" s="115"/>
      <c r="F119" s="115"/>
      <c r="G119" s="115"/>
      <c r="H119" s="115"/>
      <c r="I119" s="116">
        <f>SUBTOTAL(9,I112:I118)</f>
        <v>35</v>
      </c>
      <c r="J119" s="104">
        <f>SUBTOTAL(9,J112:J118)</f>
        <v>24.099999999999998</v>
      </c>
      <c r="K119" s="103"/>
      <c r="L119" s="104">
        <f aca="true" t="shared" si="28" ref="L119:S119">SUBTOTAL(9,L112:L118)</f>
        <v>2.5</v>
      </c>
      <c r="M119" s="104">
        <f t="shared" si="28"/>
        <v>0</v>
      </c>
      <c r="N119" s="103">
        <f t="shared" si="28"/>
        <v>0</v>
      </c>
      <c r="O119" s="104">
        <f t="shared" si="28"/>
        <v>0</v>
      </c>
      <c r="P119" s="104">
        <f t="shared" si="28"/>
        <v>165</v>
      </c>
      <c r="Q119" s="103">
        <f t="shared" si="28"/>
        <v>0.111</v>
      </c>
      <c r="R119" s="104">
        <f t="shared" si="28"/>
        <v>347.985</v>
      </c>
      <c r="S119" s="104">
        <f t="shared" si="28"/>
        <v>539.585</v>
      </c>
    </row>
    <row r="120" spans="1:19" ht="12.75">
      <c r="A120" s="114" t="s">
        <v>1014</v>
      </c>
      <c r="B120" s="115"/>
      <c r="C120" s="115"/>
      <c r="D120" s="115"/>
      <c r="E120" s="115"/>
      <c r="F120" s="115"/>
      <c r="G120" s="115"/>
      <c r="H120" s="115"/>
      <c r="I120" s="116">
        <f>SUBTOTAL(9,I3:I118)</f>
        <v>9996</v>
      </c>
      <c r="J120" s="104">
        <f>SUBTOTAL(9,J3:J118)</f>
        <v>5577.444999999999</v>
      </c>
      <c r="K120" s="103"/>
      <c r="L120" s="104">
        <f aca="true" t="shared" si="29" ref="L120:S120">SUBTOTAL(9,L3:L118)</f>
        <v>835.3599999999997</v>
      </c>
      <c r="M120" s="104">
        <f t="shared" si="29"/>
        <v>0</v>
      </c>
      <c r="N120" s="103">
        <f t="shared" si="29"/>
        <v>4.887096774193548</v>
      </c>
      <c r="O120" s="104">
        <f t="shared" si="29"/>
        <v>351.8709677419355</v>
      </c>
      <c r="P120" s="104">
        <f t="shared" si="29"/>
        <v>1830</v>
      </c>
      <c r="Q120" s="103">
        <f t="shared" si="29"/>
        <v>2.8210000000000015</v>
      </c>
      <c r="R120" s="104">
        <f t="shared" si="29"/>
        <v>8843.835</v>
      </c>
      <c r="S120" s="104">
        <f t="shared" si="29"/>
        <v>17438.510967741942</v>
      </c>
    </row>
  </sheetData>
  <mergeCells count="1">
    <mergeCell ref="A1:D1"/>
  </mergeCells>
  <printOptions/>
  <pageMargins left="0" right="0" top="0" bottom="0" header="0" footer="0"/>
  <pageSetup fitToHeight="0" fitToWidth="0" horizontalDpi="600" verticalDpi="600" orientation="landscape" pageOrder="overThenDown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Mnth Dist Budget Data Report</dc:title>
  <dc:subject/>
  <dc:creator>Crystal Decisions</dc:creator>
  <cp:keywords/>
  <dc:description>Powered by Crystal</dc:description>
  <cp:lastModifiedBy>newimage</cp:lastModifiedBy>
  <cp:lastPrinted>2008-01-10T19:18:03Z</cp:lastPrinted>
  <dcterms:created xsi:type="dcterms:W3CDTF">2007-11-30T18:15:50Z</dcterms:created>
  <dcterms:modified xsi:type="dcterms:W3CDTF">2010-12-03T00:38:35Z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-1875401154</vt:i4>
  </property>
  <property fmtid="{D5CDD505-2E9C-101B-9397-08002B2CF9AE}" pid="3" name="_EmailSubject">
    <vt:lpwstr>updated FREDS rates?</vt:lpwstr>
  </property>
  <property fmtid="{D5CDD505-2E9C-101B-9397-08002B2CF9AE}" pid="4" name="_AuthorEmail">
    <vt:lpwstr>aimee.ortiz@co.multnomah.or.us</vt:lpwstr>
  </property>
  <property fmtid="{D5CDD505-2E9C-101B-9397-08002B2CF9AE}" pid="5" name="_AuthorEmailDisplayName">
    <vt:lpwstr>ORTIZ Aimee</vt:lpwstr>
  </property>
  <property fmtid="{D5CDD505-2E9C-101B-9397-08002B2CF9AE}" pid="6" name="_ReviewingToolsShownOnce">
    <vt:lpwstr/>
  </property>
</Properties>
</file>