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700"/>
  </bookViews>
  <sheets>
    <sheet name="Teleco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Budget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CYE">#REF!</definedName>
    <definedName name="DATA10">[2]Interest.50270!#REF!</definedName>
    <definedName name="DATA11">'[3]SAP download'!#REF!</definedName>
    <definedName name="DATA12">'[4]WBS Recon'!#REF!</definedName>
    <definedName name="DATA13">'[4]WBS Recon'!#REF!</definedName>
    <definedName name="DATA14">'[4]WBS Recon'!#REF!</definedName>
    <definedName name="DATA15">'[4]WBS Recon'!#REF!</definedName>
    <definedName name="DATA7">[2]Interest.50270!#REF!</definedName>
    <definedName name="DATA8">[2]Interest.50270!#REF!</definedName>
    <definedName name="DATA9">'[3]SAP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P1_">#REF!</definedName>
    <definedName name="P2_">#REF!</definedName>
    <definedName name="PARK">'[5]119'!#REF!</definedName>
    <definedName name="park1">'[6]119'!#REF!</definedName>
    <definedName name="PDX">#REF!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'[7]SAP DATA (PIVOT TABLE)'!$A$1:$L$500</definedName>
    <definedName name="Steps">'[8]10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P17"/>
  <c r="N16"/>
  <c r="L16"/>
  <c r="K16"/>
  <c r="J16"/>
  <c r="I16"/>
  <c r="H16"/>
  <c r="G16"/>
  <c r="F16"/>
  <c r="E16"/>
  <c r="D16"/>
  <c r="C16"/>
  <c r="P16" s="1"/>
  <c r="N15"/>
  <c r="L15"/>
  <c r="K15"/>
  <c r="J15"/>
  <c r="I15"/>
  <c r="H15"/>
  <c r="G15"/>
  <c r="F15"/>
  <c r="E15"/>
  <c r="D15"/>
  <c r="C15"/>
  <c r="P15" s="1"/>
  <c r="N14"/>
  <c r="N18" s="1"/>
  <c r="L14"/>
  <c r="L18" s="1"/>
  <c r="K14"/>
  <c r="K18" s="1"/>
  <c r="J14"/>
  <c r="J18" s="1"/>
  <c r="I14"/>
  <c r="I18" s="1"/>
  <c r="H14"/>
  <c r="H18" s="1"/>
  <c r="G14"/>
  <c r="G18" s="1"/>
  <c r="F14"/>
  <c r="F18" s="1"/>
  <c r="E14"/>
  <c r="D14"/>
  <c r="D18" s="1"/>
  <c r="C14"/>
  <c r="C18" s="1"/>
  <c r="P8"/>
  <c r="P6"/>
  <c r="P14" l="1"/>
  <c r="P18" s="1"/>
  <c r="E10" l="1"/>
  <c r="H10"/>
  <c r="K10"/>
  <c r="G10"/>
  <c r="J10"/>
  <c r="F10"/>
  <c r="N10"/>
  <c r="I10"/>
  <c r="L10"/>
  <c r="D10"/>
  <c r="P4" l="1"/>
  <c r="C10"/>
  <c r="P10" l="1"/>
  <c r="P20" s="1"/>
</calcChain>
</file>

<file path=xl/sharedStrings.xml><?xml version="1.0" encoding="utf-8"?>
<sst xmlns="http://schemas.openxmlformats.org/spreadsheetml/2006/main" count="25" uniqueCount="24">
  <si>
    <t>DCHS</t>
  </si>
  <si>
    <t>DCJ</t>
  </si>
  <si>
    <t>DCM</t>
  </si>
  <si>
    <t>NOND</t>
  </si>
  <si>
    <t>DCS</t>
  </si>
  <si>
    <t>Health</t>
  </si>
  <si>
    <t>Library</t>
  </si>
  <si>
    <t>MCDA</t>
  </si>
  <si>
    <t>MCSO</t>
  </si>
  <si>
    <t>DCA</t>
  </si>
  <si>
    <t>External</t>
  </si>
  <si>
    <t>Total</t>
  </si>
  <si>
    <t>Personnel - Direct</t>
  </si>
  <si>
    <t>Phone Service</t>
  </si>
  <si>
    <t>Allocated Costs (CIO, PPP, etc)</t>
  </si>
  <si>
    <t>Total Telecom</t>
  </si>
  <si>
    <t>Below the Line Items:</t>
  </si>
  <si>
    <t>Mobile Devices/ Conf Calling Svc</t>
  </si>
  <si>
    <t>````</t>
  </si>
  <si>
    <t>Pagers</t>
  </si>
  <si>
    <t>Long Distance</t>
  </si>
  <si>
    <t>Moves, Adds, Changes (MAC)</t>
  </si>
  <si>
    <t>Total Telecom Budget</t>
  </si>
  <si>
    <t>FY15 Telecom Budget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</si>
</sst>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2" fontId="0" fillId="0" borderId="0" xfId="0" applyNumberFormat="1"/>
    <xf numFmtId="0" fontId="0" fillId="0" borderId="0" xfId="0" applyBorder="1"/>
    <xf numFmtId="0" fontId="0" fillId="0" borderId="0" xfId="0" applyFill="1" applyBorder="1"/>
    <xf numFmtId="42" fontId="2" fillId="0" borderId="1" xfId="0" applyNumberFormat="1" applyFont="1" applyBorder="1" applyAlignment="1">
      <alignment horizontal="center" wrapText="1"/>
    </xf>
    <xf numFmtId="42" fontId="0" fillId="0" borderId="0" xfId="0" applyNumberFormat="1" applyFill="1" applyBorder="1"/>
    <xf numFmtId="42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42" fontId="2" fillId="0" borderId="0" xfId="3" applyNumberFormat="1" applyFont="1" applyFill="1" applyBorder="1" applyAlignment="1">
      <alignment horizontal="right"/>
    </xf>
    <xf numFmtId="41" fontId="0" fillId="0" borderId="0" xfId="0" applyNumberFormat="1" applyFill="1" applyBorder="1"/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42" fontId="2" fillId="0" borderId="0" xfId="0" applyNumberFormat="1" applyFont="1" applyFill="1" applyBorder="1" applyAlignment="1">
      <alignment horizontal="left"/>
    </xf>
    <xf numFmtId="42" fontId="0" fillId="0" borderId="0" xfId="0" applyNumberFormat="1" applyFill="1" applyBorder="1" applyAlignment="1">
      <alignment horizontal="left" indent="1"/>
    </xf>
    <xf numFmtId="41" fontId="1" fillId="0" borderId="0" xfId="1" applyNumberFormat="1" applyFill="1" applyBorder="1"/>
    <xf numFmtId="42" fontId="1" fillId="0" borderId="0" xfId="3" applyNumberFormat="1" applyFill="1" applyBorder="1" applyAlignment="1">
      <alignment horizontal="right"/>
    </xf>
    <xf numFmtId="0" fontId="2" fillId="0" borderId="0" xfId="0" applyFont="1" applyFill="1" applyBorder="1" applyAlignment="1"/>
    <xf numFmtId="42" fontId="2" fillId="0" borderId="0" xfId="0" applyNumberFormat="1" applyFont="1" applyFill="1" applyBorder="1" applyAlignment="1"/>
    <xf numFmtId="42" fontId="0" fillId="0" borderId="0" xfId="0" applyNumberFormat="1" applyFill="1" applyAlignment="1">
      <alignment horizontal="left" indent="1"/>
    </xf>
    <xf numFmtId="6" fontId="2" fillId="0" borderId="0" xfId="2" applyNumberFormat="1" applyFont="1" applyFill="1" applyBorder="1" applyAlignment="1"/>
    <xf numFmtId="42" fontId="2" fillId="0" borderId="2" xfId="0" applyNumberFormat="1" applyFont="1" applyBorder="1"/>
    <xf numFmtId="42" fontId="2" fillId="0" borderId="0" xfId="2" applyNumberFormat="1" applyFont="1" applyFill="1" applyBorder="1" applyAlignment="1"/>
    <xf numFmtId="0" fontId="2" fillId="0" borderId="0" xfId="0" applyFont="1" applyBorder="1"/>
    <xf numFmtId="6" fontId="1" fillId="0" borderId="0" xfId="2" applyNumberFormat="1" applyFont="1" applyFill="1" applyBorder="1" applyAlignment="1"/>
    <xf numFmtId="42" fontId="1" fillId="0" borderId="0" xfId="2" applyNumberFormat="1" applyFont="1" applyFill="1" applyBorder="1" applyAlignment="1"/>
    <xf numFmtId="0" fontId="4" fillId="0" borderId="0" xfId="0" applyFont="1"/>
    <xf numFmtId="0" fontId="1" fillId="0" borderId="0" xfId="0" applyFont="1"/>
    <xf numFmtId="42" fontId="0" fillId="0" borderId="0" xfId="0" applyNumberFormat="1" applyBorder="1"/>
    <xf numFmtId="44" fontId="0" fillId="0" borderId="0" xfId="0" applyNumberFormat="1" applyBorder="1"/>
    <xf numFmtId="42" fontId="0" fillId="0" borderId="3" xfId="0" applyNumberFormat="1" applyBorder="1"/>
    <xf numFmtId="0" fontId="2" fillId="0" borderId="0" xfId="0" applyFont="1" applyFill="1" applyBorder="1"/>
    <xf numFmtId="42" fontId="2" fillId="0" borderId="0" xfId="0" applyNumberFormat="1" applyFont="1"/>
    <xf numFmtId="42" fontId="2" fillId="0" borderId="0" xfId="0" applyNumberFormat="1" applyFont="1" applyFill="1" applyBorder="1"/>
    <xf numFmtId="9" fontId="1" fillId="0" borderId="0" xfId="0" applyNumberFormat="1" applyFont="1" applyFill="1" applyBorder="1" applyAlignment="1">
      <alignment wrapText="1"/>
    </xf>
    <xf numFmtId="42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vertical="top" wrapText="1"/>
    </xf>
    <xf numFmtId="42" fontId="1" fillId="0" borderId="0" xfId="0" applyNumberFormat="1" applyFont="1" applyFill="1" applyBorder="1" applyAlignment="1">
      <alignment vertical="top" wrapText="1"/>
    </xf>
    <xf numFmtId="0" fontId="0" fillId="0" borderId="0" xfId="0" applyFill="1"/>
    <xf numFmtId="42" fontId="0" fillId="0" borderId="0" xfId="0" applyNumberForma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STAFF\IT%20Budget%20Review\FY11\FY11%20Vacancies%20as%20of%202010%2028%20October%2001%20Rev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05_FY12%20IT%20Mgr%20Submissions\Mgr%20Submissions%20by%20Cost%20Center\FY12%20-%20709000%20rev3.1213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eirdre\Building_Revenue\JULY%2001\1.2%20New%20JULY%2001%20Space%20Allocations%20bill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/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 refreshError="1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C7">
            <v>8015.2</v>
          </cell>
          <cell r="D7">
            <v>223.68</v>
          </cell>
          <cell r="G7">
            <v>686.46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F11">
            <v>3542.36</v>
          </cell>
          <cell r="H11">
            <v>2406.5100000000002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C13">
            <v>31058.28</v>
          </cell>
          <cell r="G13">
            <v>9953.559999999994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F15">
            <v>6870.77</v>
          </cell>
          <cell r="H15">
            <v>8045.72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C24">
            <v>1.1368683772161603E-13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C26">
            <v>47814.27</v>
          </cell>
          <cell r="G26">
            <v>3795.16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C27">
            <v>1157.1199999999999</v>
          </cell>
          <cell r="G27">
            <v>96.47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C28">
            <v>9275.0400000000009</v>
          </cell>
          <cell r="D28">
            <v>902.88</v>
          </cell>
          <cell r="G28">
            <v>848.24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F29">
            <v>13971</v>
          </cell>
          <cell r="H29">
            <v>9569.7199999999993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F31">
            <v>10842.74</v>
          </cell>
          <cell r="H31">
            <v>9093.66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F32">
            <v>6968.65</v>
          </cell>
          <cell r="H32">
            <v>9528.9500000000007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F33">
            <v>16891.91</v>
          </cell>
          <cell r="H33">
            <v>10590.06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F34">
            <v>13651.7</v>
          </cell>
          <cell r="H34">
            <v>9513.11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C38">
            <v>25351.919999999998</v>
          </cell>
          <cell r="G38">
            <v>8234.93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F41">
            <v>17879.099999999999</v>
          </cell>
          <cell r="H41">
            <v>10417.82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F42">
            <v>2965.12</v>
          </cell>
          <cell r="H42">
            <v>2300.2600000000002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F44">
            <v>13949.04</v>
          </cell>
          <cell r="H44">
            <v>9572.7800000000007</v>
          </cell>
          <cell r="J44">
            <v>66657.83</v>
          </cell>
        </row>
        <row r="45">
          <cell r="A45" t="str">
            <v>70913071187713162</v>
          </cell>
          <cell r="C45">
            <v>8304.82</v>
          </cell>
          <cell r="G45">
            <v>691.97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C48">
            <v>8983.52</v>
          </cell>
          <cell r="G48">
            <v>2530.65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C49">
            <v>17462.22</v>
          </cell>
          <cell r="G49">
            <v>1455.16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D51">
            <v>1553.26</v>
          </cell>
          <cell r="F51">
            <v>13533.45</v>
          </cell>
          <cell r="H51">
            <v>9710.5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D52">
            <v>734.71</v>
          </cell>
          <cell r="F52">
            <v>14072.11</v>
          </cell>
          <cell r="H52">
            <v>9611.39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F54">
            <v>9754</v>
          </cell>
          <cell r="H54">
            <v>9365.8600000000079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F55">
            <v>14159.27</v>
          </cell>
          <cell r="H55">
            <v>9842.18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F56">
            <v>18360.560000000001</v>
          </cell>
          <cell r="H56">
            <v>10590.22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F57">
            <v>14830.95</v>
          </cell>
          <cell r="H57">
            <v>10011.74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C64">
            <v>13185</v>
          </cell>
          <cell r="G64">
            <v>4282.6899999999996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C65">
            <v>2491</v>
          </cell>
          <cell r="G65">
            <v>207.56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D70">
            <v>1252</v>
          </cell>
          <cell r="F70">
            <v>9835.84</v>
          </cell>
          <cell r="H70">
            <v>8857.89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D71">
            <v>724.85</v>
          </cell>
          <cell r="F71">
            <v>13163.19</v>
          </cell>
          <cell r="H71">
            <v>9627.64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D73">
            <v>2226.34</v>
          </cell>
          <cell r="F73">
            <v>13766.52</v>
          </cell>
          <cell r="H73">
            <v>9768.89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F74">
            <v>8021.63</v>
          </cell>
          <cell r="H74">
            <v>8431.24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C127">
            <v>34420.019999999997</v>
          </cell>
          <cell r="G127">
            <v>11180.52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F134">
            <v>7666.37</v>
          </cell>
          <cell r="H134">
            <v>9787.49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D137">
            <v>2263.59</v>
          </cell>
          <cell r="F137">
            <v>9763.7999999999993</v>
          </cell>
          <cell r="H137">
            <v>9936.7099999999991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C157">
            <v>4680</v>
          </cell>
          <cell r="G157">
            <v>389.92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C159">
            <v>62820</v>
          </cell>
          <cell r="G159">
            <v>19052.68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C160">
            <v>12068.48</v>
          </cell>
          <cell r="G160">
            <v>3920.08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C161">
            <v>1634</v>
          </cell>
          <cell r="G161">
            <v>530.76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C162">
            <v>2.2737367544323206E-13</v>
          </cell>
          <cell r="G162">
            <v>3.694822225952521E-13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F172">
            <v>-3.5527136788005009E-14</v>
          </cell>
          <cell r="H172">
            <v>1.9984014443252818E-15</v>
          </cell>
          <cell r="J172">
            <v>-5.1070259132757201E-15</v>
          </cell>
        </row>
        <row r="173">
          <cell r="A173" t="str">
            <v>70960071493913415</v>
          </cell>
          <cell r="C173">
            <v>15965.32</v>
          </cell>
          <cell r="G173">
            <v>1305.9100000000001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F174">
            <v>15053.68</v>
          </cell>
          <cell r="H174">
            <v>9787.32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F175">
            <v>10477.959999999999</v>
          </cell>
          <cell r="H175">
            <v>9058.8799999999992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F176">
            <v>14978.99</v>
          </cell>
          <cell r="H176">
            <v>9768.2099999999991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D177">
            <v>395.58</v>
          </cell>
          <cell r="F177">
            <v>14970.79</v>
          </cell>
          <cell r="H177">
            <v>9777.68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F178">
            <v>10907.71</v>
          </cell>
          <cell r="H178">
            <v>9112.7800000000007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F179">
            <v>10633.98</v>
          </cell>
          <cell r="H179">
            <v>9048.3799999999992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F180">
            <v>17680.39</v>
          </cell>
          <cell r="H180">
            <v>10373.07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F181">
            <v>7182.83</v>
          </cell>
          <cell r="H181">
            <v>9650.2199999999993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F189">
            <v>13881.49</v>
          </cell>
          <cell r="H189">
            <v>9562.9500000000007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D191">
            <v>2273.58</v>
          </cell>
          <cell r="F191">
            <v>15433.17</v>
          </cell>
          <cell r="H191">
            <v>9914.15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F193">
            <v>13362.13</v>
          </cell>
          <cell r="H193">
            <v>9625.5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F195">
            <v>10734.75</v>
          </cell>
          <cell r="H195">
            <v>9087.18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C201">
            <v>29732.22</v>
          </cell>
          <cell r="D201">
            <v>230.76</v>
          </cell>
          <cell r="G201">
            <v>2496.56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C202">
            <v>4985</v>
          </cell>
          <cell r="G202">
            <v>415.4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C203">
            <v>1440</v>
          </cell>
          <cell r="G203">
            <v>113.33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C204">
            <v>3840</v>
          </cell>
          <cell r="G204">
            <v>1095.2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C205">
            <v>4727.5</v>
          </cell>
          <cell r="G205">
            <v>1364.14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C206">
            <v>5570</v>
          </cell>
          <cell r="G206">
            <v>794.98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C207">
            <v>6515</v>
          </cell>
          <cell r="D207">
            <v>7.5</v>
          </cell>
          <cell r="G207">
            <v>543.52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C208">
            <v>1760</v>
          </cell>
          <cell r="G208">
            <v>123.31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C209">
            <v>2060</v>
          </cell>
          <cell r="G209">
            <v>171.64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G210">
            <v>20.56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C211">
            <v>814.44</v>
          </cell>
          <cell r="G211">
            <v>47.3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C215">
            <v>5620.96</v>
          </cell>
          <cell r="G215">
            <v>468.33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C216">
            <v>1339.88</v>
          </cell>
          <cell r="G216">
            <v>435.21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C217">
            <v>4183.04</v>
          </cell>
          <cell r="G217">
            <v>283.18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C218">
            <v>10446.85</v>
          </cell>
          <cell r="G218">
            <v>856.27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C219">
            <v>10861.55</v>
          </cell>
          <cell r="G219">
            <v>687.61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Normal="100" workbookViewId="0">
      <selection activeCell="F24" sqref="F24:F25"/>
    </sheetView>
  </sheetViews>
  <sheetFormatPr defaultRowHeight="13.2"/>
  <cols>
    <col min="1" max="1" width="26.5546875" customWidth="1"/>
    <col min="2" max="2" width="0.6640625" style="39" customWidth="1"/>
    <col min="3" max="5" width="9.88671875" style="2" bestFit="1" customWidth="1"/>
    <col min="6" max="6" width="8.88671875" style="2" bestFit="1" customWidth="1"/>
    <col min="7" max="12" width="9.88671875" style="2" bestFit="1" customWidth="1"/>
    <col min="13" max="13" width="0.6640625" style="40" customWidth="1"/>
    <col min="14" max="14" width="9.88671875" style="2" bestFit="1" customWidth="1"/>
    <col min="15" max="15" width="0.6640625" style="40" customWidth="1"/>
    <col min="16" max="16" width="11.44140625" style="2" bestFit="1" customWidth="1"/>
    <col min="17" max="17" width="11.88671875" style="3" bestFit="1" customWidth="1"/>
    <col min="18" max="18" width="9.109375" style="3"/>
  </cols>
  <sheetData>
    <row r="1" spans="1:18">
      <c r="A1" s="1" t="s">
        <v>23</v>
      </c>
      <c r="B1"/>
      <c r="M1" s="2"/>
      <c r="O1" s="2"/>
    </row>
    <row r="2" spans="1:18">
      <c r="A2" s="1"/>
      <c r="B2" s="4"/>
      <c r="C2" s="5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6"/>
      <c r="N2" s="5" t="s">
        <v>10</v>
      </c>
      <c r="O2" s="6"/>
      <c r="P2" s="7" t="s">
        <v>11</v>
      </c>
    </row>
    <row r="3" spans="1:18" ht="17.399999999999999">
      <c r="B3" s="8"/>
      <c r="M3" s="9"/>
      <c r="O3" s="9"/>
    </row>
    <row r="4" spans="1:18" s="4" customFormat="1" ht="15" customHeight="1">
      <c r="A4" s="4" t="s">
        <v>12</v>
      </c>
      <c r="C4" s="6">
        <v>161592.15744867123</v>
      </c>
      <c r="D4" s="6">
        <v>32091.900427890319</v>
      </c>
      <c r="E4" s="6">
        <v>13355.893854548471</v>
      </c>
      <c r="F4" s="6">
        <v>4577.815208096119</v>
      </c>
      <c r="G4" s="6">
        <v>16565.083897337503</v>
      </c>
      <c r="H4" s="6">
        <v>81268.01843651048</v>
      </c>
      <c r="I4" s="6">
        <v>17178.605523164817</v>
      </c>
      <c r="J4" s="6">
        <v>17508.963321687217</v>
      </c>
      <c r="K4" s="6">
        <v>29449.038039711115</v>
      </c>
      <c r="L4" s="6">
        <v>23361.01575265545</v>
      </c>
      <c r="M4" s="6"/>
      <c r="N4" s="6">
        <v>0</v>
      </c>
      <c r="O4" s="6"/>
      <c r="P4" s="10">
        <f>SUM(C4:N4)</f>
        <v>396948.49191027269</v>
      </c>
    </row>
    <row r="5" spans="1:18" s="4" customFormat="1" ht="6" customHeight="1"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3"/>
      <c r="N5" s="11"/>
      <c r="O5" s="14"/>
      <c r="P5" s="15"/>
    </row>
    <row r="6" spans="1:18" s="4" customFormat="1" ht="15" customHeight="1">
      <c r="A6" s="4" t="s">
        <v>13</v>
      </c>
      <c r="C6" s="16">
        <v>418949.37953489932</v>
      </c>
      <c r="D6" s="16">
        <v>292322.7144464993</v>
      </c>
      <c r="E6" s="16">
        <v>93138.621428657876</v>
      </c>
      <c r="F6" s="16">
        <v>49883.231701490928</v>
      </c>
      <c r="G6" s="16">
        <v>83022.441573110758</v>
      </c>
      <c r="H6" s="16">
        <v>665574.86773737543</v>
      </c>
      <c r="I6" s="16">
        <v>154184.53435006287</v>
      </c>
      <c r="J6" s="16">
        <v>126975.49887652235</v>
      </c>
      <c r="K6" s="16">
        <v>194300.41998412897</v>
      </c>
      <c r="L6" s="16">
        <v>121742.99205468764</v>
      </c>
      <c r="M6" s="16"/>
      <c r="N6" s="16">
        <v>272788.02231164963</v>
      </c>
      <c r="O6" s="6"/>
      <c r="P6" s="17">
        <f>SUM(C6:N6)</f>
        <v>2472882.7239990854</v>
      </c>
    </row>
    <row r="7" spans="1:18" s="4" customFormat="1">
      <c r="B7" s="12"/>
      <c r="C7" s="6"/>
      <c r="D7" s="6"/>
      <c r="E7" s="6"/>
      <c r="F7" s="6"/>
      <c r="G7" s="6"/>
      <c r="H7" s="6"/>
      <c r="I7" s="6"/>
      <c r="J7" s="6"/>
      <c r="K7" s="6"/>
      <c r="L7" s="6"/>
      <c r="M7" s="14"/>
      <c r="N7" s="6"/>
      <c r="O7" s="14"/>
      <c r="P7" s="15"/>
    </row>
    <row r="8" spans="1:18" ht="15" customHeight="1">
      <c r="A8" s="4" t="s">
        <v>14</v>
      </c>
      <c r="B8" s="18"/>
      <c r="C8" s="2">
        <v>40538.550099814041</v>
      </c>
      <c r="D8" s="2">
        <v>28285.849278637943</v>
      </c>
      <c r="E8" s="2">
        <v>9012.3171329311808</v>
      </c>
      <c r="F8" s="2">
        <v>4826.8215356148276</v>
      </c>
      <c r="G8" s="2">
        <v>8033.4512271071944</v>
      </c>
      <c r="H8" s="2">
        <v>64402.625803867762</v>
      </c>
      <c r="I8" s="2">
        <v>14919.266564627649</v>
      </c>
      <c r="J8" s="2">
        <v>12286.454817928652</v>
      </c>
      <c r="K8" s="2">
        <v>18800.976191171037</v>
      </c>
      <c r="L8" s="2">
        <v>11780.144866640381</v>
      </c>
      <c r="M8" s="19"/>
      <c r="N8" s="2">
        <v>26395.625460495063</v>
      </c>
      <c r="O8" s="19"/>
      <c r="P8" s="17">
        <f>SUM(C8:N8)</f>
        <v>239282.08297883574</v>
      </c>
    </row>
    <row r="9" spans="1:18" s="4" customFormat="1"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14"/>
      <c r="N9" s="6"/>
      <c r="O9" s="14"/>
      <c r="P9" s="20"/>
    </row>
    <row r="10" spans="1:18" s="1" customFormat="1">
      <c r="A10" s="1" t="s">
        <v>15</v>
      </c>
      <c r="B10" s="21"/>
      <c r="C10" s="22">
        <f>C4+C6+C8</f>
        <v>621080.08708338463</v>
      </c>
      <c r="D10" s="22">
        <f t="shared" ref="D10:N10" si="0">D4+D6+D8</f>
        <v>352700.46415302757</v>
      </c>
      <c r="E10" s="22">
        <f t="shared" si="0"/>
        <v>115506.83241613753</v>
      </c>
      <c r="F10" s="22">
        <f t="shared" si="0"/>
        <v>59287.868445201879</v>
      </c>
      <c r="G10" s="22">
        <f t="shared" si="0"/>
        <v>107620.97669755545</v>
      </c>
      <c r="H10" s="22">
        <f t="shared" si="0"/>
        <v>811245.5119777536</v>
      </c>
      <c r="I10" s="22">
        <f t="shared" si="0"/>
        <v>186282.40643785533</v>
      </c>
      <c r="J10" s="22">
        <f t="shared" si="0"/>
        <v>156770.91701613824</v>
      </c>
      <c r="K10" s="22">
        <f t="shared" si="0"/>
        <v>242550.43421501113</v>
      </c>
      <c r="L10" s="22">
        <f t="shared" si="0"/>
        <v>156884.15267398348</v>
      </c>
      <c r="M10" s="23"/>
      <c r="N10" s="22">
        <f t="shared" si="0"/>
        <v>299183.6477721447</v>
      </c>
      <c r="O10" s="23"/>
      <c r="P10" s="22">
        <f>P4+P6+P8</f>
        <v>3109113.2988881939</v>
      </c>
      <c r="Q10" s="24"/>
      <c r="R10" s="24"/>
    </row>
    <row r="11" spans="1:18">
      <c r="B11" s="25"/>
      <c r="M11" s="26"/>
      <c r="O11" s="26"/>
    </row>
    <row r="12" spans="1:18">
      <c r="B12" s="25"/>
      <c r="M12" s="26"/>
      <c r="O12" s="26"/>
    </row>
    <row r="13" spans="1:18" hidden="1">
      <c r="A13" s="27" t="s">
        <v>16</v>
      </c>
      <c r="B13" s="25"/>
      <c r="M13" s="26"/>
      <c r="O13" s="26"/>
    </row>
    <row r="14" spans="1:18" hidden="1">
      <c r="A14" s="28" t="s">
        <v>17</v>
      </c>
      <c r="B14" s="25"/>
      <c r="C14" s="2" t="e">
        <f>ROUNDUP(HLOOKUP(C$2,#REF!,5,FALSE),-2)</f>
        <v>#REF!</v>
      </c>
      <c r="D14" s="2" t="e">
        <f>ROUNDUP(HLOOKUP(D$2,#REF!,5,FALSE),-2)</f>
        <v>#REF!</v>
      </c>
      <c r="E14" s="2" t="e">
        <f>ROUNDUP(HLOOKUP(E$2,#REF!,5,FALSE),-2)</f>
        <v>#REF!</v>
      </c>
      <c r="F14" s="2" t="e">
        <f>ROUNDUP(HLOOKUP(F$2,#REF!,5,FALSE),-2)</f>
        <v>#REF!</v>
      </c>
      <c r="G14" s="2" t="e">
        <f>ROUNDUP(HLOOKUP(G$2,#REF!,5,FALSE),-2)</f>
        <v>#REF!</v>
      </c>
      <c r="H14" s="2" t="e">
        <f>ROUNDUP(HLOOKUP(H$2,#REF!,5,FALSE),-2)</f>
        <v>#REF!</v>
      </c>
      <c r="I14" s="2" t="e">
        <f>ROUNDUP(HLOOKUP(I$2,#REF!,5,FALSE),-2)</f>
        <v>#REF!</v>
      </c>
      <c r="J14" s="2" t="e">
        <f>ROUNDUP(HLOOKUP(J$2,#REF!,5,FALSE),-2)</f>
        <v>#REF!</v>
      </c>
      <c r="K14" s="2" t="e">
        <f>ROUNDUP(HLOOKUP(K$2,#REF!,5,FALSE),-2)</f>
        <v>#REF!</v>
      </c>
      <c r="L14" s="2" t="e">
        <f>ROUNDUP(HLOOKUP(L$2,#REF!,5,FALSE),-2)</f>
        <v>#REF!</v>
      </c>
      <c r="M14" s="2" t="s">
        <v>18</v>
      </c>
      <c r="N14" s="2" t="e">
        <f>ROUNDUP(HLOOKUP(N$2,#REF!,5,FALSE),-2)</f>
        <v>#REF!</v>
      </c>
      <c r="O14" s="26"/>
      <c r="P14" s="29" t="e">
        <f>SUM(C14:N14)</f>
        <v>#REF!</v>
      </c>
    </row>
    <row r="15" spans="1:18" hidden="1">
      <c r="A15" s="28" t="s">
        <v>19</v>
      </c>
      <c r="B15" s="25"/>
      <c r="C15" s="2" t="e">
        <f>ROUNDUP((SUMIF(#REF!,CONCATENATE(C$2,"Pager"),#REF!)/SUMIF(#REF!,"Pager",#REF!))*25000,-2)</f>
        <v>#REF!</v>
      </c>
      <c r="D15" s="2" t="e">
        <f>ROUNDUP((SUMIF(#REF!,CONCATENATE(D$2,"Pager"),#REF!)/SUMIF(#REF!,"Pager",#REF!))*25000,-2)</f>
        <v>#REF!</v>
      </c>
      <c r="E15" s="2" t="e">
        <f>ROUNDUP((SUMIF(#REF!,CONCATENATE(E$2,"Pager"),#REF!)/SUMIF(#REF!,"Pager",#REF!))*25000,-2)</f>
        <v>#REF!</v>
      </c>
      <c r="F15" s="2" t="e">
        <f>ROUNDUP((SUMIF(#REF!,CONCATENATE(F$2,"Pager"),#REF!)/SUMIF(#REF!,"Pager",#REF!))*25000,-2)</f>
        <v>#REF!</v>
      </c>
      <c r="G15" s="2" t="e">
        <f>ROUNDUP((SUMIF(#REF!,CONCATENATE(G$2,"Pager"),#REF!)/SUMIF(#REF!,"Pager",#REF!))*25000,-2)</f>
        <v>#REF!</v>
      </c>
      <c r="H15" s="2" t="e">
        <f>ROUNDUP((SUMIF(#REF!,CONCATENATE(H$2,"Pager"),#REF!)/SUMIF(#REF!,"Pager",#REF!))*25000,-2)</f>
        <v>#REF!</v>
      </c>
      <c r="I15" s="2" t="e">
        <f>ROUNDUP((SUMIF(#REF!,CONCATENATE(I$2,"Pager"),#REF!)/SUMIF(#REF!,"Pager",#REF!))*25000,-2)</f>
        <v>#REF!</v>
      </c>
      <c r="J15" s="2" t="e">
        <f>ROUNDUP((SUMIF(#REF!,CONCATENATE(J$2,"Pager"),#REF!)/SUMIF(#REF!,"Pager",#REF!))*25000,-2)</f>
        <v>#REF!</v>
      </c>
      <c r="K15" s="2" t="e">
        <f>ROUNDUP((SUMIF(#REF!,CONCATENATE(K$2,"Pager"),#REF!)/SUMIF(#REF!,"Pager",#REF!))*25000,-2)</f>
        <v>#REF!</v>
      </c>
      <c r="L15" s="2" t="e">
        <f>ROUNDUP((SUMIF(#REF!,CONCATENATE(L$2,"Pager"),#REF!)/SUMIF(#REF!,"Pager",#REF!))*25000,-2)</f>
        <v>#REF!</v>
      </c>
      <c r="M15" s="2"/>
      <c r="N15" s="2" t="e">
        <f>ROUNDUP((SUMIF(#REF!,CONCATENATE(N$2,"Pager"),#REF!)/SUMIF(#REF!,"Pager",#REF!))*25000,-2)</f>
        <v>#REF!</v>
      </c>
      <c r="O15" s="26"/>
      <c r="P15" s="29" t="e">
        <f>SUM(C15:N15)</f>
        <v>#REF!</v>
      </c>
    </row>
    <row r="16" spans="1:18" hidden="1">
      <c r="A16" t="s">
        <v>20</v>
      </c>
      <c r="B16" s="4"/>
      <c r="C16" s="2" t="e">
        <f>ROUNDUP(SUMIF(#REF!,C2,#REF!),-2)</f>
        <v>#REF!</v>
      </c>
      <c r="D16" s="2" t="e">
        <f>ROUNDUP(SUMIF(#REF!,D2,#REF!),-2)</f>
        <v>#REF!</v>
      </c>
      <c r="E16" s="2" t="e">
        <f>ROUNDUP(SUMIF(#REF!,E2,#REF!),-2)</f>
        <v>#REF!</v>
      </c>
      <c r="F16" s="2" t="e">
        <f>ROUNDUP(SUMIF(#REF!,F2,#REF!),-2)</f>
        <v>#REF!</v>
      </c>
      <c r="G16" s="2" t="e">
        <f>ROUNDUP(SUMIF(#REF!,G2,#REF!),-2)</f>
        <v>#REF!</v>
      </c>
      <c r="H16" s="2" t="e">
        <f>ROUNDUP(SUMIF(#REF!,H2,#REF!),-2)</f>
        <v>#REF!</v>
      </c>
      <c r="I16" s="2" t="e">
        <f>ROUNDUP(SUMIF(#REF!,I2,#REF!),-2)</f>
        <v>#REF!</v>
      </c>
      <c r="J16" s="2" t="e">
        <f>ROUNDUP(SUMIF(#REF!,J2,#REF!),-2)</f>
        <v>#REF!</v>
      </c>
      <c r="K16" s="2" t="e">
        <f>ROUNDUP(SUMIF(#REF!,K2,#REF!),-2)</f>
        <v>#REF!</v>
      </c>
      <c r="L16" s="2" t="e">
        <f>ROUNDUP(SUMIF(#REF!,L2,#REF!),-2)</f>
        <v>#REF!</v>
      </c>
      <c r="M16" s="2"/>
      <c r="N16" s="2" t="e">
        <f>ROUNDUP(SUMIF(#REF!,N2,#REF!),-2)</f>
        <v>#REF!</v>
      </c>
      <c r="O16" s="6"/>
      <c r="P16" s="29" t="e">
        <f>SUM(C16:N16)</f>
        <v>#REF!</v>
      </c>
      <c r="Q16" s="30"/>
    </row>
    <row r="17" spans="1:18" hidden="1">
      <c r="A17" t="s">
        <v>21</v>
      </c>
      <c r="B17" s="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6"/>
      <c r="N17" s="31"/>
      <c r="O17" s="6"/>
      <c r="P17" s="31">
        <f>SUM(C17:N17)</f>
        <v>0</v>
      </c>
    </row>
    <row r="18" spans="1:18" s="1" customFormat="1" hidden="1">
      <c r="A18" s="1" t="s">
        <v>11</v>
      </c>
      <c r="B18" s="32"/>
      <c r="C18" s="33" t="e">
        <f>SUM(C14:C17)</f>
        <v>#REF!</v>
      </c>
      <c r="D18" s="33" t="e">
        <f t="shared" ref="D18:N18" si="1">SUM(D14:D17)</f>
        <v>#REF!</v>
      </c>
      <c r="E18" s="33" t="e">
        <f t="shared" si="1"/>
        <v>#REF!</v>
      </c>
      <c r="F18" s="33" t="e">
        <f t="shared" si="1"/>
        <v>#REF!</v>
      </c>
      <c r="G18" s="33" t="e">
        <f t="shared" si="1"/>
        <v>#REF!</v>
      </c>
      <c r="H18" s="33" t="e">
        <f t="shared" si="1"/>
        <v>#REF!</v>
      </c>
      <c r="I18" s="33" t="e">
        <f t="shared" si="1"/>
        <v>#REF!</v>
      </c>
      <c r="J18" s="33" t="e">
        <f t="shared" si="1"/>
        <v>#REF!</v>
      </c>
      <c r="K18" s="33" t="e">
        <f t="shared" si="1"/>
        <v>#REF!</v>
      </c>
      <c r="L18" s="33" t="e">
        <f t="shared" si="1"/>
        <v>#REF!</v>
      </c>
      <c r="M18" s="34"/>
      <c r="N18" s="33" t="e">
        <f t="shared" si="1"/>
        <v>#REF!</v>
      </c>
      <c r="O18" s="34"/>
      <c r="P18" s="33" t="e">
        <f>SUM(P14:P17)</f>
        <v>#REF!</v>
      </c>
      <c r="Q18" s="24"/>
      <c r="R18" s="24"/>
    </row>
    <row r="19" spans="1:18" hidden="1">
      <c r="B19" s="35"/>
      <c r="M19" s="36"/>
      <c r="O19" s="36"/>
    </row>
    <row r="20" spans="1:18" s="1" customFormat="1" hidden="1">
      <c r="A20" s="1" t="s">
        <v>22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3"/>
      <c r="O20" s="34"/>
      <c r="P20" s="33" t="e">
        <f>P10+P18</f>
        <v>#REF!</v>
      </c>
      <c r="Q20" s="24"/>
      <c r="R20" s="24"/>
    </row>
    <row r="21" spans="1:18">
      <c r="B21" s="37"/>
      <c r="M21" s="38"/>
      <c r="O21" s="38"/>
    </row>
    <row r="22" spans="1:18">
      <c r="B22" s="4"/>
      <c r="M22" s="6"/>
      <c r="O22" s="6"/>
    </row>
    <row r="23" spans="1:18">
      <c r="B23" s="4"/>
      <c r="M23" s="6"/>
      <c r="O23" s="6"/>
    </row>
    <row r="24" spans="1:18">
      <c r="B24" s="4"/>
      <c r="M24" s="6"/>
      <c r="O24" s="6"/>
    </row>
    <row r="25" spans="1:18">
      <c r="B25" s="4"/>
      <c r="M25" s="6"/>
      <c r="O25" s="6"/>
    </row>
    <row r="26" spans="1:18">
      <c r="B26" s="4"/>
      <c r="M26" s="6"/>
      <c r="O26" s="6"/>
    </row>
    <row r="27" spans="1:18">
      <c r="B27" s="4"/>
      <c r="M27" s="6"/>
      <c r="O27" s="6"/>
    </row>
    <row r="28" spans="1:18">
      <c r="B28" s="4"/>
      <c r="M28" s="6"/>
      <c r="O28" s="6"/>
    </row>
    <row r="29" spans="1:18">
      <c r="B29" s="4"/>
      <c r="M29" s="6"/>
      <c r="O29" s="6"/>
    </row>
    <row r="34" spans="2:15">
      <c r="B34" s="4"/>
      <c r="M34" s="6"/>
      <c r="O34" s="6"/>
    </row>
    <row r="36" spans="2:15">
      <c r="B36" s="4"/>
      <c r="M36" s="6"/>
      <c r="O36" s="6"/>
    </row>
    <row r="40" spans="2:15">
      <c r="B40" s="4"/>
      <c r="M40" s="6"/>
      <c r="O40" s="6"/>
    </row>
    <row r="41" spans="2:15">
      <c r="B41" s="4"/>
      <c r="M41" s="6"/>
      <c r="O41" s="6"/>
    </row>
  </sheetData>
  <dataValidations count="1">
    <dataValidation allowBlank="1" showInputMessage="1" showErrorMessage="1" prompt="Total Help Desk Plan Budget / Total Device Count = Device Rate * Total Device by Customer (based on device count provided by Desktop Svcs Manager - Stan Johnson)" sqref="B9 O9 M9 O7 M7 B7 O5 B5 M5"/>
  </dataValidations>
  <pageMargins left="0.75" right="0.75" top="1" bottom="1" header="0.5" footer="0.5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Telecom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unruhj</cp:lastModifiedBy>
  <dcterms:created xsi:type="dcterms:W3CDTF">2013-12-12T00:22:32Z</dcterms:created>
  <dcterms:modified xsi:type="dcterms:W3CDTF">2013-12-13T18:03:22Z</dcterms:modified>
</cp:coreProperties>
</file>