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1760" tabRatio="939"/>
  </bookViews>
  <sheets>
    <sheet name="FY16 Rates" sheetId="8" r:id="rId1"/>
    <sheet name="Summary" sheetId="7" r:id="rId2"/>
    <sheet name="DA" sheetId="12" r:id="rId3"/>
    <sheet name="DCA" sheetId="13" r:id="rId4"/>
    <sheet name="DCHS" sheetId="14" r:id="rId5"/>
    <sheet name="DCJ" sheetId="15" r:id="rId6"/>
    <sheet name="DCS" sheetId="9" r:id="rId7"/>
    <sheet name="DOH" sheetId="5" r:id="rId8"/>
    <sheet name="LIB" sheetId="10" r:id="rId9"/>
    <sheet name="MCSO" sheetId="17" r:id="rId10"/>
    <sheet name="NOND" sheetId="19" r:id="rId11"/>
    <sheet name="FY16 County Fleet Master" sheetId="11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2" hidden="1">DA!$A$1:$U$21</definedName>
    <definedName name="_xlnm._FilterDatabase" localSheetId="3" hidden="1">DCA!$A$1:$U$83</definedName>
    <definedName name="_xlnm._FilterDatabase" localSheetId="4" hidden="1">DCHS!$A$1:$U$33</definedName>
    <definedName name="_xlnm._FilterDatabase" localSheetId="5" hidden="1">DCJ!$A$1:$U$76</definedName>
    <definedName name="_xlnm._FilterDatabase" localSheetId="6" hidden="1">DCS!$A$1:$U$223</definedName>
    <definedName name="_xlnm._FilterDatabase" localSheetId="7" hidden="1">DOH!$A$1:$U$44</definedName>
    <definedName name="_xlnm._FilterDatabase" localSheetId="11" hidden="1">'FY16 County Fleet Master'!$A$1:$W$707</definedName>
    <definedName name="_xlnm._FilterDatabase" localSheetId="8" hidden="1">LIB!$A$1:$U$14</definedName>
    <definedName name="_xlnm._FilterDatabase" localSheetId="9" hidden="1">MCSO!$A$1:$U$217</definedName>
    <definedName name="_xlnm._FilterDatabase" localSheetId="10" hidden="1">NOND!$A$1:$U$4</definedName>
    <definedName name="_Order1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11" hidden="1">#REF!</definedName>
    <definedName name="_Sort" localSheetId="0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hidden="1">#REF!</definedName>
    <definedName name="list" localSheetId="2">#REF!</definedName>
    <definedName name="list" localSheetId="4">#REF!</definedName>
    <definedName name="list" localSheetId="6">#REF!</definedName>
    <definedName name="list" localSheetId="8">#REF!</definedName>
    <definedName name="list" localSheetId="9">#REF!</definedName>
    <definedName name="list" localSheetId="10">#REF!</definedName>
    <definedName name="list">#REF!</definedName>
    <definedName name="MCSO1" localSheetId="2" hidden="1">[1]DOH!#REF!</definedName>
    <definedName name="MCSO1" localSheetId="3" hidden="1">[1]DOH!#REF!</definedName>
    <definedName name="MCSO1" localSheetId="4" hidden="1">[1]DOH!#REF!</definedName>
    <definedName name="MCSO1" localSheetId="5" hidden="1">[1]DOH!#REF!</definedName>
    <definedName name="MCSO1" localSheetId="6" hidden="1">[1]DOH!#REF!</definedName>
    <definedName name="MCSO1" localSheetId="7" hidden="1">[1]DOH!#REF!</definedName>
    <definedName name="MCSO1" localSheetId="11" hidden="1">[1]DOH!#REF!</definedName>
    <definedName name="MCSO1" localSheetId="0" hidden="1">[2]DOH!#REF!</definedName>
    <definedName name="MCSO1" localSheetId="8" hidden="1">[1]DOH!#REF!</definedName>
    <definedName name="MCSO1" localSheetId="9" hidden="1">[1]DOH!#REF!</definedName>
    <definedName name="MCSO1" localSheetId="10" hidden="1">[1]DOH!#REF!</definedName>
    <definedName name="MCSO1" hidden="1">[1]DOH!#REF!</definedName>
    <definedName name="MCSO2" localSheetId="2" hidden="1">[3]DOH!#REF!</definedName>
    <definedName name="MCSO2" localSheetId="3" hidden="1">[3]DOH!#REF!</definedName>
    <definedName name="MCSO2" localSheetId="4" hidden="1">[3]DOH!#REF!</definedName>
    <definedName name="MCSO2" localSheetId="5" hidden="1">[3]DOH!#REF!</definedName>
    <definedName name="MCSO2" localSheetId="6" hidden="1">[3]DOH!#REF!</definedName>
    <definedName name="MCSO2" localSheetId="7" hidden="1">[3]DOH!#REF!</definedName>
    <definedName name="MCSO2" localSheetId="11" hidden="1">[3]DOH!#REF!</definedName>
    <definedName name="MCSO2" localSheetId="0" hidden="1">[4]DOH!#REF!</definedName>
    <definedName name="MCSO2" localSheetId="8" hidden="1">[3]DOH!#REF!</definedName>
    <definedName name="MCSO2" localSheetId="9" hidden="1">[3]DOH!#REF!</definedName>
    <definedName name="MCSO2" localSheetId="10" hidden="1">[3]DOH!#REF!</definedName>
    <definedName name="MCSO2" hidden="1">[3]DOH!#REF!</definedName>
    <definedName name="_xlnm.Print_Area" localSheetId="2">DA!$A$1:$U$21</definedName>
    <definedName name="_xlnm.Print_Area" localSheetId="3">DCA!$A$1:$U$83</definedName>
    <definedName name="_xlnm.Print_Area" localSheetId="4">DCHS!$A$1:$U$33</definedName>
    <definedName name="_xlnm.Print_Area" localSheetId="5">DCJ!$A$1:$U$76</definedName>
    <definedName name="_xlnm.Print_Area" localSheetId="6">DCS!$A$1:$U$223</definedName>
    <definedName name="_xlnm.Print_Area" localSheetId="7">DOH!$A$1:$U$44</definedName>
    <definedName name="_xlnm.Print_Area" localSheetId="8">LIB!$A$1:$U$14</definedName>
    <definedName name="_xlnm.Print_Area" localSheetId="9">MCSO!$A$1:$U$217</definedName>
    <definedName name="_xlnm.Print_Area" localSheetId="10">NOND!$A$1:$U$4</definedName>
    <definedName name="_xlnm.Print_Area" localSheetId="1">Summary!$A$1:$P$26</definedName>
    <definedName name="_xlnm.Print_Titles" localSheetId="2">DA!$1:$1</definedName>
    <definedName name="_xlnm.Print_Titles" localSheetId="3">DCA!$1:$1</definedName>
    <definedName name="_xlnm.Print_Titles" localSheetId="4">DCHS!$1:$1</definedName>
    <definedName name="_xlnm.Print_Titles" localSheetId="5">DCJ!$1:$1</definedName>
    <definedName name="_xlnm.Print_Titles" localSheetId="6">DCS!$1:$1</definedName>
    <definedName name="_xlnm.Print_Titles" localSheetId="7">DOH!$1:$1</definedName>
    <definedName name="_xlnm.Print_Titles" localSheetId="11">'FY16 County Fleet Master'!$1:$1</definedName>
    <definedName name="_xlnm.Print_Titles" localSheetId="8">LIB!$1:$1</definedName>
    <definedName name="_xlnm.Print_Titles" localSheetId="9">MCSO!$1:$1</definedName>
    <definedName name="_xlnm.Print_Titles" localSheetId="10">NOND!$1:$1</definedName>
    <definedName name="yearmake" localSheetId="2">#REF!</definedName>
    <definedName name="yearmake" localSheetId="4">#REF!</definedName>
    <definedName name="yearmake" localSheetId="6">#REF!</definedName>
    <definedName name="yearmake" localSheetId="8">#REF!</definedName>
    <definedName name="yearmake" localSheetId="9">#REF!</definedName>
    <definedName name="yearmake" localSheetId="10">#REF!</definedName>
    <definedName name="yearmake">#REF!</definedName>
  </definedNames>
  <calcPr calcId="125725"/>
</workbook>
</file>

<file path=xl/calcChain.xml><?xml version="1.0" encoding="utf-8"?>
<calcChain xmlns="http://schemas.openxmlformats.org/spreadsheetml/2006/main">
  <c r="D9" i="8"/>
  <c r="T707" i="11" l="1"/>
  <c r="O707"/>
  <c r="N707"/>
  <c r="M707"/>
  <c r="L707"/>
  <c r="K707"/>
  <c r="J707"/>
  <c r="I707"/>
  <c r="G707"/>
  <c r="U706"/>
  <c r="H706"/>
  <c r="P706" s="1"/>
  <c r="V706" s="1"/>
  <c r="U705"/>
  <c r="H705"/>
  <c r="T704"/>
  <c r="O704"/>
  <c r="M704"/>
  <c r="L704"/>
  <c r="K704"/>
  <c r="J704"/>
  <c r="I704"/>
  <c r="G704"/>
  <c r="U703"/>
  <c r="H703"/>
  <c r="P703" s="1"/>
  <c r="V703" s="1"/>
  <c r="U702"/>
  <c r="H702"/>
  <c r="P702" s="1"/>
  <c r="U701"/>
  <c r="H701"/>
  <c r="P701" s="1"/>
  <c r="U700"/>
  <c r="V700" s="1"/>
  <c r="P700"/>
  <c r="U699"/>
  <c r="P699"/>
  <c r="U698"/>
  <c r="H698"/>
  <c r="P698" s="1"/>
  <c r="U697"/>
  <c r="P697"/>
  <c r="U696"/>
  <c r="H696"/>
  <c r="P696" s="1"/>
  <c r="U695"/>
  <c r="H695"/>
  <c r="P695" s="1"/>
  <c r="U694"/>
  <c r="H694"/>
  <c r="P694" s="1"/>
  <c r="U693"/>
  <c r="H693"/>
  <c r="P693" s="1"/>
  <c r="U692"/>
  <c r="H692"/>
  <c r="P692" s="1"/>
  <c r="V692" s="1"/>
  <c r="U691"/>
  <c r="H691"/>
  <c r="P691" s="1"/>
  <c r="U690"/>
  <c r="H690"/>
  <c r="P690" s="1"/>
  <c r="V690" s="1"/>
  <c r="U689"/>
  <c r="H689"/>
  <c r="P689" s="1"/>
  <c r="U688"/>
  <c r="H688"/>
  <c r="P688" s="1"/>
  <c r="V688" s="1"/>
  <c r="U687"/>
  <c r="H687"/>
  <c r="P687" s="1"/>
  <c r="V687" s="1"/>
  <c r="U686"/>
  <c r="P686"/>
  <c r="V686" s="1"/>
  <c r="U685"/>
  <c r="P685"/>
  <c r="U684"/>
  <c r="P684"/>
  <c r="U683"/>
  <c r="H683"/>
  <c r="P683" s="1"/>
  <c r="V683" s="1"/>
  <c r="U682"/>
  <c r="P682"/>
  <c r="V682" s="1"/>
  <c r="H682"/>
  <c r="U681"/>
  <c r="P681"/>
  <c r="U680"/>
  <c r="H680"/>
  <c r="P680" s="1"/>
  <c r="U679"/>
  <c r="H679"/>
  <c r="P679" s="1"/>
  <c r="U678"/>
  <c r="P678"/>
  <c r="U677"/>
  <c r="P677"/>
  <c r="U676"/>
  <c r="H676"/>
  <c r="P676" s="1"/>
  <c r="U675"/>
  <c r="P675"/>
  <c r="U674"/>
  <c r="P674"/>
  <c r="U673"/>
  <c r="V673" s="1"/>
  <c r="P673"/>
  <c r="U672"/>
  <c r="H672"/>
  <c r="P672" s="1"/>
  <c r="V672" s="1"/>
  <c r="U671"/>
  <c r="H671"/>
  <c r="P671" s="1"/>
  <c r="U670"/>
  <c r="H670"/>
  <c r="P670" s="1"/>
  <c r="V670" s="1"/>
  <c r="U669"/>
  <c r="H669"/>
  <c r="P669" s="1"/>
  <c r="U668"/>
  <c r="H668"/>
  <c r="P668" s="1"/>
  <c r="V668" s="1"/>
  <c r="U667"/>
  <c r="H667"/>
  <c r="P667" s="1"/>
  <c r="U666"/>
  <c r="H666"/>
  <c r="P666" s="1"/>
  <c r="V666" s="1"/>
  <c r="U665"/>
  <c r="H665"/>
  <c r="P665" s="1"/>
  <c r="U664"/>
  <c r="H664"/>
  <c r="P664" s="1"/>
  <c r="V664" s="1"/>
  <c r="U663"/>
  <c r="H663"/>
  <c r="P663" s="1"/>
  <c r="U662"/>
  <c r="H662"/>
  <c r="P662" s="1"/>
  <c r="V662" s="1"/>
  <c r="U661"/>
  <c r="H661"/>
  <c r="P661" s="1"/>
  <c r="V661" s="1"/>
  <c r="U660"/>
  <c r="H660"/>
  <c r="P660" s="1"/>
  <c r="U659"/>
  <c r="H659"/>
  <c r="P659" s="1"/>
  <c r="V659" s="1"/>
  <c r="U658"/>
  <c r="H658"/>
  <c r="P658" s="1"/>
  <c r="U657"/>
  <c r="H657"/>
  <c r="P657" s="1"/>
  <c r="U656"/>
  <c r="H656"/>
  <c r="P656" s="1"/>
  <c r="U655"/>
  <c r="H655"/>
  <c r="P655" s="1"/>
  <c r="V655" s="1"/>
  <c r="U654"/>
  <c r="H654"/>
  <c r="P654" s="1"/>
  <c r="U653"/>
  <c r="H653"/>
  <c r="P653" s="1"/>
  <c r="V653" s="1"/>
  <c r="U652"/>
  <c r="H652"/>
  <c r="P652" s="1"/>
  <c r="V652" s="1"/>
  <c r="U651"/>
  <c r="H651"/>
  <c r="P651" s="1"/>
  <c r="U650"/>
  <c r="H650"/>
  <c r="P650" s="1"/>
  <c r="U649"/>
  <c r="H649"/>
  <c r="P649" s="1"/>
  <c r="U648"/>
  <c r="P648"/>
  <c r="U647"/>
  <c r="P647"/>
  <c r="U646"/>
  <c r="P646"/>
  <c r="U645"/>
  <c r="P645"/>
  <c r="U644"/>
  <c r="P644"/>
  <c r="U643"/>
  <c r="P643"/>
  <c r="U642"/>
  <c r="P642"/>
  <c r="U641"/>
  <c r="P641"/>
  <c r="U640"/>
  <c r="P640"/>
  <c r="U639"/>
  <c r="P639"/>
  <c r="U638"/>
  <c r="H638"/>
  <c r="P638" s="1"/>
  <c r="U637"/>
  <c r="H637"/>
  <c r="P637" s="1"/>
  <c r="U636"/>
  <c r="H636"/>
  <c r="P636" s="1"/>
  <c r="V636" s="1"/>
  <c r="U635"/>
  <c r="H635"/>
  <c r="P635" s="1"/>
  <c r="V635" s="1"/>
  <c r="U634"/>
  <c r="H634"/>
  <c r="P634" s="1"/>
  <c r="V634" s="1"/>
  <c r="U633"/>
  <c r="P633"/>
  <c r="U632"/>
  <c r="P632"/>
  <c r="U631"/>
  <c r="P631"/>
  <c r="U630"/>
  <c r="P630"/>
  <c r="U629"/>
  <c r="P629"/>
  <c r="U628"/>
  <c r="P628"/>
  <c r="V628" s="1"/>
  <c r="U627"/>
  <c r="P627"/>
  <c r="U626"/>
  <c r="P626"/>
  <c r="U625"/>
  <c r="P625"/>
  <c r="U624"/>
  <c r="H624"/>
  <c r="P624" s="1"/>
  <c r="U623"/>
  <c r="H623"/>
  <c r="P623" s="1"/>
  <c r="U622"/>
  <c r="H622"/>
  <c r="P622" s="1"/>
  <c r="U621"/>
  <c r="H621"/>
  <c r="P621" s="1"/>
  <c r="U620"/>
  <c r="H620"/>
  <c r="P620" s="1"/>
  <c r="U619"/>
  <c r="H619"/>
  <c r="P619" s="1"/>
  <c r="U618"/>
  <c r="H618"/>
  <c r="P618" s="1"/>
  <c r="U617"/>
  <c r="H617"/>
  <c r="P617" s="1"/>
  <c r="U616"/>
  <c r="H616"/>
  <c r="P616" s="1"/>
  <c r="U615"/>
  <c r="H615"/>
  <c r="P615" s="1"/>
  <c r="U614"/>
  <c r="H614"/>
  <c r="P614" s="1"/>
  <c r="U613"/>
  <c r="H613"/>
  <c r="P613" s="1"/>
  <c r="U612"/>
  <c r="H612"/>
  <c r="P612" s="1"/>
  <c r="U611"/>
  <c r="H611"/>
  <c r="P611" s="1"/>
  <c r="U610"/>
  <c r="H610"/>
  <c r="P610" s="1"/>
  <c r="U609"/>
  <c r="H609"/>
  <c r="P609" s="1"/>
  <c r="U608"/>
  <c r="H608"/>
  <c r="P608" s="1"/>
  <c r="U607"/>
  <c r="H607"/>
  <c r="P607" s="1"/>
  <c r="U606"/>
  <c r="H606"/>
  <c r="P606" s="1"/>
  <c r="U605"/>
  <c r="H605"/>
  <c r="P605" s="1"/>
  <c r="U604"/>
  <c r="H604"/>
  <c r="P604" s="1"/>
  <c r="U603"/>
  <c r="H603"/>
  <c r="P603" s="1"/>
  <c r="U602"/>
  <c r="H602"/>
  <c r="P602" s="1"/>
  <c r="U601"/>
  <c r="H601"/>
  <c r="P601" s="1"/>
  <c r="U600"/>
  <c r="H600"/>
  <c r="P600" s="1"/>
  <c r="U599"/>
  <c r="H599"/>
  <c r="P599" s="1"/>
  <c r="U598"/>
  <c r="H598"/>
  <c r="P598" s="1"/>
  <c r="V598" s="1"/>
  <c r="U597"/>
  <c r="H597"/>
  <c r="P597" s="1"/>
  <c r="U596"/>
  <c r="H596"/>
  <c r="P596" s="1"/>
  <c r="V596" s="1"/>
  <c r="U595"/>
  <c r="H595"/>
  <c r="P595" s="1"/>
  <c r="U594"/>
  <c r="H594"/>
  <c r="P594" s="1"/>
  <c r="V594" s="1"/>
  <c r="U593"/>
  <c r="H593"/>
  <c r="P593" s="1"/>
  <c r="U592"/>
  <c r="H592"/>
  <c r="P592" s="1"/>
  <c r="V592" s="1"/>
  <c r="U591"/>
  <c r="H591"/>
  <c r="P591" s="1"/>
  <c r="U590"/>
  <c r="H590"/>
  <c r="P590" s="1"/>
  <c r="V590" s="1"/>
  <c r="U589"/>
  <c r="H589"/>
  <c r="P589" s="1"/>
  <c r="U588"/>
  <c r="P588"/>
  <c r="V588" s="1"/>
  <c r="U587"/>
  <c r="H587"/>
  <c r="P587" s="1"/>
  <c r="V587" s="1"/>
  <c r="U586"/>
  <c r="H586"/>
  <c r="P586" s="1"/>
  <c r="U585"/>
  <c r="P585"/>
  <c r="U584"/>
  <c r="H584"/>
  <c r="P584" s="1"/>
  <c r="U583"/>
  <c r="H583"/>
  <c r="P583" s="1"/>
  <c r="U582"/>
  <c r="P582"/>
  <c r="U581"/>
  <c r="P581"/>
  <c r="V581" s="1"/>
  <c r="U580"/>
  <c r="P580"/>
  <c r="U579"/>
  <c r="H579"/>
  <c r="P579" s="1"/>
  <c r="V579" s="1"/>
  <c r="U578"/>
  <c r="H578"/>
  <c r="P578" s="1"/>
  <c r="V578" s="1"/>
  <c r="U577"/>
  <c r="H577"/>
  <c r="P577" s="1"/>
  <c r="U576"/>
  <c r="H576"/>
  <c r="P576" s="1"/>
  <c r="V576" s="1"/>
  <c r="U575"/>
  <c r="H575"/>
  <c r="P575" s="1"/>
  <c r="V575" s="1"/>
  <c r="U574"/>
  <c r="H574"/>
  <c r="P574" s="1"/>
  <c r="V574" s="1"/>
  <c r="U573"/>
  <c r="H573"/>
  <c r="P573" s="1"/>
  <c r="V573" s="1"/>
  <c r="U572"/>
  <c r="H572"/>
  <c r="P572" s="1"/>
  <c r="U571"/>
  <c r="H571"/>
  <c r="P571" s="1"/>
  <c r="V571" s="1"/>
  <c r="U570"/>
  <c r="H570"/>
  <c r="P570" s="1"/>
  <c r="V570" s="1"/>
  <c r="U569"/>
  <c r="H569"/>
  <c r="P569" s="1"/>
  <c r="U568"/>
  <c r="P568"/>
  <c r="V568" s="1"/>
  <c r="U567"/>
  <c r="P567"/>
  <c r="U566"/>
  <c r="P566"/>
  <c r="U565"/>
  <c r="H565"/>
  <c r="P565" s="1"/>
  <c r="U564"/>
  <c r="P564"/>
  <c r="U563"/>
  <c r="P563"/>
  <c r="V563" s="1"/>
  <c r="U562"/>
  <c r="P562"/>
  <c r="U561"/>
  <c r="P561"/>
  <c r="V561" s="1"/>
  <c r="U560"/>
  <c r="P560"/>
  <c r="U559"/>
  <c r="P559"/>
  <c r="V559" s="1"/>
  <c r="U558"/>
  <c r="P558"/>
  <c r="U557"/>
  <c r="H557"/>
  <c r="P557" s="1"/>
  <c r="V557" s="1"/>
  <c r="U556"/>
  <c r="P556"/>
  <c r="V556" s="1"/>
  <c r="H556"/>
  <c r="U555"/>
  <c r="N555"/>
  <c r="P555" s="1"/>
  <c r="U554"/>
  <c r="P554"/>
  <c r="V554" s="1"/>
  <c r="N554"/>
  <c r="U553"/>
  <c r="H553"/>
  <c r="P553" s="1"/>
  <c r="U552"/>
  <c r="P552"/>
  <c r="U551"/>
  <c r="P551"/>
  <c r="U550"/>
  <c r="H550"/>
  <c r="P550" s="1"/>
  <c r="U549"/>
  <c r="H549"/>
  <c r="P549" s="1"/>
  <c r="U548"/>
  <c r="H548"/>
  <c r="P548" s="1"/>
  <c r="U547"/>
  <c r="H547"/>
  <c r="P547" s="1"/>
  <c r="U546"/>
  <c r="V546" s="1"/>
  <c r="H546"/>
  <c r="P546" s="1"/>
  <c r="U545"/>
  <c r="H545"/>
  <c r="P545" s="1"/>
  <c r="V545" s="1"/>
  <c r="U544"/>
  <c r="H544"/>
  <c r="P544" s="1"/>
  <c r="V544" s="1"/>
  <c r="U543"/>
  <c r="H543"/>
  <c r="P543" s="1"/>
  <c r="V543" s="1"/>
  <c r="U542"/>
  <c r="P542"/>
  <c r="V542" s="1"/>
  <c r="U541"/>
  <c r="H541"/>
  <c r="P541" s="1"/>
  <c r="U540"/>
  <c r="P540"/>
  <c r="U539"/>
  <c r="P539"/>
  <c r="V539" s="1"/>
  <c r="U538"/>
  <c r="H538"/>
  <c r="P538" s="1"/>
  <c r="V538" s="1"/>
  <c r="U537"/>
  <c r="H537"/>
  <c r="P537" s="1"/>
  <c r="V537" s="1"/>
  <c r="U536"/>
  <c r="H536"/>
  <c r="P536" s="1"/>
  <c r="V536" s="1"/>
  <c r="U535"/>
  <c r="H535"/>
  <c r="P535" s="1"/>
  <c r="V535" s="1"/>
  <c r="U534"/>
  <c r="H534"/>
  <c r="P534" s="1"/>
  <c r="V534" s="1"/>
  <c r="U533"/>
  <c r="H533"/>
  <c r="P533" s="1"/>
  <c r="V533" s="1"/>
  <c r="U532"/>
  <c r="H532"/>
  <c r="P532" s="1"/>
  <c r="V532" s="1"/>
  <c r="U531"/>
  <c r="H531"/>
  <c r="P531" s="1"/>
  <c r="V531" s="1"/>
  <c r="U530"/>
  <c r="H530"/>
  <c r="P530" s="1"/>
  <c r="V530" s="1"/>
  <c r="U529"/>
  <c r="H529"/>
  <c r="P529" s="1"/>
  <c r="V529" s="1"/>
  <c r="U528"/>
  <c r="H528"/>
  <c r="P528" s="1"/>
  <c r="V528" s="1"/>
  <c r="U527"/>
  <c r="H527"/>
  <c r="P527" s="1"/>
  <c r="V527" s="1"/>
  <c r="U526"/>
  <c r="P526"/>
  <c r="V526" s="1"/>
  <c r="U525"/>
  <c r="P525"/>
  <c r="V525" s="1"/>
  <c r="U524"/>
  <c r="H524"/>
  <c r="P524" s="1"/>
  <c r="U523"/>
  <c r="P523"/>
  <c r="H523"/>
  <c r="U522"/>
  <c r="V522" s="1"/>
  <c r="P522"/>
  <c r="U521"/>
  <c r="P521"/>
  <c r="U520"/>
  <c r="P520"/>
  <c r="U519"/>
  <c r="P519"/>
  <c r="U518"/>
  <c r="H518"/>
  <c r="P518" s="1"/>
  <c r="U517"/>
  <c r="H517"/>
  <c r="P517" s="1"/>
  <c r="U516"/>
  <c r="H516"/>
  <c r="P516" s="1"/>
  <c r="U515"/>
  <c r="H515"/>
  <c r="P515" s="1"/>
  <c r="U514"/>
  <c r="H514"/>
  <c r="P514" s="1"/>
  <c r="U513"/>
  <c r="H513"/>
  <c r="P513" s="1"/>
  <c r="U512"/>
  <c r="H512"/>
  <c r="P512" s="1"/>
  <c r="U511"/>
  <c r="H511"/>
  <c r="P511" s="1"/>
  <c r="U510"/>
  <c r="H510"/>
  <c r="P510" s="1"/>
  <c r="U509"/>
  <c r="H509"/>
  <c r="P509" s="1"/>
  <c r="U508"/>
  <c r="H508"/>
  <c r="P508" s="1"/>
  <c r="U507"/>
  <c r="H507"/>
  <c r="P507" s="1"/>
  <c r="U506"/>
  <c r="H506"/>
  <c r="P506" s="1"/>
  <c r="U505"/>
  <c r="H505"/>
  <c r="P505" s="1"/>
  <c r="U504"/>
  <c r="P504"/>
  <c r="U503"/>
  <c r="P503"/>
  <c r="U502"/>
  <c r="P502"/>
  <c r="U501"/>
  <c r="P501"/>
  <c r="U500"/>
  <c r="H500"/>
  <c r="P500" s="1"/>
  <c r="U499"/>
  <c r="P499"/>
  <c r="U498"/>
  <c r="H498"/>
  <c r="P498" s="1"/>
  <c r="V498" s="1"/>
  <c r="U497"/>
  <c r="H497"/>
  <c r="P497" s="1"/>
  <c r="V497" s="1"/>
  <c r="U496"/>
  <c r="P496"/>
  <c r="V496" s="1"/>
  <c r="H496"/>
  <c r="U495"/>
  <c r="H495"/>
  <c r="P495" s="1"/>
  <c r="U494"/>
  <c r="H494"/>
  <c r="P494" s="1"/>
  <c r="U493"/>
  <c r="H493"/>
  <c r="P493" s="1"/>
  <c r="U492"/>
  <c r="H492"/>
  <c r="P492" s="1"/>
  <c r="V492" s="1"/>
  <c r="U491"/>
  <c r="H491"/>
  <c r="P491" s="1"/>
  <c r="U490"/>
  <c r="H490"/>
  <c r="P490" s="1"/>
  <c r="V490" s="1"/>
  <c r="U489"/>
  <c r="H489"/>
  <c r="P489" s="1"/>
  <c r="V489" s="1"/>
  <c r="T488"/>
  <c r="O488"/>
  <c r="N488"/>
  <c r="M488"/>
  <c r="L488"/>
  <c r="K488"/>
  <c r="J488"/>
  <c r="I488"/>
  <c r="G488"/>
  <c r="U487"/>
  <c r="H487"/>
  <c r="P487" s="1"/>
  <c r="U486"/>
  <c r="H486"/>
  <c r="P486" s="1"/>
  <c r="U485"/>
  <c r="P485"/>
  <c r="U484"/>
  <c r="H484"/>
  <c r="P484" s="1"/>
  <c r="U483"/>
  <c r="H483"/>
  <c r="P483" s="1"/>
  <c r="U482"/>
  <c r="H482"/>
  <c r="P482" s="1"/>
  <c r="U481"/>
  <c r="H481"/>
  <c r="P481" s="1"/>
  <c r="U480"/>
  <c r="H480"/>
  <c r="P480" s="1"/>
  <c r="U479"/>
  <c r="H479"/>
  <c r="P479" s="1"/>
  <c r="U478"/>
  <c r="H478"/>
  <c r="P478" s="1"/>
  <c r="U477"/>
  <c r="H477"/>
  <c r="P477" s="1"/>
  <c r="U476"/>
  <c r="H476"/>
  <c r="P476" s="1"/>
  <c r="T475"/>
  <c r="O475"/>
  <c r="N475"/>
  <c r="M475"/>
  <c r="L475"/>
  <c r="K475"/>
  <c r="J475"/>
  <c r="I475"/>
  <c r="G475"/>
  <c r="U474"/>
  <c r="H474"/>
  <c r="P474" s="1"/>
  <c r="U473"/>
  <c r="P473"/>
  <c r="U472"/>
  <c r="P472"/>
  <c r="V472" s="1"/>
  <c r="H472"/>
  <c r="U471"/>
  <c r="H471"/>
  <c r="P471" s="1"/>
  <c r="U470"/>
  <c r="H470"/>
  <c r="P470" s="1"/>
  <c r="U469"/>
  <c r="H469"/>
  <c r="P469" s="1"/>
  <c r="U468"/>
  <c r="H468"/>
  <c r="P468" s="1"/>
  <c r="V468" s="1"/>
  <c r="U467"/>
  <c r="H467"/>
  <c r="P467" s="1"/>
  <c r="V467" s="1"/>
  <c r="U466"/>
  <c r="P466"/>
  <c r="H466"/>
  <c r="U465"/>
  <c r="P465"/>
  <c r="U464"/>
  <c r="P464"/>
  <c r="U463"/>
  <c r="P463"/>
  <c r="U462"/>
  <c r="P462"/>
  <c r="U461"/>
  <c r="P461"/>
  <c r="U460"/>
  <c r="P460"/>
  <c r="U459"/>
  <c r="H459"/>
  <c r="P459" s="1"/>
  <c r="U458"/>
  <c r="H458"/>
  <c r="P458" s="1"/>
  <c r="U457"/>
  <c r="H457"/>
  <c r="P457" s="1"/>
  <c r="U456"/>
  <c r="H456"/>
  <c r="P456" s="1"/>
  <c r="U455"/>
  <c r="H455"/>
  <c r="P455" s="1"/>
  <c r="U454"/>
  <c r="H454"/>
  <c r="P454" s="1"/>
  <c r="U453"/>
  <c r="H453"/>
  <c r="P453" s="1"/>
  <c r="U452"/>
  <c r="H452"/>
  <c r="P452" s="1"/>
  <c r="U451"/>
  <c r="V451" s="1"/>
  <c r="H451"/>
  <c r="P451" s="1"/>
  <c r="U450"/>
  <c r="P450"/>
  <c r="V450" s="1"/>
  <c r="U449"/>
  <c r="P449"/>
  <c r="U448"/>
  <c r="P448"/>
  <c r="U447"/>
  <c r="H447"/>
  <c r="P447" s="1"/>
  <c r="V447" s="1"/>
  <c r="U446"/>
  <c r="H446"/>
  <c r="P446" s="1"/>
  <c r="U445"/>
  <c r="H445"/>
  <c r="P445" s="1"/>
  <c r="V445" s="1"/>
  <c r="U444"/>
  <c r="H444"/>
  <c r="P444" s="1"/>
  <c r="U443"/>
  <c r="H443"/>
  <c r="P443" s="1"/>
  <c r="V443" s="1"/>
  <c r="U442"/>
  <c r="H442"/>
  <c r="P442" s="1"/>
  <c r="U441"/>
  <c r="H441"/>
  <c r="P441" s="1"/>
  <c r="V441" s="1"/>
  <c r="U440"/>
  <c r="H440"/>
  <c r="P440" s="1"/>
  <c r="U439"/>
  <c r="H439"/>
  <c r="P439" s="1"/>
  <c r="V439" s="1"/>
  <c r="U438"/>
  <c r="H438"/>
  <c r="P438" s="1"/>
  <c r="U437"/>
  <c r="H437"/>
  <c r="P437" s="1"/>
  <c r="V437" s="1"/>
  <c r="U436"/>
  <c r="H436"/>
  <c r="P436" s="1"/>
  <c r="U435"/>
  <c r="H435"/>
  <c r="P435" s="1"/>
  <c r="V435" s="1"/>
  <c r="U434"/>
  <c r="H434"/>
  <c r="P434" s="1"/>
  <c r="U433"/>
  <c r="H433"/>
  <c r="T432"/>
  <c r="O432"/>
  <c r="N432"/>
  <c r="M432"/>
  <c r="L432"/>
  <c r="K432"/>
  <c r="J432"/>
  <c r="I432"/>
  <c r="G432"/>
  <c r="U431"/>
  <c r="P431"/>
  <c r="U430"/>
  <c r="H430"/>
  <c r="P430" s="1"/>
  <c r="U429"/>
  <c r="H429"/>
  <c r="P429" s="1"/>
  <c r="U428"/>
  <c r="P428"/>
  <c r="U427"/>
  <c r="H427"/>
  <c r="P427" s="1"/>
  <c r="U426"/>
  <c r="P426"/>
  <c r="U425"/>
  <c r="H425"/>
  <c r="P425" s="1"/>
  <c r="U424"/>
  <c r="H424"/>
  <c r="P424" s="1"/>
  <c r="U423"/>
  <c r="H423"/>
  <c r="P423" s="1"/>
  <c r="U422"/>
  <c r="H422"/>
  <c r="P422" s="1"/>
  <c r="U421"/>
  <c r="H421"/>
  <c r="P421" s="1"/>
  <c r="U420"/>
  <c r="H420"/>
  <c r="P420" s="1"/>
  <c r="U419"/>
  <c r="H419"/>
  <c r="P419" s="1"/>
  <c r="U418"/>
  <c r="H418"/>
  <c r="P418" s="1"/>
  <c r="U417"/>
  <c r="H417"/>
  <c r="P417" s="1"/>
  <c r="U416"/>
  <c r="P416"/>
  <c r="U415"/>
  <c r="H415"/>
  <c r="P415" s="1"/>
  <c r="U414"/>
  <c r="P414"/>
  <c r="U413"/>
  <c r="H413"/>
  <c r="P413" s="1"/>
  <c r="U412"/>
  <c r="H412"/>
  <c r="P412" s="1"/>
  <c r="U411"/>
  <c r="H411"/>
  <c r="P411" s="1"/>
  <c r="U410"/>
  <c r="P410"/>
  <c r="U409"/>
  <c r="H409"/>
  <c r="P409" s="1"/>
  <c r="U408"/>
  <c r="H408"/>
  <c r="P408" s="1"/>
  <c r="V408" s="1"/>
  <c r="U407"/>
  <c r="H407"/>
  <c r="P407" s="1"/>
  <c r="V407" s="1"/>
  <c r="U406"/>
  <c r="P406"/>
  <c r="V406" s="1"/>
  <c r="H406"/>
  <c r="U405"/>
  <c r="H405"/>
  <c r="P405" s="1"/>
  <c r="U404"/>
  <c r="H404"/>
  <c r="P404" s="1"/>
  <c r="U403"/>
  <c r="H403"/>
  <c r="P403" s="1"/>
  <c r="U402"/>
  <c r="H402"/>
  <c r="P402" s="1"/>
  <c r="V402" s="1"/>
  <c r="U401"/>
  <c r="H401"/>
  <c r="P401" s="1"/>
  <c r="U400"/>
  <c r="H400"/>
  <c r="P400" s="1"/>
  <c r="V400" s="1"/>
  <c r="U399"/>
  <c r="H399"/>
  <c r="P399" s="1"/>
  <c r="V399" s="1"/>
  <c r="U398"/>
  <c r="P398"/>
  <c r="V398" s="1"/>
  <c r="H398"/>
  <c r="U397"/>
  <c r="H397"/>
  <c r="P397" s="1"/>
  <c r="U396"/>
  <c r="P396"/>
  <c r="U395"/>
  <c r="H395"/>
  <c r="P395" s="1"/>
  <c r="U394"/>
  <c r="H394"/>
  <c r="P394" s="1"/>
  <c r="U393"/>
  <c r="H393"/>
  <c r="P393" s="1"/>
  <c r="U392"/>
  <c r="H392"/>
  <c r="P392" s="1"/>
  <c r="U391"/>
  <c r="H391"/>
  <c r="P391" s="1"/>
  <c r="U390"/>
  <c r="H390"/>
  <c r="P390" s="1"/>
  <c r="U389"/>
  <c r="P389"/>
  <c r="U388"/>
  <c r="V388" s="1"/>
  <c r="P388"/>
  <c r="U387"/>
  <c r="V387" s="1"/>
  <c r="P387"/>
  <c r="U386"/>
  <c r="P386"/>
  <c r="U385"/>
  <c r="P385"/>
  <c r="U384"/>
  <c r="H384"/>
  <c r="P384" s="1"/>
  <c r="U383"/>
  <c r="V383" s="1"/>
  <c r="P383"/>
  <c r="U382"/>
  <c r="V382" s="1"/>
  <c r="P382"/>
  <c r="U381"/>
  <c r="P381"/>
  <c r="U380"/>
  <c r="P380"/>
  <c r="U379"/>
  <c r="P379"/>
  <c r="U378"/>
  <c r="H378"/>
  <c r="P378" s="1"/>
  <c r="U377"/>
  <c r="H377"/>
  <c r="P377" s="1"/>
  <c r="U376"/>
  <c r="P376"/>
  <c r="U375"/>
  <c r="H375"/>
  <c r="P375" s="1"/>
  <c r="V375" s="1"/>
  <c r="U374"/>
  <c r="P374"/>
  <c r="U373"/>
  <c r="P373"/>
  <c r="U372"/>
  <c r="P372"/>
  <c r="V372" s="1"/>
  <c r="U371"/>
  <c r="P371"/>
  <c r="H371"/>
  <c r="U370"/>
  <c r="V370" s="1"/>
  <c r="P370"/>
  <c r="U369"/>
  <c r="H369"/>
  <c r="P369" s="1"/>
  <c r="U368"/>
  <c r="P368"/>
  <c r="U367"/>
  <c r="P367"/>
  <c r="U366"/>
  <c r="P366"/>
  <c r="U365"/>
  <c r="V365" s="1"/>
  <c r="P365"/>
  <c r="U364"/>
  <c r="P364"/>
  <c r="U363"/>
  <c r="P363"/>
  <c r="V362"/>
  <c r="U362"/>
  <c r="P362"/>
  <c r="U361"/>
  <c r="P361"/>
  <c r="U360"/>
  <c r="P360"/>
  <c r="V360" s="1"/>
  <c r="H360"/>
  <c r="U359"/>
  <c r="P359"/>
  <c r="U358"/>
  <c r="P358"/>
  <c r="V357"/>
  <c r="U357"/>
  <c r="P357"/>
  <c r="U356"/>
  <c r="P356"/>
  <c r="U355"/>
  <c r="P355"/>
  <c r="V355" s="1"/>
  <c r="U354"/>
  <c r="P354"/>
  <c r="V354" s="1"/>
  <c r="U353"/>
  <c r="P353"/>
  <c r="U352"/>
  <c r="P352"/>
  <c r="U351"/>
  <c r="P351"/>
  <c r="U350"/>
  <c r="P350"/>
  <c r="U349"/>
  <c r="P349"/>
  <c r="V349" s="1"/>
  <c r="U348"/>
  <c r="P348"/>
  <c r="H348"/>
  <c r="U347"/>
  <c r="V347" s="1"/>
  <c r="P347"/>
  <c r="U346"/>
  <c r="P346"/>
  <c r="U345"/>
  <c r="P345"/>
  <c r="U344"/>
  <c r="P344"/>
  <c r="U343"/>
  <c r="P343"/>
  <c r="U342"/>
  <c r="H342"/>
  <c r="P342" s="1"/>
  <c r="U341"/>
  <c r="P341"/>
  <c r="U340"/>
  <c r="P340"/>
  <c r="U339"/>
  <c r="P339"/>
  <c r="U338"/>
  <c r="P338"/>
  <c r="U337"/>
  <c r="P337"/>
  <c r="U336"/>
  <c r="H336"/>
  <c r="P336" s="1"/>
  <c r="U335"/>
  <c r="P335"/>
  <c r="U334"/>
  <c r="P334"/>
  <c r="U333"/>
  <c r="P333"/>
  <c r="U332"/>
  <c r="P332"/>
  <c r="U331"/>
  <c r="P331"/>
  <c r="U330"/>
  <c r="P330"/>
  <c r="U329"/>
  <c r="P329"/>
  <c r="U328"/>
  <c r="P328"/>
  <c r="U327"/>
  <c r="P327"/>
  <c r="U326"/>
  <c r="P326"/>
  <c r="U325"/>
  <c r="P325"/>
  <c r="U324"/>
  <c r="P324"/>
  <c r="U323"/>
  <c r="P323"/>
  <c r="U322"/>
  <c r="V322" s="1"/>
  <c r="P322"/>
  <c r="U321"/>
  <c r="P321"/>
  <c r="U320"/>
  <c r="P320"/>
  <c r="U319"/>
  <c r="P319"/>
  <c r="U318"/>
  <c r="V318" s="1"/>
  <c r="P318"/>
  <c r="U317"/>
  <c r="V317" s="1"/>
  <c r="P317"/>
  <c r="U316"/>
  <c r="P316"/>
  <c r="U315"/>
  <c r="P315"/>
  <c r="U314"/>
  <c r="P314"/>
  <c r="U313"/>
  <c r="P313"/>
  <c r="U312"/>
  <c r="P312"/>
  <c r="U311"/>
  <c r="P311"/>
  <c r="U310"/>
  <c r="H310"/>
  <c r="P310" s="1"/>
  <c r="U309"/>
  <c r="V309" s="1"/>
  <c r="P309"/>
  <c r="U308"/>
  <c r="V308" s="1"/>
  <c r="P308"/>
  <c r="U307"/>
  <c r="P307"/>
  <c r="U306"/>
  <c r="P306"/>
  <c r="U305"/>
  <c r="P305"/>
  <c r="U304"/>
  <c r="P304"/>
  <c r="U303"/>
  <c r="P303"/>
  <c r="U302"/>
  <c r="P302"/>
  <c r="U301"/>
  <c r="P301"/>
  <c r="U300"/>
  <c r="V300" s="1"/>
  <c r="P300"/>
  <c r="U299"/>
  <c r="P299"/>
  <c r="U298"/>
  <c r="P298"/>
  <c r="U297"/>
  <c r="P297"/>
  <c r="V297" s="1"/>
  <c r="U296"/>
  <c r="P296"/>
  <c r="U295"/>
  <c r="P295"/>
  <c r="V295" s="1"/>
  <c r="U294"/>
  <c r="P294"/>
  <c r="V294" s="1"/>
  <c r="U293"/>
  <c r="P293"/>
  <c r="U292"/>
  <c r="P292"/>
  <c r="U291"/>
  <c r="P291"/>
  <c r="U290"/>
  <c r="P290"/>
  <c r="U289"/>
  <c r="P289"/>
  <c r="V289" s="1"/>
  <c r="U288"/>
  <c r="P288"/>
  <c r="U287"/>
  <c r="P287"/>
  <c r="V287" s="1"/>
  <c r="H287"/>
  <c r="U286"/>
  <c r="P286"/>
  <c r="U285"/>
  <c r="P285"/>
  <c r="U284"/>
  <c r="P284"/>
  <c r="U283"/>
  <c r="P283"/>
  <c r="U282"/>
  <c r="P282"/>
  <c r="U281"/>
  <c r="P281"/>
  <c r="U280"/>
  <c r="P280"/>
  <c r="U279"/>
  <c r="H279"/>
  <c r="P279" s="1"/>
  <c r="U278"/>
  <c r="H278"/>
  <c r="P278" s="1"/>
  <c r="U277"/>
  <c r="P277"/>
  <c r="U276"/>
  <c r="P276"/>
  <c r="U275"/>
  <c r="H275"/>
  <c r="P275" s="1"/>
  <c r="U274"/>
  <c r="H274"/>
  <c r="P274" s="1"/>
  <c r="U273"/>
  <c r="H273"/>
  <c r="P273" s="1"/>
  <c r="U272"/>
  <c r="P272"/>
  <c r="U271"/>
  <c r="P271"/>
  <c r="U270"/>
  <c r="H270"/>
  <c r="P270" s="1"/>
  <c r="U269"/>
  <c r="H269"/>
  <c r="P269" s="1"/>
  <c r="U268"/>
  <c r="H268"/>
  <c r="P268" s="1"/>
  <c r="U267"/>
  <c r="H267"/>
  <c r="P267" s="1"/>
  <c r="U266"/>
  <c r="H266"/>
  <c r="P266" s="1"/>
  <c r="U265"/>
  <c r="P265"/>
  <c r="U264"/>
  <c r="P264"/>
  <c r="U263"/>
  <c r="P263"/>
  <c r="U262"/>
  <c r="P262"/>
  <c r="U261"/>
  <c r="P261"/>
  <c r="U260"/>
  <c r="P260"/>
  <c r="U259"/>
  <c r="P259"/>
  <c r="U258"/>
  <c r="P258"/>
  <c r="U257"/>
  <c r="P257"/>
  <c r="U256"/>
  <c r="P256"/>
  <c r="U255"/>
  <c r="P255"/>
  <c r="U254"/>
  <c r="P254"/>
  <c r="U253"/>
  <c r="P253"/>
  <c r="U252"/>
  <c r="H252"/>
  <c r="P252" s="1"/>
  <c r="U251"/>
  <c r="H251"/>
  <c r="P251" s="1"/>
  <c r="V251" s="1"/>
  <c r="U250"/>
  <c r="H250"/>
  <c r="P250" s="1"/>
  <c r="U249"/>
  <c r="H249"/>
  <c r="P249" s="1"/>
  <c r="V249" s="1"/>
  <c r="U248"/>
  <c r="P248"/>
  <c r="U247"/>
  <c r="P247"/>
  <c r="U246"/>
  <c r="P246"/>
  <c r="U245"/>
  <c r="P245"/>
  <c r="U244"/>
  <c r="P244"/>
  <c r="U243"/>
  <c r="H243"/>
  <c r="P243" s="1"/>
  <c r="U242"/>
  <c r="H242"/>
  <c r="P242" s="1"/>
  <c r="U241"/>
  <c r="H241"/>
  <c r="P241" s="1"/>
  <c r="U240"/>
  <c r="H240"/>
  <c r="P240" s="1"/>
  <c r="U239"/>
  <c r="H239"/>
  <c r="P239" s="1"/>
  <c r="U238"/>
  <c r="P238"/>
  <c r="U237"/>
  <c r="P237"/>
  <c r="U236"/>
  <c r="P236"/>
  <c r="U235"/>
  <c r="P235"/>
  <c r="U234"/>
  <c r="P234"/>
  <c r="U233"/>
  <c r="V233" s="1"/>
  <c r="P233"/>
  <c r="U232"/>
  <c r="P232"/>
  <c r="U231"/>
  <c r="P231"/>
  <c r="U230"/>
  <c r="P230"/>
  <c r="U229"/>
  <c r="P229"/>
  <c r="U228"/>
  <c r="P228"/>
  <c r="U227"/>
  <c r="H227"/>
  <c r="P227" s="1"/>
  <c r="U226"/>
  <c r="P226"/>
  <c r="U225"/>
  <c r="P225"/>
  <c r="U224"/>
  <c r="P224"/>
  <c r="U223"/>
  <c r="P223"/>
  <c r="U222"/>
  <c r="P222"/>
  <c r="U221"/>
  <c r="P221"/>
  <c r="U220"/>
  <c r="H220"/>
  <c r="P220" s="1"/>
  <c r="U219"/>
  <c r="H219"/>
  <c r="P219" s="1"/>
  <c r="U218"/>
  <c r="H218"/>
  <c r="P218" s="1"/>
  <c r="U217"/>
  <c r="H217"/>
  <c r="P217" s="1"/>
  <c r="U216"/>
  <c r="H216"/>
  <c r="P216" s="1"/>
  <c r="U215"/>
  <c r="H215"/>
  <c r="P215" s="1"/>
  <c r="U214"/>
  <c r="H214"/>
  <c r="P214" s="1"/>
  <c r="U213"/>
  <c r="V213" s="1"/>
  <c r="H213"/>
  <c r="P213" s="1"/>
  <c r="U212"/>
  <c r="H212"/>
  <c r="U211"/>
  <c r="P211"/>
  <c r="T210"/>
  <c r="O210"/>
  <c r="N210"/>
  <c r="M210"/>
  <c r="L210"/>
  <c r="K210"/>
  <c r="J210"/>
  <c r="I210"/>
  <c r="G210"/>
  <c r="U209"/>
  <c r="H209"/>
  <c r="P209" s="1"/>
  <c r="U208"/>
  <c r="H208"/>
  <c r="P208" s="1"/>
  <c r="V208" s="1"/>
  <c r="U207"/>
  <c r="H207"/>
  <c r="P207" s="1"/>
  <c r="V207" s="1"/>
  <c r="U206"/>
  <c r="P206"/>
  <c r="V206" s="1"/>
  <c r="H206"/>
  <c r="U205"/>
  <c r="H205"/>
  <c r="P205" s="1"/>
  <c r="U204"/>
  <c r="H204"/>
  <c r="P204" s="1"/>
  <c r="U203"/>
  <c r="H203"/>
  <c r="P203" s="1"/>
  <c r="U202"/>
  <c r="H202"/>
  <c r="P202" s="1"/>
  <c r="V202" s="1"/>
  <c r="U201"/>
  <c r="H201"/>
  <c r="P201" s="1"/>
  <c r="U200"/>
  <c r="H200"/>
  <c r="P200" s="1"/>
  <c r="V200" s="1"/>
  <c r="U199"/>
  <c r="H199"/>
  <c r="P199" s="1"/>
  <c r="V199" s="1"/>
  <c r="U198"/>
  <c r="P198"/>
  <c r="V198" s="1"/>
  <c r="H198"/>
  <c r="U197"/>
  <c r="H197"/>
  <c r="P197" s="1"/>
  <c r="U196"/>
  <c r="H196"/>
  <c r="P196" s="1"/>
  <c r="U195"/>
  <c r="H195"/>
  <c r="P195" s="1"/>
  <c r="U194"/>
  <c r="H194"/>
  <c r="P194" s="1"/>
  <c r="V194" s="1"/>
  <c r="U193"/>
  <c r="P193"/>
  <c r="U192"/>
  <c r="H192"/>
  <c r="P192" s="1"/>
  <c r="U191"/>
  <c r="H191"/>
  <c r="P191" s="1"/>
  <c r="U190"/>
  <c r="H190"/>
  <c r="P190" s="1"/>
  <c r="U189"/>
  <c r="H189"/>
  <c r="P189" s="1"/>
  <c r="U188"/>
  <c r="H188"/>
  <c r="P188" s="1"/>
  <c r="U187"/>
  <c r="H187"/>
  <c r="P187" s="1"/>
  <c r="U186"/>
  <c r="H186"/>
  <c r="P186" s="1"/>
  <c r="U185"/>
  <c r="H185"/>
  <c r="P185" s="1"/>
  <c r="U184"/>
  <c r="H184"/>
  <c r="P184" s="1"/>
  <c r="U183"/>
  <c r="H183"/>
  <c r="P183" s="1"/>
  <c r="U182"/>
  <c r="H182"/>
  <c r="P182" s="1"/>
  <c r="U181"/>
  <c r="H181"/>
  <c r="P181" s="1"/>
  <c r="U180"/>
  <c r="H180"/>
  <c r="P180" s="1"/>
  <c r="U179"/>
  <c r="H179"/>
  <c r="P179" s="1"/>
  <c r="U178"/>
  <c r="H178"/>
  <c r="P178" s="1"/>
  <c r="U177"/>
  <c r="H177"/>
  <c r="P177" s="1"/>
  <c r="U176"/>
  <c r="H176"/>
  <c r="P176" s="1"/>
  <c r="U175"/>
  <c r="H175"/>
  <c r="P175" s="1"/>
  <c r="U174"/>
  <c r="H174"/>
  <c r="P174" s="1"/>
  <c r="U173"/>
  <c r="H173"/>
  <c r="P173" s="1"/>
  <c r="U172"/>
  <c r="H172"/>
  <c r="P172" s="1"/>
  <c r="U171"/>
  <c r="H171"/>
  <c r="P171" s="1"/>
  <c r="U170"/>
  <c r="H170"/>
  <c r="P170" s="1"/>
  <c r="U169"/>
  <c r="H169"/>
  <c r="P169" s="1"/>
  <c r="U168"/>
  <c r="H168"/>
  <c r="P168" s="1"/>
  <c r="U167"/>
  <c r="H167"/>
  <c r="P167" s="1"/>
  <c r="U166"/>
  <c r="H166"/>
  <c r="P166" s="1"/>
  <c r="U165"/>
  <c r="H165"/>
  <c r="P165" s="1"/>
  <c r="U164"/>
  <c r="H164"/>
  <c r="P164" s="1"/>
  <c r="U163"/>
  <c r="H163"/>
  <c r="P163" s="1"/>
  <c r="U162"/>
  <c r="H162"/>
  <c r="P162" s="1"/>
  <c r="U161"/>
  <c r="H161"/>
  <c r="P161" s="1"/>
  <c r="U160"/>
  <c r="H160"/>
  <c r="P160" s="1"/>
  <c r="U159"/>
  <c r="H159"/>
  <c r="P159" s="1"/>
  <c r="U158"/>
  <c r="H158"/>
  <c r="P158" s="1"/>
  <c r="U157"/>
  <c r="H157"/>
  <c r="P157" s="1"/>
  <c r="U156"/>
  <c r="H156"/>
  <c r="P156" s="1"/>
  <c r="U155"/>
  <c r="H155"/>
  <c r="P155" s="1"/>
  <c r="U154"/>
  <c r="H154"/>
  <c r="P154" s="1"/>
  <c r="U153"/>
  <c r="H153"/>
  <c r="P153" s="1"/>
  <c r="U152"/>
  <c r="H152"/>
  <c r="P152" s="1"/>
  <c r="U151"/>
  <c r="H151"/>
  <c r="P151" s="1"/>
  <c r="U150"/>
  <c r="H150"/>
  <c r="P150" s="1"/>
  <c r="U149"/>
  <c r="H149"/>
  <c r="P149" s="1"/>
  <c r="U148"/>
  <c r="H148"/>
  <c r="P148" s="1"/>
  <c r="U147"/>
  <c r="H147"/>
  <c r="P147" s="1"/>
  <c r="V147" s="1"/>
  <c r="U146"/>
  <c r="H146"/>
  <c r="P146" s="1"/>
  <c r="U145"/>
  <c r="H145"/>
  <c r="P145" s="1"/>
  <c r="V145" s="1"/>
  <c r="U144"/>
  <c r="H144"/>
  <c r="P144" s="1"/>
  <c r="V144" s="1"/>
  <c r="U143"/>
  <c r="H143"/>
  <c r="P143" s="1"/>
  <c r="V143" s="1"/>
  <c r="U142"/>
  <c r="H142"/>
  <c r="P142" s="1"/>
  <c r="U141"/>
  <c r="P141"/>
  <c r="U140"/>
  <c r="H140"/>
  <c r="P140" s="1"/>
  <c r="U139"/>
  <c r="H139"/>
  <c r="P139" s="1"/>
  <c r="V139" s="1"/>
  <c r="U138"/>
  <c r="H138"/>
  <c r="P138" s="1"/>
  <c r="V138" s="1"/>
  <c r="U137"/>
  <c r="H137"/>
  <c r="P137" s="1"/>
  <c r="U136"/>
  <c r="H136"/>
  <c r="T135"/>
  <c r="O135"/>
  <c r="N135"/>
  <c r="M135"/>
  <c r="L135"/>
  <c r="K135"/>
  <c r="J135"/>
  <c r="I135"/>
  <c r="G135"/>
  <c r="U134"/>
  <c r="H134"/>
  <c r="P134" s="1"/>
  <c r="U133"/>
  <c r="H133"/>
  <c r="P133" s="1"/>
  <c r="U132"/>
  <c r="H132"/>
  <c r="P132" s="1"/>
  <c r="U131"/>
  <c r="H131"/>
  <c r="P131" s="1"/>
  <c r="U130"/>
  <c r="H130"/>
  <c r="P130" s="1"/>
  <c r="U129"/>
  <c r="H129"/>
  <c r="P129" s="1"/>
  <c r="U128"/>
  <c r="H128"/>
  <c r="P128" s="1"/>
  <c r="U127"/>
  <c r="H127"/>
  <c r="P127" s="1"/>
  <c r="U126"/>
  <c r="H126"/>
  <c r="P126" s="1"/>
  <c r="U125"/>
  <c r="H125"/>
  <c r="P125" s="1"/>
  <c r="U124"/>
  <c r="H124"/>
  <c r="P124" s="1"/>
  <c r="U123"/>
  <c r="H123"/>
  <c r="P123" s="1"/>
  <c r="U122"/>
  <c r="H122"/>
  <c r="P122" s="1"/>
  <c r="U121"/>
  <c r="H121"/>
  <c r="P121" s="1"/>
  <c r="U120"/>
  <c r="H120"/>
  <c r="P120" s="1"/>
  <c r="U119"/>
  <c r="H119"/>
  <c r="P119" s="1"/>
  <c r="V119" s="1"/>
  <c r="U118"/>
  <c r="H118"/>
  <c r="P118" s="1"/>
  <c r="V118" s="1"/>
  <c r="U117"/>
  <c r="H117"/>
  <c r="P117" s="1"/>
  <c r="U116"/>
  <c r="H116"/>
  <c r="P116" s="1"/>
  <c r="V116" s="1"/>
  <c r="U115"/>
  <c r="H115"/>
  <c r="P115" s="1"/>
  <c r="V115" s="1"/>
  <c r="U114"/>
  <c r="H114"/>
  <c r="P114" s="1"/>
  <c r="V114" s="1"/>
  <c r="U113"/>
  <c r="H113"/>
  <c r="P113" s="1"/>
  <c r="V113" s="1"/>
  <c r="U112"/>
  <c r="H112"/>
  <c r="P112" s="1"/>
  <c r="V112" s="1"/>
  <c r="U111"/>
  <c r="H111"/>
  <c r="P111" s="1"/>
  <c r="V111" s="1"/>
  <c r="U110"/>
  <c r="H110"/>
  <c r="P110" s="1"/>
  <c r="U109"/>
  <c r="H109"/>
  <c r="P109" s="1"/>
  <c r="V109" s="1"/>
  <c r="U108"/>
  <c r="H108"/>
  <c r="P108" s="1"/>
  <c r="U107"/>
  <c r="H107"/>
  <c r="P107" s="1"/>
  <c r="V107" s="1"/>
  <c r="U106"/>
  <c r="H106"/>
  <c r="U105"/>
  <c r="H105"/>
  <c r="P105" s="1"/>
  <c r="V105" s="1"/>
  <c r="U104"/>
  <c r="H104"/>
  <c r="P104" s="1"/>
  <c r="T103"/>
  <c r="O103"/>
  <c r="N103"/>
  <c r="M103"/>
  <c r="L103"/>
  <c r="K103"/>
  <c r="J103"/>
  <c r="I103"/>
  <c r="G103"/>
  <c r="U102"/>
  <c r="H102"/>
  <c r="P102" s="1"/>
  <c r="U101"/>
  <c r="H101"/>
  <c r="P101" s="1"/>
  <c r="U100"/>
  <c r="H100"/>
  <c r="P100" s="1"/>
  <c r="U99"/>
  <c r="H99"/>
  <c r="P99" s="1"/>
  <c r="U98"/>
  <c r="H98"/>
  <c r="P98" s="1"/>
  <c r="U97"/>
  <c r="H97"/>
  <c r="P97" s="1"/>
  <c r="U96"/>
  <c r="H96"/>
  <c r="P96" s="1"/>
  <c r="U95"/>
  <c r="H95"/>
  <c r="P95" s="1"/>
  <c r="U94"/>
  <c r="H94"/>
  <c r="P94" s="1"/>
  <c r="U93"/>
  <c r="H93"/>
  <c r="P93" s="1"/>
  <c r="U92"/>
  <c r="H92"/>
  <c r="P92" s="1"/>
  <c r="U91"/>
  <c r="H91"/>
  <c r="P91" s="1"/>
  <c r="U90"/>
  <c r="H90"/>
  <c r="P90" s="1"/>
  <c r="U89"/>
  <c r="H89"/>
  <c r="P89" s="1"/>
  <c r="U88"/>
  <c r="H88"/>
  <c r="P88" s="1"/>
  <c r="U87"/>
  <c r="H87"/>
  <c r="P87" s="1"/>
  <c r="U86"/>
  <c r="H86"/>
  <c r="P86" s="1"/>
  <c r="U85"/>
  <c r="H85"/>
  <c r="P85" s="1"/>
  <c r="U84"/>
  <c r="H84"/>
  <c r="P84" s="1"/>
  <c r="U83"/>
  <c r="H83"/>
  <c r="P83" s="1"/>
  <c r="U82"/>
  <c r="H82"/>
  <c r="P82" s="1"/>
  <c r="V82" s="1"/>
  <c r="U81"/>
  <c r="H81"/>
  <c r="P81" s="1"/>
  <c r="V81" s="1"/>
  <c r="U80"/>
  <c r="H80"/>
  <c r="P80" s="1"/>
  <c r="U79"/>
  <c r="H79"/>
  <c r="P79" s="1"/>
  <c r="V79" s="1"/>
  <c r="U78"/>
  <c r="P78"/>
  <c r="U77"/>
  <c r="H77"/>
  <c r="P77" s="1"/>
  <c r="V77" s="1"/>
  <c r="U76"/>
  <c r="H76"/>
  <c r="P76" s="1"/>
  <c r="U75"/>
  <c r="H75"/>
  <c r="P75" s="1"/>
  <c r="V75" s="1"/>
  <c r="U74"/>
  <c r="H74"/>
  <c r="P74" s="1"/>
  <c r="U73"/>
  <c r="H73"/>
  <c r="P73" s="1"/>
  <c r="V73" s="1"/>
  <c r="U72"/>
  <c r="H72"/>
  <c r="P72" s="1"/>
  <c r="U71"/>
  <c r="H71"/>
  <c r="P71" s="1"/>
  <c r="V71" s="1"/>
  <c r="U70"/>
  <c r="H70"/>
  <c r="P70" s="1"/>
  <c r="U69"/>
  <c r="H69"/>
  <c r="P69" s="1"/>
  <c r="V69" s="1"/>
  <c r="U68"/>
  <c r="H68"/>
  <c r="P68" s="1"/>
  <c r="U67"/>
  <c r="H67"/>
  <c r="P67" s="1"/>
  <c r="V67" s="1"/>
  <c r="U66"/>
  <c r="H66"/>
  <c r="P66" s="1"/>
  <c r="U65"/>
  <c r="H65"/>
  <c r="P65" s="1"/>
  <c r="V65" s="1"/>
  <c r="U64"/>
  <c r="P64"/>
  <c r="U63"/>
  <c r="H63"/>
  <c r="P63" s="1"/>
  <c r="V63" s="1"/>
  <c r="U62"/>
  <c r="H62"/>
  <c r="P62" s="1"/>
  <c r="U61"/>
  <c r="H61"/>
  <c r="P61" s="1"/>
  <c r="V61" s="1"/>
  <c r="U60"/>
  <c r="H60"/>
  <c r="P60" s="1"/>
  <c r="U59"/>
  <c r="H59"/>
  <c r="P59" s="1"/>
  <c r="V59" s="1"/>
  <c r="U58"/>
  <c r="P58"/>
  <c r="U57"/>
  <c r="H57"/>
  <c r="P57" s="1"/>
  <c r="U56"/>
  <c r="H56"/>
  <c r="P56" s="1"/>
  <c r="U55"/>
  <c r="P55"/>
  <c r="U54"/>
  <c r="H54"/>
  <c r="P54" s="1"/>
  <c r="V54" s="1"/>
  <c r="U53"/>
  <c r="P53"/>
  <c r="V53" s="1"/>
  <c r="H53"/>
  <c r="U52"/>
  <c r="H52"/>
  <c r="P52" s="1"/>
  <c r="U51"/>
  <c r="H51"/>
  <c r="P51" s="1"/>
  <c r="U50"/>
  <c r="H50"/>
  <c r="P50" s="1"/>
  <c r="U49"/>
  <c r="H49"/>
  <c r="P49" s="1"/>
  <c r="V49" s="1"/>
  <c r="U48"/>
  <c r="H48"/>
  <c r="P48" s="1"/>
  <c r="U47"/>
  <c r="H47"/>
  <c r="P47" s="1"/>
  <c r="V47" s="1"/>
  <c r="U46"/>
  <c r="H46"/>
  <c r="P46" s="1"/>
  <c r="V46" s="1"/>
  <c r="U45"/>
  <c r="P45"/>
  <c r="V45" s="1"/>
  <c r="U44"/>
  <c r="P44"/>
  <c r="V44" s="1"/>
  <c r="U43"/>
  <c r="P43"/>
  <c r="U42"/>
  <c r="P42"/>
  <c r="U41"/>
  <c r="P41"/>
  <c r="U40"/>
  <c r="H40"/>
  <c r="P40" s="1"/>
  <c r="U39"/>
  <c r="H39"/>
  <c r="P39" s="1"/>
  <c r="U38"/>
  <c r="H38"/>
  <c r="P38" s="1"/>
  <c r="U37"/>
  <c r="H37"/>
  <c r="P37" s="1"/>
  <c r="U36"/>
  <c r="H36"/>
  <c r="P36" s="1"/>
  <c r="U35"/>
  <c r="H35"/>
  <c r="P35" s="1"/>
  <c r="U34"/>
  <c r="H34"/>
  <c r="P34" s="1"/>
  <c r="U33"/>
  <c r="P33"/>
  <c r="U32"/>
  <c r="P32"/>
  <c r="V32" s="1"/>
  <c r="H32"/>
  <c r="U31"/>
  <c r="H31"/>
  <c r="P31" s="1"/>
  <c r="U30"/>
  <c r="H30"/>
  <c r="P30" s="1"/>
  <c r="V30" s="1"/>
  <c r="U29"/>
  <c r="H29"/>
  <c r="P29" s="1"/>
  <c r="V29" s="1"/>
  <c r="U28"/>
  <c r="P28"/>
  <c r="V28" s="1"/>
  <c r="H28"/>
  <c r="U27"/>
  <c r="H27"/>
  <c r="P27" s="1"/>
  <c r="U26"/>
  <c r="H26"/>
  <c r="P26" s="1"/>
  <c r="V26" s="1"/>
  <c r="U25"/>
  <c r="H25"/>
  <c r="P25" s="1"/>
  <c r="V25" s="1"/>
  <c r="U24"/>
  <c r="P24"/>
  <c r="V24" s="1"/>
  <c r="H24"/>
  <c r="U23"/>
  <c r="H23"/>
  <c r="P23" s="1"/>
  <c r="U22"/>
  <c r="P22"/>
  <c r="T21"/>
  <c r="O21"/>
  <c r="N21"/>
  <c r="M21"/>
  <c r="L21"/>
  <c r="L708" s="1"/>
  <c r="K21"/>
  <c r="J21"/>
  <c r="J708" s="1"/>
  <c r="I21"/>
  <c r="G21"/>
  <c r="U20"/>
  <c r="H20"/>
  <c r="P20" s="1"/>
  <c r="V20" s="1"/>
  <c r="U19"/>
  <c r="P19"/>
  <c r="V19" s="1"/>
  <c r="H19"/>
  <c r="U18"/>
  <c r="P18"/>
  <c r="U17"/>
  <c r="P17"/>
  <c r="U16"/>
  <c r="P16"/>
  <c r="U15"/>
  <c r="P15"/>
  <c r="U14"/>
  <c r="P14"/>
  <c r="U13"/>
  <c r="P13"/>
  <c r="U12"/>
  <c r="V12" s="1"/>
  <c r="P12"/>
  <c r="U11"/>
  <c r="H11"/>
  <c r="P11" s="1"/>
  <c r="U10"/>
  <c r="H10"/>
  <c r="P10" s="1"/>
  <c r="U9"/>
  <c r="H9"/>
  <c r="P9" s="1"/>
  <c r="U8"/>
  <c r="H8"/>
  <c r="P8" s="1"/>
  <c r="U7"/>
  <c r="H7"/>
  <c r="P7" s="1"/>
  <c r="U6"/>
  <c r="H6"/>
  <c r="P6" s="1"/>
  <c r="U5"/>
  <c r="H5"/>
  <c r="P5" s="1"/>
  <c r="U4"/>
  <c r="H4"/>
  <c r="P4" s="1"/>
  <c r="U3"/>
  <c r="H3"/>
  <c r="P3" s="1"/>
  <c r="U2"/>
  <c r="H2"/>
  <c r="P2" s="1"/>
  <c r="V663" l="1"/>
  <c r="V667"/>
  <c r="N708"/>
  <c r="I708"/>
  <c r="M708"/>
  <c r="V22"/>
  <c r="V27"/>
  <c r="V51"/>
  <c r="V58"/>
  <c r="V84"/>
  <c r="V86"/>
  <c r="V88"/>
  <c r="V90"/>
  <c r="V92"/>
  <c r="V94"/>
  <c r="V96"/>
  <c r="V98"/>
  <c r="V100"/>
  <c r="V102"/>
  <c r="V120"/>
  <c r="V122"/>
  <c r="V128"/>
  <c r="V130"/>
  <c r="V132"/>
  <c r="V134"/>
  <c r="V196"/>
  <c r="V203"/>
  <c r="V225"/>
  <c r="V227"/>
  <c r="V231"/>
  <c r="V236"/>
  <c r="V246"/>
  <c r="V252"/>
  <c r="V254"/>
  <c r="V256"/>
  <c r="V258"/>
  <c r="V264"/>
  <c r="V327"/>
  <c r="V335"/>
  <c r="V337"/>
  <c r="V339"/>
  <c r="V403"/>
  <c r="V410"/>
  <c r="V452"/>
  <c r="V454"/>
  <c r="V458"/>
  <c r="V460"/>
  <c r="V477"/>
  <c r="V479"/>
  <c r="V483"/>
  <c r="V493"/>
  <c r="V585"/>
  <c r="V631"/>
  <c r="V637"/>
  <c r="V645"/>
  <c r="V651"/>
  <c r="V660"/>
  <c r="V698"/>
  <c r="V702"/>
  <c r="K708"/>
  <c r="O708"/>
  <c r="V23"/>
  <c r="V31"/>
  <c r="V50"/>
  <c r="V83"/>
  <c r="V87"/>
  <c r="V89"/>
  <c r="V99"/>
  <c r="V121"/>
  <c r="V123"/>
  <c r="V125"/>
  <c r="V127"/>
  <c r="V129"/>
  <c r="V131"/>
  <c r="V195"/>
  <c r="V204"/>
  <c r="V220"/>
  <c r="V222"/>
  <c r="V224"/>
  <c r="V226"/>
  <c r="V230"/>
  <c r="V255"/>
  <c r="V263"/>
  <c r="V271"/>
  <c r="V326"/>
  <c r="V328"/>
  <c r="V330"/>
  <c r="V336"/>
  <c r="V342"/>
  <c r="V404"/>
  <c r="V431"/>
  <c r="V455"/>
  <c r="V457"/>
  <c r="V459"/>
  <c r="V463"/>
  <c r="V476"/>
  <c r="V480"/>
  <c r="V484"/>
  <c r="V494"/>
  <c r="V501"/>
  <c r="N704"/>
  <c r="V638"/>
  <c r="V640"/>
  <c r="V646"/>
  <c r="V648"/>
  <c r="V650"/>
  <c r="V60"/>
  <c r="V62"/>
  <c r="V64"/>
  <c r="V66"/>
  <c r="V68"/>
  <c r="V70"/>
  <c r="V72"/>
  <c r="V74"/>
  <c r="V76"/>
  <c r="V78"/>
  <c r="V80"/>
  <c r="V91"/>
  <c r="V95"/>
  <c r="V97"/>
  <c r="U135"/>
  <c r="V108"/>
  <c r="V110"/>
  <c r="V117"/>
  <c r="V124"/>
  <c r="V126"/>
  <c r="V133"/>
  <c r="V137"/>
  <c r="V140"/>
  <c r="V142"/>
  <c r="V589"/>
  <c r="V591"/>
  <c r="V593"/>
  <c r="V595"/>
  <c r="V597"/>
  <c r="V599"/>
  <c r="V601"/>
  <c r="V603"/>
  <c r="V605"/>
  <c r="V607"/>
  <c r="V609"/>
  <c r="V611"/>
  <c r="V613"/>
  <c r="V627"/>
  <c r="V629"/>
  <c r="V644"/>
  <c r="V654"/>
  <c r="V656"/>
  <c r="V658"/>
  <c r="V665"/>
  <c r="V669"/>
  <c r="V671"/>
  <c r="V677"/>
  <c r="V13"/>
  <c r="V43"/>
  <c r="V52"/>
  <c r="V55"/>
  <c r="F135"/>
  <c r="U210"/>
  <c r="V201"/>
  <c r="V209"/>
  <c r="V211"/>
  <c r="V215"/>
  <c r="V217"/>
  <c r="V219"/>
  <c r="V228"/>
  <c r="V238"/>
  <c r="V240"/>
  <c r="V242"/>
  <c r="V244"/>
  <c r="V262"/>
  <c r="V277"/>
  <c r="V281"/>
  <c r="V292"/>
  <c r="V302"/>
  <c r="V310"/>
  <c r="V312"/>
  <c r="V314"/>
  <c r="V320"/>
  <c r="V325"/>
  <c r="V333"/>
  <c r="V352"/>
  <c r="V367"/>
  <c r="V369"/>
  <c r="V379"/>
  <c r="V389"/>
  <c r="V391"/>
  <c r="V393"/>
  <c r="V395"/>
  <c r="V397"/>
  <c r="V405"/>
  <c r="V414"/>
  <c r="V416"/>
  <c r="V418"/>
  <c r="V420"/>
  <c r="V422"/>
  <c r="V424"/>
  <c r="V426"/>
  <c r="V471"/>
  <c r="V491"/>
  <c r="V504"/>
  <c r="V519"/>
  <c r="V548"/>
  <c r="V550"/>
  <c r="V552"/>
  <c r="V558"/>
  <c r="V562"/>
  <c r="V626"/>
  <c r="V657"/>
  <c r="V643"/>
  <c r="V649"/>
  <c r="V674"/>
  <c r="V678"/>
  <c r="V680"/>
  <c r="V685"/>
  <c r="V14"/>
  <c r="V16"/>
  <c r="V42"/>
  <c r="V48"/>
  <c r="V146"/>
  <c r="V148"/>
  <c r="V150"/>
  <c r="V152"/>
  <c r="V154"/>
  <c r="V156"/>
  <c r="V197"/>
  <c r="V205"/>
  <c r="V214"/>
  <c r="V216"/>
  <c r="V218"/>
  <c r="V221"/>
  <c r="V229"/>
  <c r="V237"/>
  <c r="V239"/>
  <c r="V241"/>
  <c r="V243"/>
  <c r="V250"/>
  <c r="V253"/>
  <c r="V261"/>
  <c r="V280"/>
  <c r="V282"/>
  <c r="V284"/>
  <c r="V293"/>
  <c r="V301"/>
  <c r="V303"/>
  <c r="V305"/>
  <c r="V311"/>
  <c r="V319"/>
  <c r="V334"/>
  <c r="V344"/>
  <c r="V353"/>
  <c r="V366"/>
  <c r="V368"/>
  <c r="V384"/>
  <c r="V390"/>
  <c r="V392"/>
  <c r="V394"/>
  <c r="V396"/>
  <c r="V401"/>
  <c r="V409"/>
  <c r="V415"/>
  <c r="V417"/>
  <c r="V419"/>
  <c r="V421"/>
  <c r="V423"/>
  <c r="V425"/>
  <c r="V428"/>
  <c r="V473"/>
  <c r="U488"/>
  <c r="V495"/>
  <c r="V500"/>
  <c r="V547"/>
  <c r="V549"/>
  <c r="V551"/>
  <c r="V553"/>
  <c r="V567"/>
  <c r="V582"/>
  <c r="H135"/>
  <c r="V158"/>
  <c r="V160"/>
  <c r="V162"/>
  <c r="V164"/>
  <c r="V166"/>
  <c r="V168"/>
  <c r="V170"/>
  <c r="V172"/>
  <c r="V174"/>
  <c r="V176"/>
  <c r="V178"/>
  <c r="V180"/>
  <c r="V182"/>
  <c r="V184"/>
  <c r="V186"/>
  <c r="V188"/>
  <c r="V190"/>
  <c r="V192"/>
  <c r="V232"/>
  <c r="V234"/>
  <c r="V245"/>
  <c r="V247"/>
  <c r="V260"/>
  <c r="V265"/>
  <c r="V270"/>
  <c r="V272"/>
  <c r="V274"/>
  <c r="V276"/>
  <c r="V286"/>
  <c r="V291"/>
  <c r="V296"/>
  <c r="V298"/>
  <c r="V307"/>
  <c r="V316"/>
  <c r="V321"/>
  <c r="V323"/>
  <c r="V332"/>
  <c r="V341"/>
  <c r="V346"/>
  <c r="V351"/>
  <c r="V356"/>
  <c r="V358"/>
  <c r="V361"/>
  <c r="V363"/>
  <c r="V371"/>
  <c r="V373"/>
  <c r="V376"/>
  <c r="V381"/>
  <c r="V386"/>
  <c r="V430"/>
  <c r="V449"/>
  <c r="V462"/>
  <c r="V464"/>
  <c r="V478"/>
  <c r="V481"/>
  <c r="V486"/>
  <c r="V502"/>
  <c r="V516"/>
  <c r="V521"/>
  <c r="V555"/>
  <c r="V565"/>
  <c r="V584"/>
  <c r="V586"/>
  <c r="V689"/>
  <c r="V691"/>
  <c r="V693"/>
  <c r="V695"/>
  <c r="V697"/>
  <c r="U707"/>
  <c r="F21"/>
  <c r="V3"/>
  <c r="V5"/>
  <c r="V7"/>
  <c r="V9"/>
  <c r="V11"/>
  <c r="V18"/>
  <c r="U103"/>
  <c r="V34"/>
  <c r="V36"/>
  <c r="V38"/>
  <c r="V40"/>
  <c r="V57"/>
  <c r="P106"/>
  <c r="V106" s="1"/>
  <c r="V377"/>
  <c r="V517"/>
  <c r="V615"/>
  <c r="V617"/>
  <c r="V619"/>
  <c r="V621"/>
  <c r="V623"/>
  <c r="V625"/>
  <c r="V630"/>
  <c r="V632"/>
  <c r="V639"/>
  <c r="V641"/>
  <c r="V149"/>
  <c r="V151"/>
  <c r="V153"/>
  <c r="V155"/>
  <c r="V157"/>
  <c r="V159"/>
  <c r="V161"/>
  <c r="V163"/>
  <c r="V165"/>
  <c r="V167"/>
  <c r="V169"/>
  <c r="V171"/>
  <c r="V173"/>
  <c r="V175"/>
  <c r="V177"/>
  <c r="V179"/>
  <c r="V181"/>
  <c r="V183"/>
  <c r="V185"/>
  <c r="V187"/>
  <c r="V189"/>
  <c r="V191"/>
  <c r="V193"/>
  <c r="V235"/>
  <c r="V248"/>
  <c r="V257"/>
  <c r="V259"/>
  <c r="V273"/>
  <c r="V275"/>
  <c r="V278"/>
  <c r="V283"/>
  <c r="V285"/>
  <c r="V288"/>
  <c r="V290"/>
  <c r="V299"/>
  <c r="V304"/>
  <c r="V306"/>
  <c r="V313"/>
  <c r="V315"/>
  <c r="V324"/>
  <c r="V329"/>
  <c r="V331"/>
  <c r="V338"/>
  <c r="V340"/>
  <c r="V343"/>
  <c r="V345"/>
  <c r="V348"/>
  <c r="V350"/>
  <c r="V359"/>
  <c r="V364"/>
  <c r="V374"/>
  <c r="V378"/>
  <c r="V380"/>
  <c r="V385"/>
  <c r="V427"/>
  <c r="V429"/>
  <c r="V465"/>
  <c r="V469"/>
  <c r="V482"/>
  <c r="V485"/>
  <c r="V487"/>
  <c r="V499"/>
  <c r="V503"/>
  <c r="V514"/>
  <c r="V518"/>
  <c r="V520"/>
  <c r="V523"/>
  <c r="V540"/>
  <c r="V564"/>
  <c r="V566"/>
  <c r="V684"/>
  <c r="V694"/>
  <c r="V696"/>
  <c r="V699"/>
  <c r="V701"/>
  <c r="V4"/>
  <c r="V6"/>
  <c r="V8"/>
  <c r="V10"/>
  <c r="V15"/>
  <c r="V17"/>
  <c r="F103"/>
  <c r="V33"/>
  <c r="V35"/>
  <c r="V37"/>
  <c r="V39"/>
  <c r="V41"/>
  <c r="V56"/>
  <c r="V85"/>
  <c r="V93"/>
  <c r="V101"/>
  <c r="V141"/>
  <c r="V269"/>
  <c r="V279"/>
  <c r="V434"/>
  <c r="V436"/>
  <c r="V438"/>
  <c r="V440"/>
  <c r="V442"/>
  <c r="V444"/>
  <c r="V446"/>
  <c r="V448"/>
  <c r="V453"/>
  <c r="V456"/>
  <c r="V461"/>
  <c r="V466"/>
  <c r="V470"/>
  <c r="U704"/>
  <c r="V515"/>
  <c r="V524"/>
  <c r="V541"/>
  <c r="V560"/>
  <c r="V569"/>
  <c r="V572"/>
  <c r="V577"/>
  <c r="V580"/>
  <c r="V583"/>
  <c r="V600"/>
  <c r="V602"/>
  <c r="V604"/>
  <c r="V606"/>
  <c r="V608"/>
  <c r="V610"/>
  <c r="V612"/>
  <c r="V614"/>
  <c r="V616"/>
  <c r="V618"/>
  <c r="V620"/>
  <c r="V622"/>
  <c r="V624"/>
  <c r="V633"/>
  <c r="V642"/>
  <c r="V647"/>
  <c r="V679"/>
  <c r="V681"/>
  <c r="V2"/>
  <c r="P21"/>
  <c r="U21"/>
  <c r="H707"/>
  <c r="F707"/>
  <c r="P705"/>
  <c r="T708"/>
  <c r="F432"/>
  <c r="V223"/>
  <c r="V266"/>
  <c r="V268"/>
  <c r="V411"/>
  <c r="V413"/>
  <c r="H432"/>
  <c r="V506"/>
  <c r="V508"/>
  <c r="V510"/>
  <c r="V512"/>
  <c r="V675"/>
  <c r="H21"/>
  <c r="P103"/>
  <c r="V104"/>
  <c r="V135" s="1"/>
  <c r="U475"/>
  <c r="P488"/>
  <c r="F704"/>
  <c r="V676"/>
  <c r="H704"/>
  <c r="H210"/>
  <c r="P136"/>
  <c r="F475"/>
  <c r="H475"/>
  <c r="P433"/>
  <c r="G708"/>
  <c r="H103"/>
  <c r="F210"/>
  <c r="U432"/>
  <c r="U708" s="1"/>
  <c r="V267"/>
  <c r="V412"/>
  <c r="V474"/>
  <c r="V505"/>
  <c r="V507"/>
  <c r="V509"/>
  <c r="V511"/>
  <c r="V513"/>
  <c r="P704"/>
  <c r="F488"/>
  <c r="H488"/>
  <c r="P212"/>
  <c r="V103" l="1"/>
  <c r="V488"/>
  <c r="P135"/>
  <c r="H708"/>
  <c r="V704"/>
  <c r="P210"/>
  <c r="V136"/>
  <c r="V210" s="1"/>
  <c r="P707"/>
  <c r="V705"/>
  <c r="V707" s="1"/>
  <c r="V433"/>
  <c r="V475" s="1"/>
  <c r="P475"/>
  <c r="V21"/>
  <c r="V212"/>
  <c r="V432" s="1"/>
  <c r="P432"/>
  <c r="F708"/>
  <c r="P708" l="1"/>
  <c r="V708"/>
</calcChain>
</file>

<file path=xl/sharedStrings.xml><?xml version="1.0" encoding="utf-8"?>
<sst xmlns="http://schemas.openxmlformats.org/spreadsheetml/2006/main" count="7479" uniqueCount="382">
  <si>
    <t>Notes</t>
  </si>
  <si>
    <t>Dept</t>
  </si>
  <si>
    <t>SAP Account Code</t>
  </si>
  <si>
    <t>Dept #</t>
  </si>
  <si>
    <t>Program Name</t>
  </si>
  <si>
    <t>Class</t>
  </si>
  <si>
    <t xml:space="preserve">Miles </t>
  </si>
  <si>
    <t>Base</t>
  </si>
  <si>
    <t>Meter over Base</t>
  </si>
  <si>
    <t>Actual Cost</t>
  </si>
  <si>
    <t>Fuel/Oil</t>
  </si>
  <si>
    <t>Overhead</t>
  </si>
  <si>
    <t>Accidents Damage</t>
  </si>
  <si>
    <t>Capital</t>
  </si>
  <si>
    <t>Other</t>
  </si>
  <si>
    <t>SubTotal</t>
  </si>
  <si>
    <t>Actual Cost Y/N</t>
  </si>
  <si>
    <t>Repl Cat</t>
  </si>
  <si>
    <t>Repl Year</t>
  </si>
  <si>
    <t>Replacement</t>
  </si>
  <si>
    <t>TOTAL</t>
  </si>
  <si>
    <t xml:space="preserve">Replacement notes </t>
  </si>
  <si>
    <t>DCHS</t>
  </si>
  <si>
    <t>ADSDIVLTCSEDXIX</t>
  </si>
  <si>
    <t xml:space="preserve">11-2300 </t>
  </si>
  <si>
    <t>DSO-SE</t>
  </si>
  <si>
    <t>N</t>
  </si>
  <si>
    <t>A</t>
  </si>
  <si>
    <t>ADSDIVAPSXIX</t>
  </si>
  <si>
    <t xml:space="preserve">11-2600 </t>
  </si>
  <si>
    <t>Adult Protective</t>
  </si>
  <si>
    <t>11-2600</t>
  </si>
  <si>
    <t>SCPCES.CGF</t>
  </si>
  <si>
    <t>11-1000</t>
  </si>
  <si>
    <t>Community Action</t>
  </si>
  <si>
    <t>D</t>
  </si>
  <si>
    <t>SCPCESRR.WXREB.PG.BWC</t>
  </si>
  <si>
    <t>DD10 REG 157</t>
  </si>
  <si>
    <t>11-1010</t>
  </si>
  <si>
    <t>DDSD Region 1</t>
  </si>
  <si>
    <t>C</t>
  </si>
  <si>
    <t xml:space="preserve">ADSDIVLTCMCXIX </t>
  </si>
  <si>
    <t xml:space="preserve">11-1050 </t>
  </si>
  <si>
    <t>ASD-Mid County</t>
  </si>
  <si>
    <t>ADSDIVLTCTDXIX</t>
  </si>
  <si>
    <t>11-1075</t>
  </si>
  <si>
    <t>ADS-Transition &amp; Diversion</t>
  </si>
  <si>
    <t>L</t>
  </si>
  <si>
    <t>ADSDIVLTCWDXIX</t>
  </si>
  <si>
    <t xml:space="preserve">11-1200 </t>
  </si>
  <si>
    <t>West Aging &amp; Disability</t>
  </si>
  <si>
    <t>ADSDIVLTCEDXIX</t>
  </si>
  <si>
    <t>11-1300</t>
  </si>
  <si>
    <t>East Aging &amp; Disability</t>
  </si>
  <si>
    <t>ADSDIVLTCNNEDXIX</t>
  </si>
  <si>
    <t xml:space="preserve">11-1400 </t>
  </si>
  <si>
    <t>ADS - North/Northeast</t>
  </si>
  <si>
    <t xml:space="preserve">ADSDIVPGGF </t>
  </si>
  <si>
    <t>11-1600</t>
  </si>
  <si>
    <t>Public Guardian</t>
  </si>
  <si>
    <t>DOH</t>
  </si>
  <si>
    <t xml:space="preserve">15-1000 </t>
  </si>
  <si>
    <t>Env Health</t>
  </si>
  <si>
    <t>43370-GF2</t>
  </si>
  <si>
    <t>15-1050</t>
  </si>
  <si>
    <t>EH-Cap Housing Insp</t>
  </si>
  <si>
    <t>4CA32-1</t>
  </si>
  <si>
    <t>15-1060</t>
  </si>
  <si>
    <t>EH-Lead Insp</t>
  </si>
  <si>
    <t>43370-GF</t>
  </si>
  <si>
    <t>15-1080</t>
  </si>
  <si>
    <t>EH-Healthy Homes GF</t>
  </si>
  <si>
    <t xml:space="preserve">15-1100 </t>
  </si>
  <si>
    <t>Vector</t>
  </si>
  <si>
    <t>Y</t>
  </si>
  <si>
    <t>XXXX</t>
  </si>
  <si>
    <t>15-1200</t>
  </si>
  <si>
    <t>Dental Admin</t>
  </si>
  <si>
    <t>15-1300</t>
  </si>
  <si>
    <t>Dental-School Community Dental</t>
  </si>
  <si>
    <t>4CA94-08-1</t>
  </si>
  <si>
    <t>15-1500</t>
  </si>
  <si>
    <t>4REAL (STARS)</t>
  </si>
  <si>
    <t>15-1700</t>
  </si>
  <si>
    <t>Medical Examiner</t>
  </si>
  <si>
    <t xml:space="preserve">43500-GF </t>
  </si>
  <si>
    <t xml:space="preserve">15-2000 </t>
  </si>
  <si>
    <t>HIV Outreach</t>
  </si>
  <si>
    <t>B</t>
  </si>
  <si>
    <t>4SA92-1</t>
  </si>
  <si>
    <t>15-2500</t>
  </si>
  <si>
    <t>Emergency Medical Services</t>
  </si>
  <si>
    <t>4FA53-06-1</t>
  </si>
  <si>
    <t>15-3000</t>
  </si>
  <si>
    <t>Wallace Medical Mobile Clinic</t>
  </si>
  <si>
    <t>DCJ</t>
  </si>
  <si>
    <t>22-1000</t>
  </si>
  <si>
    <t>DCJ Director</t>
  </si>
  <si>
    <t>22-1200</t>
  </si>
  <si>
    <t>Reduced Supervision Team</t>
  </si>
  <si>
    <t>22-1400</t>
  </si>
  <si>
    <t xml:space="preserve">Juv-Counseling/Court Svc Mgmt </t>
  </si>
  <si>
    <t>CJ045.DOC.SUP.SUPRT.LC</t>
  </si>
  <si>
    <t xml:space="preserve">22-1500 </t>
  </si>
  <si>
    <t>Local Control</t>
  </si>
  <si>
    <t>Replacement collection to start FY17</t>
  </si>
  <si>
    <t>22-1600</t>
  </si>
  <si>
    <t>Community Service</t>
  </si>
  <si>
    <t xml:space="preserve">22-1600 </t>
  </si>
  <si>
    <t>22-1700</t>
  </si>
  <si>
    <t>Family Services Unit</t>
  </si>
  <si>
    <t xml:space="preserve">22-1800 </t>
  </si>
  <si>
    <t>P/P Supervision-West</t>
  </si>
  <si>
    <t>22-1900</t>
  </si>
  <si>
    <t>P/P Supervision-Mid County (MTEA)</t>
  </si>
  <si>
    <t xml:space="preserve">22-1900 </t>
  </si>
  <si>
    <t xml:space="preserve">22-2000 </t>
  </si>
  <si>
    <t>P/P Supervision-NE (MTNO)</t>
  </si>
  <si>
    <t>22-2000</t>
  </si>
  <si>
    <t xml:space="preserve">22-2100 </t>
  </si>
  <si>
    <t>Domestic Violence</t>
  </si>
  <si>
    <t xml:space="preserve">22-2200 </t>
  </si>
  <si>
    <t>P/P Supervision-Gresham</t>
  </si>
  <si>
    <t>22-2600</t>
  </si>
  <si>
    <t>Adult Offender Housing</t>
  </si>
  <si>
    <t>22-2700</t>
  </si>
  <si>
    <t>Pretrial Supervision Program</t>
  </si>
  <si>
    <t>22-3100</t>
  </si>
  <si>
    <t>Juv-Sex Offender Supervision Team</t>
  </si>
  <si>
    <t>22-3200</t>
  </si>
  <si>
    <t>Juv-Secure A&amp;D Treatment</t>
  </si>
  <si>
    <t>22-3250</t>
  </si>
  <si>
    <t>Juv-Youth Accountability Program</t>
  </si>
  <si>
    <t>22-3300</t>
  </si>
  <si>
    <t>Juv-Custody Support Services</t>
  </si>
  <si>
    <t xml:space="preserve">22-3400 </t>
  </si>
  <si>
    <t>Juv-Assess &amp; Tax Youth Families</t>
  </si>
  <si>
    <t xml:space="preserve">22-3500 </t>
  </si>
  <si>
    <t xml:space="preserve">Juv-Gender Spec Svcs </t>
  </si>
  <si>
    <t>22-3600</t>
  </si>
  <si>
    <t>Juv-Assessment, Intervention, &amp; Adjudication</t>
  </si>
  <si>
    <t>22-3700</t>
  </si>
  <si>
    <t>Juv-Nutrition Services</t>
  </si>
  <si>
    <t>22-3900</t>
  </si>
  <si>
    <t>Juv-Youth Development Services</t>
  </si>
  <si>
    <t>DA</t>
  </si>
  <si>
    <t>23-0000</t>
  </si>
  <si>
    <t>DA-District Attorney</t>
  </si>
  <si>
    <t>23-1100</t>
  </si>
  <si>
    <t>DA-Investigators</t>
  </si>
  <si>
    <t xml:space="preserve">23-1100 </t>
  </si>
  <si>
    <t>23-1300</t>
  </si>
  <si>
    <t>DA-Neighborhood Program</t>
  </si>
  <si>
    <t xml:space="preserve">23-1300 </t>
  </si>
  <si>
    <t>23-1400</t>
  </si>
  <si>
    <t xml:space="preserve">DA-Family Justice/Juv Trial </t>
  </si>
  <si>
    <t>DA SED.66</t>
  </si>
  <si>
    <t xml:space="preserve">23-1600 </t>
  </si>
  <si>
    <t xml:space="preserve">DA-SED </t>
  </si>
  <si>
    <t>MCSO</t>
  </si>
  <si>
    <t>26-1000</t>
  </si>
  <si>
    <t>Executive Admin</t>
  </si>
  <si>
    <t>26-1025</t>
  </si>
  <si>
    <t>Executive</t>
  </si>
  <si>
    <t>26-1050</t>
  </si>
  <si>
    <t>Internal Affairs</t>
  </si>
  <si>
    <t>26-1100</t>
  </si>
  <si>
    <t>Inspections</t>
  </si>
  <si>
    <t>26-1500</t>
  </si>
  <si>
    <t xml:space="preserve">Business Services </t>
  </si>
  <si>
    <t>26-2000</t>
  </si>
  <si>
    <t>Logistics</t>
  </si>
  <si>
    <t>26-2100</t>
  </si>
  <si>
    <t>Inmate Programs</t>
  </si>
  <si>
    <t>26-2200</t>
  </si>
  <si>
    <t>Property/Laundry</t>
  </si>
  <si>
    <t>26-2300</t>
  </si>
  <si>
    <t>Equipment Unit</t>
  </si>
  <si>
    <t>26-2400</t>
  </si>
  <si>
    <t>Information Tech</t>
  </si>
  <si>
    <t>26-3000</t>
  </si>
  <si>
    <t>Corrections Admin</t>
  </si>
  <si>
    <t>26-3100</t>
  </si>
  <si>
    <t>Training</t>
  </si>
  <si>
    <t>F</t>
  </si>
  <si>
    <t>26-3250</t>
  </si>
  <si>
    <t>Investigations Administration</t>
  </si>
  <si>
    <t>26-3300</t>
  </si>
  <si>
    <t>MCDC</t>
  </si>
  <si>
    <t>26-3400</t>
  </si>
  <si>
    <t>MCIJ</t>
  </si>
  <si>
    <t>26-3500</t>
  </si>
  <si>
    <t>Gresham Gang</t>
  </si>
  <si>
    <t>SOENF.USFS</t>
  </si>
  <si>
    <t>26-3550</t>
  </si>
  <si>
    <t>Forest Service Detail</t>
  </si>
  <si>
    <t>26-3625</t>
  </si>
  <si>
    <t>Close Street</t>
  </si>
  <si>
    <t>26-3650</t>
  </si>
  <si>
    <t>Inmate Work Crews</t>
  </si>
  <si>
    <t>26-3700</t>
  </si>
  <si>
    <t>CERT Team</t>
  </si>
  <si>
    <t>26-3800</t>
  </si>
  <si>
    <t>Classification</t>
  </si>
  <si>
    <t>26-3825</t>
  </si>
  <si>
    <t>Court Services</t>
  </si>
  <si>
    <t>26-3850</t>
  </si>
  <si>
    <t>Corrections Securities (FSO)</t>
  </si>
  <si>
    <t>26-3900</t>
  </si>
  <si>
    <t>Transport</t>
  </si>
  <si>
    <t>26-3999</t>
  </si>
  <si>
    <t>Enforcement Admin</t>
  </si>
  <si>
    <t>26-4000</t>
  </si>
  <si>
    <t>Patrol</t>
  </si>
  <si>
    <t xml:space="preserve">26-4000 </t>
  </si>
  <si>
    <t>26-4050</t>
  </si>
  <si>
    <t>SWAT</t>
  </si>
  <si>
    <t>26-4200</t>
  </si>
  <si>
    <t>SIU</t>
  </si>
  <si>
    <t>26-4300</t>
  </si>
  <si>
    <t>Civil</t>
  </si>
  <si>
    <t>26-4400</t>
  </si>
  <si>
    <t>Detectives</t>
  </si>
  <si>
    <t>26-4500</t>
  </si>
  <si>
    <t>Operations (Enf) Admin</t>
  </si>
  <si>
    <t>SOOPS.S&amp;R</t>
  </si>
  <si>
    <t>26-4650</t>
  </si>
  <si>
    <t>SAR Post 631</t>
  </si>
  <si>
    <t>26-4750</t>
  </si>
  <si>
    <t>Dive Team</t>
  </si>
  <si>
    <t>26-4900</t>
  </si>
  <si>
    <t>River Patrol</t>
  </si>
  <si>
    <t>26-4950</t>
  </si>
  <si>
    <t xml:space="preserve">Warrants                                                                                                      </t>
  </si>
  <si>
    <t xml:space="preserve">26-4950 </t>
  </si>
  <si>
    <t>DCS</t>
  </si>
  <si>
    <t xml:space="preserve">30-1300 </t>
  </si>
  <si>
    <t>Road Eng &amp; Operations</t>
  </si>
  <si>
    <t>ROADEG700</t>
  </si>
  <si>
    <t>30-1500</t>
  </si>
  <si>
    <t>Dynatest Program</t>
  </si>
  <si>
    <t xml:space="preserve">30-1700 </t>
  </si>
  <si>
    <t>Survey-Corner Fund</t>
  </si>
  <si>
    <t>30-1700</t>
  </si>
  <si>
    <t xml:space="preserve">30-1800 </t>
  </si>
  <si>
    <t>Road Maintenance</t>
  </si>
  <si>
    <t>30-1800</t>
  </si>
  <si>
    <t xml:space="preserve">30-1900 </t>
  </si>
  <si>
    <t>Traffic Aids</t>
  </si>
  <si>
    <t xml:space="preserve">30-2000 </t>
  </si>
  <si>
    <t>Bridge Maintenance</t>
  </si>
  <si>
    <t xml:space="preserve">30-2100 </t>
  </si>
  <si>
    <t>Bridge Engineering</t>
  </si>
  <si>
    <t>6710RT1015C</t>
  </si>
  <si>
    <t>30-2150</t>
  </si>
  <si>
    <t>Bridge Engineering - Sellwood Bridge Project</t>
  </si>
  <si>
    <t>30-2200</t>
  </si>
  <si>
    <t>Animal Services</t>
  </si>
  <si>
    <t>COMOUTACT</t>
  </si>
  <si>
    <t>30-2300</t>
  </si>
  <si>
    <t>Animal Services - ACT Program</t>
  </si>
  <si>
    <t>30-3000</t>
  </si>
  <si>
    <t>Elections</t>
  </si>
  <si>
    <t>30-3100</t>
  </si>
  <si>
    <t>DCA</t>
  </si>
  <si>
    <t>50-1000</t>
  </si>
  <si>
    <t>Distribution</t>
  </si>
  <si>
    <t>50-2100</t>
  </si>
  <si>
    <t>FM-Lighting</t>
  </si>
  <si>
    <t>50-2200</t>
  </si>
  <si>
    <t>FM-Electricians</t>
  </si>
  <si>
    <t>50-2300</t>
  </si>
  <si>
    <t>FM-Carpenters/Maintenance</t>
  </si>
  <si>
    <t>50-3100</t>
  </si>
  <si>
    <t>FM-Locksmith</t>
  </si>
  <si>
    <t>50-3200</t>
  </si>
  <si>
    <t>FM-Alarms</t>
  </si>
  <si>
    <t>50-3300</t>
  </si>
  <si>
    <t>FM-Engineers</t>
  </si>
  <si>
    <t>50-3400</t>
  </si>
  <si>
    <t>FM-Electronics Services</t>
  </si>
  <si>
    <t>50-4100</t>
  </si>
  <si>
    <t>FM-Property Mgmt</t>
  </si>
  <si>
    <t>50-5100</t>
  </si>
  <si>
    <t>FM-CIP</t>
  </si>
  <si>
    <t>50-5200</t>
  </si>
  <si>
    <t>FM-ADMIN</t>
  </si>
  <si>
    <t>50-5300</t>
  </si>
  <si>
    <t>FM-Strategic Projects</t>
  </si>
  <si>
    <t>50-5400</t>
  </si>
  <si>
    <t>FM-CM&amp;D</t>
  </si>
  <si>
    <t>70-1100</t>
  </si>
  <si>
    <t>Office of Sustainability</t>
  </si>
  <si>
    <t>70-6000</t>
  </si>
  <si>
    <t>Telecom</t>
  </si>
  <si>
    <t>70-7000</t>
  </si>
  <si>
    <t xml:space="preserve">ITS </t>
  </si>
  <si>
    <t>70-9000</t>
  </si>
  <si>
    <t>Emergency Management</t>
  </si>
  <si>
    <t>LIB</t>
  </si>
  <si>
    <t>80-0500</t>
  </si>
  <si>
    <t>Early Childhood Services</t>
  </si>
  <si>
    <t xml:space="preserve">80-1000 </t>
  </si>
  <si>
    <t>Facilities &amp; Material Movement</t>
  </si>
  <si>
    <t>80-1000</t>
  </si>
  <si>
    <t>80-1100</t>
  </si>
  <si>
    <t>School Age Services</t>
  </si>
  <si>
    <t xml:space="preserve">80-1200 </t>
  </si>
  <si>
    <t>Outreach</t>
  </si>
  <si>
    <t>DA Total</t>
  </si>
  <si>
    <t>DCA Total</t>
  </si>
  <si>
    <t>DCHS Total</t>
  </si>
  <si>
    <t>DCJ Total</t>
  </si>
  <si>
    <t>DCS Total</t>
  </si>
  <si>
    <t>DOH Total</t>
  </si>
  <si>
    <t>LIB Total</t>
  </si>
  <si>
    <t>MCSO Total</t>
  </si>
  <si>
    <t>Grand Total</t>
  </si>
  <si>
    <t>Rplc Adm</t>
  </si>
  <si>
    <t xml:space="preserve">DA </t>
  </si>
  <si>
    <t xml:space="preserve">DCA </t>
  </si>
  <si>
    <t xml:space="preserve">DCHS </t>
  </si>
  <si>
    <t xml:space="preserve">DCJ </t>
  </si>
  <si>
    <t xml:space="preserve">DCS </t>
  </si>
  <si>
    <t xml:space="preserve">DOH </t>
  </si>
  <si>
    <t xml:space="preserve">LIB </t>
  </si>
  <si>
    <t xml:space="preserve">MCSO </t>
  </si>
  <si>
    <t>FY15 FLEET SERVICES</t>
  </si>
  <si>
    <t>Capital Replacement Subtotal</t>
  </si>
  <si>
    <t>LIBRARY</t>
  </si>
  <si>
    <t>NonDepartmental</t>
  </si>
  <si>
    <t>COUNTY TOTAL</t>
  </si>
  <si>
    <t># of Units</t>
  </si>
  <si>
    <t># of Base Mileage Units</t>
  </si>
  <si>
    <t>FY16 FLEET SERVICES</t>
  </si>
  <si>
    <t>NOND</t>
  </si>
  <si>
    <t>N/A</t>
  </si>
  <si>
    <t>FY16 to FY15 Amount ∆</t>
  </si>
  <si>
    <t>FY16 to FY15                  % ∆</t>
  </si>
  <si>
    <t>FY16</t>
  </si>
  <si>
    <t>FY15</t>
  </si>
  <si>
    <t>Mi RATE</t>
  </si>
  <si>
    <t>Annual Base</t>
  </si>
  <si>
    <t>Annual Base Mi</t>
  </si>
  <si>
    <t>Diff in Mi rate</t>
  </si>
  <si>
    <t>Diff in Annual Base</t>
  </si>
  <si>
    <t>% Change</t>
  </si>
  <si>
    <t>1020</t>
  </si>
  <si>
    <t>1024</t>
  </si>
  <si>
    <t>1031</t>
  </si>
  <si>
    <t>1034</t>
  </si>
  <si>
    <t>1035</t>
  </si>
  <si>
    <t>1200</t>
  </si>
  <si>
    <t>1201</t>
  </si>
  <si>
    <t>1202</t>
  </si>
  <si>
    <t>1204</t>
  </si>
  <si>
    <t>1205</t>
  </si>
  <si>
    <t>1206</t>
  </si>
  <si>
    <t>1208</t>
  </si>
  <si>
    <t>1209</t>
  </si>
  <si>
    <t>1210</t>
  </si>
  <si>
    <t>1212</t>
  </si>
  <si>
    <t>1226</t>
  </si>
  <si>
    <t>1237</t>
  </si>
  <si>
    <t>1247</t>
  </si>
  <si>
    <t>1248</t>
  </si>
  <si>
    <t>Shop Rate:</t>
  </si>
  <si>
    <t>Hr</t>
  </si>
  <si>
    <t>Overhead:</t>
  </si>
  <si>
    <t xml:space="preserve">Fuel Mark Up: </t>
  </si>
  <si>
    <t>Motor Pool:</t>
  </si>
  <si>
    <t>Assigned Parking:</t>
  </si>
  <si>
    <t>Short Term Parking:</t>
  </si>
  <si>
    <t>FY 16 Fleet Rates</t>
  </si>
  <si>
    <t>Yr</t>
  </si>
  <si>
    <t xml:space="preserve">Hr </t>
  </si>
  <si>
    <t>(2hr min &amp; 8hr per day max)</t>
  </si>
  <si>
    <t>(rounded up to full hour)</t>
  </si>
  <si>
    <t>Overhead 2:</t>
  </si>
  <si>
    <t>Parts Mark Up:</t>
  </si>
  <si>
    <t>Replacement Admin:</t>
  </si>
  <si>
    <t>NOND Total</t>
  </si>
</sst>
</file>

<file path=xl/styles.xml><?xml version="1.0" encoding="utf-8"?>
<styleSheet xmlns="http://schemas.openxmlformats.org/spreadsheetml/2006/main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\-yy;@"/>
    <numFmt numFmtId="165" formatCode="&quot;$&quot;#,##0.00"/>
  </numFmts>
  <fonts count="44">
    <font>
      <sz val="12"/>
      <name val="Arial MT"/>
    </font>
    <font>
      <sz val="12"/>
      <color theme="1"/>
      <name val="Arial"/>
      <family val="2"/>
    </font>
    <font>
      <sz val="12"/>
      <name val="Arial MT"/>
    </font>
    <font>
      <b/>
      <sz val="20"/>
      <color indexed="10"/>
      <name val="Arial MT"/>
    </font>
    <font>
      <b/>
      <sz val="12"/>
      <name val="Arial MT"/>
    </font>
    <font>
      <sz val="12"/>
      <name val="Arial"/>
      <family val="2"/>
    </font>
    <font>
      <sz val="12"/>
      <color indexed="10"/>
      <name val="Arial MT"/>
    </font>
    <font>
      <sz val="12"/>
      <color indexed="8"/>
      <name val="Arial MT"/>
    </font>
    <font>
      <strike/>
      <sz val="12"/>
      <name val="Arial MT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 MT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 MT"/>
    </font>
    <font>
      <sz val="11"/>
      <name val="Arial MT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trike/>
      <sz val="12"/>
      <color rgb="FFFF0000"/>
      <name val="Arial MT"/>
    </font>
    <font>
      <sz val="12"/>
      <color rgb="FFFF0000"/>
      <name val="Arial MT"/>
    </font>
    <font>
      <sz val="11"/>
      <color theme="1"/>
      <name val="Calibri"/>
      <family val="2"/>
      <scheme val="minor"/>
    </font>
    <font>
      <b/>
      <strike/>
      <sz val="12"/>
      <color rgb="FFFF0000"/>
      <name val="Arial MT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4" fontId="38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2" fillId="0" borderId="0"/>
    <xf numFmtId="0" fontId="38" fillId="0" borderId="0"/>
    <xf numFmtId="0" fontId="35" fillId="0" borderId="0"/>
    <xf numFmtId="0" fontId="38" fillId="0" borderId="0"/>
    <xf numFmtId="0" fontId="2" fillId="0" borderId="0"/>
    <xf numFmtId="0" fontId="10" fillId="0" borderId="0"/>
    <xf numFmtId="0" fontId="12" fillId="0" borderId="0">
      <alignment vertical="top"/>
    </xf>
    <xf numFmtId="0" fontId="5" fillId="23" borderId="7" applyNumberFormat="0" applyFont="0" applyAlignment="0" applyProtection="0"/>
    <xf numFmtId="0" fontId="31" fillId="20" borderId="8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" fillId="0" borderId="0"/>
  </cellStyleXfs>
  <cellXfs count="346">
    <xf numFmtId="0" fontId="0" fillId="0" borderId="0" xfId="0"/>
    <xf numFmtId="0" fontId="3" fillId="0" borderId="10" xfId="0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left"/>
    </xf>
    <xf numFmtId="0" fontId="4" fillId="0" borderId="10" xfId="0" applyNumberFormat="1" applyFont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right"/>
    </xf>
    <xf numFmtId="6" fontId="4" fillId="0" borderId="10" xfId="0" applyNumberFormat="1" applyFont="1" applyBorder="1" applyAlignment="1" applyProtection="1">
      <alignment horizontal="center"/>
    </xf>
    <xf numFmtId="6" fontId="4" fillId="0" borderId="10" xfId="0" applyNumberFormat="1" applyFont="1" applyBorder="1" applyAlignment="1" applyProtection="1">
      <alignment horizontal="center" wrapText="1"/>
    </xf>
    <xf numFmtId="49" fontId="4" fillId="0" borderId="10" xfId="0" applyNumberFormat="1" applyFont="1" applyBorder="1" applyAlignment="1" applyProtection="1">
      <alignment horizontal="center" wrapText="1"/>
    </xf>
    <xf numFmtId="7" fontId="4" fillId="0" borderId="10" xfId="0" applyNumberFormat="1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wrapText="1"/>
    </xf>
    <xf numFmtId="8" fontId="4" fillId="0" borderId="10" xfId="0" applyNumberFormat="1" applyFont="1" applyBorder="1" applyAlignment="1" applyProtection="1">
      <alignment horizontal="center" wrapText="1"/>
    </xf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4" fillId="0" borderId="0" xfId="0" applyFont="1"/>
    <xf numFmtId="164" fontId="0" fillId="0" borderId="0" xfId="0" applyNumberFormat="1" applyFont="1"/>
    <xf numFmtId="0" fontId="0" fillId="0" borderId="0" xfId="0" applyFont="1" applyBorder="1"/>
    <xf numFmtId="49" fontId="5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NumberFormat="1" applyFont="1" applyBorder="1" applyProtection="1"/>
    <xf numFmtId="0" fontId="0" fillId="0" borderId="0" xfId="0" applyFont="1" applyBorder="1" applyProtection="1"/>
    <xf numFmtId="6" fontId="0" fillId="0" borderId="0" xfId="0" applyNumberFormat="1" applyFont="1" applyBorder="1" applyProtection="1"/>
    <xf numFmtId="165" fontId="0" fillId="0" borderId="0" xfId="0" applyNumberFormat="1" applyFont="1" applyBorder="1" applyProtection="1"/>
    <xf numFmtId="165" fontId="0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0" fontId="0" fillId="0" borderId="0" xfId="0" applyFont="1" applyBorder="1" applyAlignment="1">
      <alignment horizontal="center"/>
    </xf>
    <xf numFmtId="8" fontId="0" fillId="0" borderId="0" xfId="0" applyNumberFormat="1" applyFont="1" applyFill="1" applyBorder="1" applyProtection="1"/>
    <xf numFmtId="165" fontId="4" fillId="0" borderId="0" xfId="0" applyNumberFormat="1" applyFont="1" applyBorder="1"/>
    <xf numFmtId="0" fontId="0" fillId="0" borderId="0" xfId="0" applyFont="1"/>
    <xf numFmtId="8" fontId="0" fillId="0" borderId="0" xfId="0" applyNumberFormat="1" applyFont="1"/>
    <xf numFmtId="0" fontId="0" fillId="0" borderId="0" xfId="0" applyFont="1" applyFill="1" applyBorder="1" applyProtection="1"/>
    <xf numFmtId="0" fontId="0" fillId="25" borderId="0" xfId="0" applyNumberFormat="1" applyFont="1" applyFill="1" applyBorder="1" applyProtection="1"/>
    <xf numFmtId="0" fontId="0" fillId="25" borderId="0" xfId="0" applyFont="1" applyFill="1" applyBorder="1" applyAlignment="1">
      <alignment horizontal="center"/>
    </xf>
    <xf numFmtId="8" fontId="0" fillId="25" borderId="0" xfId="0" applyNumberFormat="1" applyFont="1" applyFill="1" applyProtection="1"/>
    <xf numFmtId="0" fontId="0" fillId="0" borderId="0" xfId="0" applyNumberFormat="1" applyFont="1" applyBorder="1" applyAlignment="1" applyProtection="1">
      <alignment horizontal="right"/>
    </xf>
    <xf numFmtId="8" fontId="0" fillId="0" borderId="0" xfId="0" applyNumberFormat="1" applyFont="1" applyProtection="1"/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8" fontId="0" fillId="0" borderId="0" xfId="0" applyNumberFormat="1" applyFont="1" applyBorder="1" applyProtection="1"/>
    <xf numFmtId="8" fontId="0" fillId="25" borderId="0" xfId="0" applyNumberFormat="1" applyFont="1" applyFill="1" applyBorder="1" applyProtection="1"/>
    <xf numFmtId="0" fontId="36" fillId="0" borderId="0" xfId="0" applyFont="1"/>
    <xf numFmtId="0" fontId="0" fillId="25" borderId="0" xfId="0" applyFont="1" applyFill="1" applyBorder="1"/>
    <xf numFmtId="0" fontId="0" fillId="0" borderId="0" xfId="0" applyFont="1" applyProtection="1"/>
    <xf numFmtId="6" fontId="0" fillId="25" borderId="0" xfId="0" applyNumberFormat="1" applyFont="1" applyFill="1" applyBorder="1" applyProtection="1"/>
    <xf numFmtId="165" fontId="0" fillId="25" borderId="0" xfId="0" applyNumberFormat="1" applyFont="1" applyFill="1" applyBorder="1" applyProtection="1"/>
    <xf numFmtId="0" fontId="0" fillId="24" borderId="0" xfId="0" applyFont="1" applyFill="1"/>
    <xf numFmtId="8" fontId="0" fillId="0" borderId="0" xfId="0" applyNumberFormat="1" applyFont="1" applyFill="1" applyProtection="1"/>
    <xf numFmtId="0" fontId="0" fillId="0" borderId="0" xfId="0" applyNumberFormat="1" applyFont="1" applyFill="1" applyBorder="1" applyProtection="1"/>
    <xf numFmtId="0" fontId="0" fillId="0" borderId="0" xfId="0" applyFont="1" applyFill="1" applyBorder="1" applyAlignment="1">
      <alignment horizontal="center"/>
    </xf>
    <xf numFmtId="0" fontId="0" fillId="0" borderId="0" xfId="0" applyFont="1" applyAlignment="1" applyProtection="1">
      <alignment horizontal="right"/>
    </xf>
    <xf numFmtId="0" fontId="6" fillId="24" borderId="0" xfId="0" applyFont="1" applyFill="1" applyBorder="1"/>
    <xf numFmtId="0" fontId="0" fillId="0" borderId="0" xfId="0" applyBorder="1"/>
    <xf numFmtId="0" fontId="0" fillId="0" borderId="0" xfId="0" applyFill="1" applyBorder="1"/>
    <xf numFmtId="8" fontId="0" fillId="0" borderId="0" xfId="0" applyNumberFormat="1" applyFont="1" applyFill="1" applyAlignment="1" applyProtection="1">
      <alignment horizontal="right"/>
    </xf>
    <xf numFmtId="0" fontId="0" fillId="25" borderId="0" xfId="0" applyNumberFormat="1" applyFont="1" applyFill="1" applyBorder="1" applyAlignment="1" applyProtection="1">
      <alignment horizontal="right"/>
    </xf>
    <xf numFmtId="8" fontId="36" fillId="0" borderId="0" xfId="0" applyNumberFormat="1" applyFont="1"/>
    <xf numFmtId="8" fontId="0" fillId="0" borderId="0" xfId="0" applyNumberFormat="1" applyFont="1" applyFill="1" applyBorder="1" applyAlignment="1" applyProtection="1">
      <alignment horizontal="right"/>
    </xf>
    <xf numFmtId="8" fontId="0" fillId="24" borderId="0" xfId="0" applyNumberFormat="1" applyFont="1" applyFill="1" applyAlignment="1" applyProtection="1">
      <alignment horizontal="right"/>
    </xf>
    <xf numFmtId="8" fontId="0" fillId="25" borderId="0" xfId="0" applyNumberFormat="1" applyFont="1" applyFill="1" applyBorder="1" applyAlignment="1" applyProtection="1">
      <alignment horizontal="right"/>
    </xf>
    <xf numFmtId="0" fontId="7" fillId="0" borderId="0" xfId="0" applyFont="1" applyBorder="1"/>
    <xf numFmtId="0" fontId="0" fillId="25" borderId="0" xfId="0" applyFont="1" applyFill="1"/>
    <xf numFmtId="164" fontId="5" fillId="0" borderId="0" xfId="0" applyNumberFormat="1" applyFont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NumberFormat="1" applyFont="1" applyBorder="1" applyProtection="1"/>
    <xf numFmtId="165" fontId="5" fillId="0" borderId="0" xfId="0" applyNumberFormat="1" applyFont="1" applyFill="1" applyBorder="1" applyProtection="1"/>
    <xf numFmtId="165" fontId="5" fillId="0" borderId="0" xfId="0" applyNumberFormat="1" applyFont="1" applyBorder="1" applyProtection="1"/>
    <xf numFmtId="0" fontId="5" fillId="0" borderId="0" xfId="0" applyFont="1" applyBorder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8" fontId="5" fillId="0" borderId="0" xfId="0" applyNumberFormat="1" applyFont="1" applyFill="1" applyBorder="1" applyAlignment="1" applyProtection="1">
      <alignment horizontal="right"/>
    </xf>
    <xf numFmtId="0" fontId="5" fillId="0" borderId="0" xfId="0" applyFont="1"/>
    <xf numFmtId="0" fontId="5" fillId="0" borderId="0" xfId="0" applyNumberFormat="1" applyFont="1" applyBorder="1" applyAlignment="1" applyProtection="1">
      <alignment horizontal="right"/>
    </xf>
    <xf numFmtId="8" fontId="5" fillId="0" borderId="0" xfId="0" applyNumberFormat="1" applyFont="1" applyProtection="1"/>
    <xf numFmtId="0" fontId="37" fillId="25" borderId="0" xfId="0" applyFont="1" applyFill="1" applyBorder="1" applyAlignment="1" applyProtection="1">
      <alignment horizontal="left"/>
    </xf>
    <xf numFmtId="0" fontId="8" fillId="0" borderId="0" xfId="0" applyFont="1"/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8" fontId="5" fillId="0" borderId="0" xfId="0" applyNumberFormat="1" applyFont="1" applyFill="1" applyProtection="1"/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37" fillId="25" borderId="0" xfId="0" applyFont="1" applyFill="1" applyBorder="1"/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Border="1" applyProtection="1"/>
    <xf numFmtId="165" fontId="0" fillId="0" borderId="0" xfId="0" applyNumberFormat="1" applyBorder="1" applyProtection="1"/>
    <xf numFmtId="0" fontId="0" fillId="0" borderId="0" xfId="0" applyFont="1" applyFill="1" applyProtection="1"/>
    <xf numFmtId="165" fontId="0" fillId="0" borderId="0" xfId="0" applyNumberFormat="1" applyFont="1" applyProtection="1"/>
    <xf numFmtId="0" fontId="0" fillId="0" borderId="0" xfId="0" applyFont="1" applyFill="1" applyAlignment="1" applyProtection="1">
      <alignment horizontal="right"/>
    </xf>
    <xf numFmtId="8" fontId="5" fillId="0" borderId="0" xfId="0" applyNumberFormat="1" applyFont="1" applyFill="1" applyBorder="1" applyProtection="1"/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/>
    <xf numFmtId="0" fontId="0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NumberFormat="1" applyFont="1" applyAlignment="1">
      <alignment horizontal="right"/>
    </xf>
    <xf numFmtId="6" fontId="0" fillId="0" borderId="0" xfId="0" applyNumberFormat="1" applyFont="1"/>
    <xf numFmtId="0" fontId="4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/>
    <xf numFmtId="49" fontId="9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NumberFormat="1" applyFont="1" applyBorder="1" applyAlignment="1" applyProtection="1">
      <alignment horizontal="right"/>
    </xf>
    <xf numFmtId="6" fontId="4" fillId="0" borderId="0" xfId="0" applyNumberFormat="1" applyFont="1" applyBorder="1" applyProtection="1"/>
    <xf numFmtId="165" fontId="4" fillId="0" borderId="0" xfId="0" applyNumberFormat="1" applyFont="1" applyBorder="1" applyProtection="1"/>
    <xf numFmtId="0" fontId="4" fillId="0" borderId="0" xfId="0" applyFont="1" applyBorder="1" applyAlignment="1">
      <alignment horizontal="center"/>
    </xf>
    <xf numFmtId="8" fontId="4" fillId="24" borderId="0" xfId="0" applyNumberFormat="1" applyFont="1" applyFill="1" applyBorder="1" applyProtection="1"/>
    <xf numFmtId="0" fontId="39" fillId="0" borderId="0" xfId="0" applyFont="1"/>
    <xf numFmtId="6" fontId="4" fillId="25" borderId="0" xfId="0" applyNumberFormat="1" applyFont="1" applyFill="1" applyBorder="1" applyProtection="1"/>
    <xf numFmtId="165" fontId="4" fillId="25" borderId="0" xfId="0" applyNumberFormat="1" applyFont="1" applyFill="1" applyBorder="1" applyProtection="1"/>
    <xf numFmtId="0" fontId="4" fillId="25" borderId="0" xfId="0" applyFont="1" applyFill="1" applyBorder="1" applyAlignment="1">
      <alignment horizontal="center"/>
    </xf>
    <xf numFmtId="8" fontId="4" fillId="25" borderId="0" xfId="0" applyNumberFormat="1" applyFont="1" applyFill="1" applyProtection="1"/>
    <xf numFmtId="8" fontId="4" fillId="0" borderId="0" xfId="0" applyNumberFormat="1" applyFont="1" applyFill="1" applyBorder="1" applyProtection="1"/>
    <xf numFmtId="8" fontId="4" fillId="0" borderId="0" xfId="0" applyNumberFormat="1" applyFont="1" applyProtection="1"/>
    <xf numFmtId="8" fontId="4" fillId="0" borderId="0" xfId="0" applyNumberFormat="1" applyFont="1" applyFill="1" applyProtection="1"/>
    <xf numFmtId="0" fontId="4" fillId="25" borderId="0" xfId="0" applyFont="1" applyFill="1" applyBorder="1"/>
    <xf numFmtId="38" fontId="0" fillId="0" borderId="0" xfId="0" applyNumberFormat="1" applyFont="1" applyBorder="1" applyProtection="1"/>
    <xf numFmtId="38" fontId="0" fillId="25" borderId="0" xfId="0" applyNumberFormat="1" applyFont="1" applyFill="1" applyBorder="1" applyProtection="1"/>
    <xf numFmtId="38" fontId="0" fillId="0" borderId="0" xfId="0" applyNumberFormat="1" applyFont="1" applyFill="1" applyBorder="1" applyProtection="1"/>
    <xf numFmtId="38" fontId="4" fillId="0" borderId="0" xfId="0" applyNumberFormat="1" applyFont="1" applyFill="1" applyBorder="1" applyProtection="1"/>
    <xf numFmtId="38" fontId="4" fillId="0" borderId="10" xfId="0" applyNumberFormat="1" applyFont="1" applyBorder="1" applyAlignment="1" applyProtection="1">
      <alignment horizontal="center"/>
    </xf>
    <xf numFmtId="38" fontId="4" fillId="0" borderId="0" xfId="0" applyNumberFormat="1" applyFont="1" applyBorder="1" applyProtection="1"/>
    <xf numFmtId="38" fontId="4" fillId="25" borderId="0" xfId="0" applyNumberFormat="1" applyFont="1" applyFill="1" applyBorder="1" applyProtection="1"/>
    <xf numFmtId="38" fontId="0" fillId="26" borderId="0" xfId="0" applyNumberFormat="1" applyFont="1" applyFill="1" applyBorder="1" applyProtection="1"/>
    <xf numFmtId="38" fontId="7" fillId="0" borderId="0" xfId="0" applyNumberFormat="1" applyFont="1" applyFill="1" applyBorder="1" applyProtection="1"/>
    <xf numFmtId="38" fontId="5" fillId="25" borderId="0" xfId="0" applyNumberFormat="1" applyFont="1" applyFill="1" applyBorder="1" applyProtection="1"/>
    <xf numFmtId="38" fontId="0" fillId="0" borderId="0" xfId="0" applyNumberFormat="1" applyFont="1" applyBorder="1"/>
    <xf numFmtId="38" fontId="5" fillId="0" borderId="0" xfId="0" applyNumberFormat="1" applyFont="1" applyFill="1" applyBorder="1" applyProtection="1"/>
    <xf numFmtId="38" fontId="0" fillId="0" borderId="0" xfId="0" applyNumberFormat="1" applyFill="1" applyBorder="1" applyProtection="1"/>
    <xf numFmtId="38" fontId="0" fillId="0" borderId="0" xfId="0" applyNumberFormat="1" applyFont="1"/>
    <xf numFmtId="0" fontId="10" fillId="0" borderId="0" xfId="44" applyAlignment="1"/>
    <xf numFmtId="0" fontId="11" fillId="0" borderId="0" xfId="43" applyFont="1" applyFill="1" applyBorder="1" applyAlignment="1" applyProtection="1">
      <alignment horizontal="left" vertical="center"/>
    </xf>
    <xf numFmtId="0" fontId="2" fillId="0" borderId="0" xfId="43" applyAlignment="1"/>
    <xf numFmtId="0" fontId="2" fillId="0" borderId="0" xfId="43" applyAlignment="1" applyProtection="1"/>
    <xf numFmtId="6" fontId="2" fillId="0" borderId="0" xfId="43" applyNumberFormat="1" applyFont="1" applyFill="1" applyBorder="1" applyAlignment="1"/>
    <xf numFmtId="0" fontId="2" fillId="0" borderId="0" xfId="43" applyFill="1" applyBorder="1" applyAlignment="1"/>
    <xf numFmtId="0" fontId="12" fillId="0" borderId="0" xfId="45" applyBorder="1" applyAlignment="1">
      <alignment vertical="top"/>
    </xf>
    <xf numFmtId="0" fontId="10" fillId="0" borderId="0" xfId="44" applyBorder="1" applyAlignment="1"/>
    <xf numFmtId="0" fontId="2" fillId="0" borderId="0" xfId="43" applyFont="1" applyFill="1" applyBorder="1" applyAlignment="1" applyProtection="1">
      <alignment horizontal="left" vertical="center" wrapText="1"/>
    </xf>
    <xf numFmtId="0" fontId="12" fillId="0" borderId="0" xfId="45" applyBorder="1" applyAlignment="1">
      <alignment vertical="center" wrapText="1"/>
    </xf>
    <xf numFmtId="0" fontId="10" fillId="0" borderId="0" xfId="44" applyBorder="1" applyAlignment="1">
      <alignment vertical="center" wrapText="1"/>
    </xf>
    <xf numFmtId="5" fontId="4" fillId="0" borderId="0" xfId="43" applyNumberFormat="1" applyFont="1" applyFill="1" applyBorder="1" applyAlignment="1">
      <alignment horizontal="left"/>
    </xf>
    <xf numFmtId="0" fontId="13" fillId="0" borderId="0" xfId="45" applyFont="1" applyBorder="1" applyAlignment="1">
      <alignment vertical="top"/>
    </xf>
    <xf numFmtId="0" fontId="14" fillId="0" borderId="0" xfId="44" applyFont="1" applyBorder="1" applyAlignment="1"/>
    <xf numFmtId="0" fontId="4" fillId="0" borderId="0" xfId="43" applyFont="1" applyFill="1" applyBorder="1" applyAlignment="1">
      <alignment horizontal="left"/>
    </xf>
    <xf numFmtId="0" fontId="4" fillId="0" borderId="0" xfId="43" applyFont="1" applyFill="1" applyBorder="1" applyAlignment="1"/>
    <xf numFmtId="6" fontId="4" fillId="0" borderId="0" xfId="43" applyNumberFormat="1" applyFont="1" applyFill="1" applyBorder="1" applyAlignment="1"/>
    <xf numFmtId="5" fontId="4" fillId="0" borderId="0" xfId="43" applyNumberFormat="1" applyFont="1" applyFill="1" applyBorder="1" applyAlignment="1" applyProtection="1"/>
    <xf numFmtId="0" fontId="2" fillId="0" borderId="0" xfId="43" applyFont="1" applyFill="1" applyBorder="1" applyAlignment="1">
      <alignment horizontal="left"/>
    </xf>
    <xf numFmtId="5" fontId="4" fillId="0" borderId="0" xfId="43" applyNumberFormat="1" applyFont="1" applyFill="1" applyBorder="1" applyAlignment="1" applyProtection="1">
      <alignment horizontal="left"/>
    </xf>
    <xf numFmtId="5" fontId="15" fillId="0" borderId="0" xfId="43" applyNumberFormat="1" applyFont="1" applyFill="1" applyBorder="1" applyAlignment="1" applyProtection="1">
      <alignment horizontal="left"/>
    </xf>
    <xf numFmtId="0" fontId="15" fillId="0" borderId="0" xfId="43" applyFont="1" applyFill="1" applyBorder="1" applyAlignment="1"/>
    <xf numFmtId="0" fontId="17" fillId="0" borderId="0" xfId="44" applyFont="1" applyBorder="1" applyAlignment="1"/>
    <xf numFmtId="0" fontId="16" fillId="0" borderId="0" xfId="43" applyFont="1" applyAlignment="1" applyProtection="1"/>
    <xf numFmtId="37" fontId="2" fillId="0" borderId="0" xfId="43" applyNumberFormat="1" applyAlignment="1"/>
    <xf numFmtId="0" fontId="2" fillId="0" borderId="0" xfId="43" applyFont="1" applyAlignment="1"/>
    <xf numFmtId="0" fontId="2" fillId="0" borderId="0" xfId="43" applyFont="1" applyAlignment="1" applyProtection="1"/>
    <xf numFmtId="7" fontId="2" fillId="0" borderId="0" xfId="43" applyNumberFormat="1" applyAlignment="1" applyProtection="1"/>
    <xf numFmtId="5" fontId="2" fillId="0" borderId="0" xfId="43" applyNumberFormat="1" applyAlignment="1" applyProtection="1"/>
    <xf numFmtId="0" fontId="2" fillId="0" borderId="0" xfId="43" applyBorder="1" applyAlignment="1"/>
    <xf numFmtId="0" fontId="38" fillId="0" borderId="0" xfId="40"/>
    <xf numFmtId="0" fontId="38" fillId="0" borderId="0" xfId="40" applyBorder="1"/>
    <xf numFmtId="5" fontId="2" fillId="0" borderId="0" xfId="43" applyNumberFormat="1" applyFill="1" applyAlignment="1" applyProtection="1"/>
    <xf numFmtId="0" fontId="9" fillId="27" borderId="12" xfId="43" applyFont="1" applyFill="1" applyBorder="1" applyAlignment="1" applyProtection="1">
      <alignment horizontal="center" vertical="center" wrapText="1"/>
    </xf>
    <xf numFmtId="38" fontId="5" fillId="0" borderId="11" xfId="0" applyNumberFormat="1" applyFont="1" applyFill="1" applyBorder="1" applyProtection="1"/>
    <xf numFmtId="6" fontId="5" fillId="0" borderId="11" xfId="0" applyNumberFormat="1" applyFont="1" applyFill="1" applyBorder="1" applyProtection="1"/>
    <xf numFmtId="0" fontId="5" fillId="0" borderId="11" xfId="0" applyFont="1" applyFill="1" applyBorder="1"/>
    <xf numFmtId="0" fontId="5" fillId="0" borderId="13" xfId="0" applyFont="1" applyFill="1" applyBorder="1"/>
    <xf numFmtId="38" fontId="5" fillId="0" borderId="13" xfId="0" applyNumberFormat="1" applyFont="1" applyFill="1" applyBorder="1" applyProtection="1"/>
    <xf numFmtId="6" fontId="5" fillId="0" borderId="13" xfId="0" applyNumberFormat="1" applyFont="1" applyFill="1" applyBorder="1" applyProtection="1"/>
    <xf numFmtId="0" fontId="9" fillId="27" borderId="14" xfId="0" applyFont="1" applyFill="1" applyBorder="1"/>
    <xf numFmtId="38" fontId="9" fillId="27" borderId="14" xfId="0" applyNumberFormat="1" applyFont="1" applyFill="1" applyBorder="1" applyProtection="1"/>
    <xf numFmtId="6" fontId="9" fillId="27" borderId="14" xfId="0" applyNumberFormat="1" applyFont="1" applyFill="1" applyBorder="1" applyProtection="1"/>
    <xf numFmtId="0" fontId="5" fillId="0" borderId="15" xfId="0" applyNumberFormat="1" applyFont="1" applyFill="1" applyBorder="1"/>
    <xf numFmtId="38" fontId="5" fillId="0" borderId="15" xfId="0" applyNumberFormat="1" applyFont="1" applyFill="1" applyBorder="1" applyProtection="1"/>
    <xf numFmtId="6" fontId="5" fillId="0" borderId="15" xfId="0" applyNumberFormat="1" applyFont="1" applyFill="1" applyBorder="1" applyProtection="1"/>
    <xf numFmtId="0" fontId="9" fillId="27" borderId="16" xfId="0" applyFont="1" applyFill="1" applyBorder="1" applyAlignment="1" applyProtection="1">
      <alignment horizontal="center"/>
    </xf>
    <xf numFmtId="2" fontId="9" fillId="27" borderId="16" xfId="0" applyNumberFormat="1" applyFont="1" applyFill="1" applyBorder="1" applyAlignment="1" applyProtection="1">
      <alignment horizontal="center" wrapText="1"/>
    </xf>
    <xf numFmtId="6" fontId="9" fillId="27" borderId="16" xfId="0" applyNumberFormat="1" applyFont="1" applyFill="1" applyBorder="1" applyAlignment="1" applyProtection="1">
      <alignment horizontal="center"/>
    </xf>
    <xf numFmtId="6" fontId="9" fillId="27" borderId="16" xfId="0" applyNumberFormat="1" applyFont="1" applyFill="1" applyBorder="1" applyAlignment="1" applyProtection="1">
      <alignment horizontal="center" wrapText="1"/>
    </xf>
    <xf numFmtId="49" fontId="9" fillId="27" borderId="16" xfId="0" applyNumberFormat="1" applyFont="1" applyFill="1" applyBorder="1" applyAlignment="1" applyProtection="1">
      <alignment horizontal="center" wrapText="1"/>
    </xf>
    <xf numFmtId="0" fontId="9" fillId="27" borderId="17" xfId="0" applyFont="1" applyFill="1" applyBorder="1" applyAlignment="1">
      <alignment horizontal="center"/>
    </xf>
    <xf numFmtId="0" fontId="9" fillId="27" borderId="17" xfId="0" applyFont="1" applyFill="1" applyBorder="1" applyAlignment="1">
      <alignment horizontal="center" wrapText="1"/>
    </xf>
    <xf numFmtId="6" fontId="9" fillId="0" borderId="18" xfId="0" applyNumberFormat="1" applyFont="1" applyFill="1" applyBorder="1"/>
    <xf numFmtId="6" fontId="9" fillId="27" borderId="19" xfId="0" applyNumberFormat="1" applyFont="1" applyFill="1" applyBorder="1"/>
    <xf numFmtId="6" fontId="9" fillId="0" borderId="20" xfId="0" applyNumberFormat="1" applyFont="1" applyFill="1" applyBorder="1"/>
    <xf numFmtId="10" fontId="9" fillId="0" borderId="18" xfId="48" applyNumberFormat="1" applyFont="1" applyFill="1" applyBorder="1"/>
    <xf numFmtId="10" fontId="9" fillId="0" borderId="20" xfId="48" applyNumberFormat="1" applyFont="1" applyFill="1" applyBorder="1"/>
    <xf numFmtId="10" fontId="9" fillId="27" borderId="19" xfId="48" applyNumberFormat="1" applyFont="1" applyFill="1" applyBorder="1"/>
    <xf numFmtId="6" fontId="9" fillId="27" borderId="24" xfId="0" applyNumberFormat="1" applyFont="1" applyFill="1" applyBorder="1" applyProtection="1"/>
    <xf numFmtId="6" fontId="9" fillId="0" borderId="25" xfId="0" applyNumberFormat="1" applyFont="1" applyFill="1" applyBorder="1"/>
    <xf numFmtId="6" fontId="9" fillId="0" borderId="26" xfId="0" applyNumberFormat="1" applyFont="1" applyFill="1" applyBorder="1"/>
    <xf numFmtId="6" fontId="9" fillId="27" borderId="27" xfId="0" applyNumberFormat="1" applyFont="1" applyFill="1" applyBorder="1"/>
    <xf numFmtId="0" fontId="9" fillId="27" borderId="12" xfId="0" applyFont="1" applyFill="1" applyBorder="1" applyAlignment="1">
      <alignment horizontal="center"/>
    </xf>
    <xf numFmtId="6" fontId="9" fillId="0" borderId="28" xfId="0" applyNumberFormat="1" applyFont="1" applyFill="1" applyBorder="1"/>
    <xf numFmtId="8" fontId="9" fillId="27" borderId="29" xfId="0" applyNumberFormat="1" applyFont="1" applyFill="1" applyBorder="1" applyAlignment="1" applyProtection="1">
      <alignment horizontal="center" wrapText="1"/>
    </xf>
    <xf numFmtId="6" fontId="5" fillId="0" borderId="21" xfId="0" applyNumberFormat="1" applyFont="1" applyFill="1" applyBorder="1" applyProtection="1"/>
    <xf numFmtId="6" fontId="5" fillId="0" borderId="22" xfId="0" applyNumberFormat="1" applyFont="1" applyFill="1" applyBorder="1" applyProtection="1"/>
    <xf numFmtId="6" fontId="5" fillId="0" borderId="23" xfId="0" applyNumberFormat="1" applyFont="1" applyFill="1" applyBorder="1" applyProtection="1"/>
    <xf numFmtId="6" fontId="9" fillId="28" borderId="28" xfId="0" applyNumberFormat="1" applyFont="1" applyFill="1" applyBorder="1" applyProtection="1"/>
    <xf numFmtId="6" fontId="9" fillId="28" borderId="26" xfId="0" applyNumberFormat="1" applyFont="1" applyFill="1" applyBorder="1" applyProtection="1"/>
    <xf numFmtId="6" fontId="9" fillId="28" borderId="20" xfId="0" applyNumberFormat="1" applyFont="1" applyFill="1" applyBorder="1" applyProtection="1"/>
    <xf numFmtId="6" fontId="9" fillId="27" borderId="27" xfId="0" applyNumberFormat="1" applyFont="1" applyFill="1" applyBorder="1" applyProtection="1"/>
    <xf numFmtId="7" fontId="9" fillId="27" borderId="29" xfId="0" applyNumberFormat="1" applyFont="1" applyFill="1" applyBorder="1" applyAlignment="1" applyProtection="1">
      <alignment horizontal="center"/>
    </xf>
    <xf numFmtId="8" fontId="9" fillId="27" borderId="30" xfId="0" applyNumberFormat="1" applyFont="1" applyFill="1" applyBorder="1" applyAlignment="1" applyProtection="1">
      <alignment horizontal="center" wrapText="1"/>
    </xf>
    <xf numFmtId="6" fontId="5" fillId="0" borderId="31" xfId="0" applyNumberFormat="1" applyFont="1" applyFill="1" applyBorder="1" applyProtection="1"/>
    <xf numFmtId="6" fontId="5" fillId="0" borderId="32" xfId="0" applyNumberFormat="1" applyFont="1" applyFill="1" applyBorder="1" applyProtection="1"/>
    <xf numFmtId="6" fontId="5" fillId="0" borderId="33" xfId="0" applyNumberFormat="1" applyFont="1" applyFill="1" applyBorder="1" applyProtection="1"/>
    <xf numFmtId="6" fontId="9" fillId="27" borderId="34" xfId="0" applyNumberFormat="1" applyFont="1" applyFill="1" applyBorder="1" applyProtection="1"/>
    <xf numFmtId="0" fontId="9" fillId="27" borderId="12" xfId="0" applyFont="1" applyFill="1" applyBorder="1" applyAlignment="1" applyProtection="1">
      <alignment horizontal="center"/>
    </xf>
    <xf numFmtId="0" fontId="9" fillId="27" borderId="30" xfId="0" applyFont="1" applyFill="1" applyBorder="1" applyAlignment="1" applyProtection="1">
      <alignment horizontal="center"/>
    </xf>
    <xf numFmtId="0" fontId="5" fillId="0" borderId="31" xfId="0" applyNumberFormat="1" applyFont="1" applyBorder="1"/>
    <xf numFmtId="0" fontId="5" fillId="0" borderId="32" xfId="0" applyFont="1" applyBorder="1"/>
    <xf numFmtId="0" fontId="5" fillId="0" borderId="33" xfId="0" applyFont="1" applyBorder="1"/>
    <xf numFmtId="0" fontId="9" fillId="27" borderId="34" xfId="0" applyFont="1" applyFill="1" applyBorder="1"/>
    <xf numFmtId="0" fontId="9" fillId="0" borderId="28" xfId="0" applyNumberFormat="1" applyFont="1" applyBorder="1"/>
    <xf numFmtId="0" fontId="9" fillId="0" borderId="26" xfId="0" applyFont="1" applyBorder="1"/>
    <xf numFmtId="0" fontId="9" fillId="0" borderId="20" xfId="0" applyFont="1" applyBorder="1"/>
    <xf numFmtId="0" fontId="9" fillId="27" borderId="27" xfId="0" applyFont="1" applyFill="1" applyBorder="1"/>
    <xf numFmtId="6" fontId="5" fillId="0" borderId="21" xfId="0" applyNumberFormat="1" applyFont="1" applyFill="1" applyBorder="1" applyAlignment="1" applyProtection="1">
      <alignment horizontal="center"/>
    </xf>
    <xf numFmtId="6" fontId="5" fillId="0" borderId="22" xfId="0" applyNumberFormat="1" applyFont="1" applyFill="1" applyBorder="1" applyAlignment="1" applyProtection="1">
      <alignment horizontal="center"/>
    </xf>
    <xf numFmtId="6" fontId="5" fillId="0" borderId="23" xfId="0" applyNumberFormat="1" applyFont="1" applyFill="1" applyBorder="1" applyAlignment="1" applyProtection="1">
      <alignment horizontal="center"/>
    </xf>
    <xf numFmtId="6" fontId="9" fillId="27" borderId="24" xfId="0" applyNumberFormat="1" applyFont="1" applyFill="1" applyBorder="1" applyAlignment="1" applyProtection="1">
      <alignment horizontal="center"/>
    </xf>
    <xf numFmtId="6" fontId="9" fillId="29" borderId="28" xfId="0" applyNumberFormat="1" applyFont="1" applyFill="1" applyBorder="1" applyProtection="1"/>
    <xf numFmtId="6" fontId="9" fillId="29" borderId="26" xfId="0" applyNumberFormat="1" applyFont="1" applyFill="1" applyBorder="1" applyProtection="1"/>
    <xf numFmtId="6" fontId="9" fillId="29" borderId="20" xfId="0" applyNumberFormat="1" applyFont="1" applyFill="1" applyBorder="1" applyProtection="1"/>
    <xf numFmtId="38" fontId="11" fillId="0" borderId="0" xfId="43" applyNumberFormat="1" applyFont="1" applyFill="1" applyBorder="1" applyAlignment="1" applyProtection="1">
      <alignment horizontal="right" vertical="center"/>
    </xf>
    <xf numFmtId="0" fontId="10" fillId="0" borderId="0" xfId="44" applyAlignment="1">
      <alignment horizontal="right"/>
    </xf>
    <xf numFmtId="6" fontId="11" fillId="0" borderId="0" xfId="43" applyNumberFormat="1" applyFont="1" applyFill="1" applyBorder="1" applyAlignment="1" applyProtection="1">
      <alignment horizontal="right" vertical="center"/>
    </xf>
    <xf numFmtId="0" fontId="2" fillId="0" borderId="0" xfId="43" applyFill="1" applyBorder="1" applyAlignment="1">
      <alignment horizontal="right"/>
    </xf>
    <xf numFmtId="0" fontId="12" fillId="0" borderId="0" xfId="45" applyBorder="1" applyAlignment="1">
      <alignment horizontal="right" vertical="top"/>
    </xf>
    <xf numFmtId="0" fontId="10" fillId="0" borderId="0" xfId="44" applyBorder="1" applyAlignment="1">
      <alignment horizontal="right"/>
    </xf>
    <xf numFmtId="0" fontId="1" fillId="0" borderId="35" xfId="54" applyBorder="1"/>
    <xf numFmtId="0" fontId="40" fillId="0" borderId="35" xfId="54" applyFont="1" applyBorder="1" applyAlignment="1">
      <alignment horizontal="center"/>
    </xf>
    <xf numFmtId="10" fontId="0" fillId="0" borderId="35" xfId="55" applyNumberFormat="1" applyFont="1" applyBorder="1"/>
    <xf numFmtId="0" fontId="1" fillId="0" borderId="0" xfId="54"/>
    <xf numFmtId="0" fontId="40" fillId="0" borderId="35" xfId="54" applyFont="1" applyBorder="1" applyAlignment="1">
      <alignment wrapText="1"/>
    </xf>
    <xf numFmtId="0" fontId="41" fillId="0" borderId="35" xfId="54" applyFont="1" applyBorder="1" applyAlignment="1">
      <alignment horizontal="center" wrapText="1"/>
    </xf>
    <xf numFmtId="10" fontId="41" fillId="0" borderId="35" xfId="55" applyNumberFormat="1" applyFont="1" applyFill="1" applyBorder="1" applyAlignment="1">
      <alignment horizontal="center" wrapText="1"/>
    </xf>
    <xf numFmtId="8" fontId="5" fillId="0" borderId="35" xfId="54" applyNumberFormat="1" applyFont="1" applyBorder="1" applyAlignment="1">
      <alignment horizontal="center"/>
    </xf>
    <xf numFmtId="6" fontId="5" fillId="0" borderId="35" xfId="54" applyNumberFormat="1" applyFont="1" applyBorder="1" applyAlignment="1">
      <alignment horizontal="center"/>
    </xf>
    <xf numFmtId="8" fontId="42" fillId="0" borderId="35" xfId="54" applyNumberFormat="1" applyFont="1" applyBorder="1" applyAlignment="1">
      <alignment horizontal="center"/>
    </xf>
    <xf numFmtId="6" fontId="42" fillId="0" borderId="35" xfId="54" applyNumberFormat="1" applyFont="1" applyBorder="1" applyAlignment="1">
      <alignment horizontal="center"/>
    </xf>
    <xf numFmtId="10" fontId="0" fillId="0" borderId="0" xfId="55" applyNumberFormat="1" applyFont="1"/>
    <xf numFmtId="0" fontId="0" fillId="0" borderId="35" xfId="0" applyFont="1" applyBorder="1"/>
    <xf numFmtId="49" fontId="5" fillId="0" borderId="35" xfId="0" applyNumberFormat="1" applyFont="1" applyFill="1" applyBorder="1" applyAlignment="1">
      <alignment horizontal="left"/>
    </xf>
    <xf numFmtId="0" fontId="0" fillId="0" borderId="35" xfId="0" applyFont="1" applyFill="1" applyBorder="1"/>
    <xf numFmtId="0" fontId="0" fillId="0" borderId="35" xfId="0" applyNumberFormat="1" applyFont="1" applyBorder="1" applyAlignment="1" applyProtection="1">
      <alignment horizontal="right"/>
    </xf>
    <xf numFmtId="38" fontId="0" fillId="0" borderId="35" xfId="0" applyNumberFormat="1" applyFont="1" applyFill="1" applyBorder="1" applyProtection="1"/>
    <xf numFmtId="6" fontId="0" fillId="0" borderId="35" xfId="0" applyNumberFormat="1" applyFont="1" applyBorder="1" applyProtection="1"/>
    <xf numFmtId="165" fontId="0" fillId="0" borderId="35" xfId="0" applyNumberFormat="1" applyFont="1" applyBorder="1" applyProtection="1"/>
    <xf numFmtId="165" fontId="0" fillId="0" borderId="35" xfId="0" applyNumberFormat="1" applyFont="1" applyFill="1" applyBorder="1" applyProtection="1"/>
    <xf numFmtId="165" fontId="4" fillId="0" borderId="35" xfId="0" applyNumberFormat="1" applyFont="1" applyFill="1" applyBorder="1" applyProtection="1"/>
    <xf numFmtId="0" fontId="0" fillId="0" borderId="35" xfId="0" applyFont="1" applyBorder="1" applyAlignment="1">
      <alignment horizontal="center"/>
    </xf>
    <xf numFmtId="8" fontId="0" fillId="0" borderId="35" xfId="0" applyNumberFormat="1" applyFont="1" applyFill="1" applyBorder="1" applyProtection="1"/>
    <xf numFmtId="165" fontId="4" fillId="0" borderId="35" xfId="0" applyNumberFormat="1" applyFont="1" applyBorder="1"/>
    <xf numFmtId="8" fontId="0" fillId="25" borderId="35" xfId="0" applyNumberFormat="1" applyFont="1" applyFill="1" applyBorder="1" applyProtection="1"/>
    <xf numFmtId="38" fontId="0" fillId="0" borderId="35" xfId="0" applyNumberFormat="1" applyFont="1" applyBorder="1" applyProtection="1"/>
    <xf numFmtId="0" fontId="0" fillId="0" borderId="35" xfId="0" applyNumberFormat="1" applyFont="1" applyBorder="1" applyProtection="1"/>
    <xf numFmtId="0" fontId="0" fillId="25" borderId="35" xfId="0" applyFont="1" applyFill="1" applyBorder="1" applyAlignment="1">
      <alignment horizontal="center"/>
    </xf>
    <xf numFmtId="8" fontId="0" fillId="0" borderId="35" xfId="0" applyNumberFormat="1" applyFont="1" applyBorder="1" applyProtection="1"/>
    <xf numFmtId="0" fontId="4" fillId="0" borderId="35" xfId="0" applyNumberFormat="1" applyFont="1" applyBorder="1"/>
    <xf numFmtId="49" fontId="9" fillId="0" borderId="35" xfId="0" applyNumberFormat="1" applyFont="1" applyFill="1" applyBorder="1" applyAlignment="1">
      <alignment horizontal="left"/>
    </xf>
    <xf numFmtId="0" fontId="4" fillId="0" borderId="35" xfId="0" applyFont="1" applyFill="1" applyBorder="1"/>
    <xf numFmtId="38" fontId="4" fillId="0" borderId="35" xfId="0" applyNumberFormat="1" applyFont="1" applyFill="1" applyBorder="1" applyProtection="1"/>
    <xf numFmtId="0" fontId="4" fillId="0" borderId="35" xfId="0" applyNumberFormat="1" applyFont="1" applyBorder="1" applyAlignment="1" applyProtection="1">
      <alignment horizontal="right"/>
    </xf>
    <xf numFmtId="38" fontId="4" fillId="0" borderId="35" xfId="0" applyNumberFormat="1" applyFont="1" applyBorder="1" applyProtection="1"/>
    <xf numFmtId="6" fontId="4" fillId="0" borderId="35" xfId="0" applyNumberFormat="1" applyFont="1" applyBorder="1" applyProtection="1"/>
    <xf numFmtId="165" fontId="4" fillId="0" borderId="35" xfId="0" applyNumberFormat="1" applyFont="1" applyBorder="1" applyProtection="1"/>
    <xf numFmtId="0" fontId="4" fillId="0" borderId="35" xfId="0" applyFont="1" applyBorder="1" applyAlignment="1">
      <alignment horizontal="center"/>
    </xf>
    <xf numFmtId="8" fontId="4" fillId="24" borderId="35" xfId="0" applyNumberFormat="1" applyFont="1" applyFill="1" applyBorder="1" applyProtection="1"/>
    <xf numFmtId="8" fontId="4" fillId="0" borderId="35" xfId="0" applyNumberFormat="1" applyFont="1" applyFill="1" applyBorder="1" applyProtection="1"/>
    <xf numFmtId="0" fontId="4" fillId="0" borderId="35" xfId="0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left"/>
    </xf>
    <xf numFmtId="0" fontId="4" fillId="0" borderId="35" xfId="0" applyNumberFormat="1" applyFont="1" applyBorder="1" applyAlignment="1" applyProtection="1">
      <alignment horizontal="center"/>
    </xf>
    <xf numFmtId="0" fontId="4" fillId="0" borderId="35" xfId="0" applyFont="1" applyFill="1" applyBorder="1" applyAlignment="1" applyProtection="1">
      <alignment horizontal="center"/>
    </xf>
    <xf numFmtId="38" fontId="4" fillId="0" borderId="35" xfId="0" applyNumberFormat="1" applyFont="1" applyBorder="1" applyAlignment="1" applyProtection="1">
      <alignment horizontal="center"/>
    </xf>
    <xf numFmtId="6" fontId="4" fillId="0" borderId="35" xfId="0" applyNumberFormat="1" applyFont="1" applyBorder="1" applyAlignment="1" applyProtection="1">
      <alignment horizontal="center"/>
    </xf>
    <xf numFmtId="6" fontId="4" fillId="0" borderId="35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 wrapText="1"/>
    </xf>
    <xf numFmtId="7" fontId="4" fillId="0" borderId="35" xfId="0" applyNumberFormat="1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 wrapText="1"/>
    </xf>
    <xf numFmtId="8" fontId="4" fillId="0" borderId="35" xfId="0" applyNumberFormat="1" applyFont="1" applyBorder="1" applyAlignment="1" applyProtection="1">
      <alignment horizontal="center" wrapText="1"/>
    </xf>
    <xf numFmtId="0" fontId="4" fillId="0" borderId="35" xfId="0" applyFont="1" applyBorder="1"/>
    <xf numFmtId="0" fontId="4" fillId="0" borderId="35" xfId="0" applyNumberFormat="1" applyFont="1" applyBorder="1" applyAlignment="1" applyProtection="1">
      <alignment horizontal="left" wrapText="1"/>
    </xf>
    <xf numFmtId="0" fontId="4" fillId="0" borderId="35" xfId="0" applyNumberFormat="1" applyFont="1" applyBorder="1" applyAlignment="1" applyProtection="1">
      <alignment horizontal="center" wrapText="1"/>
    </xf>
    <xf numFmtId="0" fontId="4" fillId="0" borderId="35" xfId="0" applyFont="1" applyFill="1" applyBorder="1" applyAlignment="1" applyProtection="1">
      <alignment horizontal="center" wrapText="1"/>
    </xf>
    <xf numFmtId="0" fontId="4" fillId="0" borderId="35" xfId="0" applyNumberFormat="1" applyFont="1" applyBorder="1" applyAlignment="1" applyProtection="1">
      <alignment horizontal="right" wrapText="1"/>
    </xf>
    <xf numFmtId="38" fontId="4" fillId="0" borderId="35" xfId="0" applyNumberFormat="1" applyFont="1" applyBorder="1" applyAlignment="1" applyProtection="1">
      <alignment horizontal="center" wrapText="1"/>
    </xf>
    <xf numFmtId="7" fontId="4" fillId="0" borderId="35" xfId="0" applyNumberFormat="1" applyFont="1" applyBorder="1" applyAlignment="1" applyProtection="1">
      <alignment horizontal="center" wrapText="1"/>
    </xf>
    <xf numFmtId="0" fontId="4" fillId="0" borderId="35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5" xfId="0" applyBorder="1" applyAlignment="1">
      <alignment horizontal="center"/>
    </xf>
    <xf numFmtId="0" fontId="0" fillId="25" borderId="35" xfId="0" applyFont="1" applyFill="1" applyBorder="1"/>
    <xf numFmtId="38" fontId="0" fillId="25" borderId="35" xfId="0" applyNumberFormat="1" applyFont="1" applyFill="1" applyBorder="1" applyProtection="1"/>
    <xf numFmtId="165" fontId="0" fillId="25" borderId="35" xfId="0" applyNumberFormat="1" applyFont="1" applyFill="1" applyBorder="1" applyProtection="1"/>
    <xf numFmtId="0" fontId="0" fillId="25" borderId="35" xfId="0" applyFill="1" applyBorder="1" applyAlignment="1">
      <alignment horizontal="center"/>
    </xf>
    <xf numFmtId="0" fontId="0" fillId="25" borderId="35" xfId="0" applyNumberFormat="1" applyFont="1" applyFill="1" applyBorder="1" applyAlignment="1" applyProtection="1">
      <alignment horizontal="right"/>
    </xf>
    <xf numFmtId="6" fontId="0" fillId="25" borderId="35" xfId="0" applyNumberFormat="1" applyFont="1" applyFill="1" applyBorder="1" applyProtection="1"/>
    <xf numFmtId="0" fontId="0" fillId="25" borderId="35" xfId="0" applyNumberFormat="1" applyFont="1" applyFill="1" applyBorder="1" applyProtection="1"/>
    <xf numFmtId="38" fontId="4" fillId="25" borderId="35" xfId="0" applyNumberFormat="1" applyFont="1" applyFill="1" applyBorder="1" applyProtection="1"/>
    <xf numFmtId="6" fontId="4" fillId="25" borderId="35" xfId="0" applyNumberFormat="1" applyFont="1" applyFill="1" applyBorder="1" applyProtection="1"/>
    <xf numFmtId="165" fontId="4" fillId="25" borderId="35" xfId="0" applyNumberFormat="1" applyFont="1" applyFill="1" applyBorder="1" applyProtection="1"/>
    <xf numFmtId="0" fontId="4" fillId="25" borderId="35" xfId="0" applyFont="1" applyFill="1" applyBorder="1" applyAlignment="1">
      <alignment horizontal="center"/>
    </xf>
    <xf numFmtId="8" fontId="4" fillId="25" borderId="35" xfId="0" applyNumberFormat="1" applyFont="1" applyFill="1" applyBorder="1" applyProtection="1"/>
    <xf numFmtId="38" fontId="0" fillId="26" borderId="35" xfId="0" applyNumberFormat="1" applyFont="1" applyFill="1" applyBorder="1" applyProtection="1"/>
    <xf numFmtId="8" fontId="0" fillId="0" borderId="35" xfId="0" applyNumberFormat="1" applyFont="1" applyFill="1" applyBorder="1" applyAlignment="1" applyProtection="1">
      <alignment horizontal="right"/>
    </xf>
    <xf numFmtId="38" fontId="7" fillId="0" borderId="35" xfId="0" applyNumberFormat="1" applyFont="1" applyFill="1" applyBorder="1" applyProtection="1"/>
    <xf numFmtId="0" fontId="5" fillId="0" borderId="35" xfId="0" applyFont="1" applyBorder="1"/>
    <xf numFmtId="0" fontId="5" fillId="0" borderId="35" xfId="0" applyFont="1" applyFill="1" applyBorder="1"/>
    <xf numFmtId="0" fontId="5" fillId="0" borderId="35" xfId="0" applyNumberFormat="1" applyFont="1" applyBorder="1" applyProtection="1"/>
    <xf numFmtId="38" fontId="5" fillId="25" borderId="35" xfId="0" applyNumberFormat="1" applyFont="1" applyFill="1" applyBorder="1" applyProtection="1"/>
    <xf numFmtId="165" fontId="5" fillId="0" borderId="35" xfId="0" applyNumberFormat="1" applyFont="1" applyFill="1" applyBorder="1" applyProtection="1"/>
    <xf numFmtId="165" fontId="5" fillId="0" borderId="35" xfId="0" applyNumberFormat="1" applyFont="1" applyBorder="1" applyProtection="1"/>
    <xf numFmtId="0" fontId="5" fillId="0" borderId="35" xfId="0" applyFont="1" applyBorder="1" applyAlignment="1">
      <alignment horizontal="center"/>
    </xf>
    <xf numFmtId="0" fontId="0" fillId="0" borderId="35" xfId="0" applyBorder="1" applyAlignment="1" applyProtection="1">
      <alignment horizontal="center"/>
    </xf>
    <xf numFmtId="8" fontId="5" fillId="0" borderId="35" xfId="0" applyNumberFormat="1" applyFont="1" applyFill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right"/>
    </xf>
    <xf numFmtId="8" fontId="5" fillId="0" borderId="35" xfId="0" applyNumberFormat="1" applyFont="1" applyBorder="1" applyProtection="1"/>
    <xf numFmtId="38" fontId="0" fillId="0" borderId="35" xfId="0" applyNumberFormat="1" applyFont="1" applyBorder="1"/>
    <xf numFmtId="0" fontId="2" fillId="0" borderId="35" xfId="0" applyFont="1" applyFill="1" applyBorder="1" applyAlignment="1" applyProtection="1">
      <alignment horizontal="center"/>
    </xf>
    <xf numFmtId="0" fontId="0" fillId="0" borderId="35" xfId="0" applyFill="1" applyBorder="1" applyAlignment="1">
      <alignment horizontal="center"/>
    </xf>
    <xf numFmtId="38" fontId="5" fillId="0" borderId="35" xfId="0" applyNumberFormat="1" applyFont="1" applyFill="1" applyBorder="1" applyProtection="1"/>
    <xf numFmtId="8" fontId="5" fillId="0" borderId="35" xfId="0" applyNumberFormat="1" applyFont="1" applyFill="1" applyBorder="1" applyProtection="1"/>
    <xf numFmtId="0" fontId="2" fillId="0" borderId="35" xfId="0" applyFont="1" applyBorder="1" applyAlignment="1" applyProtection="1">
      <alignment horizontal="center"/>
    </xf>
    <xf numFmtId="0" fontId="0" fillId="0" borderId="35" xfId="0" applyNumberFormat="1" applyBorder="1" applyAlignment="1">
      <alignment horizontal="right"/>
    </xf>
    <xf numFmtId="38" fontId="0" fillId="0" borderId="35" xfId="0" applyNumberFormat="1" applyFill="1" applyBorder="1" applyProtection="1"/>
    <xf numFmtId="165" fontId="0" fillId="0" borderId="35" xfId="0" applyNumberFormat="1" applyFill="1" applyBorder="1" applyProtection="1"/>
    <xf numFmtId="165" fontId="0" fillId="0" borderId="35" xfId="0" applyNumberFormat="1" applyBorder="1" applyProtection="1"/>
    <xf numFmtId="0" fontId="0" fillId="0" borderId="35" xfId="0" applyNumberFormat="1" applyFont="1" applyFill="1" applyBorder="1" applyProtection="1"/>
    <xf numFmtId="0" fontId="0" fillId="0" borderId="35" xfId="0" applyFont="1" applyFill="1" applyBorder="1" applyAlignment="1">
      <alignment horizontal="center"/>
    </xf>
    <xf numFmtId="8" fontId="4" fillId="0" borderId="35" xfId="0" applyNumberFormat="1" applyFont="1" applyBorder="1" applyProtection="1"/>
    <xf numFmtId="8" fontId="0" fillId="24" borderId="35" xfId="0" applyNumberFormat="1" applyFont="1" applyFill="1" applyBorder="1" applyAlignment="1" applyProtection="1">
      <alignment horizontal="right"/>
    </xf>
    <xf numFmtId="8" fontId="0" fillId="25" borderId="35" xfId="0" applyNumberFormat="1" applyFont="1" applyFill="1" applyBorder="1" applyAlignment="1" applyProtection="1">
      <alignment horizontal="right"/>
    </xf>
    <xf numFmtId="0" fontId="0" fillId="0" borderId="35" xfId="0" applyBorder="1"/>
    <xf numFmtId="1" fontId="7" fillId="0" borderId="0" xfId="56" applyNumberFormat="1" applyFont="1" applyAlignment="1">
      <alignment horizontal="right"/>
    </xf>
    <xf numFmtId="0" fontId="43" fillId="0" borderId="0" xfId="56" applyFont="1" applyAlignment="1">
      <alignment horizontal="center"/>
    </xf>
    <xf numFmtId="1" fontId="7" fillId="0" borderId="0" xfId="56" applyNumberFormat="1" applyFont="1" applyAlignment="1">
      <alignment horizontal="left"/>
    </xf>
    <xf numFmtId="6" fontId="5" fillId="0" borderId="0" xfId="28" applyNumberFormat="1" applyFont="1" applyAlignment="1">
      <alignment horizontal="center"/>
    </xf>
    <xf numFmtId="0" fontId="1" fillId="0" borderId="0" xfId="54" applyFont="1"/>
    <xf numFmtId="10" fontId="2" fillId="0" borderId="0" xfId="55" applyNumberFormat="1" applyFont="1"/>
    <xf numFmtId="9" fontId="5" fillId="0" borderId="0" xfId="28" applyNumberFormat="1" applyFont="1" applyAlignment="1">
      <alignment horizontal="center"/>
    </xf>
    <xf numFmtId="9" fontId="5" fillId="0" borderId="0" xfId="56" applyNumberFormat="1" applyFont="1" applyAlignment="1">
      <alignment horizontal="center"/>
    </xf>
    <xf numFmtId="8" fontId="5" fillId="0" borderId="0" xfId="28" applyNumberFormat="1" applyFont="1" applyAlignment="1">
      <alignment horizontal="center"/>
    </xf>
    <xf numFmtId="0" fontId="1" fillId="0" borderId="0" xfId="54" applyFont="1" applyAlignment="1">
      <alignment horizontal="left"/>
    </xf>
    <xf numFmtId="0" fontId="9" fillId="0" borderId="0" xfId="56" applyFont="1" applyAlignment="1">
      <alignment horizontal="center"/>
    </xf>
  </cellXfs>
  <cellStyles count="5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28"/>
    <cellStyle name="Currency 3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10" xfId="39"/>
    <cellStyle name="Normal 2" xfId="40"/>
    <cellStyle name="Normal 3" xfId="41"/>
    <cellStyle name="Normal 4" xfId="42"/>
    <cellStyle name="Normal 5" xfId="54"/>
    <cellStyle name="Normal_FBUD03" xfId="43"/>
    <cellStyle name="Normal_FY10 Fleet Service Rates for Depts 021309" xfId="44"/>
    <cellStyle name="Normal_FY10 Fleet Summary" xfId="45"/>
    <cellStyle name="Normal_Mileage Rate Changes FY06" xfId="56"/>
    <cellStyle name="Note 2" xfId="46"/>
    <cellStyle name="Output 2" xfId="47"/>
    <cellStyle name="Percent" xfId="48" builtinId="5"/>
    <cellStyle name="Percent 2" xfId="49"/>
    <cellStyle name="Percent 3" xfId="50"/>
    <cellStyle name="Percent 4" xfId="55"/>
    <cellStyle name="Title 2" xfId="51"/>
    <cellStyle name="Total 2" xfId="52"/>
    <cellStyle name="Warning Text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s\MGARDNER\Fleet\Fleet%20FYE02\Billings%20FYE02\Sep%202001%20County%20Fleet%20Bill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reds\MGARDNER\Fleet\Fleet%20FYE02\Billings%20FYE02\Sep%202001%20County%20Fleet%20Bill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s\mgardner\Fleet\Fleet%20FYE05\Billings%20FY05\Jul%202002%20County%20Fleet%20Bill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reds\mgardner\Fleet\Fleet%20FYE05\Billings%20FY05\Jul%202002%20County%20Fleet%20Bill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s\BUDGET\FY15-16\Aimee\Fleet\Data\FY16%20Fleet%20County%20Billing_FY16_Rat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FY16 Fleet County Bill w rates"/>
      <sheetName val="FY16 Rates VLookup"/>
      <sheetName val="FY16 Fleet County Billing"/>
      <sheetName val="FY15 Rates"/>
      <sheetName val="FY16 Replacement Rates Updated"/>
    </sheetNames>
    <sheetDataSet>
      <sheetData sheetId="0" refreshError="1"/>
      <sheetData sheetId="1" refreshError="1"/>
      <sheetData sheetId="2">
        <row r="1">
          <cell r="A1" t="str">
            <v>CLASS</v>
          </cell>
          <cell r="B1" t="str">
            <v>VEHICLE DESCRIPTION</v>
          </cell>
          <cell r="C1" t="str">
            <v>MI RATE</v>
          </cell>
          <cell r="D1" t="str">
            <v>MILEAGE MIN</v>
          </cell>
        </row>
        <row r="2">
          <cell r="A2">
            <v>1020</v>
          </cell>
          <cell r="B2" t="str">
            <v>SEDAN, SUBCOMPACT/COMPACT</v>
          </cell>
          <cell r="C2">
            <v>0.37</v>
          </cell>
          <cell r="D2">
            <v>2220</v>
          </cell>
        </row>
        <row r="3">
          <cell r="A3">
            <v>1020</v>
          </cell>
          <cell r="B3" t="str">
            <v>SEDAN, SUBCOMPACT/COMPACT/Hatchback</v>
          </cell>
          <cell r="C3">
            <v>0.37</v>
          </cell>
          <cell r="D3">
            <v>2220</v>
          </cell>
        </row>
        <row r="4">
          <cell r="A4">
            <v>1020</v>
          </cell>
          <cell r="B4" t="str">
            <v>SEDAN, SUBCOMPACT/COMPACT, Hybrid Prius C</v>
          </cell>
          <cell r="C4">
            <v>0.37</v>
          </cell>
          <cell r="D4">
            <v>2220</v>
          </cell>
        </row>
        <row r="5">
          <cell r="A5">
            <v>1020</v>
          </cell>
          <cell r="B5" t="str">
            <v>SEDAN, SUBCOMPACT/COMPACT</v>
          </cell>
          <cell r="C5">
            <v>0.37</v>
          </cell>
          <cell r="D5">
            <v>2220</v>
          </cell>
        </row>
        <row r="6">
          <cell r="A6">
            <v>1024</v>
          </cell>
          <cell r="B6" t="str">
            <v>SEDAN, MIDSIZE</v>
          </cell>
          <cell r="C6">
            <v>0.38</v>
          </cell>
          <cell r="D6">
            <v>2280</v>
          </cell>
        </row>
        <row r="7">
          <cell r="A7">
            <v>1024</v>
          </cell>
          <cell r="B7" t="str">
            <v>SEDAN, MIDSIZE</v>
          </cell>
          <cell r="C7">
            <v>0.38</v>
          </cell>
          <cell r="D7">
            <v>2280</v>
          </cell>
        </row>
        <row r="8">
          <cell r="A8">
            <v>1024</v>
          </cell>
          <cell r="B8" t="str">
            <v>SEDAN, MIDSIZE (DA/Investigators, MCSO)</v>
          </cell>
          <cell r="C8">
            <v>0.38</v>
          </cell>
          <cell r="D8">
            <v>2280</v>
          </cell>
        </row>
        <row r="9">
          <cell r="A9">
            <v>1024</v>
          </cell>
          <cell r="B9" t="str">
            <v>SEDAN, MIDSIZE (Detectives-Fusion sedans)</v>
          </cell>
          <cell r="C9">
            <v>0.38</v>
          </cell>
          <cell r="D9">
            <v>2280</v>
          </cell>
        </row>
        <row r="10">
          <cell r="A10">
            <v>1024</v>
          </cell>
          <cell r="B10" t="str">
            <v>SEDAN, MIDSIZE-Station wagon/Journey</v>
          </cell>
          <cell r="C10">
            <v>0.38</v>
          </cell>
          <cell r="D10">
            <v>2280</v>
          </cell>
        </row>
        <row r="11">
          <cell r="A11">
            <v>1024</v>
          </cell>
          <cell r="B11" t="str">
            <v>SEDAN, MIDSIZE-Station wagon/Hybrid Prius V</v>
          </cell>
          <cell r="C11">
            <v>0.38</v>
          </cell>
          <cell r="D11">
            <v>2280</v>
          </cell>
        </row>
        <row r="12">
          <cell r="A12">
            <v>1024</v>
          </cell>
          <cell r="B12" t="str">
            <v>SEDAN, MIDSIZE-Hybrid Prius</v>
          </cell>
          <cell r="C12">
            <v>0.38</v>
          </cell>
          <cell r="D12">
            <v>2280</v>
          </cell>
        </row>
        <row r="13">
          <cell r="A13">
            <v>1024</v>
          </cell>
          <cell r="B13" t="str">
            <v>SEDAN, MIDSIZE-Station wagon/Journey</v>
          </cell>
          <cell r="C13">
            <v>0.38</v>
          </cell>
          <cell r="D13">
            <v>2280</v>
          </cell>
        </row>
        <row r="14">
          <cell r="A14">
            <v>1024</v>
          </cell>
          <cell r="B14" t="str">
            <v>SEDAN, MIDSIZE-Hybrid Prius</v>
          </cell>
          <cell r="C14">
            <v>0.38</v>
          </cell>
          <cell r="D14">
            <v>2280</v>
          </cell>
        </row>
        <row r="15">
          <cell r="A15">
            <v>1031</v>
          </cell>
          <cell r="B15" t="str">
            <v>SEDAN, FULLSIZE</v>
          </cell>
          <cell r="C15">
            <v>0.4</v>
          </cell>
          <cell r="D15">
            <v>2400</v>
          </cell>
        </row>
        <row r="16">
          <cell r="A16">
            <v>1031</v>
          </cell>
          <cell r="B16" t="str">
            <v>SEDAN, FULLSIZE</v>
          </cell>
          <cell r="C16">
            <v>0.4</v>
          </cell>
          <cell r="D16">
            <v>2400</v>
          </cell>
        </row>
        <row r="17">
          <cell r="A17">
            <v>1031</v>
          </cell>
          <cell r="B17" t="str">
            <v>SEDAN, FULLSIZE (MCSO E239251, E239283, E240386, E242882,E244325, E244326, E249998, 032DSV, 363DVK, 389DQG, 668DTZ)</v>
          </cell>
          <cell r="C17">
            <v>0.4</v>
          </cell>
          <cell r="D17">
            <v>2400</v>
          </cell>
        </row>
        <row r="18">
          <cell r="A18">
            <v>1034</v>
          </cell>
          <cell r="B18" t="str">
            <v>SEDAN, PATROL</v>
          </cell>
          <cell r="C18">
            <v>0.48</v>
          </cell>
          <cell r="D18">
            <v>2880</v>
          </cell>
        </row>
        <row r="19">
          <cell r="A19">
            <v>1035</v>
          </cell>
          <cell r="B19" t="str">
            <v>PATROL 4X4</v>
          </cell>
          <cell r="C19">
            <v>0.53</v>
          </cell>
          <cell r="D19">
            <v>3180</v>
          </cell>
        </row>
        <row r="20">
          <cell r="A20">
            <v>1195</v>
          </cell>
          <cell r="B20" t="str">
            <v>MOTORCYCLE</v>
          </cell>
          <cell r="C20" t="str">
            <v>ACTUAL</v>
          </cell>
          <cell r="D20" t="str">
            <v>N/A</v>
          </cell>
        </row>
        <row r="21">
          <cell r="A21">
            <v>1200</v>
          </cell>
          <cell r="B21" t="str">
            <v>PICKUP, COMPACT</v>
          </cell>
          <cell r="C21">
            <v>0.42</v>
          </cell>
          <cell r="D21">
            <v>2520</v>
          </cell>
        </row>
        <row r="22">
          <cell r="A22">
            <v>1201</v>
          </cell>
          <cell r="B22" t="str">
            <v>PICKUP, COMPACT EXT CAB</v>
          </cell>
          <cell r="C22">
            <v>0.49</v>
          </cell>
          <cell r="D22">
            <v>2940</v>
          </cell>
        </row>
        <row r="23">
          <cell r="A23">
            <v>1202</v>
          </cell>
          <cell r="B23" t="str">
            <v>MINIVAN/CARGO (includes Transit Connect as of 2014 due to price decrease on this model)</v>
          </cell>
          <cell r="C23">
            <v>0.45</v>
          </cell>
          <cell r="D23">
            <v>2700</v>
          </cell>
        </row>
        <row r="24">
          <cell r="A24">
            <v>1202</v>
          </cell>
          <cell r="B24" t="str">
            <v>MINIVAN/CARGO (DISTRIBUTION &amp; E200978/Library)</v>
          </cell>
          <cell r="C24">
            <v>0.45</v>
          </cell>
          <cell r="D24">
            <v>2700</v>
          </cell>
        </row>
        <row r="25">
          <cell r="A25">
            <v>1202</v>
          </cell>
          <cell r="B25" t="str">
            <v>MINIVAN/CARGO AWD (DISTRIBUTION)</v>
          </cell>
          <cell r="C25">
            <v>0.45</v>
          </cell>
          <cell r="D25">
            <v>2700</v>
          </cell>
        </row>
        <row r="26">
          <cell r="A26">
            <v>1202</v>
          </cell>
          <cell r="B26" t="str">
            <v>MINIVAN/PASS AWD (E233369 MCSO)</v>
          </cell>
          <cell r="C26">
            <v>0.45</v>
          </cell>
          <cell r="D26">
            <v>2700</v>
          </cell>
        </row>
        <row r="27">
          <cell r="A27">
            <v>1202</v>
          </cell>
          <cell r="B27" t="str">
            <v>MINIVAN/PASS (Warrants/Detectives)</v>
          </cell>
          <cell r="C27">
            <v>0.45</v>
          </cell>
          <cell r="D27">
            <v>2700</v>
          </cell>
        </row>
        <row r="28">
          <cell r="A28">
            <v>1202</v>
          </cell>
          <cell r="B28" t="str">
            <v>MINIVAN/PASS</v>
          </cell>
          <cell r="C28">
            <v>0.45</v>
          </cell>
          <cell r="D28">
            <v>2700</v>
          </cell>
        </row>
        <row r="29">
          <cell r="A29">
            <v>1202</v>
          </cell>
          <cell r="B29" t="str">
            <v>MINIVAN/PASS ADA VAN (MCSO E239292)</v>
          </cell>
          <cell r="C29">
            <v>0.45</v>
          </cell>
          <cell r="D29">
            <v>2700</v>
          </cell>
        </row>
        <row r="30">
          <cell r="A30">
            <v>1204</v>
          </cell>
          <cell r="B30" t="str">
            <v>PICKUP, 1/2 T. 4X4</v>
          </cell>
          <cell r="C30">
            <v>0.67</v>
          </cell>
          <cell r="D30">
            <v>4020</v>
          </cell>
        </row>
        <row r="31">
          <cell r="A31">
            <v>1204</v>
          </cell>
          <cell r="B31" t="str">
            <v>PICKUP, 1/2 T. 4X4 EXT CAB</v>
          </cell>
          <cell r="C31">
            <v>0.67</v>
          </cell>
          <cell r="D31">
            <v>4020</v>
          </cell>
        </row>
        <row r="32">
          <cell r="A32">
            <v>1204</v>
          </cell>
          <cell r="B32" t="str">
            <v>PICKUP, 1/2 T. 4X4 EXT CAB (Animal Control-new)</v>
          </cell>
          <cell r="C32">
            <v>0.67</v>
          </cell>
          <cell r="D32">
            <v>4020</v>
          </cell>
        </row>
        <row r="33">
          <cell r="A33" t="str">
            <v>***</v>
          </cell>
          <cell r="B33" t="str">
            <v>ANIMAL CARRIER</v>
          </cell>
          <cell r="C33" t="str">
            <v>ACTUAL</v>
          </cell>
          <cell r="D33" t="str">
            <v>N/A</v>
          </cell>
        </row>
        <row r="34">
          <cell r="A34">
            <v>1205</v>
          </cell>
          <cell r="B34" t="str">
            <v>PICKUP, 3/4 TON</v>
          </cell>
          <cell r="C34">
            <v>0.82</v>
          </cell>
          <cell r="D34">
            <v>4920</v>
          </cell>
        </row>
        <row r="35">
          <cell r="A35">
            <v>1206</v>
          </cell>
          <cell r="B35" t="str">
            <v>PICKUP, 3/4 T. EXT. CAB</v>
          </cell>
          <cell r="C35">
            <v>0.48</v>
          </cell>
          <cell r="D35">
            <v>2880</v>
          </cell>
        </row>
        <row r="36">
          <cell r="A36">
            <v>1206</v>
          </cell>
          <cell r="B36" t="str">
            <v>PICKUP, 3/4 T. EXT. CAB (E239291, E246909)</v>
          </cell>
          <cell r="C36">
            <v>0.48</v>
          </cell>
          <cell r="D36">
            <v>2880</v>
          </cell>
        </row>
        <row r="37">
          <cell r="A37" t="str">
            <v>***</v>
          </cell>
          <cell r="B37" t="str">
            <v>ARF-95 ANIMAL CARRIER</v>
          </cell>
          <cell r="C37">
            <v>0</v>
          </cell>
          <cell r="D37" t="str">
            <v>N/A</v>
          </cell>
        </row>
        <row r="38">
          <cell r="A38">
            <v>1208</v>
          </cell>
          <cell r="B38" t="str">
            <v>PICKUP, 3/4 T. &amp; 1 T. 4X4</v>
          </cell>
          <cell r="C38">
            <v>0.56999999999999995</v>
          </cell>
          <cell r="D38">
            <v>3420</v>
          </cell>
        </row>
        <row r="39">
          <cell r="A39">
            <v>1209</v>
          </cell>
          <cell r="B39" t="str">
            <v>PICKUP, COMPACT 4X4 EXT CAB</v>
          </cell>
          <cell r="C39">
            <v>0.53</v>
          </cell>
          <cell r="D39">
            <v>3180</v>
          </cell>
        </row>
        <row r="40">
          <cell r="A40">
            <v>1209</v>
          </cell>
          <cell r="B40" t="str">
            <v>PICKUP, COMPACT 4X4 EXT CAB (Roads)</v>
          </cell>
          <cell r="C40">
            <v>0.53</v>
          </cell>
          <cell r="D40">
            <v>3180</v>
          </cell>
        </row>
        <row r="41">
          <cell r="A41">
            <v>1209</v>
          </cell>
          <cell r="B41" t="str">
            <v>PICKUP, COMP 4X4 EC (Animal Services)</v>
          </cell>
          <cell r="C41">
            <v>0.53</v>
          </cell>
          <cell r="D41">
            <v>3180</v>
          </cell>
        </row>
        <row r="42">
          <cell r="A42" t="str">
            <v>***</v>
          </cell>
          <cell r="B42" t="str">
            <v>ANIMAL CARRIER</v>
          </cell>
          <cell r="C42" t="str">
            <v>ACTUAL</v>
          </cell>
          <cell r="D42" t="str">
            <v>N/A</v>
          </cell>
        </row>
        <row r="43">
          <cell r="A43">
            <v>1209</v>
          </cell>
          <cell r="B43" t="str">
            <v>PICKUP, COMPACT 4X4 QUAD CAB P2, P7, P20, P27, E233377, E246904</v>
          </cell>
          <cell r="C43">
            <v>0.53</v>
          </cell>
          <cell r="D43">
            <v>3180</v>
          </cell>
        </row>
        <row r="44">
          <cell r="A44">
            <v>1210</v>
          </cell>
          <cell r="B44" t="str">
            <v>PICKUP, 3/4 T. 4X4 EXT CAB</v>
          </cell>
          <cell r="C44">
            <v>0.54</v>
          </cell>
          <cell r="D44">
            <v>3240</v>
          </cell>
        </row>
        <row r="45">
          <cell r="A45">
            <v>1210</v>
          </cell>
          <cell r="B45" t="str">
            <v>PICKUP, 3/4 T. 4X4 EXT CAB (E246934 Med Exam)</v>
          </cell>
          <cell r="C45">
            <v>0.54</v>
          </cell>
          <cell r="D45">
            <v>3240</v>
          </cell>
        </row>
        <row r="46">
          <cell r="A46">
            <v>1210</v>
          </cell>
          <cell r="B46" t="str">
            <v>PICKUP, 3/4 T. 4X4 EXT CAB (E226292 Animal Serv)</v>
          </cell>
          <cell r="C46">
            <v>0.54</v>
          </cell>
          <cell r="D46">
            <v>3240</v>
          </cell>
        </row>
        <row r="47">
          <cell r="A47" t="str">
            <v>***</v>
          </cell>
          <cell r="B47" t="str">
            <v>ANIMAL CARRIER</v>
          </cell>
          <cell r="D47" t="str">
            <v>N/A</v>
          </cell>
        </row>
        <row r="48">
          <cell r="A48">
            <v>1210</v>
          </cell>
          <cell r="B48" t="str">
            <v>PICKUP, 1T 4X4 EXT CAB Deerskin truck (Animal Serv)</v>
          </cell>
          <cell r="C48">
            <v>0.54</v>
          </cell>
          <cell r="D48">
            <v>3240</v>
          </cell>
        </row>
        <row r="49">
          <cell r="A49">
            <v>1210</v>
          </cell>
          <cell r="B49" t="str">
            <v>PICKUP, 1T 4X4 CREW CAB (E244320 River Patrol/E244321 Haz Mat/E240367 Inmate WC)</v>
          </cell>
          <cell r="C49">
            <v>0.54</v>
          </cell>
          <cell r="D49">
            <v>3240</v>
          </cell>
        </row>
        <row r="50">
          <cell r="A50">
            <v>1210</v>
          </cell>
          <cell r="B50" t="str">
            <v>PICKUP, 1T 4x4 CREW CAB (E240364 Vector)</v>
          </cell>
          <cell r="C50">
            <v>0.54</v>
          </cell>
          <cell r="D50">
            <v>3240</v>
          </cell>
        </row>
        <row r="51">
          <cell r="A51">
            <v>1210</v>
          </cell>
          <cell r="B51" t="str">
            <v>PICKUP, 3/4 - 1T 4x4 CREW CAB (E259881 Vector)</v>
          </cell>
          <cell r="C51">
            <v>0.54</v>
          </cell>
          <cell r="D51">
            <v>3240</v>
          </cell>
        </row>
        <row r="52">
          <cell r="A52">
            <v>1210</v>
          </cell>
          <cell r="B52" t="str">
            <v>TRUCK, 1T Ext Cab Flatbed 2WD (P51)</v>
          </cell>
          <cell r="C52">
            <v>0.54</v>
          </cell>
          <cell r="D52">
            <v>3240</v>
          </cell>
        </row>
        <row r="53">
          <cell r="A53">
            <v>1211</v>
          </cell>
          <cell r="B53" t="str">
            <v>PICKUP, W/MOUNTED EQUIP (P52)</v>
          </cell>
          <cell r="C53" t="str">
            <v>ACTUAL</v>
          </cell>
          <cell r="D53" t="str">
            <v>N/A</v>
          </cell>
        </row>
        <row r="54">
          <cell r="A54">
            <v>1211</v>
          </cell>
          <cell r="B54" t="str">
            <v>P44</v>
          </cell>
          <cell r="C54" t="str">
            <v>ACTUAL</v>
          </cell>
          <cell r="D54" t="str">
            <v>N/A</v>
          </cell>
        </row>
        <row r="55">
          <cell r="A55">
            <v>1211</v>
          </cell>
          <cell r="B55" t="str">
            <v>E242854 - MCSO S&amp;R</v>
          </cell>
          <cell r="C55" t="str">
            <v>ACTUAL</v>
          </cell>
          <cell r="D55" t="str">
            <v>N/A</v>
          </cell>
        </row>
        <row r="56">
          <cell r="A56">
            <v>1211</v>
          </cell>
          <cell r="B56" t="str">
            <v>PICKUP, W/MOUNTED EQUIP (P104, P105)</v>
          </cell>
          <cell r="C56" t="str">
            <v>ACTUAL</v>
          </cell>
          <cell r="D56" t="str">
            <v>N/A</v>
          </cell>
        </row>
        <row r="57">
          <cell r="A57">
            <v>1212</v>
          </cell>
          <cell r="B57" t="str">
            <v>UT - COMPACT 4X4 (ESCAPE)</v>
          </cell>
          <cell r="C57">
            <v>0.45</v>
          </cell>
          <cell r="D57">
            <v>2700</v>
          </cell>
        </row>
        <row r="58">
          <cell r="A58">
            <v>1212</v>
          </cell>
          <cell r="B58" t="str">
            <v>UT - COMPACT 4X4 (ESCAPE)</v>
          </cell>
          <cell r="C58">
            <v>0.45</v>
          </cell>
          <cell r="D58">
            <v>2700</v>
          </cell>
        </row>
        <row r="59">
          <cell r="A59">
            <v>1212</v>
          </cell>
          <cell r="B59" t="str">
            <v>UT - INTERMEDIATE 4X4 (Cherokee, Explorer)</v>
          </cell>
          <cell r="C59">
            <v>0.45</v>
          </cell>
          <cell r="D59">
            <v>2700</v>
          </cell>
        </row>
        <row r="60">
          <cell r="A60">
            <v>1212</v>
          </cell>
          <cell r="B60" t="str">
            <v>UT - INTERMEDIATE 4X4 (Cherokee, Explorer, Durango)</v>
          </cell>
          <cell r="C60">
            <v>0.45</v>
          </cell>
          <cell r="D60">
            <v>2700</v>
          </cell>
        </row>
        <row r="61">
          <cell r="A61">
            <v>1212</v>
          </cell>
          <cell r="B61" t="str">
            <v>UT - FULLSIZE (Tahoe/Expedition)</v>
          </cell>
          <cell r="C61">
            <v>0.45</v>
          </cell>
          <cell r="D61">
            <v>2700</v>
          </cell>
        </row>
        <row r="62">
          <cell r="A62">
            <v>1212</v>
          </cell>
          <cell r="B62" t="str">
            <v>UT - FULLSIZE (E253184 Expedition; E259035 &amp;E260017 Tahoes)</v>
          </cell>
          <cell r="C62">
            <v>0.45</v>
          </cell>
          <cell r="D62">
            <v>2700</v>
          </cell>
        </row>
        <row r="63">
          <cell r="A63">
            <v>1226</v>
          </cell>
          <cell r="B63" t="str">
            <v>VAN/CARGO up to 1T</v>
          </cell>
          <cell r="C63">
            <v>0.74</v>
          </cell>
          <cell r="D63">
            <v>4440</v>
          </cell>
        </row>
        <row r="64">
          <cell r="A64">
            <v>1226</v>
          </cell>
          <cell r="B64" t="str">
            <v>VAN/CARGO up to 1T</v>
          </cell>
          <cell r="C64">
            <v>0.74</v>
          </cell>
          <cell r="D64">
            <v>4440</v>
          </cell>
        </row>
        <row r="65">
          <cell r="A65">
            <v>1226</v>
          </cell>
          <cell r="B65" t="str">
            <v>VAN/CARGO AWD (DISTRIBUTION E231145)</v>
          </cell>
          <cell r="C65">
            <v>0.74</v>
          </cell>
          <cell r="D65">
            <v>4440</v>
          </cell>
        </row>
        <row r="66">
          <cell r="A66">
            <v>1227</v>
          </cell>
          <cell r="B66" t="str">
            <v>STEPVAN</v>
          </cell>
          <cell r="C66" t="str">
            <v>ACTUAL</v>
          </cell>
          <cell r="D66" t="str">
            <v>N/A</v>
          </cell>
        </row>
        <row r="67">
          <cell r="A67">
            <v>1237</v>
          </cell>
          <cell r="B67" t="str">
            <v>VAN, 8-PASS (Juvenile)</v>
          </cell>
          <cell r="C67">
            <v>0.66</v>
          </cell>
          <cell r="D67">
            <v>3960</v>
          </cell>
        </row>
        <row r="68">
          <cell r="A68">
            <v>1237</v>
          </cell>
          <cell r="B68" t="str">
            <v>VAN, 8-PASS (MCSO E239264)</v>
          </cell>
          <cell r="C68">
            <v>0.66</v>
          </cell>
          <cell r="D68">
            <v>3960</v>
          </cell>
        </row>
        <row r="69">
          <cell r="A69">
            <v>1247</v>
          </cell>
          <cell r="B69" t="str">
            <v>VAN, 12-PASS (Juvenile/ACS/MCSO)</v>
          </cell>
          <cell r="C69">
            <v>0.62</v>
          </cell>
          <cell r="D69">
            <v>3720</v>
          </cell>
        </row>
        <row r="70">
          <cell r="A70">
            <v>1247</v>
          </cell>
          <cell r="B70" t="str">
            <v>VAN, 15-PASS</v>
          </cell>
          <cell r="C70">
            <v>0.62</v>
          </cell>
          <cell r="D70">
            <v>3720</v>
          </cell>
        </row>
        <row r="71">
          <cell r="A71">
            <v>1248</v>
          </cell>
          <cell r="B71" t="str">
            <v>VAN, 15-PASS S.O. TRANSPORT</v>
          </cell>
          <cell r="C71">
            <v>0.46</v>
          </cell>
          <cell r="D71">
            <v>2760</v>
          </cell>
        </row>
        <row r="72">
          <cell r="A72">
            <v>1248</v>
          </cell>
          <cell r="B72" t="str">
            <v>VAN, 15-PASS S.O. TRANSPORT w/Havis insert E233376 repl</v>
          </cell>
          <cell r="C72">
            <v>0.46</v>
          </cell>
          <cell r="D72">
            <v>2760</v>
          </cell>
        </row>
        <row r="73">
          <cell r="A73">
            <v>1252</v>
          </cell>
          <cell r="B73" t="str">
            <v>CARRYALL, 4X4</v>
          </cell>
          <cell r="C73" t="str">
            <v>ACTUAL</v>
          </cell>
          <cell r="D73" t="str">
            <v>N/A</v>
          </cell>
        </row>
        <row r="74">
          <cell r="A74">
            <v>1252</v>
          </cell>
          <cell r="B74" t="str">
            <v>CARRYALL, 4X4 E223379 (Excursion-MCSO)</v>
          </cell>
          <cell r="C74" t="str">
            <v>ACTUAL</v>
          </cell>
          <cell r="D74" t="str">
            <v>N/A</v>
          </cell>
        </row>
        <row r="75">
          <cell r="A75">
            <v>1254</v>
          </cell>
          <cell r="B75" t="str">
            <v>CREW CAB/SUPER CAB, 4X2 SERVICE/UTILITY</v>
          </cell>
          <cell r="C75" t="str">
            <v>ACTUAL</v>
          </cell>
          <cell r="D75" t="str">
            <v>N/A</v>
          </cell>
        </row>
        <row r="76">
          <cell r="A76">
            <v>1255</v>
          </cell>
          <cell r="B76" t="str">
            <v>DUMP TRUCK, 1 TON</v>
          </cell>
          <cell r="C76" t="str">
            <v>ACTUAL</v>
          </cell>
          <cell r="D76" t="str">
            <v>N/A</v>
          </cell>
        </row>
        <row r="77">
          <cell r="A77">
            <v>1256</v>
          </cell>
          <cell r="B77" t="str">
            <v>DUMP TRUCK, 1T &amp; F450 4X4</v>
          </cell>
          <cell r="C77" t="str">
            <v>ACTUAL</v>
          </cell>
          <cell r="D77" t="str">
            <v>N/A</v>
          </cell>
        </row>
        <row r="78">
          <cell r="A78">
            <v>1257</v>
          </cell>
          <cell r="B78" t="str">
            <v>1 T. SUPERDUTY, CREW BUS E229962 &amp; E247377</v>
          </cell>
          <cell r="C78" t="str">
            <v>ACTUAL</v>
          </cell>
          <cell r="D78" t="str">
            <v>N/A</v>
          </cell>
        </row>
        <row r="79">
          <cell r="A79">
            <v>1257</v>
          </cell>
          <cell r="B79" t="str">
            <v>1 T. SUPERDUTY, CREW BUS E229981/E249968/E246933/E253176 (D)</v>
          </cell>
          <cell r="C79" t="str">
            <v>ACTUAL</v>
          </cell>
          <cell r="D79" t="str">
            <v>N/A</v>
          </cell>
        </row>
        <row r="80">
          <cell r="A80">
            <v>1257</v>
          </cell>
          <cell r="B80" t="str">
            <v>1 T. SUPERDUTY, F24/P39</v>
          </cell>
          <cell r="C80" t="str">
            <v>ACTUAL</v>
          </cell>
          <cell r="D80" t="str">
            <v>N/A</v>
          </cell>
        </row>
        <row r="81">
          <cell r="A81">
            <v>1257</v>
          </cell>
          <cell r="B81" t="str">
            <v>Ops Response Truck P14 &amp; P48</v>
          </cell>
          <cell r="C81" t="str">
            <v>ACTUAL</v>
          </cell>
          <cell r="D81" t="str">
            <v>N/A</v>
          </cell>
        </row>
        <row r="82">
          <cell r="A82">
            <v>1257</v>
          </cell>
          <cell r="B82" t="str">
            <v>Traffic Aids Supv Truck P25</v>
          </cell>
          <cell r="C82" t="str">
            <v>ACTUAL</v>
          </cell>
          <cell r="D82" t="str">
            <v>N/A</v>
          </cell>
        </row>
        <row r="83">
          <cell r="A83">
            <v>1300</v>
          </cell>
          <cell r="B83" t="str">
            <v>TRUCK, AERIAL</v>
          </cell>
          <cell r="C83" t="str">
            <v>ACTUAL</v>
          </cell>
          <cell r="D83" t="str">
            <v>N/A</v>
          </cell>
        </row>
        <row r="84">
          <cell r="A84">
            <v>1301</v>
          </cell>
          <cell r="B84" t="str">
            <v>BUS, FULL SIZE</v>
          </cell>
          <cell r="C84" t="str">
            <v>ACTUAL</v>
          </cell>
          <cell r="D84" t="str">
            <v>N/A</v>
          </cell>
        </row>
        <row r="85">
          <cell r="A85">
            <v>1301</v>
          </cell>
          <cell r="B85" t="str">
            <v>MOTORHOME</v>
          </cell>
          <cell r="C85" t="str">
            <v>ACTUAL</v>
          </cell>
          <cell r="D85" t="str">
            <v>N/A</v>
          </cell>
        </row>
        <row r="86">
          <cell r="A86">
            <v>1302</v>
          </cell>
          <cell r="B86" t="str">
            <v>BUS, FULL SIZE, PUSH-TYPE</v>
          </cell>
          <cell r="C86" t="str">
            <v>ACTUAL</v>
          </cell>
          <cell r="D86" t="str">
            <v>N/A</v>
          </cell>
        </row>
        <row r="87">
          <cell r="A87">
            <v>1302</v>
          </cell>
          <cell r="B87" t="str">
            <v>NEW BUS E231104 (MCIJ)</v>
          </cell>
          <cell r="C87" t="str">
            <v>ACTUAL</v>
          </cell>
          <cell r="D87" t="str">
            <v>N/A</v>
          </cell>
        </row>
        <row r="88">
          <cell r="A88">
            <v>1302</v>
          </cell>
          <cell r="B88" t="str">
            <v>TRANSPORT TRUCKS-E233387 &amp; E233388</v>
          </cell>
          <cell r="C88" t="str">
            <v>ACTUAL</v>
          </cell>
          <cell r="D88" t="str">
            <v>N/A</v>
          </cell>
        </row>
        <row r="89">
          <cell r="A89">
            <v>1302</v>
          </cell>
          <cell r="B89" t="str">
            <v>TRANSPORT TRUCKS-E245697</v>
          </cell>
          <cell r="C89" t="str">
            <v>ACTUAL</v>
          </cell>
          <cell r="D89" t="str">
            <v>N/A</v>
          </cell>
        </row>
        <row r="90">
          <cell r="A90">
            <v>1310</v>
          </cell>
          <cell r="B90" t="str">
            <v>DUMP, DIESEL 5-YD</v>
          </cell>
          <cell r="C90" t="str">
            <v>ACTUAL</v>
          </cell>
          <cell r="D90" t="str">
            <v>N/A</v>
          </cell>
        </row>
        <row r="91">
          <cell r="A91">
            <v>1320</v>
          </cell>
          <cell r="B91" t="str">
            <v>DUMP, DIESEL 5-YD 4X4</v>
          </cell>
          <cell r="C91" t="str">
            <v>ACTUAL</v>
          </cell>
          <cell r="D91" t="str">
            <v>N/A</v>
          </cell>
        </row>
        <row r="92">
          <cell r="A92">
            <v>1325</v>
          </cell>
          <cell r="B92" t="str">
            <v>DUMP, TANDEM</v>
          </cell>
          <cell r="C92" t="str">
            <v>ACTUAL</v>
          </cell>
          <cell r="D92" t="str">
            <v>N/A</v>
          </cell>
        </row>
        <row r="93">
          <cell r="A93">
            <v>1335</v>
          </cell>
          <cell r="B93" t="str">
            <v>TRUCKS, MISC. DIESEL</v>
          </cell>
        </row>
        <row r="94">
          <cell r="A94">
            <v>1335</v>
          </cell>
          <cell r="B94" t="str">
            <v>T1</v>
          </cell>
          <cell r="C94" t="str">
            <v>ACTUAL</v>
          </cell>
          <cell r="D94" t="str">
            <v>N/A</v>
          </cell>
        </row>
        <row r="95">
          <cell r="A95">
            <v>1335</v>
          </cell>
          <cell r="B95" t="str">
            <v>T13 VACTOR</v>
          </cell>
          <cell r="C95" t="str">
            <v>ACTUAL</v>
          </cell>
          <cell r="D95" t="str">
            <v>N/A</v>
          </cell>
        </row>
        <row r="96">
          <cell r="A96">
            <v>1335</v>
          </cell>
          <cell r="B96" t="str">
            <v>T15/Tractor cab</v>
          </cell>
          <cell r="C96" t="str">
            <v>ACTUAL</v>
          </cell>
          <cell r="D96" t="str">
            <v>N/A</v>
          </cell>
        </row>
        <row r="97">
          <cell r="A97">
            <v>1335</v>
          </cell>
          <cell r="B97" t="str">
            <v>T19</v>
          </cell>
          <cell r="C97" t="str">
            <v>ACTUAL</v>
          </cell>
          <cell r="D97" t="str">
            <v>N/A</v>
          </cell>
        </row>
        <row r="98">
          <cell r="A98">
            <v>1335</v>
          </cell>
          <cell r="B98" t="str">
            <v>T20</v>
          </cell>
          <cell r="C98" t="str">
            <v>ACTUAL</v>
          </cell>
          <cell r="D98" t="str">
            <v>N/A</v>
          </cell>
        </row>
        <row r="99">
          <cell r="A99">
            <v>1335</v>
          </cell>
          <cell r="B99" t="str">
            <v>T22-Asphalt distributor</v>
          </cell>
          <cell r="C99" t="str">
            <v>ACTUAL</v>
          </cell>
          <cell r="D99" t="str">
            <v>N/A</v>
          </cell>
        </row>
        <row r="100">
          <cell r="A100">
            <v>1335</v>
          </cell>
          <cell r="B100" t="str">
            <v>T27</v>
          </cell>
          <cell r="C100" t="str">
            <v>ACTUAL</v>
          </cell>
          <cell r="D100" t="str">
            <v>N/A</v>
          </cell>
        </row>
        <row r="101">
          <cell r="A101">
            <v>1335</v>
          </cell>
          <cell r="B101" t="str">
            <v>T32-STRIPER</v>
          </cell>
          <cell r="C101" t="str">
            <v>ACTUAL</v>
          </cell>
          <cell r="D101" t="str">
            <v>N/A</v>
          </cell>
        </row>
        <row r="102">
          <cell r="A102">
            <v>1335</v>
          </cell>
          <cell r="B102" t="str">
            <v>T39</v>
          </cell>
          <cell r="C102" t="str">
            <v>ACTUAL</v>
          </cell>
          <cell r="D102" t="str">
            <v>N/A</v>
          </cell>
        </row>
        <row r="103">
          <cell r="A103">
            <v>1335</v>
          </cell>
          <cell r="B103" t="str">
            <v>T40 New Flusher</v>
          </cell>
          <cell r="C103" t="str">
            <v>ACTUAL</v>
          </cell>
          <cell r="D103" t="str">
            <v>N/A</v>
          </cell>
        </row>
        <row r="104">
          <cell r="A104">
            <v>1335</v>
          </cell>
          <cell r="B104" t="str">
            <v>B8 sweeper</v>
          </cell>
          <cell r="C104" t="str">
            <v>ACTUAL</v>
          </cell>
          <cell r="D104" t="str">
            <v>N/A</v>
          </cell>
        </row>
        <row r="105">
          <cell r="A105">
            <v>1335</v>
          </cell>
          <cell r="B105" t="str">
            <v>E204985, CENT STORES/DIST</v>
          </cell>
          <cell r="C105" t="str">
            <v>ACTUAL</v>
          </cell>
          <cell r="D105" t="str">
            <v>N/A</v>
          </cell>
        </row>
        <row r="106">
          <cell r="A106">
            <v>1335</v>
          </cell>
          <cell r="B106" t="str">
            <v>E227988, LIBRARY TRUCK</v>
          </cell>
          <cell r="C106" t="str">
            <v>ACTUAL</v>
          </cell>
          <cell r="D106" t="str">
            <v>N/A</v>
          </cell>
        </row>
        <row r="107">
          <cell r="A107">
            <v>1335</v>
          </cell>
          <cell r="B107" t="str">
            <v>E208671, LIBRARY</v>
          </cell>
          <cell r="C107" t="str">
            <v>ACTUAL</v>
          </cell>
          <cell r="D107" t="str">
            <v>N/A</v>
          </cell>
        </row>
        <row r="108">
          <cell r="A108">
            <v>1335</v>
          </cell>
          <cell r="B108" t="str">
            <v>E213216, LIBRARY</v>
          </cell>
          <cell r="C108" t="str">
            <v>ACTUAL</v>
          </cell>
          <cell r="D108" t="str">
            <v>N/A</v>
          </cell>
        </row>
        <row r="109">
          <cell r="A109">
            <v>1335</v>
          </cell>
          <cell r="B109" t="str">
            <v>E223357, LAUNDRY TRUCK</v>
          </cell>
          <cell r="C109" t="str">
            <v>ACTUAL</v>
          </cell>
          <cell r="D109" t="str">
            <v>N/A</v>
          </cell>
        </row>
        <row r="110">
          <cell r="A110">
            <v>1335</v>
          </cell>
          <cell r="B110" t="str">
            <v>E244315, EQUIP UNIT</v>
          </cell>
          <cell r="C110" t="str">
            <v>ACTUAL</v>
          </cell>
          <cell r="D110" t="str">
            <v>N/A</v>
          </cell>
        </row>
        <row r="111">
          <cell r="A111">
            <v>1335</v>
          </cell>
          <cell r="B111" t="str">
            <v>E245694, LIBRARY</v>
          </cell>
          <cell r="C111" t="str">
            <v>ACTUAL</v>
          </cell>
          <cell r="D111" t="str">
            <v>N/A</v>
          </cell>
        </row>
        <row r="112">
          <cell r="A112">
            <v>1335</v>
          </cell>
          <cell r="B112" t="str">
            <v>E249984, E249985 LIBRARY (new trucks)</v>
          </cell>
          <cell r="C112" t="str">
            <v>ACTUAL</v>
          </cell>
          <cell r="D112" t="str">
            <v>N/A</v>
          </cell>
        </row>
        <row r="113">
          <cell r="A113">
            <v>1340</v>
          </cell>
          <cell r="B113" t="str">
            <v>TRUCKS, MISC. GAS</v>
          </cell>
        </row>
        <row r="114">
          <cell r="A114">
            <v>1340</v>
          </cell>
          <cell r="B114" t="str">
            <v>F25</v>
          </cell>
          <cell r="C114" t="str">
            <v>ACTUAL</v>
          </cell>
          <cell r="D114" t="str">
            <v>N/A</v>
          </cell>
        </row>
        <row r="115">
          <cell r="A115">
            <v>1340</v>
          </cell>
          <cell r="B115" t="str">
            <v>E181864 SO CUBE</v>
          </cell>
          <cell r="C115" t="str">
            <v>ACTUAL</v>
          </cell>
          <cell r="D115" t="str">
            <v>N/A</v>
          </cell>
        </row>
        <row r="116">
          <cell r="A116">
            <v>1340</v>
          </cell>
          <cell r="B116" t="str">
            <v>E177079 FAC MGT</v>
          </cell>
          <cell r="C116" t="str">
            <v>ACTUAL</v>
          </cell>
          <cell r="D116" t="str">
            <v>N/A</v>
          </cell>
        </row>
        <row r="117">
          <cell r="A117">
            <v>1340</v>
          </cell>
          <cell r="B117" t="str">
            <v>E211399, E211400 Collins Commuter Buses</v>
          </cell>
          <cell r="C117" t="str">
            <v>ACTUAL</v>
          </cell>
          <cell r="D117" t="str">
            <v>N/A</v>
          </cell>
        </row>
        <row r="118">
          <cell r="A118">
            <v>1340</v>
          </cell>
          <cell r="B118" t="str">
            <v>E218952, LIBRARY OUTREACH</v>
          </cell>
          <cell r="C118" t="str">
            <v>ACTUAL</v>
          </cell>
          <cell r="D118" t="str">
            <v>N/A</v>
          </cell>
        </row>
        <row r="119">
          <cell r="A119">
            <v>1340</v>
          </cell>
          <cell r="B119" t="str">
            <v>E253166</v>
          </cell>
          <cell r="C119" t="str">
            <v>ACTUAL</v>
          </cell>
          <cell r="D119" t="str">
            <v>N/A</v>
          </cell>
        </row>
        <row r="120">
          <cell r="A120">
            <v>1340</v>
          </cell>
          <cell r="B120" t="str">
            <v>E254961</v>
          </cell>
          <cell r="C120" t="str">
            <v>ACTUAL</v>
          </cell>
          <cell r="D120" t="str">
            <v>N/A</v>
          </cell>
        </row>
        <row r="121">
          <cell r="A121">
            <v>1340</v>
          </cell>
          <cell r="B121" t="str">
            <v>CERT TRUCK</v>
          </cell>
          <cell r="C121" t="str">
            <v>ACTUAL</v>
          </cell>
          <cell r="D121" t="str">
            <v>N/A</v>
          </cell>
        </row>
        <row r="122">
          <cell r="A122">
            <v>1500</v>
          </cell>
          <cell r="B122" t="str">
            <v>TRAILER MTD. EQUIPMENT</v>
          </cell>
        </row>
        <row r="123">
          <cell r="A123">
            <v>1500</v>
          </cell>
          <cell r="B123" t="str">
            <v>1COMP</v>
          </cell>
          <cell r="C123" t="str">
            <v>ACTUAL</v>
          </cell>
          <cell r="D123" t="str">
            <v>N/A</v>
          </cell>
        </row>
        <row r="124">
          <cell r="A124">
            <v>1500</v>
          </cell>
          <cell r="B124" t="str">
            <v>14COMP</v>
          </cell>
          <cell r="C124" t="str">
            <v>ACTUAL</v>
          </cell>
          <cell r="D124" t="str">
            <v>N/A</v>
          </cell>
        </row>
        <row r="125">
          <cell r="A125">
            <v>1500</v>
          </cell>
          <cell r="B125" t="str">
            <v>BR14</v>
          </cell>
          <cell r="C125" t="str">
            <v>ACTUAL</v>
          </cell>
          <cell r="D125" t="str">
            <v>N/A</v>
          </cell>
        </row>
        <row r="126">
          <cell r="A126">
            <v>1500</v>
          </cell>
          <cell r="B126" t="str">
            <v>CHIPPERS, CH1, CH3, CH5</v>
          </cell>
          <cell r="C126" t="str">
            <v>ACTUAL</v>
          </cell>
          <cell r="D126" t="str">
            <v>N/A</v>
          </cell>
        </row>
        <row r="127">
          <cell r="A127">
            <v>1505</v>
          </cell>
          <cell r="B127" t="str">
            <v>MISC. SMALL EQUIP (no overhead)</v>
          </cell>
          <cell r="C127" t="str">
            <v>ACTUAL</v>
          </cell>
          <cell r="D127" t="str">
            <v>N/A</v>
          </cell>
        </row>
        <row r="128">
          <cell r="A128">
            <v>1600</v>
          </cell>
          <cell r="B128" t="str">
            <v>GRADER</v>
          </cell>
          <cell r="C128" t="str">
            <v>ACTUAL</v>
          </cell>
          <cell r="D128" t="str">
            <v>N/A</v>
          </cell>
        </row>
        <row r="129">
          <cell r="A129">
            <v>1620</v>
          </cell>
          <cell r="B129" t="str">
            <v>LOADER, 4X4 (L2)</v>
          </cell>
          <cell r="C129" t="str">
            <v>ACTUAL</v>
          </cell>
          <cell r="D129" t="str">
            <v>N/A</v>
          </cell>
        </row>
        <row r="130">
          <cell r="A130">
            <v>1625</v>
          </cell>
          <cell r="B130" t="str">
            <v>TRACTORS</v>
          </cell>
        </row>
        <row r="131">
          <cell r="A131">
            <v>1625</v>
          </cell>
          <cell r="B131" t="str">
            <v>M1, M2 MOWERS</v>
          </cell>
          <cell r="C131" t="str">
            <v>ACTUAL</v>
          </cell>
          <cell r="D131" t="str">
            <v>N/A</v>
          </cell>
        </row>
        <row r="132">
          <cell r="A132">
            <v>1625</v>
          </cell>
          <cell r="B132" t="str">
            <v>M7 4x4 with boom</v>
          </cell>
          <cell r="C132" t="str">
            <v>ACTUAL</v>
          </cell>
          <cell r="D132" t="str">
            <v>N/A</v>
          </cell>
        </row>
        <row r="133">
          <cell r="A133">
            <v>1625</v>
          </cell>
          <cell r="B133" t="str">
            <v>M8, M9 Side-flail</v>
          </cell>
          <cell r="C133" t="str">
            <v>ACTUAL</v>
          </cell>
          <cell r="D133" t="str">
            <v>N/A</v>
          </cell>
        </row>
        <row r="134">
          <cell r="A134">
            <v>1640</v>
          </cell>
          <cell r="B134" t="str">
            <v>ROLLER, VIB (R10, &amp; R13)</v>
          </cell>
          <cell r="C134" t="str">
            <v>ACTUAL</v>
          </cell>
          <cell r="D134" t="str">
            <v>N/A</v>
          </cell>
        </row>
        <row r="135">
          <cell r="A135">
            <v>1665</v>
          </cell>
          <cell r="B135" t="str">
            <v>MISC. ROAD EQUIPMENT</v>
          </cell>
        </row>
        <row r="136">
          <cell r="A136">
            <v>1665</v>
          </cell>
          <cell r="B136" t="str">
            <v>H1 CAT DOZER</v>
          </cell>
          <cell r="C136" t="str">
            <v>ACTUAL</v>
          </cell>
          <cell r="D136" t="str">
            <v>N/A</v>
          </cell>
        </row>
        <row r="137">
          <cell r="A137">
            <v>1665</v>
          </cell>
          <cell r="B137" t="str">
            <v>SWEEPER</v>
          </cell>
          <cell r="C137" t="str">
            <v>ACTUAL</v>
          </cell>
          <cell r="D137" t="str">
            <v>N/A</v>
          </cell>
        </row>
        <row r="138">
          <cell r="A138">
            <v>1665</v>
          </cell>
          <cell r="B138" t="str">
            <v>H10/H11 EXCAVATOR (includes coupler, thumb)</v>
          </cell>
          <cell r="C138" t="str">
            <v>ACTUAL</v>
          </cell>
          <cell r="D138" t="str">
            <v>N/A</v>
          </cell>
        </row>
        <row r="139">
          <cell r="A139">
            <v>1665</v>
          </cell>
          <cell r="B139" t="str">
            <v>L9 LOADER</v>
          </cell>
          <cell r="C139" t="str">
            <v>ACTUAL</v>
          </cell>
          <cell r="D139" t="str">
            <v>N/A</v>
          </cell>
        </row>
        <row r="140">
          <cell r="A140">
            <v>1665</v>
          </cell>
          <cell r="B140" t="str">
            <v>L5, L11, L12 Loaders</v>
          </cell>
          <cell r="C140" t="str">
            <v>ACTUAL</v>
          </cell>
          <cell r="D140" t="str">
            <v>N/A</v>
          </cell>
        </row>
        <row r="141">
          <cell r="A141">
            <v>1665</v>
          </cell>
          <cell r="B141" t="str">
            <v>L14 LOADER</v>
          </cell>
          <cell r="C141" t="str">
            <v>ACTUAL</v>
          </cell>
          <cell r="D141" t="str">
            <v>N/A</v>
          </cell>
        </row>
        <row r="142">
          <cell r="A142">
            <v>1665</v>
          </cell>
          <cell r="B142" t="str">
            <v>H2 BACKHOE</v>
          </cell>
          <cell r="C142" t="str">
            <v>ACTUAL</v>
          </cell>
          <cell r="D142" t="str">
            <v>N/A</v>
          </cell>
        </row>
        <row r="143">
          <cell r="A143">
            <v>1667</v>
          </cell>
          <cell r="B143" t="str">
            <v>MISC. EQUIP, ASPHALT</v>
          </cell>
        </row>
        <row r="144">
          <cell r="A144">
            <v>1667</v>
          </cell>
          <cell r="B144" t="str">
            <v>H12 CHIPSPREADER</v>
          </cell>
          <cell r="C144" t="str">
            <v>ACTUAL</v>
          </cell>
          <cell r="D144" t="str">
            <v>N/A</v>
          </cell>
        </row>
        <row r="145">
          <cell r="A145">
            <v>1667</v>
          </cell>
          <cell r="B145" t="str">
            <v>PAVEMENT GRINDER (H9)</v>
          </cell>
          <cell r="C145" t="str">
            <v>ACTUAL</v>
          </cell>
          <cell r="D145" t="str">
            <v>N/A</v>
          </cell>
        </row>
        <row r="146">
          <cell r="A146">
            <v>1667</v>
          </cell>
          <cell r="B146" t="str">
            <v>R2 ROSCOE ROLLER</v>
          </cell>
          <cell r="C146" t="str">
            <v>ACTUAL</v>
          </cell>
          <cell r="D146" t="str">
            <v>N/A</v>
          </cell>
        </row>
        <row r="147">
          <cell r="A147">
            <v>1667</v>
          </cell>
          <cell r="B147" t="str">
            <v>N1/N11 CRACKSEALER</v>
          </cell>
          <cell r="C147" t="str">
            <v>ACTUAL</v>
          </cell>
          <cell r="D147" t="str">
            <v>N/A</v>
          </cell>
        </row>
        <row r="148">
          <cell r="A148">
            <v>1668</v>
          </cell>
          <cell r="B148" t="str">
            <v>MISC. EQUIP, SNOW</v>
          </cell>
        </row>
        <row r="149">
          <cell r="A149">
            <v>1668</v>
          </cell>
          <cell r="B149" t="str">
            <v>UNIMOG</v>
          </cell>
          <cell r="C149" t="str">
            <v>ACTUAL</v>
          </cell>
          <cell r="D149" t="str">
            <v>N/A</v>
          </cell>
        </row>
        <row r="150">
          <cell r="A150">
            <v>2010</v>
          </cell>
          <cell r="B150" t="str">
            <v>FORKLIFTS (no overhead)</v>
          </cell>
          <cell r="C150" t="str">
            <v>ACTUAL</v>
          </cell>
          <cell r="D150" t="str">
            <v>N/A</v>
          </cell>
        </row>
        <row r="151">
          <cell r="A151">
            <v>2020</v>
          </cell>
          <cell r="B151" t="str">
            <v>TARPOTS</v>
          </cell>
          <cell r="C151" t="str">
            <v>ACTUAL</v>
          </cell>
          <cell r="D151" t="str">
            <v>N/A</v>
          </cell>
        </row>
        <row r="152">
          <cell r="A152">
            <v>3000</v>
          </cell>
          <cell r="B152" t="str">
            <v>UNDERCOVER-SIU</v>
          </cell>
          <cell r="C152" t="str">
            <v>ACTUAL</v>
          </cell>
          <cell r="D152" t="str">
            <v>N/A</v>
          </cell>
        </row>
        <row r="153">
          <cell r="A153">
            <v>3001</v>
          </cell>
          <cell r="B153" t="str">
            <v>SANDER/EPOKE</v>
          </cell>
          <cell r="C153" t="str">
            <v>ACTUAL</v>
          </cell>
          <cell r="D153" t="str">
            <v>N/A</v>
          </cell>
        </row>
        <row r="154">
          <cell r="A154">
            <v>3001</v>
          </cell>
          <cell r="B154" t="str">
            <v>SANDER/FONTAINE</v>
          </cell>
          <cell r="C154" t="str">
            <v>ACTUAL</v>
          </cell>
          <cell r="D154" t="str">
            <v>N/A</v>
          </cell>
        </row>
        <row r="155">
          <cell r="A155">
            <v>3004</v>
          </cell>
          <cell r="B155" t="str">
            <v>SNOWPLOW</v>
          </cell>
          <cell r="C155" t="str">
            <v>ACTUAL</v>
          </cell>
          <cell r="D155" t="str">
            <v>N/A</v>
          </cell>
        </row>
        <row r="156">
          <cell r="A156">
            <v>3007</v>
          </cell>
          <cell r="B156" t="str">
            <v>TRAILER</v>
          </cell>
          <cell r="C156" t="str">
            <v>ACTUAL</v>
          </cell>
          <cell r="D156" t="str">
            <v>N/A</v>
          </cell>
        </row>
        <row r="157">
          <cell r="A157">
            <v>3020</v>
          </cell>
          <cell r="B157" t="str">
            <v>TRACTOR ATTACHMENTS</v>
          </cell>
          <cell r="C157" t="str">
            <v>ACTUAL</v>
          </cell>
          <cell r="D157" t="str">
            <v>N/A</v>
          </cell>
        </row>
        <row r="158">
          <cell r="A158">
            <v>4000</v>
          </cell>
          <cell r="B158" t="str">
            <v>CHAINSAWS</v>
          </cell>
          <cell r="C158" t="str">
            <v>ACTUAL</v>
          </cell>
          <cell r="D158" t="str">
            <v>N/A</v>
          </cell>
        </row>
        <row r="159">
          <cell r="A159">
            <v>4010</v>
          </cell>
          <cell r="B159" t="str">
            <v>GENERATORS</v>
          </cell>
          <cell r="C159" t="str">
            <v>ACTUAL</v>
          </cell>
          <cell r="D159" t="str">
            <v>N/A</v>
          </cell>
        </row>
        <row r="160">
          <cell r="A160">
            <v>4030</v>
          </cell>
          <cell r="B160" t="str">
            <v>MISC. SMALL EQUIPMENT</v>
          </cell>
          <cell r="C160" t="str">
            <v>ACTUAL</v>
          </cell>
          <cell r="D160" t="str">
            <v>N/A</v>
          </cell>
        </row>
        <row r="161">
          <cell r="A161">
            <v>4040</v>
          </cell>
          <cell r="B161" t="str">
            <v>MISC. EQUIP TRLR-MTD</v>
          </cell>
          <cell r="C161" t="str">
            <v>ACTUAL</v>
          </cell>
          <cell r="D161" t="str">
            <v>N/A</v>
          </cell>
        </row>
        <row r="162">
          <cell r="A162">
            <v>4050</v>
          </cell>
          <cell r="B162" t="str">
            <v>MISC. LAWN EQUIPMENT</v>
          </cell>
          <cell r="C162" t="str">
            <v>ACTUAL</v>
          </cell>
          <cell r="D162" t="str">
            <v>N/A</v>
          </cell>
        </row>
        <row r="163">
          <cell r="A163">
            <v>4080</v>
          </cell>
          <cell r="B163" t="str">
            <v>GREEN MACHINE</v>
          </cell>
          <cell r="C163" t="str">
            <v>ACTUAL</v>
          </cell>
          <cell r="D163" t="str">
            <v>N/A</v>
          </cell>
        </row>
        <row r="164">
          <cell r="A164">
            <v>4082</v>
          </cell>
          <cell r="B164" t="str">
            <v>EDGERS</v>
          </cell>
          <cell r="C164" t="str">
            <v>ACTUAL</v>
          </cell>
          <cell r="D164" t="str">
            <v>N/A</v>
          </cell>
        </row>
        <row r="165">
          <cell r="A165">
            <v>4084</v>
          </cell>
          <cell r="B165" t="str">
            <v>BLOWERS</v>
          </cell>
          <cell r="C165" t="str">
            <v>ACTUAL</v>
          </cell>
          <cell r="D165" t="str">
            <v>N/A</v>
          </cell>
        </row>
        <row r="166">
          <cell r="A166">
            <v>4500</v>
          </cell>
          <cell r="B166" t="str">
            <v>-SERIES CITY OF GRESHAM</v>
          </cell>
          <cell r="C166" t="str">
            <v>ACTUAL</v>
          </cell>
          <cell r="D166" t="str">
            <v>N/A</v>
          </cell>
        </row>
        <row r="167">
          <cell r="A167">
            <v>5500</v>
          </cell>
          <cell r="B167" t="str">
            <v>-SERIES ODOT</v>
          </cell>
          <cell r="C167" t="str">
            <v>ACTUAL</v>
          </cell>
          <cell r="D167" t="str">
            <v>N/A</v>
          </cell>
        </row>
        <row r="168">
          <cell r="A168">
            <v>8000</v>
          </cell>
          <cell r="B168" t="str">
            <v>RADIO SHOP WORK</v>
          </cell>
          <cell r="C168" t="str">
            <v>ACTUAL</v>
          </cell>
          <cell r="D168" t="str">
            <v>N/A</v>
          </cell>
        </row>
        <row r="169">
          <cell r="A169">
            <v>8001</v>
          </cell>
          <cell r="B169" t="str">
            <v>CITY VEHICLES</v>
          </cell>
          <cell r="C169" t="str">
            <v>ACTUAL</v>
          </cell>
          <cell r="D169" t="str">
            <v>N/A</v>
          </cell>
        </row>
        <row r="170">
          <cell r="A170">
            <v>9000</v>
          </cell>
          <cell r="B170" t="str">
            <v>UNSUPPORTED VEHICLES</v>
          </cell>
          <cell r="C170" t="str">
            <v>ACTUAL</v>
          </cell>
          <cell r="D170" t="str">
            <v>N/A</v>
          </cell>
        </row>
        <row r="171">
          <cell r="A171">
            <v>9010</v>
          </cell>
          <cell r="B171" t="str">
            <v>OTHER AGENCY VEHICLES</v>
          </cell>
          <cell r="C171" t="str">
            <v>ACTUAL</v>
          </cell>
          <cell r="D171" t="str">
            <v>N/A</v>
          </cell>
        </row>
        <row r="172">
          <cell r="A172">
            <v>9020</v>
          </cell>
          <cell r="B172" t="str">
            <v>MISC. INVENTORY CONTROL</v>
          </cell>
          <cell r="C172" t="str">
            <v>ACTUAL</v>
          </cell>
          <cell r="D172" t="str">
            <v>N/A</v>
          </cell>
        </row>
        <row r="173">
          <cell r="A173">
            <v>9020</v>
          </cell>
          <cell r="B173" t="str">
            <v>MISC. INVENTORY CONTROL (E245658-MCSO)</v>
          </cell>
          <cell r="C173" t="str">
            <v>ACTUAL</v>
          </cell>
          <cell r="D173" t="str">
            <v>N/A</v>
          </cell>
        </row>
        <row r="174">
          <cell r="A174">
            <v>9030</v>
          </cell>
          <cell r="B174" t="str">
            <v>ROAD INVENTORY</v>
          </cell>
          <cell r="C174" t="str">
            <v>ACTUAL</v>
          </cell>
          <cell r="D174" t="str">
            <v>N/A</v>
          </cell>
        </row>
        <row r="175">
          <cell r="A175">
            <v>9997</v>
          </cell>
          <cell r="B175" t="str">
            <v>EQUIPMENT OUT OF SERVICE</v>
          </cell>
          <cell r="C175" t="str">
            <v>ACTUAL</v>
          </cell>
          <cell r="D175" t="str">
            <v>N/A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L25" sqref="L24:L25"/>
    </sheetView>
  </sheetViews>
  <sheetFormatPr defaultColWidth="8.88671875" defaultRowHeight="15"/>
  <cols>
    <col min="1" max="1" width="11.33203125" style="235" bestFit="1" customWidth="1"/>
    <col min="2" max="2" width="8.21875" style="235" customWidth="1"/>
    <col min="3" max="3" width="7" style="235" bestFit="1" customWidth="1"/>
    <col min="4" max="4" width="8.21875" style="235" bestFit="1" customWidth="1"/>
    <col min="5" max="5" width="7.6640625" style="235" bestFit="1" customWidth="1"/>
    <col min="6" max="6" width="8.21875" style="235" bestFit="1" customWidth="1"/>
    <col min="7" max="7" width="7.6640625" style="235" bestFit="1" customWidth="1"/>
    <col min="8" max="8" width="8.88671875" style="243"/>
    <col min="9" max="16384" width="8.88671875" style="235"/>
  </cols>
  <sheetData>
    <row r="1" spans="1:8" ht="18">
      <c r="A1" s="336" t="s">
        <v>373</v>
      </c>
      <c r="B1" s="336"/>
      <c r="C1" s="336"/>
      <c r="D1" s="345" t="s">
        <v>339</v>
      </c>
      <c r="E1" s="345" t="s">
        <v>340</v>
      </c>
    </row>
    <row r="2" spans="1:8">
      <c r="A2" s="335" t="s">
        <v>366</v>
      </c>
      <c r="B2" s="335"/>
      <c r="C2" s="337" t="s">
        <v>367</v>
      </c>
      <c r="D2" s="338">
        <v>100</v>
      </c>
      <c r="E2" s="338">
        <v>95</v>
      </c>
      <c r="F2" s="339"/>
      <c r="G2" s="339"/>
      <c r="H2" s="340"/>
    </row>
    <row r="3" spans="1:8">
      <c r="A3" s="335" t="s">
        <v>368</v>
      </c>
      <c r="B3" s="335"/>
      <c r="C3" s="337" t="s">
        <v>374</v>
      </c>
      <c r="D3" s="338">
        <v>900</v>
      </c>
      <c r="E3" s="338">
        <v>900</v>
      </c>
      <c r="F3" s="339"/>
      <c r="G3" s="339"/>
      <c r="H3" s="340"/>
    </row>
    <row r="4" spans="1:8">
      <c r="A4" s="335" t="s">
        <v>378</v>
      </c>
      <c r="B4" s="335"/>
      <c r="C4" s="337" t="s">
        <v>374</v>
      </c>
      <c r="D4" s="338">
        <v>240</v>
      </c>
      <c r="E4" s="338">
        <v>0</v>
      </c>
      <c r="F4" s="339"/>
      <c r="G4" s="339"/>
      <c r="H4" s="340"/>
    </row>
    <row r="5" spans="1:8">
      <c r="A5" s="335" t="s">
        <v>380</v>
      </c>
      <c r="B5" s="335"/>
      <c r="C5" s="337"/>
      <c r="D5" s="341">
        <v>0.05</v>
      </c>
      <c r="E5" s="341">
        <v>0</v>
      </c>
      <c r="F5" s="339"/>
      <c r="G5" s="339"/>
      <c r="H5" s="340"/>
    </row>
    <row r="6" spans="1:8">
      <c r="A6" s="335" t="s">
        <v>369</v>
      </c>
      <c r="B6" s="335"/>
      <c r="C6" s="337"/>
      <c r="D6" s="342">
        <v>7.0000000000000007E-2</v>
      </c>
      <c r="E6" s="342">
        <v>7.0000000000000007E-2</v>
      </c>
      <c r="F6" s="339"/>
      <c r="G6" s="339"/>
      <c r="H6" s="340"/>
    </row>
    <row r="7" spans="1:8">
      <c r="A7" s="335" t="s">
        <v>379</v>
      </c>
      <c r="B7" s="335"/>
      <c r="C7" s="337"/>
      <c r="D7" s="342">
        <v>0.25</v>
      </c>
      <c r="E7" s="342">
        <v>0.25</v>
      </c>
      <c r="F7" s="339"/>
      <c r="G7" s="339"/>
      <c r="H7" s="340"/>
    </row>
    <row r="8" spans="1:8">
      <c r="A8" s="335" t="s">
        <v>370</v>
      </c>
      <c r="B8" s="335"/>
      <c r="C8" s="337" t="s">
        <v>375</v>
      </c>
      <c r="D8" s="343">
        <v>6</v>
      </c>
      <c r="E8" s="343">
        <v>5.75</v>
      </c>
      <c r="F8" s="344" t="s">
        <v>376</v>
      </c>
      <c r="G8" s="344"/>
      <c r="H8" s="344"/>
    </row>
    <row r="9" spans="1:8">
      <c r="A9" s="335" t="s">
        <v>371</v>
      </c>
      <c r="B9" s="335"/>
      <c r="C9" s="337" t="s">
        <v>374</v>
      </c>
      <c r="D9" s="338">
        <f>155*12</f>
        <v>1860</v>
      </c>
      <c r="E9" s="338">
        <v>1560</v>
      </c>
      <c r="F9" s="339"/>
      <c r="G9" s="339"/>
      <c r="H9" s="340"/>
    </row>
    <row r="10" spans="1:8">
      <c r="A10" s="335" t="s">
        <v>372</v>
      </c>
      <c r="B10" s="335"/>
      <c r="C10" s="337" t="s">
        <v>375</v>
      </c>
      <c r="D10" s="343">
        <v>2</v>
      </c>
      <c r="E10" s="343">
        <v>1.25</v>
      </c>
      <c r="F10" s="344" t="s">
        <v>377</v>
      </c>
      <c r="G10" s="344"/>
      <c r="H10" s="344"/>
    </row>
    <row r="13" spans="1:8" ht="15.75">
      <c r="A13" s="232"/>
      <c r="B13" s="233" t="s">
        <v>339</v>
      </c>
      <c r="C13" s="233" t="s">
        <v>339</v>
      </c>
      <c r="D13" s="233" t="s">
        <v>340</v>
      </c>
      <c r="E13" s="233" t="s">
        <v>340</v>
      </c>
      <c r="F13" s="233"/>
      <c r="G13" s="233"/>
      <c r="H13" s="234"/>
    </row>
    <row r="14" spans="1:8" ht="47.25">
      <c r="A14" s="236" t="s">
        <v>5</v>
      </c>
      <c r="B14" s="237" t="s">
        <v>341</v>
      </c>
      <c r="C14" s="237" t="s">
        <v>342</v>
      </c>
      <c r="D14" s="237" t="s">
        <v>341</v>
      </c>
      <c r="E14" s="237" t="s">
        <v>343</v>
      </c>
      <c r="F14" s="237" t="s">
        <v>344</v>
      </c>
      <c r="G14" s="237" t="s">
        <v>345</v>
      </c>
      <c r="H14" s="238" t="s">
        <v>346</v>
      </c>
    </row>
    <row r="15" spans="1:8">
      <c r="A15" s="232" t="s">
        <v>347</v>
      </c>
      <c r="B15" s="239">
        <v>0.37</v>
      </c>
      <c r="C15" s="240">
        <v>2220</v>
      </c>
      <c r="D15" s="239">
        <v>0.28000000000000003</v>
      </c>
      <c r="E15" s="240">
        <v>1680</v>
      </c>
      <c r="F15" s="239">
        <v>8.9999999999999969E-2</v>
      </c>
      <c r="G15" s="240">
        <v>540</v>
      </c>
      <c r="H15" s="234">
        <v>0.32142857142857129</v>
      </c>
    </row>
    <row r="16" spans="1:8">
      <c r="A16" s="232" t="s">
        <v>348</v>
      </c>
      <c r="B16" s="239">
        <v>0.38</v>
      </c>
      <c r="C16" s="240">
        <v>2280</v>
      </c>
      <c r="D16" s="239">
        <v>0.3</v>
      </c>
      <c r="E16" s="240">
        <v>1800</v>
      </c>
      <c r="F16" s="239">
        <v>8.0000000000000016E-2</v>
      </c>
      <c r="G16" s="240">
        <v>480</v>
      </c>
      <c r="H16" s="234">
        <v>0.26666666666666672</v>
      </c>
    </row>
    <row r="17" spans="1:8">
      <c r="A17" s="232" t="s">
        <v>349</v>
      </c>
      <c r="B17" s="239">
        <v>0.4</v>
      </c>
      <c r="C17" s="240">
        <v>2400</v>
      </c>
      <c r="D17" s="239">
        <v>0.33</v>
      </c>
      <c r="E17" s="240">
        <v>1980</v>
      </c>
      <c r="F17" s="239">
        <v>7.0000000000000007E-2</v>
      </c>
      <c r="G17" s="240">
        <v>420</v>
      </c>
      <c r="H17" s="234">
        <v>0.21212121212121213</v>
      </c>
    </row>
    <row r="18" spans="1:8">
      <c r="A18" s="232" t="s">
        <v>350</v>
      </c>
      <c r="B18" s="239">
        <v>0.48</v>
      </c>
      <c r="C18" s="240">
        <v>2880</v>
      </c>
      <c r="D18" s="241">
        <v>0.48</v>
      </c>
      <c r="E18" s="242">
        <v>2880</v>
      </c>
      <c r="F18" s="241">
        <v>0</v>
      </c>
      <c r="G18" s="242">
        <v>0</v>
      </c>
      <c r="H18" s="234">
        <v>0</v>
      </c>
    </row>
    <row r="19" spans="1:8">
      <c r="A19" s="232" t="s">
        <v>351</v>
      </c>
      <c r="B19" s="239">
        <v>0.53</v>
      </c>
      <c r="C19" s="240">
        <v>3180</v>
      </c>
      <c r="D19" s="241">
        <v>0.48</v>
      </c>
      <c r="E19" s="242">
        <v>2880</v>
      </c>
      <c r="F19" s="241">
        <v>5.0000000000000044E-2</v>
      </c>
      <c r="G19" s="242">
        <v>300</v>
      </c>
      <c r="H19" s="234">
        <v>0.10416666666666677</v>
      </c>
    </row>
    <row r="20" spans="1:8">
      <c r="A20" s="232" t="s">
        <v>352</v>
      </c>
      <c r="B20" s="239">
        <v>0.42</v>
      </c>
      <c r="C20" s="240">
        <v>2520</v>
      </c>
      <c r="D20" s="241">
        <v>0.34</v>
      </c>
      <c r="E20" s="242">
        <v>2040</v>
      </c>
      <c r="F20" s="241">
        <v>7.999999999999996E-2</v>
      </c>
      <c r="G20" s="242">
        <v>480</v>
      </c>
      <c r="H20" s="234">
        <v>0.23529411764705868</v>
      </c>
    </row>
    <row r="21" spans="1:8">
      <c r="A21" s="232" t="s">
        <v>353</v>
      </c>
      <c r="B21" s="239">
        <v>0.49</v>
      </c>
      <c r="C21" s="240">
        <v>2940</v>
      </c>
      <c r="D21" s="241">
        <v>0.38</v>
      </c>
      <c r="E21" s="242">
        <v>2280</v>
      </c>
      <c r="F21" s="241">
        <v>0.10999999999999999</v>
      </c>
      <c r="G21" s="242">
        <v>660</v>
      </c>
      <c r="H21" s="234">
        <v>0.28947368421052627</v>
      </c>
    </row>
    <row r="22" spans="1:8">
      <c r="A22" s="232" t="s">
        <v>354</v>
      </c>
      <c r="B22" s="239">
        <v>0.45</v>
      </c>
      <c r="C22" s="240">
        <v>2700</v>
      </c>
      <c r="D22" s="241">
        <v>0.37</v>
      </c>
      <c r="E22" s="242">
        <v>2220</v>
      </c>
      <c r="F22" s="241">
        <v>8.0000000000000016E-2</v>
      </c>
      <c r="G22" s="242">
        <v>480</v>
      </c>
      <c r="H22" s="234">
        <v>0.21621621621621626</v>
      </c>
    </row>
    <row r="23" spans="1:8">
      <c r="A23" s="232" t="s">
        <v>355</v>
      </c>
      <c r="B23" s="239">
        <v>0.67</v>
      </c>
      <c r="C23" s="240">
        <v>4020.0000000000005</v>
      </c>
      <c r="D23" s="241">
        <v>0.55000000000000004</v>
      </c>
      <c r="E23" s="242">
        <v>3300</v>
      </c>
      <c r="F23" s="241">
        <v>0.12</v>
      </c>
      <c r="G23" s="242">
        <v>720.00000000000045</v>
      </c>
      <c r="H23" s="234">
        <v>0.21818181818181814</v>
      </c>
    </row>
    <row r="24" spans="1:8">
      <c r="A24" s="232" t="s">
        <v>356</v>
      </c>
      <c r="B24" s="239">
        <v>0.82</v>
      </c>
      <c r="C24" s="240">
        <v>4920</v>
      </c>
      <c r="D24" s="241">
        <v>0.56999999999999995</v>
      </c>
      <c r="E24" s="242">
        <v>3420</v>
      </c>
      <c r="F24" s="241">
        <v>0.25</v>
      </c>
      <c r="G24" s="242">
        <v>1500</v>
      </c>
      <c r="H24" s="234">
        <v>0.43859649122807021</v>
      </c>
    </row>
    <row r="25" spans="1:8">
      <c r="A25" s="232" t="s">
        <v>357</v>
      </c>
      <c r="B25" s="239">
        <v>0.48</v>
      </c>
      <c r="C25" s="240">
        <v>2880</v>
      </c>
      <c r="D25" s="241">
        <v>0.48</v>
      </c>
      <c r="E25" s="242">
        <v>2880</v>
      </c>
      <c r="F25" s="241">
        <v>0</v>
      </c>
      <c r="G25" s="242">
        <v>0</v>
      </c>
      <c r="H25" s="234">
        <v>0</v>
      </c>
    </row>
    <row r="26" spans="1:8">
      <c r="A26" s="232" t="s">
        <v>358</v>
      </c>
      <c r="B26" s="239">
        <v>0.56999999999999995</v>
      </c>
      <c r="C26" s="240">
        <v>3419.9999999999995</v>
      </c>
      <c r="D26" s="241">
        <v>0.56999999999999995</v>
      </c>
      <c r="E26" s="242">
        <v>3420</v>
      </c>
      <c r="F26" s="241">
        <v>0</v>
      </c>
      <c r="G26" s="242">
        <v>0</v>
      </c>
      <c r="H26" s="234">
        <v>0</v>
      </c>
    </row>
    <row r="27" spans="1:8">
      <c r="A27" s="232" t="s">
        <v>359</v>
      </c>
      <c r="B27" s="239">
        <v>0.53</v>
      </c>
      <c r="C27" s="240">
        <v>3180</v>
      </c>
      <c r="D27" s="241">
        <v>0.41</v>
      </c>
      <c r="E27" s="242">
        <v>2460</v>
      </c>
      <c r="F27" s="241">
        <v>0.12000000000000005</v>
      </c>
      <c r="G27" s="242">
        <v>720</v>
      </c>
      <c r="H27" s="234">
        <v>0.29268292682926844</v>
      </c>
    </row>
    <row r="28" spans="1:8">
      <c r="A28" s="232" t="s">
        <v>360</v>
      </c>
      <c r="B28" s="239">
        <v>0.54</v>
      </c>
      <c r="C28" s="240">
        <v>3240</v>
      </c>
      <c r="D28" s="241">
        <v>0.53</v>
      </c>
      <c r="E28" s="242">
        <v>3180</v>
      </c>
      <c r="F28" s="241">
        <v>1.0000000000000009E-2</v>
      </c>
      <c r="G28" s="242">
        <v>60</v>
      </c>
      <c r="H28" s="234">
        <v>1.8867924528301903E-2</v>
      </c>
    </row>
    <row r="29" spans="1:8">
      <c r="A29" s="232" t="s">
        <v>361</v>
      </c>
      <c r="B29" s="239">
        <v>0.45</v>
      </c>
      <c r="C29" s="240">
        <v>2700</v>
      </c>
      <c r="D29" s="241">
        <v>0.38</v>
      </c>
      <c r="E29" s="242">
        <v>2280</v>
      </c>
      <c r="F29" s="241">
        <v>7.0000000000000007E-2</v>
      </c>
      <c r="G29" s="242">
        <v>420</v>
      </c>
      <c r="H29" s="234">
        <v>0.18421052631578949</v>
      </c>
    </row>
    <row r="30" spans="1:8">
      <c r="A30" s="232" t="s">
        <v>362</v>
      </c>
      <c r="B30" s="239">
        <v>0.74</v>
      </c>
      <c r="C30" s="240">
        <v>4440</v>
      </c>
      <c r="D30" s="241">
        <v>0.52</v>
      </c>
      <c r="E30" s="242">
        <v>3120</v>
      </c>
      <c r="F30" s="241">
        <v>0.21999999999999997</v>
      </c>
      <c r="G30" s="242">
        <v>1320</v>
      </c>
      <c r="H30" s="234">
        <v>0.42307692307692302</v>
      </c>
    </row>
    <row r="31" spans="1:8">
      <c r="A31" s="232" t="s">
        <v>363</v>
      </c>
      <c r="B31" s="239">
        <v>0.66</v>
      </c>
      <c r="C31" s="240">
        <v>3960</v>
      </c>
      <c r="D31" s="241">
        <v>0.52</v>
      </c>
      <c r="E31" s="242">
        <v>3120</v>
      </c>
      <c r="F31" s="241">
        <v>0.14000000000000001</v>
      </c>
      <c r="G31" s="242">
        <v>840</v>
      </c>
      <c r="H31" s="234">
        <v>0.26923076923076927</v>
      </c>
    </row>
    <row r="32" spans="1:8">
      <c r="A32" s="232" t="s">
        <v>364</v>
      </c>
      <c r="B32" s="239">
        <v>0.62</v>
      </c>
      <c r="C32" s="240">
        <v>3720</v>
      </c>
      <c r="D32" s="241">
        <v>0.52</v>
      </c>
      <c r="E32" s="242">
        <v>3120</v>
      </c>
      <c r="F32" s="241">
        <v>9.9999999999999978E-2</v>
      </c>
      <c r="G32" s="242">
        <v>600</v>
      </c>
      <c r="H32" s="234">
        <v>0.19230769230769226</v>
      </c>
    </row>
    <row r="33" spans="1:8">
      <c r="A33" s="232" t="s">
        <v>365</v>
      </c>
      <c r="B33" s="239">
        <v>0.46</v>
      </c>
      <c r="C33" s="240">
        <v>2760</v>
      </c>
      <c r="D33" s="241">
        <v>0.45</v>
      </c>
      <c r="E33" s="242">
        <v>2700</v>
      </c>
      <c r="F33" s="241">
        <v>1.0000000000000009E-2</v>
      </c>
      <c r="G33" s="242">
        <v>60</v>
      </c>
      <c r="H33" s="234">
        <v>2.222222222222224E-2</v>
      </c>
    </row>
  </sheetData>
  <mergeCells count="12">
    <mergeCell ref="A8:B8"/>
    <mergeCell ref="A9:B9"/>
    <mergeCell ref="A10:B10"/>
    <mergeCell ref="A1:C1"/>
    <mergeCell ref="F8:H8"/>
    <mergeCell ref="F10:H10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18"/>
  <sheetViews>
    <sheetView zoomScale="90" zoomScaleNormal="90" workbookViewId="0">
      <pane ySplit="1" topLeftCell="A2" activePane="bottomLeft" state="frozen"/>
      <selection activeCell="W1" sqref="W1:W1048576"/>
      <selection pane="bottomLeft"/>
    </sheetView>
  </sheetViews>
  <sheetFormatPr defaultColWidth="3.44140625" defaultRowHeight="15"/>
  <cols>
    <col min="1" max="1" width="11" style="29" bestFit="1" customWidth="1"/>
    <col min="2" max="2" width="14.109375" style="91" bestFit="1" customWidth="1"/>
    <col min="3" max="3" width="8" style="92" bestFit="1" customWidth="1"/>
    <col min="4" max="4" width="23.88671875" style="29" customWidth="1"/>
    <col min="5" max="5" width="5.88671875" style="95" bestFit="1" customWidth="1"/>
    <col min="6" max="6" width="9.44140625" style="129" bestFit="1" customWidth="1"/>
    <col min="7" max="7" width="9" style="96" bestFit="1" customWidth="1"/>
    <col min="8" max="8" width="13.6640625" style="96" bestFit="1" customWidth="1"/>
    <col min="9" max="11" width="10.88671875" style="29" bestFit="1" customWidth="1"/>
    <col min="12" max="12" width="13.21875" style="29" bestFit="1" customWidth="1"/>
    <col min="13" max="13" width="10.88671875" style="29" bestFit="1" customWidth="1"/>
    <col min="14" max="14" width="8.88671875" style="29" bestFit="1" customWidth="1"/>
    <col min="15" max="15" width="12.33203125" style="29" bestFit="1" customWidth="1"/>
    <col min="16" max="16" width="12.21875" style="93" bestFit="1" customWidth="1"/>
    <col min="17" max="17" width="8.6640625" style="93" bestFit="1" customWidth="1"/>
    <col min="18" max="18" width="8.88671875" style="93" bestFit="1" customWidth="1"/>
    <col min="19" max="19" width="12.6640625" style="29" customWidth="1"/>
    <col min="20" max="20" width="10.44140625" style="29" bestFit="1" customWidth="1"/>
    <col min="21" max="21" width="12.33203125" style="29" bestFit="1" customWidth="1"/>
    <col min="22" max="16384" width="3.44140625" style="29"/>
  </cols>
  <sheetData>
    <row r="1" spans="1:21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1" ht="15.75">
      <c r="A2" s="244" t="s">
        <v>159</v>
      </c>
      <c r="B2" s="245">
        <v>600000</v>
      </c>
      <c r="C2" s="245" t="s">
        <v>160</v>
      </c>
      <c r="D2" s="246" t="s">
        <v>161</v>
      </c>
      <c r="E2" s="247">
        <v>1031</v>
      </c>
      <c r="F2" s="248">
        <v>6227</v>
      </c>
      <c r="G2" s="249">
        <v>2400</v>
      </c>
      <c r="H2" s="249">
        <v>405.4545454545455</v>
      </c>
      <c r="I2" s="250">
        <v>0</v>
      </c>
      <c r="J2" s="251">
        <v>0</v>
      </c>
      <c r="K2" s="251">
        <v>900</v>
      </c>
      <c r="L2" s="250">
        <v>0</v>
      </c>
      <c r="M2" s="250">
        <v>0</v>
      </c>
      <c r="N2" s="250">
        <v>0</v>
      </c>
      <c r="O2" s="252">
        <v>3705.4545454545455</v>
      </c>
      <c r="P2" s="253" t="s">
        <v>26</v>
      </c>
      <c r="Q2" s="292" t="s">
        <v>88</v>
      </c>
      <c r="R2" s="253">
        <v>2015</v>
      </c>
      <c r="S2" s="306">
        <v>0</v>
      </c>
      <c r="T2" s="254">
        <v>0</v>
      </c>
      <c r="U2" s="255">
        <v>3705.4545454545455</v>
      </c>
    </row>
    <row r="3" spans="1:21" ht="15.75">
      <c r="A3" s="244" t="s">
        <v>159</v>
      </c>
      <c r="B3" s="245">
        <v>600000</v>
      </c>
      <c r="C3" s="245" t="s">
        <v>160</v>
      </c>
      <c r="D3" s="246" t="s">
        <v>161</v>
      </c>
      <c r="E3" s="247">
        <v>1031</v>
      </c>
      <c r="F3" s="248">
        <v>7369</v>
      </c>
      <c r="G3" s="249">
        <v>2400</v>
      </c>
      <c r="H3" s="249">
        <v>914.5454545454545</v>
      </c>
      <c r="I3" s="250">
        <v>0</v>
      </c>
      <c r="J3" s="251">
        <v>0</v>
      </c>
      <c r="K3" s="251">
        <v>900</v>
      </c>
      <c r="L3" s="250">
        <v>0</v>
      </c>
      <c r="M3" s="250">
        <v>0</v>
      </c>
      <c r="N3" s="250">
        <v>0</v>
      </c>
      <c r="O3" s="252">
        <v>4214.545454545454</v>
      </c>
      <c r="P3" s="253" t="s">
        <v>26</v>
      </c>
      <c r="Q3" s="253" t="s">
        <v>40</v>
      </c>
      <c r="R3" s="253">
        <v>2005</v>
      </c>
      <c r="S3" s="306">
        <v>0</v>
      </c>
      <c r="T3" s="254">
        <v>0</v>
      </c>
      <c r="U3" s="255">
        <v>4214.545454545454</v>
      </c>
    </row>
    <row r="4" spans="1:21" ht="15.75">
      <c r="A4" s="244" t="s">
        <v>159</v>
      </c>
      <c r="B4" s="245">
        <v>600001</v>
      </c>
      <c r="C4" s="245" t="s">
        <v>162</v>
      </c>
      <c r="D4" s="246" t="s">
        <v>163</v>
      </c>
      <c r="E4" s="258">
        <v>1031</v>
      </c>
      <c r="F4" s="305">
        <v>0</v>
      </c>
      <c r="G4" s="249">
        <v>2400</v>
      </c>
      <c r="H4" s="249">
        <v>0</v>
      </c>
      <c r="I4" s="250">
        <v>0</v>
      </c>
      <c r="J4" s="250">
        <v>0</v>
      </c>
      <c r="K4" s="251">
        <v>900</v>
      </c>
      <c r="L4" s="250">
        <v>0</v>
      </c>
      <c r="M4" s="250">
        <v>0</v>
      </c>
      <c r="N4" s="250">
        <v>0</v>
      </c>
      <c r="O4" s="252">
        <v>3300</v>
      </c>
      <c r="P4" s="253" t="s">
        <v>26</v>
      </c>
      <c r="Q4" s="253" t="s">
        <v>35</v>
      </c>
      <c r="R4" s="253">
        <v>1999</v>
      </c>
      <c r="S4" s="306">
        <v>0</v>
      </c>
      <c r="T4" s="254">
        <v>0</v>
      </c>
      <c r="U4" s="255">
        <v>3300</v>
      </c>
    </row>
    <row r="5" spans="1:21" ht="15.75">
      <c r="A5" s="244" t="s">
        <v>159</v>
      </c>
      <c r="B5" s="245">
        <v>601080</v>
      </c>
      <c r="C5" s="245" t="s">
        <v>164</v>
      </c>
      <c r="D5" s="246" t="s">
        <v>165</v>
      </c>
      <c r="E5" s="247">
        <v>1031</v>
      </c>
      <c r="F5" s="257">
        <v>16365</v>
      </c>
      <c r="G5" s="249">
        <v>2400</v>
      </c>
      <c r="H5" s="249">
        <v>3769.0909090909081</v>
      </c>
      <c r="I5" s="250">
        <v>0</v>
      </c>
      <c r="J5" s="251">
        <v>0</v>
      </c>
      <c r="K5" s="251">
        <v>900</v>
      </c>
      <c r="L5" s="250">
        <v>0</v>
      </c>
      <c r="M5" s="250">
        <v>0</v>
      </c>
      <c r="N5" s="250">
        <v>0</v>
      </c>
      <c r="O5" s="252">
        <v>7069.0909090909081</v>
      </c>
      <c r="P5" s="253" t="s">
        <v>26</v>
      </c>
      <c r="Q5" s="253" t="s">
        <v>40</v>
      </c>
      <c r="R5" s="253">
        <v>2015</v>
      </c>
      <c r="S5" s="306">
        <v>0</v>
      </c>
      <c r="T5" s="254">
        <v>0</v>
      </c>
      <c r="U5" s="255">
        <v>7069.0909090909081</v>
      </c>
    </row>
    <row r="6" spans="1:21" ht="15.75">
      <c r="A6" s="244" t="s">
        <v>159</v>
      </c>
      <c r="B6" s="245">
        <v>601080</v>
      </c>
      <c r="C6" s="245" t="s">
        <v>164</v>
      </c>
      <c r="D6" s="246" t="s">
        <v>165</v>
      </c>
      <c r="E6" s="258">
        <v>1024</v>
      </c>
      <c r="F6" s="248">
        <v>1170</v>
      </c>
      <c r="G6" s="249">
        <v>2280</v>
      </c>
      <c r="H6" s="249">
        <v>0</v>
      </c>
      <c r="I6" s="250">
        <v>0</v>
      </c>
      <c r="J6" s="251">
        <v>0</v>
      </c>
      <c r="K6" s="251">
        <v>900</v>
      </c>
      <c r="L6" s="250">
        <v>0</v>
      </c>
      <c r="M6" s="250">
        <v>0</v>
      </c>
      <c r="N6" s="250">
        <v>0</v>
      </c>
      <c r="O6" s="252">
        <v>3180</v>
      </c>
      <c r="P6" s="253" t="s">
        <v>26</v>
      </c>
      <c r="Q6" s="253" t="s">
        <v>27</v>
      </c>
      <c r="R6" s="253">
        <v>2018</v>
      </c>
      <c r="S6" s="254">
        <v>2056</v>
      </c>
      <c r="T6" s="254">
        <v>102.80000000000001</v>
      </c>
      <c r="U6" s="255">
        <v>5338.8</v>
      </c>
    </row>
    <row r="7" spans="1:21" ht="15.75">
      <c r="A7" s="244" t="s">
        <v>159</v>
      </c>
      <c r="B7" s="245">
        <v>601090</v>
      </c>
      <c r="C7" s="245" t="s">
        <v>166</v>
      </c>
      <c r="D7" s="246" t="s">
        <v>167</v>
      </c>
      <c r="E7" s="258">
        <v>1031</v>
      </c>
      <c r="F7" s="257">
        <v>5580</v>
      </c>
      <c r="G7" s="249">
        <v>2400</v>
      </c>
      <c r="H7" s="249">
        <v>139.99999999999994</v>
      </c>
      <c r="I7" s="250">
        <v>0</v>
      </c>
      <c r="J7" s="251">
        <v>0</v>
      </c>
      <c r="K7" s="251">
        <v>900</v>
      </c>
      <c r="L7" s="250">
        <v>0</v>
      </c>
      <c r="M7" s="250">
        <v>0</v>
      </c>
      <c r="N7" s="250">
        <v>0</v>
      </c>
      <c r="O7" s="252">
        <v>3440</v>
      </c>
      <c r="P7" s="253" t="s">
        <v>26</v>
      </c>
      <c r="Q7" s="292" t="s">
        <v>88</v>
      </c>
      <c r="R7" s="253">
        <v>2015</v>
      </c>
      <c r="S7" s="306">
        <v>0</v>
      </c>
      <c r="T7" s="254">
        <v>0</v>
      </c>
      <c r="U7" s="255">
        <v>3440</v>
      </c>
    </row>
    <row r="8" spans="1:21" ht="15.75">
      <c r="A8" s="244" t="s">
        <v>159</v>
      </c>
      <c r="B8" s="245">
        <v>601090</v>
      </c>
      <c r="C8" s="245" t="s">
        <v>166</v>
      </c>
      <c r="D8" s="246" t="s">
        <v>167</v>
      </c>
      <c r="E8" s="258">
        <v>1024</v>
      </c>
      <c r="F8" s="257">
        <v>5419</v>
      </c>
      <c r="G8" s="249">
        <v>2280</v>
      </c>
      <c r="H8" s="249">
        <v>1148.4360000000001</v>
      </c>
      <c r="I8" s="250">
        <v>0</v>
      </c>
      <c r="J8" s="251">
        <v>0</v>
      </c>
      <c r="K8" s="251">
        <v>900</v>
      </c>
      <c r="L8" s="250">
        <v>0</v>
      </c>
      <c r="M8" s="250">
        <v>0</v>
      </c>
      <c r="N8" s="250">
        <v>0</v>
      </c>
      <c r="O8" s="252">
        <v>4328.4359999999997</v>
      </c>
      <c r="P8" s="253" t="s">
        <v>26</v>
      </c>
      <c r="Q8" s="253" t="s">
        <v>88</v>
      </c>
      <c r="R8" s="253">
        <v>2009</v>
      </c>
      <c r="S8" s="306">
        <v>0</v>
      </c>
      <c r="T8" s="254">
        <v>0</v>
      </c>
      <c r="U8" s="255">
        <v>4328.4359999999997</v>
      </c>
    </row>
    <row r="9" spans="1:21" ht="15.75">
      <c r="A9" s="244" t="s">
        <v>159</v>
      </c>
      <c r="B9" s="245">
        <v>601090</v>
      </c>
      <c r="C9" s="245" t="s">
        <v>166</v>
      </c>
      <c r="D9" s="246" t="s">
        <v>167</v>
      </c>
      <c r="E9" s="258">
        <v>1212</v>
      </c>
      <c r="F9" s="257">
        <v>4913</v>
      </c>
      <c r="G9" s="249">
        <v>2700</v>
      </c>
      <c r="H9" s="249">
        <v>206.8223684210526</v>
      </c>
      <c r="I9" s="250">
        <v>0</v>
      </c>
      <c r="J9" s="251">
        <v>0</v>
      </c>
      <c r="K9" s="251">
        <v>900</v>
      </c>
      <c r="L9" s="250">
        <v>0</v>
      </c>
      <c r="M9" s="250">
        <v>0</v>
      </c>
      <c r="N9" s="250">
        <v>0</v>
      </c>
      <c r="O9" s="252">
        <v>3806.8223684210525</v>
      </c>
      <c r="P9" s="253" t="s">
        <v>26</v>
      </c>
      <c r="Q9" s="253" t="s">
        <v>27</v>
      </c>
      <c r="R9" s="253">
        <v>2017</v>
      </c>
      <c r="S9" s="306">
        <v>4000</v>
      </c>
      <c r="T9" s="254">
        <v>200</v>
      </c>
      <c r="U9" s="255">
        <v>8006.8223684210525</v>
      </c>
    </row>
    <row r="10" spans="1:21" ht="15.75">
      <c r="A10" s="244" t="s">
        <v>159</v>
      </c>
      <c r="B10" s="245">
        <v>601200</v>
      </c>
      <c r="C10" s="245" t="s">
        <v>168</v>
      </c>
      <c r="D10" s="246" t="s">
        <v>169</v>
      </c>
      <c r="E10" s="247">
        <v>1212</v>
      </c>
      <c r="F10" s="248">
        <v>9511</v>
      </c>
      <c r="G10" s="249">
        <v>2700</v>
      </c>
      <c r="H10" s="249">
        <v>1877.9802631578946</v>
      </c>
      <c r="I10" s="250">
        <v>0</v>
      </c>
      <c r="J10" s="251">
        <v>0</v>
      </c>
      <c r="K10" s="251">
        <v>900</v>
      </c>
      <c r="L10" s="250">
        <v>0</v>
      </c>
      <c r="M10" s="250">
        <v>0</v>
      </c>
      <c r="N10" s="250">
        <v>0</v>
      </c>
      <c r="O10" s="252">
        <v>5477.980263157895</v>
      </c>
      <c r="P10" s="253" t="s">
        <v>26</v>
      </c>
      <c r="Q10" s="253" t="s">
        <v>35</v>
      </c>
      <c r="R10" s="253">
        <v>1900</v>
      </c>
      <c r="S10" s="306">
        <v>0</v>
      </c>
      <c r="T10" s="254">
        <v>0</v>
      </c>
      <c r="U10" s="255">
        <v>5477.980263157895</v>
      </c>
    </row>
    <row r="11" spans="1:21" ht="15.75">
      <c r="A11" s="244" t="s">
        <v>159</v>
      </c>
      <c r="B11" s="245">
        <v>601203</v>
      </c>
      <c r="C11" s="245" t="s">
        <v>170</v>
      </c>
      <c r="D11" s="246" t="s">
        <v>171</v>
      </c>
      <c r="E11" s="258">
        <v>1205</v>
      </c>
      <c r="F11" s="257">
        <v>2194</v>
      </c>
      <c r="G11" s="249">
        <v>4920</v>
      </c>
      <c r="H11" s="249">
        <v>0</v>
      </c>
      <c r="I11" s="250">
        <v>0</v>
      </c>
      <c r="J11" s="251">
        <v>0</v>
      </c>
      <c r="K11" s="251">
        <v>900</v>
      </c>
      <c r="L11" s="250">
        <v>0</v>
      </c>
      <c r="M11" s="250">
        <v>0</v>
      </c>
      <c r="N11" s="250">
        <v>0</v>
      </c>
      <c r="O11" s="252">
        <v>5820</v>
      </c>
      <c r="P11" s="253" t="s">
        <v>26</v>
      </c>
      <c r="Q11" s="253" t="s">
        <v>88</v>
      </c>
      <c r="R11" s="253">
        <v>2008</v>
      </c>
      <c r="S11" s="306">
        <v>0</v>
      </c>
      <c r="T11" s="254">
        <v>0</v>
      </c>
      <c r="U11" s="255">
        <v>5820</v>
      </c>
    </row>
    <row r="12" spans="1:21" ht="15.75">
      <c r="A12" s="244" t="s">
        <v>159</v>
      </c>
      <c r="B12" s="245">
        <v>601203</v>
      </c>
      <c r="C12" s="245" t="s">
        <v>170</v>
      </c>
      <c r="D12" s="246" t="s">
        <v>171</v>
      </c>
      <c r="E12" s="258">
        <v>9020</v>
      </c>
      <c r="F12" s="257">
        <v>0</v>
      </c>
      <c r="G12" s="249">
        <v>0</v>
      </c>
      <c r="H12" s="249">
        <v>0</v>
      </c>
      <c r="I12" s="250">
        <v>181.12858399999999</v>
      </c>
      <c r="J12" s="251">
        <v>856.2</v>
      </c>
      <c r="K12" s="251">
        <v>900</v>
      </c>
      <c r="L12" s="250">
        <v>0</v>
      </c>
      <c r="M12" s="250">
        <v>0</v>
      </c>
      <c r="N12" s="250">
        <v>0</v>
      </c>
      <c r="O12" s="252">
        <v>1937.3285840000001</v>
      </c>
      <c r="P12" s="253" t="s">
        <v>74</v>
      </c>
      <c r="Q12" s="253" t="s">
        <v>27</v>
      </c>
      <c r="R12" s="253">
        <v>2018</v>
      </c>
      <c r="S12" s="306">
        <v>3840</v>
      </c>
      <c r="T12" s="254">
        <v>192</v>
      </c>
      <c r="U12" s="255">
        <v>5969.3285839999999</v>
      </c>
    </row>
    <row r="13" spans="1:21" ht="15.75">
      <c r="A13" s="244" t="s">
        <v>159</v>
      </c>
      <c r="B13" s="245">
        <v>601203</v>
      </c>
      <c r="C13" s="245" t="s">
        <v>170</v>
      </c>
      <c r="D13" s="246" t="s">
        <v>171</v>
      </c>
      <c r="E13" s="247">
        <v>1212</v>
      </c>
      <c r="F13" s="257">
        <v>6252</v>
      </c>
      <c r="G13" s="249">
        <v>2700</v>
      </c>
      <c r="H13" s="249">
        <v>1129.8552631578948</v>
      </c>
      <c r="I13" s="250">
        <v>0</v>
      </c>
      <c r="J13" s="251">
        <v>0</v>
      </c>
      <c r="K13" s="251">
        <v>900</v>
      </c>
      <c r="L13" s="250">
        <v>0</v>
      </c>
      <c r="M13" s="250">
        <v>0</v>
      </c>
      <c r="N13" s="250">
        <v>0</v>
      </c>
      <c r="O13" s="252">
        <v>4729.855263157895</v>
      </c>
      <c r="P13" s="253" t="s">
        <v>26</v>
      </c>
      <c r="Q13" s="292" t="s">
        <v>27</v>
      </c>
      <c r="R13" s="253">
        <v>2025</v>
      </c>
      <c r="S13" s="306">
        <v>2400</v>
      </c>
      <c r="T13" s="254">
        <v>120</v>
      </c>
      <c r="U13" s="255">
        <v>7249.855263157895</v>
      </c>
    </row>
    <row r="14" spans="1:21" ht="15.75">
      <c r="A14" s="244" t="s">
        <v>159</v>
      </c>
      <c r="B14" s="245">
        <v>601203</v>
      </c>
      <c r="C14" s="245" t="s">
        <v>170</v>
      </c>
      <c r="D14" s="246" t="s">
        <v>171</v>
      </c>
      <c r="E14" s="258" t="s">
        <v>75</v>
      </c>
      <c r="F14" s="248">
        <v>0</v>
      </c>
      <c r="G14" s="249">
        <v>0</v>
      </c>
      <c r="H14" s="249">
        <v>0</v>
      </c>
      <c r="I14" s="250">
        <v>0</v>
      </c>
      <c r="J14" s="251">
        <v>0</v>
      </c>
      <c r="K14" s="251">
        <v>240</v>
      </c>
      <c r="L14" s="251">
        <v>0</v>
      </c>
      <c r="M14" s="251">
        <v>0</v>
      </c>
      <c r="N14" s="251">
        <v>0</v>
      </c>
      <c r="O14" s="252">
        <v>240</v>
      </c>
      <c r="P14" s="253" t="s">
        <v>74</v>
      </c>
      <c r="Q14" s="253" t="s">
        <v>35</v>
      </c>
      <c r="R14" s="253">
        <v>1900</v>
      </c>
      <c r="S14" s="306">
        <v>0</v>
      </c>
      <c r="T14" s="254">
        <v>0</v>
      </c>
      <c r="U14" s="255">
        <v>240</v>
      </c>
    </row>
    <row r="15" spans="1:21" ht="15.75">
      <c r="A15" s="244" t="s">
        <v>159</v>
      </c>
      <c r="B15" s="245">
        <v>601203</v>
      </c>
      <c r="C15" s="245" t="s">
        <v>170</v>
      </c>
      <c r="D15" s="246" t="s">
        <v>171</v>
      </c>
      <c r="E15" s="258" t="s">
        <v>75</v>
      </c>
      <c r="F15" s="248">
        <v>0</v>
      </c>
      <c r="G15" s="249">
        <v>0</v>
      </c>
      <c r="H15" s="249">
        <v>0</v>
      </c>
      <c r="I15" s="250">
        <v>0</v>
      </c>
      <c r="J15" s="251">
        <v>66.709999999999994</v>
      </c>
      <c r="K15" s="251">
        <v>240</v>
      </c>
      <c r="L15" s="251">
        <v>0</v>
      </c>
      <c r="M15" s="251">
        <v>0</v>
      </c>
      <c r="N15" s="251">
        <v>0</v>
      </c>
      <c r="O15" s="252">
        <v>306.70999999999998</v>
      </c>
      <c r="P15" s="253" t="s">
        <v>74</v>
      </c>
      <c r="Q15" s="253" t="s">
        <v>35</v>
      </c>
      <c r="R15" s="253">
        <v>1900</v>
      </c>
      <c r="S15" s="306">
        <v>0</v>
      </c>
      <c r="T15" s="254">
        <v>0</v>
      </c>
      <c r="U15" s="255">
        <v>306.70999999999998</v>
      </c>
    </row>
    <row r="16" spans="1:21" ht="15.75">
      <c r="A16" s="244" t="s">
        <v>159</v>
      </c>
      <c r="B16" s="245">
        <v>601203</v>
      </c>
      <c r="C16" s="245" t="s">
        <v>170</v>
      </c>
      <c r="D16" s="246" t="s">
        <v>171</v>
      </c>
      <c r="E16" s="258" t="s">
        <v>75</v>
      </c>
      <c r="F16" s="248">
        <v>0</v>
      </c>
      <c r="G16" s="249">
        <v>0</v>
      </c>
      <c r="H16" s="249">
        <v>0</v>
      </c>
      <c r="I16" s="250">
        <v>0</v>
      </c>
      <c r="J16" s="251">
        <v>49.17</v>
      </c>
      <c r="K16" s="251">
        <v>240</v>
      </c>
      <c r="L16" s="251">
        <v>0</v>
      </c>
      <c r="M16" s="251">
        <v>0</v>
      </c>
      <c r="N16" s="251">
        <v>0</v>
      </c>
      <c r="O16" s="252">
        <v>289.17</v>
      </c>
      <c r="P16" s="253" t="s">
        <v>74</v>
      </c>
      <c r="Q16" s="253" t="s">
        <v>35</v>
      </c>
      <c r="R16" s="253">
        <v>1900</v>
      </c>
      <c r="S16" s="306">
        <v>0</v>
      </c>
      <c r="T16" s="254">
        <v>0</v>
      </c>
      <c r="U16" s="255">
        <v>289.17</v>
      </c>
    </row>
    <row r="17" spans="1:21" ht="15.75">
      <c r="A17" s="244" t="s">
        <v>159</v>
      </c>
      <c r="B17" s="245">
        <v>601203</v>
      </c>
      <c r="C17" s="245" t="s">
        <v>170</v>
      </c>
      <c r="D17" s="246" t="s">
        <v>171</v>
      </c>
      <c r="E17" s="258" t="s">
        <v>75</v>
      </c>
      <c r="F17" s="248">
        <v>0</v>
      </c>
      <c r="G17" s="249">
        <v>0</v>
      </c>
      <c r="H17" s="249">
        <v>0</v>
      </c>
      <c r="I17" s="250">
        <v>0</v>
      </c>
      <c r="J17" s="251">
        <v>0</v>
      </c>
      <c r="K17" s="251">
        <v>240</v>
      </c>
      <c r="L17" s="251">
        <v>0</v>
      </c>
      <c r="M17" s="251">
        <v>0</v>
      </c>
      <c r="N17" s="251">
        <v>0</v>
      </c>
      <c r="O17" s="252">
        <v>240</v>
      </c>
      <c r="P17" s="253" t="s">
        <v>74</v>
      </c>
      <c r="Q17" s="253" t="s">
        <v>35</v>
      </c>
      <c r="R17" s="253">
        <v>1900</v>
      </c>
      <c r="S17" s="306">
        <v>0</v>
      </c>
      <c r="T17" s="254">
        <v>0</v>
      </c>
      <c r="U17" s="255">
        <v>240</v>
      </c>
    </row>
    <row r="18" spans="1:21" s="76" customFormat="1" ht="15.75">
      <c r="A18" s="244" t="s">
        <v>159</v>
      </c>
      <c r="B18" s="245">
        <v>601203</v>
      </c>
      <c r="C18" s="245" t="s">
        <v>170</v>
      </c>
      <c r="D18" s="246" t="s">
        <v>171</v>
      </c>
      <c r="E18" s="247">
        <v>1212</v>
      </c>
      <c r="F18" s="257">
        <v>7024</v>
      </c>
      <c r="G18" s="249">
        <v>2700</v>
      </c>
      <c r="H18" s="249">
        <v>1133.9999999999998</v>
      </c>
      <c r="I18" s="250">
        <v>0</v>
      </c>
      <c r="J18" s="251">
        <v>0</v>
      </c>
      <c r="K18" s="251">
        <v>900</v>
      </c>
      <c r="L18" s="250">
        <v>0</v>
      </c>
      <c r="M18" s="250">
        <v>0</v>
      </c>
      <c r="N18" s="250">
        <v>0</v>
      </c>
      <c r="O18" s="252">
        <v>4734</v>
      </c>
      <c r="P18" s="253" t="s">
        <v>26</v>
      </c>
      <c r="Q18" s="253" t="s">
        <v>40</v>
      </c>
      <c r="R18" s="253">
        <v>2011</v>
      </c>
      <c r="S18" s="306">
        <v>0</v>
      </c>
      <c r="T18" s="254">
        <v>0</v>
      </c>
      <c r="U18" s="255">
        <v>4734</v>
      </c>
    </row>
    <row r="19" spans="1:21" s="41" customFormat="1" ht="15.75">
      <c r="A19" s="244" t="s">
        <v>159</v>
      </c>
      <c r="B19" s="245">
        <v>601217</v>
      </c>
      <c r="C19" s="245" t="s">
        <v>172</v>
      </c>
      <c r="D19" s="246" t="s">
        <v>173</v>
      </c>
      <c r="E19" s="258">
        <v>1024</v>
      </c>
      <c r="F19" s="257">
        <v>1379</v>
      </c>
      <c r="G19" s="249">
        <v>2280</v>
      </c>
      <c r="H19" s="249">
        <v>0</v>
      </c>
      <c r="I19" s="250">
        <v>0</v>
      </c>
      <c r="J19" s="251">
        <v>0</v>
      </c>
      <c r="K19" s="251">
        <v>900</v>
      </c>
      <c r="L19" s="250">
        <v>0</v>
      </c>
      <c r="M19" s="250">
        <v>0</v>
      </c>
      <c r="N19" s="250">
        <v>0</v>
      </c>
      <c r="O19" s="252">
        <v>3180</v>
      </c>
      <c r="P19" s="253" t="s">
        <v>26</v>
      </c>
      <c r="Q19" s="253" t="s">
        <v>27</v>
      </c>
      <c r="R19" s="253">
        <v>2018</v>
      </c>
      <c r="S19" s="254">
        <v>2056</v>
      </c>
      <c r="T19" s="254">
        <v>102.80000000000001</v>
      </c>
      <c r="U19" s="255">
        <v>5338.8</v>
      </c>
    </row>
    <row r="20" spans="1:21" ht="15.75">
      <c r="A20" s="244" t="s">
        <v>159</v>
      </c>
      <c r="B20" s="245">
        <v>601217</v>
      </c>
      <c r="C20" s="245" t="s">
        <v>172</v>
      </c>
      <c r="D20" s="246" t="s">
        <v>173</v>
      </c>
      <c r="E20" s="258">
        <v>1024</v>
      </c>
      <c r="F20" s="257">
        <v>1398</v>
      </c>
      <c r="G20" s="249">
        <v>2280</v>
      </c>
      <c r="H20" s="249">
        <v>12.654000000000012</v>
      </c>
      <c r="I20" s="250">
        <v>0</v>
      </c>
      <c r="J20" s="251">
        <v>0</v>
      </c>
      <c r="K20" s="251">
        <v>900</v>
      </c>
      <c r="L20" s="250">
        <v>0</v>
      </c>
      <c r="M20" s="250">
        <v>0</v>
      </c>
      <c r="N20" s="250">
        <v>0</v>
      </c>
      <c r="O20" s="252">
        <v>3192.654</v>
      </c>
      <c r="P20" s="253" t="s">
        <v>26</v>
      </c>
      <c r="Q20" s="253" t="s">
        <v>27</v>
      </c>
      <c r="R20" s="253">
        <v>2022</v>
      </c>
      <c r="S20" s="254">
        <v>2056</v>
      </c>
      <c r="T20" s="254">
        <v>102.80000000000001</v>
      </c>
      <c r="U20" s="255">
        <v>5351.4540000000006</v>
      </c>
    </row>
    <row r="21" spans="1:21" ht="15.75">
      <c r="A21" s="244" t="s">
        <v>159</v>
      </c>
      <c r="B21" s="245">
        <v>601350</v>
      </c>
      <c r="C21" s="245" t="s">
        <v>174</v>
      </c>
      <c r="D21" s="246" t="s">
        <v>175</v>
      </c>
      <c r="E21" s="258">
        <v>1335</v>
      </c>
      <c r="F21" s="257">
        <v>0</v>
      </c>
      <c r="G21" s="249">
        <v>0</v>
      </c>
      <c r="H21" s="249">
        <v>0</v>
      </c>
      <c r="I21" s="250">
        <v>3274.112842</v>
      </c>
      <c r="J21" s="251">
        <v>387.25</v>
      </c>
      <c r="K21" s="251">
        <v>900</v>
      </c>
      <c r="L21" s="250">
        <v>0</v>
      </c>
      <c r="M21" s="250">
        <v>0</v>
      </c>
      <c r="N21" s="250">
        <v>0</v>
      </c>
      <c r="O21" s="252">
        <v>4561.3628420000005</v>
      </c>
      <c r="P21" s="253" t="s">
        <v>74</v>
      </c>
      <c r="Q21" s="253" t="s">
        <v>40</v>
      </c>
      <c r="R21" s="253">
        <v>2012</v>
      </c>
      <c r="S21" s="306">
        <v>0</v>
      </c>
      <c r="T21" s="254">
        <v>0</v>
      </c>
      <c r="U21" s="255">
        <v>4561.3628420000005</v>
      </c>
    </row>
    <row r="22" spans="1:21" ht="15.75">
      <c r="A22" s="244" t="s">
        <v>159</v>
      </c>
      <c r="B22" s="245">
        <v>601350</v>
      </c>
      <c r="C22" s="245" t="s">
        <v>174</v>
      </c>
      <c r="D22" s="246" t="s">
        <v>175</v>
      </c>
      <c r="E22" s="258">
        <v>1340</v>
      </c>
      <c r="F22" s="248">
        <v>0</v>
      </c>
      <c r="G22" s="249">
        <v>0</v>
      </c>
      <c r="H22" s="249">
        <v>0</v>
      </c>
      <c r="I22" s="250">
        <v>1092.8921639999999</v>
      </c>
      <c r="J22" s="251">
        <v>4006.81</v>
      </c>
      <c r="K22" s="251">
        <v>900</v>
      </c>
      <c r="L22" s="250">
        <v>0</v>
      </c>
      <c r="M22" s="250">
        <v>0</v>
      </c>
      <c r="N22" s="250">
        <v>0</v>
      </c>
      <c r="O22" s="252">
        <v>5999.7021640000003</v>
      </c>
      <c r="P22" s="253" t="s">
        <v>74</v>
      </c>
      <c r="Q22" s="253" t="s">
        <v>27</v>
      </c>
      <c r="R22" s="253">
        <v>2017</v>
      </c>
      <c r="S22" s="306">
        <v>7008</v>
      </c>
      <c r="T22" s="254">
        <v>350.40000000000003</v>
      </c>
      <c r="U22" s="255">
        <v>13358.102164</v>
      </c>
    </row>
    <row r="23" spans="1:21" ht="15.75">
      <c r="A23" s="244" t="s">
        <v>159</v>
      </c>
      <c r="B23" s="245">
        <v>601350</v>
      </c>
      <c r="C23" s="245" t="s">
        <v>174</v>
      </c>
      <c r="D23" s="246" t="s">
        <v>175</v>
      </c>
      <c r="E23" s="258">
        <v>1212</v>
      </c>
      <c r="F23" s="248">
        <v>5373</v>
      </c>
      <c r="G23" s="249">
        <v>2700</v>
      </c>
      <c r="H23" s="249">
        <v>288.88815789473671</v>
      </c>
      <c r="I23" s="250">
        <v>0</v>
      </c>
      <c r="J23" s="251">
        <v>0</v>
      </c>
      <c r="K23" s="251">
        <v>900</v>
      </c>
      <c r="L23" s="250">
        <v>0</v>
      </c>
      <c r="M23" s="250">
        <v>0</v>
      </c>
      <c r="N23" s="250">
        <v>0</v>
      </c>
      <c r="O23" s="252">
        <v>3888.8881578947367</v>
      </c>
      <c r="P23" s="253" t="s">
        <v>26</v>
      </c>
      <c r="Q23" s="253" t="s">
        <v>35</v>
      </c>
      <c r="R23" s="253">
        <v>1900</v>
      </c>
      <c r="S23" s="332">
        <v>0</v>
      </c>
      <c r="T23" s="254">
        <v>0</v>
      </c>
      <c r="U23" s="255">
        <v>3888.8881578947367</v>
      </c>
    </row>
    <row r="24" spans="1:21" s="41" customFormat="1" ht="15.75">
      <c r="A24" s="244" t="s">
        <v>159</v>
      </c>
      <c r="B24" s="245">
        <v>601350</v>
      </c>
      <c r="C24" s="245" t="s">
        <v>174</v>
      </c>
      <c r="D24" s="246" t="s">
        <v>175</v>
      </c>
      <c r="E24" s="247">
        <v>1202</v>
      </c>
      <c r="F24" s="248">
        <v>14938</v>
      </c>
      <c r="G24" s="249">
        <v>2700</v>
      </c>
      <c r="H24" s="249">
        <v>5326.5648648648639</v>
      </c>
      <c r="I24" s="250">
        <v>0</v>
      </c>
      <c r="J24" s="251">
        <v>0</v>
      </c>
      <c r="K24" s="251">
        <v>900</v>
      </c>
      <c r="L24" s="250">
        <v>0</v>
      </c>
      <c r="M24" s="250">
        <v>0</v>
      </c>
      <c r="N24" s="250">
        <v>0</v>
      </c>
      <c r="O24" s="252">
        <v>8926.5648648648639</v>
      </c>
      <c r="P24" s="253" t="s">
        <v>26</v>
      </c>
      <c r="Q24" s="253" t="s">
        <v>27</v>
      </c>
      <c r="R24" s="253">
        <v>2023</v>
      </c>
      <c r="S24" s="260">
        <v>2320</v>
      </c>
      <c r="T24" s="254">
        <v>116</v>
      </c>
      <c r="U24" s="255">
        <v>11362.564864864864</v>
      </c>
    </row>
    <row r="25" spans="1:21" ht="15.75">
      <c r="A25" s="244" t="s">
        <v>159</v>
      </c>
      <c r="B25" s="245">
        <v>601390</v>
      </c>
      <c r="C25" s="245" t="s">
        <v>176</v>
      </c>
      <c r="D25" s="246" t="s">
        <v>177</v>
      </c>
      <c r="E25" s="299">
        <v>1202</v>
      </c>
      <c r="F25" s="294">
        <v>2732</v>
      </c>
      <c r="G25" s="298">
        <v>2700</v>
      </c>
      <c r="H25" s="298">
        <v>93.867567567567619</v>
      </c>
      <c r="I25" s="250">
        <v>0</v>
      </c>
      <c r="J25" s="251">
        <v>0</v>
      </c>
      <c r="K25" s="251">
        <v>900</v>
      </c>
      <c r="L25" s="250">
        <v>0</v>
      </c>
      <c r="M25" s="295">
        <v>0</v>
      </c>
      <c r="N25" s="250">
        <v>0</v>
      </c>
      <c r="O25" s="252">
        <v>3693.8675675675677</v>
      </c>
      <c r="P25" s="253" t="s">
        <v>26</v>
      </c>
      <c r="Q25" s="296" t="s">
        <v>88</v>
      </c>
      <c r="R25" s="259">
        <v>2014</v>
      </c>
      <c r="S25" s="333">
        <v>0</v>
      </c>
      <c r="T25" s="254">
        <v>0</v>
      </c>
      <c r="U25" s="255">
        <v>3693.8675675675677</v>
      </c>
    </row>
    <row r="26" spans="1:21" ht="15.75">
      <c r="A26" s="244" t="s">
        <v>159</v>
      </c>
      <c r="B26" s="245">
        <v>601390</v>
      </c>
      <c r="C26" s="245" t="s">
        <v>176</v>
      </c>
      <c r="D26" s="246" t="s">
        <v>177</v>
      </c>
      <c r="E26" s="258">
        <v>1335</v>
      </c>
      <c r="F26" s="248">
        <v>0</v>
      </c>
      <c r="G26" s="249">
        <v>0</v>
      </c>
      <c r="H26" s="249">
        <v>0</v>
      </c>
      <c r="I26" s="250">
        <v>3993.2474400000001</v>
      </c>
      <c r="J26" s="251">
        <v>4932.5200000000004</v>
      </c>
      <c r="K26" s="251">
        <v>900</v>
      </c>
      <c r="L26" s="251">
        <v>0</v>
      </c>
      <c r="M26" s="251">
        <v>0</v>
      </c>
      <c r="N26" s="251">
        <v>0</v>
      </c>
      <c r="O26" s="252">
        <v>9825.7674399999996</v>
      </c>
      <c r="P26" s="253" t="s">
        <v>74</v>
      </c>
      <c r="Q26" s="292" t="s">
        <v>88</v>
      </c>
      <c r="R26" s="253">
        <v>2015</v>
      </c>
      <c r="S26" s="306">
        <v>0</v>
      </c>
      <c r="T26" s="254">
        <v>0</v>
      </c>
      <c r="U26" s="255">
        <v>9825.7674399999996</v>
      </c>
    </row>
    <row r="27" spans="1:21" ht="15.75">
      <c r="A27" s="244" t="s">
        <v>159</v>
      </c>
      <c r="B27" s="245">
        <v>601390</v>
      </c>
      <c r="C27" s="245" t="s">
        <v>176</v>
      </c>
      <c r="D27" s="246" t="s">
        <v>177</v>
      </c>
      <c r="E27" s="258">
        <v>1212</v>
      </c>
      <c r="F27" s="248">
        <v>2222</v>
      </c>
      <c r="G27" s="249">
        <v>2700</v>
      </c>
      <c r="H27" s="249">
        <v>0</v>
      </c>
      <c r="I27" s="250">
        <v>0</v>
      </c>
      <c r="J27" s="251">
        <v>0</v>
      </c>
      <c r="K27" s="251">
        <v>900</v>
      </c>
      <c r="L27" s="251">
        <v>0</v>
      </c>
      <c r="M27" s="251">
        <v>0</v>
      </c>
      <c r="N27" s="251">
        <v>0</v>
      </c>
      <c r="O27" s="252">
        <v>3600</v>
      </c>
      <c r="P27" s="253" t="s">
        <v>26</v>
      </c>
      <c r="Q27" s="253" t="s">
        <v>27</v>
      </c>
      <c r="R27" s="253">
        <v>2021</v>
      </c>
      <c r="S27" s="306">
        <v>2995</v>
      </c>
      <c r="T27" s="254">
        <v>149.75</v>
      </c>
      <c r="U27" s="255">
        <v>6744.75</v>
      </c>
    </row>
    <row r="28" spans="1:21" ht="15.75">
      <c r="A28" s="244" t="s">
        <v>159</v>
      </c>
      <c r="B28" s="245">
        <v>601752</v>
      </c>
      <c r="C28" s="245" t="s">
        <v>178</v>
      </c>
      <c r="D28" s="246" t="s">
        <v>179</v>
      </c>
      <c r="E28" s="258">
        <v>1202</v>
      </c>
      <c r="F28" s="248">
        <v>906</v>
      </c>
      <c r="G28" s="249">
        <v>2700</v>
      </c>
      <c r="H28" s="249">
        <v>0</v>
      </c>
      <c r="I28" s="250">
        <v>0</v>
      </c>
      <c r="J28" s="251">
        <v>0</v>
      </c>
      <c r="K28" s="251">
        <v>900</v>
      </c>
      <c r="L28" s="251">
        <v>0</v>
      </c>
      <c r="M28" s="251">
        <v>0</v>
      </c>
      <c r="N28" s="251">
        <v>0</v>
      </c>
      <c r="O28" s="252">
        <v>3600</v>
      </c>
      <c r="P28" s="253" t="s">
        <v>26</v>
      </c>
      <c r="Q28" s="292" t="s">
        <v>88</v>
      </c>
      <c r="R28" s="253">
        <v>2015</v>
      </c>
      <c r="S28" s="306">
        <v>0</v>
      </c>
      <c r="T28" s="254">
        <v>0</v>
      </c>
      <c r="U28" s="255">
        <v>3600</v>
      </c>
    </row>
    <row r="29" spans="1:21" ht="15.75">
      <c r="A29" s="244" t="s">
        <v>159</v>
      </c>
      <c r="B29" s="245">
        <v>601400</v>
      </c>
      <c r="C29" s="245" t="s">
        <v>180</v>
      </c>
      <c r="D29" s="246" t="s">
        <v>181</v>
      </c>
      <c r="E29" s="247">
        <v>1031</v>
      </c>
      <c r="F29" s="257">
        <v>9394</v>
      </c>
      <c r="G29" s="249">
        <v>2400</v>
      </c>
      <c r="H29" s="249">
        <v>1426.9090909090908</v>
      </c>
      <c r="I29" s="250">
        <v>0</v>
      </c>
      <c r="J29" s="251">
        <v>0</v>
      </c>
      <c r="K29" s="251">
        <v>900</v>
      </c>
      <c r="L29" s="250">
        <v>0</v>
      </c>
      <c r="M29" s="250">
        <v>0</v>
      </c>
      <c r="N29" s="250">
        <v>0</v>
      </c>
      <c r="O29" s="252">
        <v>4726.909090909091</v>
      </c>
      <c r="P29" s="253" t="s">
        <v>26</v>
      </c>
      <c r="Q29" s="253" t="s">
        <v>88</v>
      </c>
      <c r="R29" s="253">
        <v>2012</v>
      </c>
      <c r="S29" s="306">
        <v>0</v>
      </c>
      <c r="T29" s="254">
        <v>0</v>
      </c>
      <c r="U29" s="255">
        <v>4726.909090909091</v>
      </c>
    </row>
    <row r="30" spans="1:21" ht="15.75">
      <c r="A30" s="244" t="s">
        <v>159</v>
      </c>
      <c r="B30" s="245">
        <v>601400</v>
      </c>
      <c r="C30" s="245" t="s">
        <v>180</v>
      </c>
      <c r="D30" s="246" t="s">
        <v>181</v>
      </c>
      <c r="E30" s="258">
        <v>1024</v>
      </c>
      <c r="F30" s="257">
        <v>2331</v>
      </c>
      <c r="G30" s="249">
        <v>2280</v>
      </c>
      <c r="H30" s="249">
        <v>97.128000000000014</v>
      </c>
      <c r="I30" s="250">
        <v>0</v>
      </c>
      <c r="J30" s="251">
        <v>0</v>
      </c>
      <c r="K30" s="251">
        <v>900</v>
      </c>
      <c r="L30" s="250">
        <v>0</v>
      </c>
      <c r="M30" s="250">
        <v>0</v>
      </c>
      <c r="N30" s="250">
        <v>0</v>
      </c>
      <c r="O30" s="252">
        <v>3277.1280000000002</v>
      </c>
      <c r="P30" s="253" t="s">
        <v>26</v>
      </c>
      <c r="Q30" s="253" t="s">
        <v>27</v>
      </c>
      <c r="R30" s="253">
        <v>2019</v>
      </c>
      <c r="S30" s="254">
        <v>2056</v>
      </c>
      <c r="T30" s="254">
        <v>102.80000000000001</v>
      </c>
      <c r="U30" s="255">
        <v>5435.9280000000008</v>
      </c>
    </row>
    <row r="31" spans="1:21" s="41" customFormat="1" ht="15.75">
      <c r="A31" s="244" t="s">
        <v>159</v>
      </c>
      <c r="B31" s="245">
        <v>601490</v>
      </c>
      <c r="C31" s="245" t="s">
        <v>180</v>
      </c>
      <c r="D31" s="246" t="s">
        <v>181</v>
      </c>
      <c r="E31" s="247">
        <v>1212</v>
      </c>
      <c r="F31" s="248">
        <v>11597</v>
      </c>
      <c r="G31" s="249">
        <v>2700</v>
      </c>
      <c r="H31" s="249">
        <v>2435.0328947368421</v>
      </c>
      <c r="I31" s="250">
        <v>0</v>
      </c>
      <c r="J31" s="251">
        <v>0</v>
      </c>
      <c r="K31" s="251">
        <v>900</v>
      </c>
      <c r="L31" s="250">
        <v>0</v>
      </c>
      <c r="M31" s="250">
        <v>0</v>
      </c>
      <c r="N31" s="250">
        <v>0</v>
      </c>
      <c r="O31" s="252">
        <v>6035.0328947368416</v>
      </c>
      <c r="P31" s="253" t="s">
        <v>26</v>
      </c>
      <c r="Q31" s="253" t="s">
        <v>27</v>
      </c>
      <c r="R31" s="253">
        <v>2017</v>
      </c>
      <c r="S31" s="306">
        <v>4000</v>
      </c>
      <c r="T31" s="254">
        <v>200</v>
      </c>
      <c r="U31" s="255">
        <v>10235.032894736842</v>
      </c>
    </row>
    <row r="32" spans="1:21" s="41" customFormat="1" ht="15.75">
      <c r="A32" s="244" t="s">
        <v>159</v>
      </c>
      <c r="B32" s="245">
        <v>601040</v>
      </c>
      <c r="C32" s="245" t="s">
        <v>182</v>
      </c>
      <c r="D32" s="246" t="s">
        <v>183</v>
      </c>
      <c r="E32" s="258">
        <v>9020</v>
      </c>
      <c r="F32" s="257">
        <v>0</v>
      </c>
      <c r="G32" s="249">
        <v>0</v>
      </c>
      <c r="H32" s="249">
        <v>0</v>
      </c>
      <c r="I32" s="250">
        <v>0</v>
      </c>
      <c r="J32" s="251">
        <v>82.34</v>
      </c>
      <c r="K32" s="251">
        <v>240</v>
      </c>
      <c r="L32" s="251">
        <v>0</v>
      </c>
      <c r="M32" s="251">
        <v>0</v>
      </c>
      <c r="N32" s="251">
        <v>0</v>
      </c>
      <c r="O32" s="252">
        <v>322.34000000000003</v>
      </c>
      <c r="P32" s="253" t="s">
        <v>74</v>
      </c>
      <c r="Q32" s="253" t="s">
        <v>40</v>
      </c>
      <c r="R32" s="253">
        <v>2002</v>
      </c>
      <c r="S32" s="306">
        <v>0</v>
      </c>
      <c r="T32" s="254">
        <v>0</v>
      </c>
      <c r="U32" s="255">
        <v>322.34000000000003</v>
      </c>
    </row>
    <row r="33" spans="1:21" s="41" customFormat="1" ht="15.75">
      <c r="A33" s="244" t="s">
        <v>159</v>
      </c>
      <c r="B33" s="245">
        <v>601040</v>
      </c>
      <c r="C33" s="245" t="s">
        <v>182</v>
      </c>
      <c r="D33" s="246" t="s">
        <v>183</v>
      </c>
      <c r="E33" s="258">
        <v>1252</v>
      </c>
      <c r="F33" s="248">
        <v>0</v>
      </c>
      <c r="G33" s="249">
        <v>0</v>
      </c>
      <c r="H33" s="249">
        <v>0</v>
      </c>
      <c r="I33" s="250">
        <v>1300.80132</v>
      </c>
      <c r="J33" s="251">
        <v>1835.4100000000003</v>
      </c>
      <c r="K33" s="251">
        <v>900</v>
      </c>
      <c r="L33" s="250">
        <v>0</v>
      </c>
      <c r="M33" s="250">
        <v>0</v>
      </c>
      <c r="N33" s="250">
        <v>0</v>
      </c>
      <c r="O33" s="252">
        <v>4036.2113200000003</v>
      </c>
      <c r="P33" s="253" t="s">
        <v>74</v>
      </c>
      <c r="Q33" s="253" t="s">
        <v>88</v>
      </c>
      <c r="R33" s="253">
        <v>2008</v>
      </c>
      <c r="S33" s="306">
        <v>0</v>
      </c>
      <c r="T33" s="254">
        <v>0</v>
      </c>
      <c r="U33" s="255">
        <v>4036.2113200000003</v>
      </c>
    </row>
    <row r="34" spans="1:21" s="41" customFormat="1" ht="15.75">
      <c r="A34" s="244" t="s">
        <v>159</v>
      </c>
      <c r="B34" s="245">
        <v>601040</v>
      </c>
      <c r="C34" s="245" t="s">
        <v>182</v>
      </c>
      <c r="D34" s="246" t="s">
        <v>183</v>
      </c>
      <c r="E34" s="258">
        <v>9020</v>
      </c>
      <c r="F34" s="257">
        <v>0</v>
      </c>
      <c r="G34" s="249">
        <v>0</v>
      </c>
      <c r="H34" s="249">
        <v>0</v>
      </c>
      <c r="I34" s="250">
        <v>0</v>
      </c>
      <c r="J34" s="251">
        <v>0</v>
      </c>
      <c r="K34" s="251">
        <v>240</v>
      </c>
      <c r="L34" s="250">
        <v>0</v>
      </c>
      <c r="M34" s="250">
        <v>0</v>
      </c>
      <c r="N34" s="250">
        <v>0</v>
      </c>
      <c r="O34" s="252">
        <v>240</v>
      </c>
      <c r="P34" s="253" t="s">
        <v>74</v>
      </c>
      <c r="Q34" s="253" t="s">
        <v>184</v>
      </c>
      <c r="R34" s="253">
        <v>2007</v>
      </c>
      <c r="S34" s="306">
        <v>0</v>
      </c>
      <c r="T34" s="254">
        <v>0</v>
      </c>
      <c r="U34" s="255">
        <v>240</v>
      </c>
    </row>
    <row r="35" spans="1:21" ht="15.75">
      <c r="A35" s="244" t="s">
        <v>159</v>
      </c>
      <c r="B35" s="245">
        <v>601040</v>
      </c>
      <c r="C35" s="245" t="s">
        <v>182</v>
      </c>
      <c r="D35" s="246" t="s">
        <v>183</v>
      </c>
      <c r="E35" s="258">
        <v>9020</v>
      </c>
      <c r="F35" s="257">
        <v>0</v>
      </c>
      <c r="G35" s="249">
        <v>0</v>
      </c>
      <c r="H35" s="249">
        <v>0</v>
      </c>
      <c r="I35" s="250">
        <v>92.346800000000002</v>
      </c>
      <c r="J35" s="251">
        <v>0</v>
      </c>
      <c r="K35" s="251">
        <v>240</v>
      </c>
      <c r="L35" s="250">
        <v>0</v>
      </c>
      <c r="M35" s="250">
        <v>0</v>
      </c>
      <c r="N35" s="250">
        <v>0</v>
      </c>
      <c r="O35" s="252">
        <v>332.34680000000003</v>
      </c>
      <c r="P35" s="253" t="s">
        <v>74</v>
      </c>
      <c r="Q35" s="253" t="s">
        <v>184</v>
      </c>
      <c r="R35" s="253">
        <v>2007</v>
      </c>
      <c r="S35" s="306">
        <v>0</v>
      </c>
      <c r="T35" s="254">
        <v>0</v>
      </c>
      <c r="U35" s="255">
        <v>332.34680000000003</v>
      </c>
    </row>
    <row r="36" spans="1:21" s="41" customFormat="1" ht="15.75">
      <c r="A36" s="244" t="s">
        <v>159</v>
      </c>
      <c r="B36" s="245">
        <v>601040</v>
      </c>
      <c r="C36" s="245" t="s">
        <v>182</v>
      </c>
      <c r="D36" s="246" t="s">
        <v>183</v>
      </c>
      <c r="E36" s="247">
        <v>1212</v>
      </c>
      <c r="F36" s="248">
        <v>11360</v>
      </c>
      <c r="G36" s="249">
        <v>2700</v>
      </c>
      <c r="H36" s="249">
        <v>2642.6842105263158</v>
      </c>
      <c r="I36" s="250">
        <v>0</v>
      </c>
      <c r="J36" s="251">
        <v>0</v>
      </c>
      <c r="K36" s="251">
        <v>900</v>
      </c>
      <c r="L36" s="250">
        <v>0</v>
      </c>
      <c r="M36" s="250">
        <v>0</v>
      </c>
      <c r="N36" s="250">
        <v>0</v>
      </c>
      <c r="O36" s="252">
        <v>6242.6842105263158</v>
      </c>
      <c r="P36" s="253" t="s">
        <v>26</v>
      </c>
      <c r="Q36" s="292" t="s">
        <v>88</v>
      </c>
      <c r="R36" s="253">
        <v>2014</v>
      </c>
      <c r="S36" s="306">
        <v>0</v>
      </c>
      <c r="T36" s="254">
        <v>0</v>
      </c>
      <c r="U36" s="255">
        <v>6242.6842105263158</v>
      </c>
    </row>
    <row r="37" spans="1:21" ht="15.75">
      <c r="A37" s="244" t="s">
        <v>159</v>
      </c>
      <c r="B37" s="245">
        <v>601040</v>
      </c>
      <c r="C37" s="245" t="s">
        <v>182</v>
      </c>
      <c r="D37" s="246" t="s">
        <v>183</v>
      </c>
      <c r="E37" s="247">
        <v>1031</v>
      </c>
      <c r="F37" s="248">
        <v>9658</v>
      </c>
      <c r="G37" s="249">
        <v>2400</v>
      </c>
      <c r="H37" s="249">
        <v>1669.818181818182</v>
      </c>
      <c r="I37" s="250">
        <v>0</v>
      </c>
      <c r="J37" s="251">
        <v>0</v>
      </c>
      <c r="K37" s="251">
        <v>900</v>
      </c>
      <c r="L37" s="250">
        <v>0</v>
      </c>
      <c r="M37" s="250">
        <v>0</v>
      </c>
      <c r="N37" s="250">
        <v>0</v>
      </c>
      <c r="O37" s="252">
        <v>4969.818181818182</v>
      </c>
      <c r="P37" s="253" t="s">
        <v>26</v>
      </c>
      <c r="Q37" s="292" t="s">
        <v>88</v>
      </c>
      <c r="R37" s="253">
        <v>2014</v>
      </c>
      <c r="S37" s="306">
        <v>0</v>
      </c>
      <c r="T37" s="254">
        <v>0</v>
      </c>
      <c r="U37" s="255">
        <v>4969.818181818182</v>
      </c>
    </row>
    <row r="38" spans="1:21" ht="15.75">
      <c r="A38" s="244" t="s">
        <v>159</v>
      </c>
      <c r="B38" s="245">
        <v>601040</v>
      </c>
      <c r="C38" s="245" t="s">
        <v>182</v>
      </c>
      <c r="D38" s="246" t="s">
        <v>183</v>
      </c>
      <c r="E38" s="258">
        <v>3007</v>
      </c>
      <c r="F38" s="248">
        <v>0</v>
      </c>
      <c r="G38" s="249">
        <v>0</v>
      </c>
      <c r="H38" s="249">
        <v>0</v>
      </c>
      <c r="I38" s="250">
        <v>0</v>
      </c>
      <c r="J38" s="251">
        <v>0</v>
      </c>
      <c r="K38" s="251">
        <v>240</v>
      </c>
      <c r="L38" s="250">
        <v>0</v>
      </c>
      <c r="M38" s="250">
        <v>0</v>
      </c>
      <c r="N38" s="250">
        <v>0</v>
      </c>
      <c r="O38" s="252">
        <v>240</v>
      </c>
      <c r="P38" s="253" t="s">
        <v>74</v>
      </c>
      <c r="Q38" s="253" t="s">
        <v>35</v>
      </c>
      <c r="R38" s="253">
        <v>1900</v>
      </c>
      <c r="S38" s="306">
        <v>0</v>
      </c>
      <c r="T38" s="254">
        <v>0</v>
      </c>
      <c r="U38" s="255">
        <v>240</v>
      </c>
    </row>
    <row r="39" spans="1:21" s="41" customFormat="1" ht="15.75">
      <c r="A39" s="244" t="s">
        <v>159</v>
      </c>
      <c r="B39" s="245">
        <v>601635</v>
      </c>
      <c r="C39" s="245" t="s">
        <v>185</v>
      </c>
      <c r="D39" s="246" t="s">
        <v>186</v>
      </c>
      <c r="E39" s="258">
        <v>3000</v>
      </c>
      <c r="F39" s="248">
        <v>0</v>
      </c>
      <c r="G39" s="249">
        <v>0</v>
      </c>
      <c r="H39" s="249">
        <v>0</v>
      </c>
      <c r="I39" s="250">
        <v>0</v>
      </c>
      <c r="J39" s="251">
        <v>666.6</v>
      </c>
      <c r="K39" s="251">
        <v>900</v>
      </c>
      <c r="L39" s="250">
        <v>0</v>
      </c>
      <c r="M39" s="250">
        <v>0</v>
      </c>
      <c r="N39" s="250">
        <v>0</v>
      </c>
      <c r="O39" s="252">
        <v>1566.6</v>
      </c>
      <c r="P39" s="253" t="s">
        <v>74</v>
      </c>
      <c r="Q39" s="253" t="s">
        <v>35</v>
      </c>
      <c r="R39" s="253">
        <v>1900</v>
      </c>
      <c r="S39" s="306">
        <v>0</v>
      </c>
      <c r="T39" s="254">
        <v>0</v>
      </c>
      <c r="U39" s="255">
        <v>1566.6</v>
      </c>
    </row>
    <row r="40" spans="1:21" ht="15.75">
      <c r="A40" s="244" t="s">
        <v>159</v>
      </c>
      <c r="B40" s="245">
        <v>601410</v>
      </c>
      <c r="C40" s="245" t="s">
        <v>187</v>
      </c>
      <c r="D40" s="246" t="s">
        <v>188</v>
      </c>
      <c r="E40" s="258">
        <v>1202</v>
      </c>
      <c r="F40" s="257">
        <v>1168</v>
      </c>
      <c r="G40" s="249">
        <v>2700</v>
      </c>
      <c r="H40" s="249">
        <v>0</v>
      </c>
      <c r="I40" s="250">
        <v>0</v>
      </c>
      <c r="J40" s="251">
        <v>0</v>
      </c>
      <c r="K40" s="251">
        <v>900</v>
      </c>
      <c r="L40" s="250">
        <v>0</v>
      </c>
      <c r="M40" s="250">
        <v>0</v>
      </c>
      <c r="N40" s="250">
        <v>0</v>
      </c>
      <c r="O40" s="252">
        <v>3600</v>
      </c>
      <c r="P40" s="253" t="s">
        <v>26</v>
      </c>
      <c r="Q40" s="253" t="s">
        <v>27</v>
      </c>
      <c r="R40" s="253">
        <v>2017</v>
      </c>
      <c r="S40" s="306">
        <v>3730</v>
      </c>
      <c r="T40" s="254">
        <v>186.5</v>
      </c>
      <c r="U40" s="255">
        <v>7516.5</v>
      </c>
    </row>
    <row r="41" spans="1:21" ht="15.75">
      <c r="A41" s="244" t="s">
        <v>159</v>
      </c>
      <c r="B41" s="245">
        <v>601410</v>
      </c>
      <c r="C41" s="245" t="s">
        <v>187</v>
      </c>
      <c r="D41" s="246" t="s">
        <v>188</v>
      </c>
      <c r="E41" s="258">
        <v>1031</v>
      </c>
      <c r="F41" s="257">
        <v>2646</v>
      </c>
      <c r="G41" s="249">
        <v>2400</v>
      </c>
      <c r="H41" s="249">
        <v>66.545454545454547</v>
      </c>
      <c r="I41" s="250">
        <v>0</v>
      </c>
      <c r="J41" s="251">
        <v>0</v>
      </c>
      <c r="K41" s="251">
        <v>900</v>
      </c>
      <c r="L41" s="250">
        <v>0</v>
      </c>
      <c r="M41" s="250">
        <v>0</v>
      </c>
      <c r="N41" s="250">
        <v>0</v>
      </c>
      <c r="O41" s="252">
        <v>3366.5454545454545</v>
      </c>
      <c r="P41" s="253" t="s">
        <v>26</v>
      </c>
      <c r="Q41" s="253" t="s">
        <v>27</v>
      </c>
      <c r="R41" s="253">
        <v>2018</v>
      </c>
      <c r="S41" s="254">
        <v>2745</v>
      </c>
      <c r="T41" s="254">
        <v>137.25</v>
      </c>
      <c r="U41" s="255">
        <v>6248.795454545454</v>
      </c>
    </row>
    <row r="42" spans="1:21" ht="15.75">
      <c r="A42" s="244" t="s">
        <v>159</v>
      </c>
      <c r="B42" s="245">
        <v>601410</v>
      </c>
      <c r="C42" s="245" t="s">
        <v>187</v>
      </c>
      <c r="D42" s="246" t="s">
        <v>188</v>
      </c>
      <c r="E42" s="258">
        <v>1031</v>
      </c>
      <c r="F42" s="257">
        <v>2643</v>
      </c>
      <c r="G42" s="249">
        <v>2400</v>
      </c>
      <c r="H42" s="249">
        <v>0</v>
      </c>
      <c r="I42" s="250">
        <v>0</v>
      </c>
      <c r="J42" s="251">
        <v>0</v>
      </c>
      <c r="K42" s="251">
        <v>900</v>
      </c>
      <c r="L42" s="250">
        <v>0</v>
      </c>
      <c r="M42" s="250">
        <v>0</v>
      </c>
      <c r="N42" s="250">
        <v>0</v>
      </c>
      <c r="O42" s="252">
        <v>3300</v>
      </c>
      <c r="P42" s="253" t="s">
        <v>26</v>
      </c>
      <c r="Q42" s="253" t="s">
        <v>27</v>
      </c>
      <c r="R42" s="253">
        <v>2018</v>
      </c>
      <c r="S42" s="254">
        <v>2745</v>
      </c>
      <c r="T42" s="254">
        <v>137.25</v>
      </c>
      <c r="U42" s="255">
        <v>6182.25</v>
      </c>
    </row>
    <row r="43" spans="1:21" ht="15.75">
      <c r="A43" s="244" t="s">
        <v>159</v>
      </c>
      <c r="B43" s="245">
        <v>601410</v>
      </c>
      <c r="C43" s="245" t="s">
        <v>187</v>
      </c>
      <c r="D43" s="246" t="s">
        <v>188</v>
      </c>
      <c r="E43" s="247">
        <v>1212</v>
      </c>
      <c r="F43" s="248">
        <v>14467</v>
      </c>
      <c r="G43" s="249">
        <v>2700</v>
      </c>
      <c r="H43" s="249">
        <v>3716.5855263157891</v>
      </c>
      <c r="I43" s="250">
        <v>0</v>
      </c>
      <c r="J43" s="251">
        <v>0</v>
      </c>
      <c r="K43" s="251">
        <v>900</v>
      </c>
      <c r="L43" s="251">
        <v>0</v>
      </c>
      <c r="M43" s="251">
        <v>0</v>
      </c>
      <c r="N43" s="251">
        <v>0</v>
      </c>
      <c r="O43" s="252">
        <v>7316.5855263157891</v>
      </c>
      <c r="P43" s="253" t="s">
        <v>26</v>
      </c>
      <c r="Q43" s="253" t="s">
        <v>27</v>
      </c>
      <c r="R43" s="253">
        <v>2018</v>
      </c>
      <c r="S43" s="306">
        <v>4000</v>
      </c>
      <c r="T43" s="254">
        <v>200</v>
      </c>
      <c r="U43" s="255">
        <v>11516.58552631579</v>
      </c>
    </row>
    <row r="44" spans="1:21" ht="15.75">
      <c r="A44" s="244" t="s">
        <v>159</v>
      </c>
      <c r="B44" s="245">
        <v>601410</v>
      </c>
      <c r="C44" s="245" t="s">
        <v>187</v>
      </c>
      <c r="D44" s="246" t="s">
        <v>188</v>
      </c>
      <c r="E44" s="247">
        <v>1248</v>
      </c>
      <c r="F44" s="248">
        <v>9479</v>
      </c>
      <c r="G44" s="249">
        <v>2760</v>
      </c>
      <c r="H44" s="249">
        <v>1945.7386666666664</v>
      </c>
      <c r="I44" s="250">
        <v>0</v>
      </c>
      <c r="J44" s="251">
        <v>0</v>
      </c>
      <c r="K44" s="251">
        <v>900</v>
      </c>
      <c r="L44" s="250">
        <v>3173.24</v>
      </c>
      <c r="M44" s="250">
        <v>0</v>
      </c>
      <c r="N44" s="250">
        <v>86</v>
      </c>
      <c r="O44" s="252">
        <v>8864.978666666666</v>
      </c>
      <c r="P44" s="253" t="s">
        <v>26</v>
      </c>
      <c r="Q44" s="253" t="s">
        <v>27</v>
      </c>
      <c r="R44" s="253">
        <v>2017</v>
      </c>
      <c r="S44" s="306">
        <v>7608</v>
      </c>
      <c r="T44" s="254">
        <v>380.40000000000003</v>
      </c>
      <c r="U44" s="255">
        <v>16853.378666666667</v>
      </c>
    </row>
    <row r="45" spans="1:21" ht="15.75">
      <c r="A45" s="244" t="s">
        <v>159</v>
      </c>
      <c r="B45" s="245">
        <v>601410</v>
      </c>
      <c r="C45" s="245" t="s">
        <v>187</v>
      </c>
      <c r="D45" s="246" t="s">
        <v>188</v>
      </c>
      <c r="E45" s="247">
        <v>1248</v>
      </c>
      <c r="F45" s="248">
        <v>18136</v>
      </c>
      <c r="G45" s="249">
        <v>2760</v>
      </c>
      <c r="H45" s="249">
        <v>5851.8133333333335</v>
      </c>
      <c r="I45" s="250">
        <v>0</v>
      </c>
      <c r="J45" s="251">
        <v>0</v>
      </c>
      <c r="K45" s="251">
        <v>900</v>
      </c>
      <c r="L45" s="250">
        <v>0</v>
      </c>
      <c r="M45" s="250">
        <v>0</v>
      </c>
      <c r="N45" s="250">
        <v>0</v>
      </c>
      <c r="O45" s="252">
        <v>9511.8133333333335</v>
      </c>
      <c r="P45" s="253" t="s">
        <v>26</v>
      </c>
      <c r="Q45" s="253" t="s">
        <v>27</v>
      </c>
      <c r="R45" s="253">
        <v>2018</v>
      </c>
      <c r="S45" s="306">
        <v>7608</v>
      </c>
      <c r="T45" s="254">
        <v>380.40000000000003</v>
      </c>
      <c r="U45" s="255">
        <v>17500.213333333333</v>
      </c>
    </row>
    <row r="46" spans="1:21" ht="15.75">
      <c r="A46" s="244" t="s">
        <v>159</v>
      </c>
      <c r="B46" s="245">
        <v>601410</v>
      </c>
      <c r="C46" s="245" t="s">
        <v>187</v>
      </c>
      <c r="D46" s="246" t="s">
        <v>188</v>
      </c>
      <c r="E46" s="247">
        <v>1212</v>
      </c>
      <c r="F46" s="248">
        <v>6461</v>
      </c>
      <c r="G46" s="249">
        <v>2700</v>
      </c>
      <c r="H46" s="249">
        <v>1185.8092105263156</v>
      </c>
      <c r="I46" s="250">
        <v>0</v>
      </c>
      <c r="J46" s="251">
        <v>0</v>
      </c>
      <c r="K46" s="251">
        <v>900</v>
      </c>
      <c r="L46" s="250">
        <v>0</v>
      </c>
      <c r="M46" s="250">
        <v>0</v>
      </c>
      <c r="N46" s="250">
        <v>0</v>
      </c>
      <c r="O46" s="252">
        <v>4785.8092105263158</v>
      </c>
      <c r="P46" s="253" t="s">
        <v>26</v>
      </c>
      <c r="Q46" s="253" t="s">
        <v>27</v>
      </c>
      <c r="R46" s="253">
        <v>2020</v>
      </c>
      <c r="S46" s="306">
        <v>4000</v>
      </c>
      <c r="T46" s="254">
        <v>200</v>
      </c>
      <c r="U46" s="255">
        <v>8985.8092105263167</v>
      </c>
    </row>
    <row r="47" spans="1:21" ht="15.75">
      <c r="A47" s="244" t="s">
        <v>159</v>
      </c>
      <c r="B47" s="245">
        <v>601422</v>
      </c>
      <c r="C47" s="245" t="s">
        <v>189</v>
      </c>
      <c r="D47" s="246" t="s">
        <v>190</v>
      </c>
      <c r="E47" s="258">
        <v>1031</v>
      </c>
      <c r="F47" s="257">
        <v>1917</v>
      </c>
      <c r="G47" s="249">
        <v>2400</v>
      </c>
      <c r="H47" s="249">
        <v>2.1818181818181612</v>
      </c>
      <c r="I47" s="250">
        <v>0</v>
      </c>
      <c r="J47" s="251">
        <v>0</v>
      </c>
      <c r="K47" s="251">
        <v>900</v>
      </c>
      <c r="L47" s="250">
        <v>0</v>
      </c>
      <c r="M47" s="250">
        <v>0</v>
      </c>
      <c r="N47" s="250">
        <v>0</v>
      </c>
      <c r="O47" s="252">
        <v>3302.181818181818</v>
      </c>
      <c r="P47" s="253" t="s">
        <v>26</v>
      </c>
      <c r="Q47" s="253" t="s">
        <v>40</v>
      </c>
      <c r="R47" s="253">
        <v>2012</v>
      </c>
      <c r="S47" s="306">
        <v>0</v>
      </c>
      <c r="T47" s="254">
        <v>0</v>
      </c>
      <c r="U47" s="255">
        <v>3302.181818181818</v>
      </c>
    </row>
    <row r="48" spans="1:21" ht="15.75">
      <c r="A48" s="244" t="s">
        <v>159</v>
      </c>
      <c r="B48" s="245">
        <v>601422</v>
      </c>
      <c r="C48" s="245" t="s">
        <v>189</v>
      </c>
      <c r="D48" s="246" t="s">
        <v>190</v>
      </c>
      <c r="E48" s="258">
        <v>1248</v>
      </c>
      <c r="F48" s="257">
        <v>3415</v>
      </c>
      <c r="G48" s="249">
        <v>2760</v>
      </c>
      <c r="H48" s="249">
        <v>396.27466666666663</v>
      </c>
      <c r="I48" s="250">
        <v>0</v>
      </c>
      <c r="J48" s="251">
        <v>0</v>
      </c>
      <c r="K48" s="251">
        <v>900</v>
      </c>
      <c r="L48" s="250">
        <v>0</v>
      </c>
      <c r="M48" s="250">
        <v>0</v>
      </c>
      <c r="N48" s="250">
        <v>129</v>
      </c>
      <c r="O48" s="252">
        <v>4185.2746666666662</v>
      </c>
      <c r="P48" s="253" t="s">
        <v>26</v>
      </c>
      <c r="Q48" s="253" t="s">
        <v>40</v>
      </c>
      <c r="R48" s="253">
        <v>2012</v>
      </c>
      <c r="S48" s="306">
        <v>0</v>
      </c>
      <c r="T48" s="254">
        <v>0</v>
      </c>
      <c r="U48" s="255">
        <v>4185.2746666666662</v>
      </c>
    </row>
    <row r="49" spans="1:21" ht="15.75">
      <c r="A49" s="244" t="s">
        <v>159</v>
      </c>
      <c r="B49" s="245">
        <v>601422</v>
      </c>
      <c r="C49" s="245" t="s">
        <v>189</v>
      </c>
      <c r="D49" s="246" t="s">
        <v>190</v>
      </c>
      <c r="E49" s="258">
        <v>1031</v>
      </c>
      <c r="F49" s="248">
        <v>1705</v>
      </c>
      <c r="G49" s="249">
        <v>2400</v>
      </c>
      <c r="H49" s="249">
        <v>0</v>
      </c>
      <c r="I49" s="250">
        <v>0</v>
      </c>
      <c r="J49" s="251">
        <v>0</v>
      </c>
      <c r="K49" s="251">
        <v>900</v>
      </c>
      <c r="L49" s="250">
        <v>0</v>
      </c>
      <c r="M49" s="250">
        <v>0</v>
      </c>
      <c r="N49" s="250">
        <v>0</v>
      </c>
      <c r="O49" s="252">
        <v>3300</v>
      </c>
      <c r="P49" s="253" t="s">
        <v>26</v>
      </c>
      <c r="Q49" s="292" t="s">
        <v>88</v>
      </c>
      <c r="R49" s="253">
        <v>2015</v>
      </c>
      <c r="S49" s="306">
        <v>0</v>
      </c>
      <c r="T49" s="254">
        <v>0</v>
      </c>
      <c r="U49" s="255">
        <v>3300</v>
      </c>
    </row>
    <row r="50" spans="1:21" s="41" customFormat="1" ht="15.75">
      <c r="A50" s="244" t="s">
        <v>159</v>
      </c>
      <c r="B50" s="245">
        <v>601422</v>
      </c>
      <c r="C50" s="245" t="s">
        <v>189</v>
      </c>
      <c r="D50" s="246" t="s">
        <v>190</v>
      </c>
      <c r="E50" s="258">
        <v>1031</v>
      </c>
      <c r="F50" s="248">
        <v>5693</v>
      </c>
      <c r="G50" s="249">
        <v>2400</v>
      </c>
      <c r="H50" s="249">
        <v>378.18181818181819</v>
      </c>
      <c r="I50" s="250">
        <v>0</v>
      </c>
      <c r="J50" s="251">
        <v>0</v>
      </c>
      <c r="K50" s="251">
        <v>900</v>
      </c>
      <c r="L50" s="250">
        <v>0</v>
      </c>
      <c r="M50" s="250">
        <v>0</v>
      </c>
      <c r="N50" s="250">
        <v>0</v>
      </c>
      <c r="O50" s="252">
        <v>3678.181818181818</v>
      </c>
      <c r="P50" s="253" t="s">
        <v>26</v>
      </c>
      <c r="Q50" s="253" t="s">
        <v>27</v>
      </c>
      <c r="R50" s="253">
        <v>2020</v>
      </c>
      <c r="S50" s="254">
        <v>2745</v>
      </c>
      <c r="T50" s="254">
        <v>137.25</v>
      </c>
      <c r="U50" s="255">
        <v>6560.431818181818</v>
      </c>
    </row>
    <row r="51" spans="1:21" ht="15.75">
      <c r="A51" s="244" t="s">
        <v>159</v>
      </c>
      <c r="B51" s="245">
        <v>601422</v>
      </c>
      <c r="C51" s="245" t="s">
        <v>189</v>
      </c>
      <c r="D51" s="246" t="s">
        <v>190</v>
      </c>
      <c r="E51" s="247">
        <v>1212</v>
      </c>
      <c r="F51" s="248">
        <v>11628</v>
      </c>
      <c r="G51" s="249">
        <v>2700</v>
      </c>
      <c r="H51" s="249">
        <v>2332.6578947368421</v>
      </c>
      <c r="I51" s="250">
        <v>0</v>
      </c>
      <c r="J51" s="251">
        <v>0</v>
      </c>
      <c r="K51" s="251">
        <v>900</v>
      </c>
      <c r="L51" s="250">
        <v>0</v>
      </c>
      <c r="M51" s="250">
        <v>0</v>
      </c>
      <c r="N51" s="250">
        <v>0</v>
      </c>
      <c r="O51" s="252">
        <v>5932.6578947368416</v>
      </c>
      <c r="P51" s="253" t="s">
        <v>26</v>
      </c>
      <c r="Q51" s="253" t="s">
        <v>35</v>
      </c>
      <c r="R51" s="253">
        <v>1900</v>
      </c>
      <c r="S51" s="306">
        <v>0</v>
      </c>
      <c r="T51" s="254">
        <v>0</v>
      </c>
      <c r="U51" s="255">
        <v>5932.6578947368416</v>
      </c>
    </row>
    <row r="52" spans="1:21" s="41" customFormat="1" ht="15.75">
      <c r="A52" s="244" t="s">
        <v>159</v>
      </c>
      <c r="B52" s="245">
        <v>601422</v>
      </c>
      <c r="C52" s="245" t="s">
        <v>189</v>
      </c>
      <c r="D52" s="246" t="s">
        <v>190</v>
      </c>
      <c r="E52" s="258">
        <v>9020</v>
      </c>
      <c r="F52" s="257">
        <v>0</v>
      </c>
      <c r="G52" s="249">
        <v>0</v>
      </c>
      <c r="H52" s="249">
        <v>0</v>
      </c>
      <c r="I52" s="250">
        <v>0</v>
      </c>
      <c r="J52" s="251">
        <v>0</v>
      </c>
      <c r="K52" s="251">
        <v>240</v>
      </c>
      <c r="L52" s="251">
        <v>0</v>
      </c>
      <c r="M52" s="251">
        <v>0</v>
      </c>
      <c r="N52" s="251">
        <v>0</v>
      </c>
      <c r="O52" s="252">
        <v>240</v>
      </c>
      <c r="P52" s="253" t="s">
        <v>74</v>
      </c>
      <c r="Q52" s="253" t="s">
        <v>35</v>
      </c>
      <c r="R52" s="253">
        <v>1900</v>
      </c>
      <c r="S52" s="306">
        <v>0</v>
      </c>
      <c r="T52" s="254">
        <v>0</v>
      </c>
      <c r="U52" s="255">
        <v>240</v>
      </c>
    </row>
    <row r="53" spans="1:21" ht="15.75">
      <c r="A53" s="244" t="s">
        <v>159</v>
      </c>
      <c r="B53" s="245">
        <v>601422</v>
      </c>
      <c r="C53" s="245" t="s">
        <v>189</v>
      </c>
      <c r="D53" s="246" t="s">
        <v>190</v>
      </c>
      <c r="E53" s="258">
        <v>3007</v>
      </c>
      <c r="F53" s="257">
        <v>0</v>
      </c>
      <c r="G53" s="249">
        <v>0</v>
      </c>
      <c r="H53" s="249">
        <v>0</v>
      </c>
      <c r="I53" s="250">
        <v>1125.256496</v>
      </c>
      <c r="J53" s="251">
        <v>0</v>
      </c>
      <c r="K53" s="251">
        <v>240</v>
      </c>
      <c r="L53" s="251">
        <v>0</v>
      </c>
      <c r="M53" s="251">
        <v>0</v>
      </c>
      <c r="N53" s="251">
        <v>0</v>
      </c>
      <c r="O53" s="252">
        <v>1365.256496</v>
      </c>
      <c r="P53" s="253" t="s">
        <v>74</v>
      </c>
      <c r="Q53" s="253" t="s">
        <v>35</v>
      </c>
      <c r="R53" s="253">
        <v>1900</v>
      </c>
      <c r="S53" s="306">
        <v>0</v>
      </c>
      <c r="T53" s="254">
        <v>0</v>
      </c>
      <c r="U53" s="255">
        <v>1365.256496</v>
      </c>
    </row>
    <row r="54" spans="1:21" ht="15.75">
      <c r="A54" s="244" t="s">
        <v>159</v>
      </c>
      <c r="B54" s="245">
        <v>601615</v>
      </c>
      <c r="C54" s="245" t="s">
        <v>191</v>
      </c>
      <c r="D54" s="246" t="s">
        <v>192</v>
      </c>
      <c r="E54" s="247">
        <v>1031</v>
      </c>
      <c r="F54" s="257">
        <v>20674</v>
      </c>
      <c r="G54" s="249">
        <v>2400</v>
      </c>
      <c r="H54" s="249">
        <v>5558.545454545454</v>
      </c>
      <c r="I54" s="250">
        <v>0</v>
      </c>
      <c r="J54" s="251">
        <v>0</v>
      </c>
      <c r="K54" s="251">
        <v>900</v>
      </c>
      <c r="L54" s="250">
        <v>0</v>
      </c>
      <c r="M54" s="250">
        <v>0</v>
      </c>
      <c r="N54" s="250">
        <v>0</v>
      </c>
      <c r="O54" s="252">
        <v>8858.545454545454</v>
      </c>
      <c r="P54" s="253" t="s">
        <v>26</v>
      </c>
      <c r="Q54" s="292" t="s">
        <v>27</v>
      </c>
      <c r="R54" s="253">
        <v>2021</v>
      </c>
      <c r="S54" s="306">
        <v>4115</v>
      </c>
      <c r="T54" s="254">
        <v>205.75</v>
      </c>
      <c r="U54" s="255">
        <v>13179.295454545454</v>
      </c>
    </row>
    <row r="55" spans="1:21" ht="15.75">
      <c r="A55" s="244" t="s">
        <v>159</v>
      </c>
      <c r="B55" s="245">
        <v>601647</v>
      </c>
      <c r="C55" s="245" t="s">
        <v>191</v>
      </c>
      <c r="D55" s="246" t="s">
        <v>192</v>
      </c>
      <c r="E55" s="258">
        <v>9020</v>
      </c>
      <c r="F55" s="257">
        <v>0</v>
      </c>
      <c r="G55" s="249">
        <v>0</v>
      </c>
      <c r="H55" s="249">
        <v>0</v>
      </c>
      <c r="I55" s="250">
        <v>3973.693542</v>
      </c>
      <c r="J55" s="251">
        <v>0</v>
      </c>
      <c r="K55" s="251">
        <v>900</v>
      </c>
      <c r="L55" s="250">
        <v>0</v>
      </c>
      <c r="M55" s="250">
        <v>0</v>
      </c>
      <c r="N55" s="250">
        <v>0</v>
      </c>
      <c r="O55" s="252">
        <v>4873.693542</v>
      </c>
      <c r="P55" s="253" t="s">
        <v>74</v>
      </c>
      <c r="Q55" s="253" t="s">
        <v>35</v>
      </c>
      <c r="R55" s="253">
        <v>1900</v>
      </c>
      <c r="S55" s="306">
        <v>0</v>
      </c>
      <c r="T55" s="254">
        <v>0</v>
      </c>
      <c r="U55" s="255">
        <v>4873.693542</v>
      </c>
    </row>
    <row r="56" spans="1:21" ht="15.75">
      <c r="A56" s="244" t="s">
        <v>159</v>
      </c>
      <c r="B56" s="245" t="s">
        <v>193</v>
      </c>
      <c r="C56" s="245" t="s">
        <v>194</v>
      </c>
      <c r="D56" s="246" t="s">
        <v>195</v>
      </c>
      <c r="E56" s="247">
        <v>1035</v>
      </c>
      <c r="F56" s="257">
        <v>16777</v>
      </c>
      <c r="G56" s="249">
        <v>3180</v>
      </c>
      <c r="H56" s="249">
        <v>5603.2593750000015</v>
      </c>
      <c r="I56" s="250">
        <v>0</v>
      </c>
      <c r="J56" s="251">
        <v>0</v>
      </c>
      <c r="K56" s="251">
        <v>900</v>
      </c>
      <c r="L56" s="250">
        <v>0</v>
      </c>
      <c r="M56" s="250">
        <v>0</v>
      </c>
      <c r="N56" s="250">
        <v>215</v>
      </c>
      <c r="O56" s="252">
        <v>9898.2593750000015</v>
      </c>
      <c r="P56" s="253" t="s">
        <v>26</v>
      </c>
      <c r="Q56" s="253" t="s">
        <v>184</v>
      </c>
      <c r="R56" s="253">
        <v>2008</v>
      </c>
      <c r="S56" s="306">
        <v>0</v>
      </c>
      <c r="T56" s="254">
        <v>0</v>
      </c>
      <c r="U56" s="255">
        <v>9898.2593750000015</v>
      </c>
    </row>
    <row r="57" spans="1:21" ht="15.75">
      <c r="A57" s="244" t="s">
        <v>159</v>
      </c>
      <c r="B57" s="245">
        <v>601476</v>
      </c>
      <c r="C57" s="245" t="s">
        <v>196</v>
      </c>
      <c r="D57" s="246" t="s">
        <v>197</v>
      </c>
      <c r="E57" s="247">
        <v>1202</v>
      </c>
      <c r="F57" s="257">
        <v>7995</v>
      </c>
      <c r="G57" s="249">
        <v>2700</v>
      </c>
      <c r="H57" s="249">
        <v>1306.7027027027029</v>
      </c>
      <c r="I57" s="250">
        <v>0</v>
      </c>
      <c r="J57" s="251">
        <v>0</v>
      </c>
      <c r="K57" s="251">
        <v>900</v>
      </c>
      <c r="L57" s="250">
        <v>0</v>
      </c>
      <c r="M57" s="250">
        <v>0</v>
      </c>
      <c r="N57" s="250">
        <v>0</v>
      </c>
      <c r="O57" s="252">
        <v>4906.7027027027034</v>
      </c>
      <c r="P57" s="253" t="s">
        <v>26</v>
      </c>
      <c r="Q57" s="292" t="s">
        <v>27</v>
      </c>
      <c r="R57" s="253">
        <v>2025</v>
      </c>
      <c r="S57" s="306">
        <v>2320</v>
      </c>
      <c r="T57" s="254">
        <v>116</v>
      </c>
      <c r="U57" s="255">
        <v>7342.7027027027034</v>
      </c>
    </row>
    <row r="58" spans="1:21" ht="15.75">
      <c r="A58" s="244" t="s">
        <v>159</v>
      </c>
      <c r="B58" s="245">
        <v>601476</v>
      </c>
      <c r="C58" s="245" t="s">
        <v>196</v>
      </c>
      <c r="D58" s="246" t="s">
        <v>197</v>
      </c>
      <c r="E58" s="247">
        <v>1024</v>
      </c>
      <c r="F58" s="248">
        <v>11067</v>
      </c>
      <c r="G58" s="249">
        <v>2280</v>
      </c>
      <c r="H58" s="249">
        <v>1893.3120000000006</v>
      </c>
      <c r="I58" s="250">
        <v>0</v>
      </c>
      <c r="J58" s="251">
        <v>0</v>
      </c>
      <c r="K58" s="251">
        <v>900</v>
      </c>
      <c r="L58" s="250">
        <v>0</v>
      </c>
      <c r="M58" s="250">
        <v>0</v>
      </c>
      <c r="N58" s="250">
        <v>0</v>
      </c>
      <c r="O58" s="252">
        <v>5073.3120000000008</v>
      </c>
      <c r="P58" s="253" t="s">
        <v>26</v>
      </c>
      <c r="Q58" s="292" t="s">
        <v>27</v>
      </c>
      <c r="R58" s="253">
        <v>2020</v>
      </c>
      <c r="S58" s="256">
        <v>3700</v>
      </c>
      <c r="T58" s="254">
        <v>185</v>
      </c>
      <c r="U58" s="255">
        <v>8958.3120000000017</v>
      </c>
    </row>
    <row r="59" spans="1:21" s="76" customFormat="1" ht="15.75">
      <c r="A59" s="244" t="s">
        <v>159</v>
      </c>
      <c r="B59" s="245">
        <v>601476</v>
      </c>
      <c r="C59" s="245" t="s">
        <v>196</v>
      </c>
      <c r="D59" s="246" t="s">
        <v>197</v>
      </c>
      <c r="E59" s="247">
        <v>1024</v>
      </c>
      <c r="F59" s="248">
        <v>10580</v>
      </c>
      <c r="G59" s="249">
        <v>2280</v>
      </c>
      <c r="H59" s="249">
        <v>2036.952</v>
      </c>
      <c r="I59" s="250">
        <v>0</v>
      </c>
      <c r="J59" s="251">
        <v>0</v>
      </c>
      <c r="K59" s="251">
        <v>900</v>
      </c>
      <c r="L59" s="250">
        <v>0</v>
      </c>
      <c r="M59" s="250">
        <v>0</v>
      </c>
      <c r="N59" s="250">
        <v>0</v>
      </c>
      <c r="O59" s="252">
        <v>5216.9520000000002</v>
      </c>
      <c r="P59" s="253" t="s">
        <v>26</v>
      </c>
      <c r="Q59" s="292" t="s">
        <v>27</v>
      </c>
      <c r="R59" s="253">
        <v>2020</v>
      </c>
      <c r="S59" s="256">
        <v>3700</v>
      </c>
      <c r="T59" s="254">
        <v>185</v>
      </c>
      <c r="U59" s="255">
        <v>9101.9520000000011</v>
      </c>
    </row>
    <row r="60" spans="1:21" ht="15.75">
      <c r="A60" s="244" t="s">
        <v>159</v>
      </c>
      <c r="B60" s="245">
        <v>601476</v>
      </c>
      <c r="C60" s="245" t="s">
        <v>196</v>
      </c>
      <c r="D60" s="246" t="s">
        <v>197</v>
      </c>
      <c r="E60" s="247">
        <v>1024</v>
      </c>
      <c r="F60" s="248">
        <v>8682</v>
      </c>
      <c r="G60" s="249">
        <v>2280</v>
      </c>
      <c r="H60" s="249">
        <v>1413.1440000000002</v>
      </c>
      <c r="I60" s="250">
        <v>0</v>
      </c>
      <c r="J60" s="251">
        <v>0</v>
      </c>
      <c r="K60" s="251">
        <v>900</v>
      </c>
      <c r="L60" s="250">
        <v>0</v>
      </c>
      <c r="M60" s="250">
        <v>0</v>
      </c>
      <c r="N60" s="250">
        <v>0</v>
      </c>
      <c r="O60" s="252">
        <v>4593.1440000000002</v>
      </c>
      <c r="P60" s="253" t="s">
        <v>26</v>
      </c>
      <c r="Q60" s="292" t="s">
        <v>27</v>
      </c>
      <c r="R60" s="253">
        <v>2020</v>
      </c>
      <c r="S60" s="256">
        <v>3700</v>
      </c>
      <c r="T60" s="254">
        <v>185</v>
      </c>
      <c r="U60" s="255">
        <v>8478.1440000000002</v>
      </c>
    </row>
    <row r="61" spans="1:21" ht="15.75">
      <c r="A61" s="244" t="s">
        <v>159</v>
      </c>
      <c r="B61" s="245">
        <v>601476</v>
      </c>
      <c r="C61" s="245" t="s">
        <v>196</v>
      </c>
      <c r="D61" s="246" t="s">
        <v>197</v>
      </c>
      <c r="E61" s="247">
        <v>1024</v>
      </c>
      <c r="F61" s="248">
        <v>6692</v>
      </c>
      <c r="G61" s="249">
        <v>2280</v>
      </c>
      <c r="H61" s="249">
        <v>634.4100000000002</v>
      </c>
      <c r="I61" s="250">
        <v>0</v>
      </c>
      <c r="J61" s="251">
        <v>0</v>
      </c>
      <c r="K61" s="251">
        <v>900</v>
      </c>
      <c r="L61" s="250">
        <v>0</v>
      </c>
      <c r="M61" s="250">
        <v>0</v>
      </c>
      <c r="N61" s="250">
        <v>0</v>
      </c>
      <c r="O61" s="252">
        <v>3814.4100000000003</v>
      </c>
      <c r="P61" s="253" t="s">
        <v>26</v>
      </c>
      <c r="Q61" s="292" t="s">
        <v>27</v>
      </c>
      <c r="R61" s="253">
        <v>2020</v>
      </c>
      <c r="S61" s="256">
        <v>3700</v>
      </c>
      <c r="T61" s="254">
        <v>185</v>
      </c>
      <c r="U61" s="255">
        <v>7699.41</v>
      </c>
    </row>
    <row r="62" spans="1:21" ht="15.75">
      <c r="A62" s="244" t="s">
        <v>159</v>
      </c>
      <c r="B62" s="245">
        <v>601476</v>
      </c>
      <c r="C62" s="245" t="s">
        <v>196</v>
      </c>
      <c r="D62" s="246" t="s">
        <v>197</v>
      </c>
      <c r="E62" s="247">
        <v>1024</v>
      </c>
      <c r="F62" s="248">
        <v>7242</v>
      </c>
      <c r="G62" s="249">
        <v>2280</v>
      </c>
      <c r="H62" s="249">
        <v>818.74800000000016</v>
      </c>
      <c r="I62" s="250">
        <v>0</v>
      </c>
      <c r="J62" s="251">
        <v>0</v>
      </c>
      <c r="K62" s="251">
        <v>900</v>
      </c>
      <c r="L62" s="250">
        <v>0</v>
      </c>
      <c r="M62" s="250">
        <v>0</v>
      </c>
      <c r="N62" s="250">
        <v>0</v>
      </c>
      <c r="O62" s="252">
        <v>3998.748</v>
      </c>
      <c r="P62" s="253" t="s">
        <v>26</v>
      </c>
      <c r="Q62" s="253" t="s">
        <v>27</v>
      </c>
      <c r="R62" s="253">
        <v>2016</v>
      </c>
      <c r="S62" s="256">
        <v>3083</v>
      </c>
      <c r="T62" s="254">
        <v>154.15</v>
      </c>
      <c r="U62" s="255">
        <v>7235.8979999999992</v>
      </c>
    </row>
    <row r="63" spans="1:21" ht="15.75">
      <c r="A63" s="244" t="s">
        <v>159</v>
      </c>
      <c r="B63" s="245">
        <v>601476</v>
      </c>
      <c r="C63" s="245" t="s">
        <v>196</v>
      </c>
      <c r="D63" s="246" t="s">
        <v>197</v>
      </c>
      <c r="E63" s="247">
        <v>1024</v>
      </c>
      <c r="F63" s="257">
        <v>7450</v>
      </c>
      <c r="G63" s="249">
        <v>2280</v>
      </c>
      <c r="H63" s="249">
        <v>862.8660000000001</v>
      </c>
      <c r="I63" s="250">
        <v>0</v>
      </c>
      <c r="J63" s="251">
        <v>0</v>
      </c>
      <c r="K63" s="251">
        <v>900</v>
      </c>
      <c r="L63" s="250">
        <v>0</v>
      </c>
      <c r="M63" s="250">
        <v>0</v>
      </c>
      <c r="N63" s="250">
        <v>0</v>
      </c>
      <c r="O63" s="252">
        <v>4042.866</v>
      </c>
      <c r="P63" s="253" t="s">
        <v>26</v>
      </c>
      <c r="Q63" s="253" t="s">
        <v>27</v>
      </c>
      <c r="R63" s="253">
        <v>2020</v>
      </c>
      <c r="S63" s="254">
        <v>2056</v>
      </c>
      <c r="T63" s="254">
        <v>102.80000000000001</v>
      </c>
      <c r="U63" s="255">
        <v>6201.6660000000002</v>
      </c>
    </row>
    <row r="64" spans="1:21" ht="15.75">
      <c r="A64" s="244" t="s">
        <v>159</v>
      </c>
      <c r="B64" s="245">
        <v>601428</v>
      </c>
      <c r="C64" s="245" t="s">
        <v>198</v>
      </c>
      <c r="D64" s="246" t="s">
        <v>199</v>
      </c>
      <c r="E64" s="258" t="s">
        <v>75</v>
      </c>
      <c r="F64" s="257">
        <v>0</v>
      </c>
      <c r="G64" s="249">
        <v>0</v>
      </c>
      <c r="H64" s="249">
        <v>0</v>
      </c>
      <c r="I64" s="250">
        <v>0</v>
      </c>
      <c r="J64" s="251">
        <v>0</v>
      </c>
      <c r="K64" s="251">
        <v>240</v>
      </c>
      <c r="L64" s="251">
        <v>0</v>
      </c>
      <c r="M64" s="251">
        <v>0</v>
      </c>
      <c r="N64" s="251">
        <v>0</v>
      </c>
      <c r="O64" s="252">
        <v>240</v>
      </c>
      <c r="P64" s="253" t="s">
        <v>74</v>
      </c>
      <c r="Q64" s="253" t="s">
        <v>35</v>
      </c>
      <c r="R64" s="253">
        <v>1900</v>
      </c>
      <c r="S64" s="306">
        <v>0</v>
      </c>
      <c r="T64" s="254">
        <v>0</v>
      </c>
      <c r="U64" s="255">
        <v>240</v>
      </c>
    </row>
    <row r="65" spans="1:21" ht="15.75">
      <c r="A65" s="244" t="s">
        <v>159</v>
      </c>
      <c r="B65" s="245">
        <v>601428</v>
      </c>
      <c r="C65" s="245" t="s">
        <v>198</v>
      </c>
      <c r="D65" s="246" t="s">
        <v>199</v>
      </c>
      <c r="E65" s="258">
        <v>3007</v>
      </c>
      <c r="F65" s="257">
        <v>0</v>
      </c>
      <c r="G65" s="249">
        <v>0</v>
      </c>
      <c r="H65" s="249">
        <v>0</v>
      </c>
      <c r="I65" s="250">
        <v>0</v>
      </c>
      <c r="J65" s="251">
        <v>0</v>
      </c>
      <c r="K65" s="251">
        <v>240</v>
      </c>
      <c r="L65" s="251">
        <v>0</v>
      </c>
      <c r="M65" s="251">
        <v>0</v>
      </c>
      <c r="N65" s="251">
        <v>0</v>
      </c>
      <c r="O65" s="252">
        <v>240</v>
      </c>
      <c r="P65" s="253" t="s">
        <v>74</v>
      </c>
      <c r="Q65" s="253" t="s">
        <v>35</v>
      </c>
      <c r="R65" s="253">
        <v>1900</v>
      </c>
      <c r="S65" s="306">
        <v>0</v>
      </c>
      <c r="T65" s="254">
        <v>0</v>
      </c>
      <c r="U65" s="255">
        <v>240</v>
      </c>
    </row>
    <row r="66" spans="1:21" ht="15.75">
      <c r="A66" s="244" t="s">
        <v>159</v>
      </c>
      <c r="B66" s="245">
        <v>601428</v>
      </c>
      <c r="C66" s="245" t="s">
        <v>198</v>
      </c>
      <c r="D66" s="246" t="s">
        <v>199</v>
      </c>
      <c r="E66" s="258">
        <v>1500</v>
      </c>
      <c r="F66" s="257">
        <v>0</v>
      </c>
      <c r="G66" s="249">
        <v>0</v>
      </c>
      <c r="H66" s="249">
        <v>0</v>
      </c>
      <c r="I66" s="250">
        <v>0</v>
      </c>
      <c r="J66" s="251">
        <v>0</v>
      </c>
      <c r="K66" s="251">
        <v>240</v>
      </c>
      <c r="L66" s="251">
        <v>0</v>
      </c>
      <c r="M66" s="251">
        <v>0</v>
      </c>
      <c r="N66" s="251">
        <v>0</v>
      </c>
      <c r="O66" s="252">
        <v>240</v>
      </c>
      <c r="P66" s="253" t="s">
        <v>74</v>
      </c>
      <c r="Q66" s="253" t="s">
        <v>35</v>
      </c>
      <c r="R66" s="253">
        <v>1900</v>
      </c>
      <c r="S66" s="306">
        <v>0</v>
      </c>
      <c r="T66" s="254">
        <v>0</v>
      </c>
      <c r="U66" s="255">
        <v>240</v>
      </c>
    </row>
    <row r="67" spans="1:21" ht="15.75">
      <c r="A67" s="244" t="s">
        <v>159</v>
      </c>
      <c r="B67" s="245">
        <v>601428</v>
      </c>
      <c r="C67" s="245" t="s">
        <v>198</v>
      </c>
      <c r="D67" s="246" t="s">
        <v>199</v>
      </c>
      <c r="E67" s="258">
        <v>1257</v>
      </c>
      <c r="F67" s="257">
        <v>0</v>
      </c>
      <c r="G67" s="249">
        <v>0</v>
      </c>
      <c r="H67" s="249">
        <v>0</v>
      </c>
      <c r="I67" s="250">
        <v>2875.9370640000002</v>
      </c>
      <c r="J67" s="251">
        <v>6786.21</v>
      </c>
      <c r="K67" s="251">
        <v>900</v>
      </c>
      <c r="L67" s="251">
        <v>146.44999999999999</v>
      </c>
      <c r="M67" s="251">
        <v>32000</v>
      </c>
      <c r="N67" s="251">
        <v>0</v>
      </c>
      <c r="O67" s="252">
        <v>42708.597064000001</v>
      </c>
      <c r="P67" s="253" t="s">
        <v>74</v>
      </c>
      <c r="Q67" s="292" t="s">
        <v>27</v>
      </c>
      <c r="R67" s="253">
        <v>2022</v>
      </c>
      <c r="S67" s="306">
        <v>5940</v>
      </c>
      <c r="T67" s="254">
        <v>297</v>
      </c>
      <c r="U67" s="255">
        <v>48945.597064000001</v>
      </c>
    </row>
    <row r="68" spans="1:21" s="41" customFormat="1" ht="15.75">
      <c r="A68" s="244" t="s">
        <v>159</v>
      </c>
      <c r="B68" s="245">
        <v>601428</v>
      </c>
      <c r="C68" s="245" t="s">
        <v>198</v>
      </c>
      <c r="D68" s="246" t="s">
        <v>199</v>
      </c>
      <c r="E68" s="258">
        <v>1257</v>
      </c>
      <c r="F68" s="257">
        <v>0</v>
      </c>
      <c r="G68" s="249">
        <v>0</v>
      </c>
      <c r="H68" s="249">
        <v>0</v>
      </c>
      <c r="I68" s="250">
        <v>17629.594710000001</v>
      </c>
      <c r="J68" s="251">
        <v>3093.42</v>
      </c>
      <c r="K68" s="251">
        <v>900</v>
      </c>
      <c r="L68" s="251">
        <v>0</v>
      </c>
      <c r="M68" s="251">
        <v>32000</v>
      </c>
      <c r="N68" s="251">
        <v>0</v>
      </c>
      <c r="O68" s="252">
        <v>53623.014710000003</v>
      </c>
      <c r="P68" s="253" t="s">
        <v>74</v>
      </c>
      <c r="Q68" s="292" t="s">
        <v>27</v>
      </c>
      <c r="R68" s="253">
        <v>2022</v>
      </c>
      <c r="S68" s="306">
        <v>5940</v>
      </c>
      <c r="T68" s="254">
        <v>297</v>
      </c>
      <c r="U68" s="255">
        <v>59860.014710000003</v>
      </c>
    </row>
    <row r="69" spans="1:21" ht="15.75">
      <c r="A69" s="244" t="s">
        <v>159</v>
      </c>
      <c r="B69" s="245">
        <v>601428</v>
      </c>
      <c r="C69" s="245" t="s">
        <v>198</v>
      </c>
      <c r="D69" s="246" t="s">
        <v>199</v>
      </c>
      <c r="E69" s="258">
        <v>1210</v>
      </c>
      <c r="F69" s="257">
        <v>2583</v>
      </c>
      <c r="G69" s="249">
        <v>3240</v>
      </c>
      <c r="H69" s="249">
        <v>367.30188679245282</v>
      </c>
      <c r="I69" s="250">
        <v>0</v>
      </c>
      <c r="J69" s="251">
        <v>0</v>
      </c>
      <c r="K69" s="251">
        <v>900</v>
      </c>
      <c r="L69" s="250">
        <v>0</v>
      </c>
      <c r="M69" s="250">
        <v>0</v>
      </c>
      <c r="N69" s="250">
        <v>0</v>
      </c>
      <c r="O69" s="252">
        <v>4507.3018867924529</v>
      </c>
      <c r="P69" s="253" t="s">
        <v>26</v>
      </c>
      <c r="Q69" s="253" t="s">
        <v>88</v>
      </c>
      <c r="R69" s="253">
        <v>2013</v>
      </c>
      <c r="S69" s="306">
        <v>0</v>
      </c>
      <c r="T69" s="254">
        <v>0</v>
      </c>
      <c r="U69" s="255">
        <v>4507.3018867924529</v>
      </c>
    </row>
    <row r="70" spans="1:21" ht="15.75">
      <c r="A70" s="244" t="s">
        <v>159</v>
      </c>
      <c r="B70" s="245">
        <v>601428</v>
      </c>
      <c r="C70" s="245" t="s">
        <v>198</v>
      </c>
      <c r="D70" s="246" t="s">
        <v>199</v>
      </c>
      <c r="E70" s="247">
        <v>1212</v>
      </c>
      <c r="F70" s="257">
        <v>7205</v>
      </c>
      <c r="G70" s="249">
        <v>2700</v>
      </c>
      <c r="H70" s="249">
        <v>1500.8092105263158</v>
      </c>
      <c r="I70" s="250">
        <v>0</v>
      </c>
      <c r="J70" s="251">
        <v>0</v>
      </c>
      <c r="K70" s="251">
        <v>900</v>
      </c>
      <c r="L70" s="251">
        <v>0</v>
      </c>
      <c r="M70" s="251">
        <v>0</v>
      </c>
      <c r="N70" s="251">
        <v>0</v>
      </c>
      <c r="O70" s="252">
        <v>5100.8092105263158</v>
      </c>
      <c r="P70" s="253" t="s">
        <v>26</v>
      </c>
      <c r="Q70" s="253" t="s">
        <v>35</v>
      </c>
      <c r="R70" s="253">
        <v>1900</v>
      </c>
      <c r="S70" s="306">
        <v>0</v>
      </c>
      <c r="T70" s="254">
        <v>0</v>
      </c>
      <c r="U70" s="255">
        <v>5100.8092105263158</v>
      </c>
    </row>
    <row r="71" spans="1:21" ht="15.75">
      <c r="A71" s="244" t="s">
        <v>159</v>
      </c>
      <c r="B71" s="245">
        <v>601428</v>
      </c>
      <c r="C71" s="245" t="s">
        <v>198</v>
      </c>
      <c r="D71" s="246" t="s">
        <v>199</v>
      </c>
      <c r="E71" s="258">
        <v>1257</v>
      </c>
      <c r="F71" s="248">
        <v>0</v>
      </c>
      <c r="G71" s="249">
        <v>0</v>
      </c>
      <c r="H71" s="249">
        <v>0</v>
      </c>
      <c r="I71" s="250">
        <v>4832.3040219999993</v>
      </c>
      <c r="J71" s="251">
        <v>5939.43</v>
      </c>
      <c r="K71" s="251">
        <v>900</v>
      </c>
      <c r="L71" s="251">
        <v>0</v>
      </c>
      <c r="M71" s="251">
        <v>0</v>
      </c>
      <c r="N71" s="251">
        <v>0</v>
      </c>
      <c r="O71" s="252">
        <v>11671.734022000001</v>
      </c>
      <c r="P71" s="253" t="s">
        <v>74</v>
      </c>
      <c r="Q71" s="253" t="s">
        <v>27</v>
      </c>
      <c r="R71" s="253">
        <v>2016</v>
      </c>
      <c r="S71" s="306">
        <v>5940</v>
      </c>
      <c r="T71" s="254">
        <v>297</v>
      </c>
      <c r="U71" s="255">
        <v>17908.734022000001</v>
      </c>
    </row>
    <row r="72" spans="1:21" ht="15.75">
      <c r="A72" s="244" t="s">
        <v>159</v>
      </c>
      <c r="B72" s="245">
        <v>601428</v>
      </c>
      <c r="C72" s="245" t="s">
        <v>198</v>
      </c>
      <c r="D72" s="246" t="s">
        <v>199</v>
      </c>
      <c r="E72" s="258">
        <v>1257</v>
      </c>
      <c r="F72" s="257">
        <v>0</v>
      </c>
      <c r="G72" s="249">
        <v>0</v>
      </c>
      <c r="H72" s="249">
        <v>0</v>
      </c>
      <c r="I72" s="250">
        <v>1081.5206219999998</v>
      </c>
      <c r="J72" s="251">
        <v>6168.920000000001</v>
      </c>
      <c r="K72" s="251">
        <v>900</v>
      </c>
      <c r="L72" s="251">
        <v>0</v>
      </c>
      <c r="M72" s="251">
        <v>0</v>
      </c>
      <c r="N72" s="251">
        <v>0</v>
      </c>
      <c r="O72" s="252">
        <v>8150.440622000001</v>
      </c>
      <c r="P72" s="253" t="s">
        <v>74</v>
      </c>
      <c r="Q72" s="253" t="s">
        <v>40</v>
      </c>
      <c r="R72" s="253">
        <v>2011</v>
      </c>
      <c r="S72" s="306">
        <v>0</v>
      </c>
      <c r="T72" s="254">
        <v>0</v>
      </c>
      <c r="U72" s="255">
        <v>8150.440622000001</v>
      </c>
    </row>
    <row r="73" spans="1:21" s="41" customFormat="1" ht="15.75">
      <c r="A73" s="244" t="s">
        <v>159</v>
      </c>
      <c r="B73" s="245">
        <v>601428</v>
      </c>
      <c r="C73" s="245" t="s">
        <v>198</v>
      </c>
      <c r="D73" s="246" t="s">
        <v>199</v>
      </c>
      <c r="E73" s="258">
        <v>1257</v>
      </c>
      <c r="F73" s="257">
        <v>0</v>
      </c>
      <c r="G73" s="249">
        <v>0</v>
      </c>
      <c r="H73" s="249">
        <v>0</v>
      </c>
      <c r="I73" s="250">
        <v>4330.2166180000004</v>
      </c>
      <c r="J73" s="251">
        <v>2036.6499999999999</v>
      </c>
      <c r="K73" s="251">
        <v>900</v>
      </c>
      <c r="L73" s="251">
        <v>0</v>
      </c>
      <c r="M73" s="251">
        <v>0</v>
      </c>
      <c r="N73" s="251">
        <v>0</v>
      </c>
      <c r="O73" s="252">
        <v>7266.866618</v>
      </c>
      <c r="P73" s="253" t="s">
        <v>74</v>
      </c>
      <c r="Q73" s="253" t="s">
        <v>88</v>
      </c>
      <c r="R73" s="253">
        <v>2011</v>
      </c>
      <c r="S73" s="306">
        <v>0</v>
      </c>
      <c r="T73" s="254">
        <v>0</v>
      </c>
      <c r="U73" s="255">
        <v>7266.866618</v>
      </c>
    </row>
    <row r="74" spans="1:21" ht="15.75">
      <c r="A74" s="244" t="s">
        <v>159</v>
      </c>
      <c r="B74" s="245">
        <v>601428</v>
      </c>
      <c r="C74" s="245" t="s">
        <v>198</v>
      </c>
      <c r="D74" s="246" t="s">
        <v>199</v>
      </c>
      <c r="E74" s="258">
        <v>3007</v>
      </c>
      <c r="F74" s="257">
        <v>0</v>
      </c>
      <c r="G74" s="249">
        <v>0</v>
      </c>
      <c r="H74" s="249">
        <v>0</v>
      </c>
      <c r="I74" s="250">
        <v>853.55288199999995</v>
      </c>
      <c r="J74" s="251">
        <v>0</v>
      </c>
      <c r="K74" s="251">
        <v>240</v>
      </c>
      <c r="L74" s="251">
        <v>0</v>
      </c>
      <c r="M74" s="251">
        <v>0</v>
      </c>
      <c r="N74" s="251">
        <v>0</v>
      </c>
      <c r="O74" s="252">
        <v>1093.552882</v>
      </c>
      <c r="P74" s="253" t="s">
        <v>74</v>
      </c>
      <c r="Q74" s="253" t="s">
        <v>35</v>
      </c>
      <c r="R74" s="253">
        <v>1900</v>
      </c>
      <c r="S74" s="306">
        <v>0</v>
      </c>
      <c r="T74" s="254">
        <v>0</v>
      </c>
      <c r="U74" s="255">
        <v>1093.552882</v>
      </c>
    </row>
    <row r="75" spans="1:21" ht="15.75">
      <c r="A75" s="244" t="s">
        <v>159</v>
      </c>
      <c r="B75" s="245">
        <v>601428</v>
      </c>
      <c r="C75" s="245" t="s">
        <v>198</v>
      </c>
      <c r="D75" s="246" t="s">
        <v>199</v>
      </c>
      <c r="E75" s="258">
        <v>1257</v>
      </c>
      <c r="F75" s="257">
        <v>0</v>
      </c>
      <c r="G75" s="249">
        <v>0</v>
      </c>
      <c r="H75" s="249">
        <v>0</v>
      </c>
      <c r="I75" s="250">
        <v>5040.5675319999991</v>
      </c>
      <c r="J75" s="251">
        <v>5621.74</v>
      </c>
      <c r="K75" s="251">
        <v>900</v>
      </c>
      <c r="L75" s="251">
        <v>0</v>
      </c>
      <c r="M75" s="251">
        <v>0</v>
      </c>
      <c r="N75" s="251">
        <v>0</v>
      </c>
      <c r="O75" s="252">
        <v>11562.307531999999</v>
      </c>
      <c r="P75" s="253" t="s">
        <v>74</v>
      </c>
      <c r="Q75" s="253" t="s">
        <v>27</v>
      </c>
      <c r="R75" s="253">
        <v>2019</v>
      </c>
      <c r="S75" s="306">
        <v>5940</v>
      </c>
      <c r="T75" s="254">
        <v>297</v>
      </c>
      <c r="U75" s="255">
        <v>17799.307531999999</v>
      </c>
    </row>
    <row r="76" spans="1:21" ht="15.75">
      <c r="A76" s="244" t="s">
        <v>159</v>
      </c>
      <c r="B76" s="245">
        <v>601428</v>
      </c>
      <c r="C76" s="245" t="s">
        <v>198</v>
      </c>
      <c r="D76" s="246" t="s">
        <v>199</v>
      </c>
      <c r="E76" s="258">
        <v>1257</v>
      </c>
      <c r="F76" s="248">
        <v>0</v>
      </c>
      <c r="G76" s="249">
        <v>0</v>
      </c>
      <c r="H76" s="249">
        <v>0</v>
      </c>
      <c r="I76" s="250">
        <v>2899.861328</v>
      </c>
      <c r="J76" s="251">
        <v>5039</v>
      </c>
      <c r="K76" s="251">
        <v>900</v>
      </c>
      <c r="L76" s="251">
        <v>0</v>
      </c>
      <c r="M76" s="251">
        <v>0</v>
      </c>
      <c r="N76" s="251">
        <v>0</v>
      </c>
      <c r="O76" s="252">
        <v>8838.861327999999</v>
      </c>
      <c r="P76" s="253" t="s">
        <v>74</v>
      </c>
      <c r="Q76" s="253" t="s">
        <v>27</v>
      </c>
      <c r="R76" s="253">
        <v>2019</v>
      </c>
      <c r="S76" s="306">
        <v>5940</v>
      </c>
      <c r="T76" s="254">
        <v>297</v>
      </c>
      <c r="U76" s="255">
        <v>15075.861327999999</v>
      </c>
    </row>
    <row r="77" spans="1:21" ht="15.75">
      <c r="A77" s="244" t="s">
        <v>159</v>
      </c>
      <c r="B77" s="245">
        <v>601428</v>
      </c>
      <c r="C77" s="245" t="s">
        <v>198</v>
      </c>
      <c r="D77" s="246" t="s">
        <v>199</v>
      </c>
      <c r="E77" s="258">
        <v>1257</v>
      </c>
      <c r="F77" s="248">
        <v>0</v>
      </c>
      <c r="G77" s="249">
        <v>0</v>
      </c>
      <c r="H77" s="249">
        <v>0</v>
      </c>
      <c r="I77" s="250">
        <v>853.81059400000004</v>
      </c>
      <c r="J77" s="251">
        <v>1921.63</v>
      </c>
      <c r="K77" s="251">
        <v>900</v>
      </c>
      <c r="L77" s="251">
        <v>0</v>
      </c>
      <c r="M77" s="251">
        <v>0</v>
      </c>
      <c r="N77" s="251">
        <v>0</v>
      </c>
      <c r="O77" s="252">
        <v>3675.4405940000001</v>
      </c>
      <c r="P77" s="253" t="s">
        <v>74</v>
      </c>
      <c r="Q77" s="253" t="s">
        <v>35</v>
      </c>
      <c r="R77" s="253">
        <v>1900</v>
      </c>
      <c r="S77" s="306">
        <v>0</v>
      </c>
      <c r="T77" s="254">
        <v>0</v>
      </c>
      <c r="U77" s="255">
        <v>3675.4405940000001</v>
      </c>
    </row>
    <row r="78" spans="1:21" ht="15.75">
      <c r="A78" s="244" t="s">
        <v>159</v>
      </c>
      <c r="B78" s="245">
        <v>601428</v>
      </c>
      <c r="C78" s="245" t="s">
        <v>198</v>
      </c>
      <c r="D78" s="246" t="s">
        <v>199</v>
      </c>
      <c r="E78" s="247">
        <v>1210</v>
      </c>
      <c r="F78" s="248">
        <v>12121</v>
      </c>
      <c r="G78" s="249">
        <v>3240</v>
      </c>
      <c r="H78" s="249">
        <v>3627.6792452830186</v>
      </c>
      <c r="I78" s="250">
        <v>0</v>
      </c>
      <c r="J78" s="251">
        <v>0</v>
      </c>
      <c r="K78" s="251">
        <v>900</v>
      </c>
      <c r="L78" s="251">
        <v>0</v>
      </c>
      <c r="M78" s="251">
        <v>0</v>
      </c>
      <c r="N78" s="251">
        <v>0</v>
      </c>
      <c r="O78" s="252">
        <v>7767.6792452830186</v>
      </c>
      <c r="P78" s="253" t="s">
        <v>26</v>
      </c>
      <c r="Q78" s="253" t="s">
        <v>35</v>
      </c>
      <c r="R78" s="253">
        <v>1900</v>
      </c>
      <c r="S78" s="306">
        <v>0</v>
      </c>
      <c r="T78" s="254">
        <v>0</v>
      </c>
      <c r="U78" s="255">
        <v>7767.6792452830186</v>
      </c>
    </row>
    <row r="79" spans="1:21" ht="15.75">
      <c r="A79" s="244" t="s">
        <v>159</v>
      </c>
      <c r="B79" s="245">
        <v>601428</v>
      </c>
      <c r="C79" s="245" t="s">
        <v>198</v>
      </c>
      <c r="D79" s="246" t="s">
        <v>199</v>
      </c>
      <c r="E79" s="258">
        <v>3007</v>
      </c>
      <c r="F79" s="257">
        <v>0</v>
      </c>
      <c r="G79" s="249">
        <v>0</v>
      </c>
      <c r="H79" s="249">
        <v>0</v>
      </c>
      <c r="I79" s="250">
        <v>277.04039999999998</v>
      </c>
      <c r="J79" s="251">
        <v>0</v>
      </c>
      <c r="K79" s="251">
        <v>240</v>
      </c>
      <c r="L79" s="251">
        <v>0</v>
      </c>
      <c r="M79" s="251">
        <v>0</v>
      </c>
      <c r="N79" s="251">
        <v>0</v>
      </c>
      <c r="O79" s="252">
        <v>517.04039999999998</v>
      </c>
      <c r="P79" s="253" t="s">
        <v>74</v>
      </c>
      <c r="Q79" s="253" t="s">
        <v>35</v>
      </c>
      <c r="R79" s="253">
        <v>1900</v>
      </c>
      <c r="S79" s="306">
        <v>0</v>
      </c>
      <c r="T79" s="254">
        <v>0</v>
      </c>
      <c r="U79" s="255">
        <v>517.04039999999998</v>
      </c>
    </row>
    <row r="80" spans="1:21" ht="15.75">
      <c r="A80" s="244" t="s">
        <v>159</v>
      </c>
      <c r="B80" s="245">
        <v>601428</v>
      </c>
      <c r="C80" s="245" t="s">
        <v>198</v>
      </c>
      <c r="D80" s="246" t="s">
        <v>199</v>
      </c>
      <c r="E80" s="258">
        <v>3007</v>
      </c>
      <c r="F80" s="257">
        <v>0</v>
      </c>
      <c r="G80" s="249">
        <v>0</v>
      </c>
      <c r="H80" s="249">
        <v>0</v>
      </c>
      <c r="I80" s="250">
        <v>398.08987399999995</v>
      </c>
      <c r="J80" s="251">
        <v>0</v>
      </c>
      <c r="K80" s="251">
        <v>240</v>
      </c>
      <c r="L80" s="251">
        <v>0</v>
      </c>
      <c r="M80" s="251">
        <v>0</v>
      </c>
      <c r="N80" s="251">
        <v>0</v>
      </c>
      <c r="O80" s="252">
        <v>638.08987400000001</v>
      </c>
      <c r="P80" s="253" t="s">
        <v>74</v>
      </c>
      <c r="Q80" s="253" t="s">
        <v>35</v>
      </c>
      <c r="R80" s="253">
        <v>1900</v>
      </c>
      <c r="S80" s="306">
        <v>0</v>
      </c>
      <c r="T80" s="254">
        <v>0</v>
      </c>
      <c r="U80" s="255">
        <v>638.08987400000001</v>
      </c>
    </row>
    <row r="81" spans="1:21" ht="15.75">
      <c r="A81" s="244" t="s">
        <v>159</v>
      </c>
      <c r="B81" s="245">
        <v>601428</v>
      </c>
      <c r="C81" s="245" t="s">
        <v>198</v>
      </c>
      <c r="D81" s="246" t="s">
        <v>199</v>
      </c>
      <c r="E81" s="258">
        <v>3007</v>
      </c>
      <c r="F81" s="257">
        <v>0</v>
      </c>
      <c r="G81" s="249">
        <v>0</v>
      </c>
      <c r="H81" s="249">
        <v>0</v>
      </c>
      <c r="I81" s="250">
        <v>253.22351599999999</v>
      </c>
      <c r="J81" s="251">
        <v>0</v>
      </c>
      <c r="K81" s="251">
        <v>240</v>
      </c>
      <c r="L81" s="251">
        <v>0</v>
      </c>
      <c r="M81" s="251">
        <v>0</v>
      </c>
      <c r="N81" s="251">
        <v>0</v>
      </c>
      <c r="O81" s="252">
        <v>493.22351600000002</v>
      </c>
      <c r="P81" s="253" t="s">
        <v>74</v>
      </c>
      <c r="Q81" s="253" t="s">
        <v>35</v>
      </c>
      <c r="R81" s="253">
        <v>1900</v>
      </c>
      <c r="S81" s="306">
        <v>0</v>
      </c>
      <c r="T81" s="254">
        <v>0</v>
      </c>
      <c r="U81" s="255">
        <v>493.22351600000002</v>
      </c>
    </row>
    <row r="82" spans="1:21" ht="15.75">
      <c r="A82" s="244" t="s">
        <v>159</v>
      </c>
      <c r="B82" s="245">
        <v>601428</v>
      </c>
      <c r="C82" s="245" t="s">
        <v>198</v>
      </c>
      <c r="D82" s="246" t="s">
        <v>199</v>
      </c>
      <c r="E82" s="258">
        <v>1335</v>
      </c>
      <c r="F82" s="305">
        <v>0</v>
      </c>
      <c r="G82" s="249">
        <v>0</v>
      </c>
      <c r="H82" s="249">
        <v>0</v>
      </c>
      <c r="I82" s="250">
        <v>3870.2866020000001</v>
      </c>
      <c r="J82" s="251">
        <v>3011.29</v>
      </c>
      <c r="K82" s="251">
        <v>900</v>
      </c>
      <c r="L82" s="251">
        <v>0</v>
      </c>
      <c r="M82" s="251">
        <v>0</v>
      </c>
      <c r="N82" s="251">
        <v>0</v>
      </c>
      <c r="O82" s="252">
        <v>7781.5766020000001</v>
      </c>
      <c r="P82" s="253" t="s">
        <v>74</v>
      </c>
      <c r="Q82" s="253" t="s">
        <v>35</v>
      </c>
      <c r="R82" s="253">
        <v>1900</v>
      </c>
      <c r="S82" s="306">
        <v>0</v>
      </c>
      <c r="T82" s="254">
        <v>0</v>
      </c>
      <c r="U82" s="255">
        <v>7781.5766020000001</v>
      </c>
    </row>
    <row r="83" spans="1:21" ht="15.75">
      <c r="A83" s="244" t="s">
        <v>159</v>
      </c>
      <c r="B83" s="245">
        <v>601460</v>
      </c>
      <c r="C83" s="245" t="s">
        <v>200</v>
      </c>
      <c r="D83" s="246" t="s">
        <v>201</v>
      </c>
      <c r="E83" s="258">
        <v>1340</v>
      </c>
      <c r="F83" s="257">
        <v>0</v>
      </c>
      <c r="G83" s="249">
        <v>0</v>
      </c>
      <c r="H83" s="249">
        <v>0</v>
      </c>
      <c r="I83" s="250">
        <v>71.278843999999992</v>
      </c>
      <c r="J83" s="251">
        <v>244.26999999999998</v>
      </c>
      <c r="K83" s="251">
        <v>900</v>
      </c>
      <c r="L83" s="251">
        <v>0</v>
      </c>
      <c r="M83" s="251">
        <v>0</v>
      </c>
      <c r="N83" s="251">
        <v>0</v>
      </c>
      <c r="O83" s="252">
        <v>1215.5488439999999</v>
      </c>
      <c r="P83" s="253" t="s">
        <v>74</v>
      </c>
      <c r="Q83" s="253" t="s">
        <v>35</v>
      </c>
      <c r="R83" s="253">
        <v>1900</v>
      </c>
      <c r="S83" s="306">
        <v>0</v>
      </c>
      <c r="T83" s="254">
        <v>0</v>
      </c>
      <c r="U83" s="255">
        <v>1215.5488439999999</v>
      </c>
    </row>
    <row r="84" spans="1:21" ht="15.75">
      <c r="A84" s="244" t="s">
        <v>159</v>
      </c>
      <c r="B84" s="245">
        <v>601460</v>
      </c>
      <c r="C84" s="245" t="s">
        <v>200</v>
      </c>
      <c r="D84" s="246" t="s">
        <v>201</v>
      </c>
      <c r="E84" s="258">
        <v>1335</v>
      </c>
      <c r="F84" s="248">
        <v>0</v>
      </c>
      <c r="G84" s="249">
        <v>0</v>
      </c>
      <c r="H84" s="249">
        <v>0</v>
      </c>
      <c r="I84" s="250">
        <v>1292.4686320000001</v>
      </c>
      <c r="J84" s="251">
        <v>218.35999999999999</v>
      </c>
      <c r="K84" s="251">
        <v>900</v>
      </c>
      <c r="L84" s="251">
        <v>0</v>
      </c>
      <c r="M84" s="251">
        <v>0</v>
      </c>
      <c r="N84" s="251">
        <v>0</v>
      </c>
      <c r="O84" s="252">
        <v>2410.8286319999997</v>
      </c>
      <c r="P84" s="253" t="s">
        <v>74</v>
      </c>
      <c r="Q84" s="253" t="s">
        <v>35</v>
      </c>
      <c r="R84" s="253">
        <v>1900</v>
      </c>
      <c r="S84" s="306">
        <v>0</v>
      </c>
      <c r="T84" s="254">
        <v>0</v>
      </c>
      <c r="U84" s="255">
        <v>2410.8286319999997</v>
      </c>
    </row>
    <row r="85" spans="1:21" ht="15.75">
      <c r="A85" s="244" t="s">
        <v>159</v>
      </c>
      <c r="B85" s="245">
        <v>601460</v>
      </c>
      <c r="C85" s="245" t="s">
        <v>200</v>
      </c>
      <c r="D85" s="246" t="s">
        <v>201</v>
      </c>
      <c r="E85" s="247">
        <v>1031</v>
      </c>
      <c r="F85" s="257">
        <v>9870</v>
      </c>
      <c r="G85" s="249">
        <v>2400</v>
      </c>
      <c r="H85" s="249">
        <v>1407.2727272727273</v>
      </c>
      <c r="I85" s="250">
        <v>0</v>
      </c>
      <c r="J85" s="251">
        <v>0</v>
      </c>
      <c r="K85" s="251">
        <v>900</v>
      </c>
      <c r="L85" s="250">
        <v>0</v>
      </c>
      <c r="M85" s="250">
        <v>0</v>
      </c>
      <c r="N85" s="250">
        <v>0</v>
      </c>
      <c r="O85" s="252">
        <v>4707.272727272727</v>
      </c>
      <c r="P85" s="253" t="s">
        <v>26</v>
      </c>
      <c r="Q85" s="253" t="s">
        <v>88</v>
      </c>
      <c r="R85" s="253">
        <v>2013</v>
      </c>
      <c r="S85" s="306">
        <v>0</v>
      </c>
      <c r="T85" s="254">
        <v>0</v>
      </c>
      <c r="U85" s="255">
        <v>4707.272727272727</v>
      </c>
    </row>
    <row r="86" spans="1:21" ht="15.75">
      <c r="A86" s="244" t="s">
        <v>159</v>
      </c>
      <c r="B86" s="245">
        <v>601473</v>
      </c>
      <c r="C86" s="245" t="s">
        <v>202</v>
      </c>
      <c r="D86" s="246" t="s">
        <v>203</v>
      </c>
      <c r="E86" s="258">
        <v>1020</v>
      </c>
      <c r="F86" s="257">
        <v>3393</v>
      </c>
      <c r="G86" s="249">
        <v>2220</v>
      </c>
      <c r="H86" s="249">
        <v>89.196428571428569</v>
      </c>
      <c r="I86" s="250">
        <v>0</v>
      </c>
      <c r="J86" s="251">
        <v>0</v>
      </c>
      <c r="K86" s="251">
        <v>900</v>
      </c>
      <c r="L86" s="250">
        <v>0</v>
      </c>
      <c r="M86" s="250">
        <v>0</v>
      </c>
      <c r="N86" s="250">
        <v>0</v>
      </c>
      <c r="O86" s="252">
        <v>3209.1964285714284</v>
      </c>
      <c r="P86" s="253" t="s">
        <v>26</v>
      </c>
      <c r="Q86" s="253" t="s">
        <v>27</v>
      </c>
      <c r="R86" s="253">
        <v>2022</v>
      </c>
      <c r="S86" s="254">
        <v>1575</v>
      </c>
      <c r="T86" s="254">
        <v>78.75</v>
      </c>
      <c r="U86" s="255">
        <v>4862.9464285714284</v>
      </c>
    </row>
    <row r="87" spans="1:21" ht="15.75">
      <c r="A87" s="244" t="s">
        <v>159</v>
      </c>
      <c r="B87" s="245">
        <v>601480</v>
      </c>
      <c r="C87" s="245" t="s">
        <v>204</v>
      </c>
      <c r="D87" s="246" t="s">
        <v>205</v>
      </c>
      <c r="E87" s="258">
        <v>1034</v>
      </c>
      <c r="F87" s="257">
        <v>5069</v>
      </c>
      <c r="G87" s="249">
        <v>2880</v>
      </c>
      <c r="H87" s="249">
        <v>323.55</v>
      </c>
      <c r="I87" s="250">
        <v>0</v>
      </c>
      <c r="J87" s="251">
        <v>0</v>
      </c>
      <c r="K87" s="251">
        <v>900</v>
      </c>
      <c r="L87" s="250">
        <v>0</v>
      </c>
      <c r="M87" s="250">
        <v>0</v>
      </c>
      <c r="N87" s="250">
        <v>0</v>
      </c>
      <c r="O87" s="252">
        <v>4103.55</v>
      </c>
      <c r="P87" s="253" t="s">
        <v>26</v>
      </c>
      <c r="Q87" s="253" t="s">
        <v>184</v>
      </c>
      <c r="R87" s="253">
        <v>2007</v>
      </c>
      <c r="S87" s="306">
        <v>0</v>
      </c>
      <c r="T87" s="254">
        <v>0</v>
      </c>
      <c r="U87" s="255">
        <v>4103.55</v>
      </c>
    </row>
    <row r="88" spans="1:21" ht="15.75">
      <c r="A88" s="244" t="s">
        <v>159</v>
      </c>
      <c r="B88" s="245">
        <v>601480</v>
      </c>
      <c r="C88" s="245" t="s">
        <v>204</v>
      </c>
      <c r="D88" s="246" t="s">
        <v>205</v>
      </c>
      <c r="E88" s="258">
        <v>1034</v>
      </c>
      <c r="F88" s="257">
        <v>1602</v>
      </c>
      <c r="G88" s="249">
        <v>2880</v>
      </c>
      <c r="H88" s="249">
        <v>0</v>
      </c>
      <c r="I88" s="250">
        <v>0</v>
      </c>
      <c r="J88" s="251">
        <v>0</v>
      </c>
      <c r="K88" s="251">
        <v>900</v>
      </c>
      <c r="L88" s="250">
        <v>0</v>
      </c>
      <c r="M88" s="250">
        <v>0</v>
      </c>
      <c r="N88" s="250">
        <v>0</v>
      </c>
      <c r="O88" s="252">
        <v>3780</v>
      </c>
      <c r="P88" s="253" t="s">
        <v>26</v>
      </c>
      <c r="Q88" s="253" t="s">
        <v>184</v>
      </c>
      <c r="R88" s="253">
        <v>2006</v>
      </c>
      <c r="S88" s="306">
        <v>0</v>
      </c>
      <c r="T88" s="254">
        <v>0</v>
      </c>
      <c r="U88" s="255">
        <v>3780</v>
      </c>
    </row>
    <row r="89" spans="1:21" ht="15.75">
      <c r="A89" s="244" t="s">
        <v>159</v>
      </c>
      <c r="B89" s="245">
        <v>601480</v>
      </c>
      <c r="C89" s="245" t="s">
        <v>204</v>
      </c>
      <c r="D89" s="246" t="s">
        <v>205</v>
      </c>
      <c r="E89" s="258">
        <v>1237</v>
      </c>
      <c r="F89" s="248">
        <v>3914</v>
      </c>
      <c r="G89" s="249">
        <v>3960</v>
      </c>
      <c r="H89" s="249">
        <v>263.69538461538451</v>
      </c>
      <c r="I89" s="250">
        <v>0</v>
      </c>
      <c r="J89" s="251">
        <v>0</v>
      </c>
      <c r="K89" s="251">
        <v>900</v>
      </c>
      <c r="L89" s="250">
        <v>0</v>
      </c>
      <c r="M89" s="250">
        <v>0</v>
      </c>
      <c r="N89" s="250">
        <v>0</v>
      </c>
      <c r="O89" s="252">
        <v>5123.6953846153847</v>
      </c>
      <c r="P89" s="253" t="s">
        <v>26</v>
      </c>
      <c r="Q89" s="253" t="s">
        <v>27</v>
      </c>
      <c r="R89" s="253">
        <v>2016</v>
      </c>
      <c r="S89" s="306">
        <v>2320</v>
      </c>
      <c r="T89" s="254">
        <v>116</v>
      </c>
      <c r="U89" s="255">
        <v>7559.6953846153847</v>
      </c>
    </row>
    <row r="90" spans="1:21" ht="15.75">
      <c r="A90" s="244" t="s">
        <v>159</v>
      </c>
      <c r="B90" s="245">
        <v>601480</v>
      </c>
      <c r="C90" s="245" t="s">
        <v>204</v>
      </c>
      <c r="D90" s="246" t="s">
        <v>205</v>
      </c>
      <c r="E90" s="247">
        <v>1034</v>
      </c>
      <c r="F90" s="257">
        <v>15413</v>
      </c>
      <c r="G90" s="249">
        <v>2880</v>
      </c>
      <c r="H90" s="249">
        <v>4322.7000000000007</v>
      </c>
      <c r="I90" s="250">
        <v>0</v>
      </c>
      <c r="J90" s="251">
        <v>0</v>
      </c>
      <c r="K90" s="251">
        <v>900</v>
      </c>
      <c r="L90" s="250">
        <v>0</v>
      </c>
      <c r="M90" s="250">
        <v>0</v>
      </c>
      <c r="N90" s="250">
        <v>0</v>
      </c>
      <c r="O90" s="252">
        <v>8102.7000000000007</v>
      </c>
      <c r="P90" s="253" t="s">
        <v>26</v>
      </c>
      <c r="Q90" s="253" t="s">
        <v>184</v>
      </c>
      <c r="R90" s="253">
        <v>2009</v>
      </c>
      <c r="S90" s="306">
        <v>0</v>
      </c>
      <c r="T90" s="254">
        <v>0</v>
      </c>
      <c r="U90" s="255">
        <v>8102.7000000000007</v>
      </c>
    </row>
    <row r="91" spans="1:21" ht="15.75">
      <c r="A91" s="244" t="s">
        <v>159</v>
      </c>
      <c r="B91" s="245">
        <v>601484</v>
      </c>
      <c r="C91" s="245" t="s">
        <v>206</v>
      </c>
      <c r="D91" s="246" t="s">
        <v>207</v>
      </c>
      <c r="E91" s="247">
        <v>1024</v>
      </c>
      <c r="F91" s="257">
        <v>6053</v>
      </c>
      <c r="G91" s="249">
        <v>2280</v>
      </c>
      <c r="H91" s="249">
        <v>522.23400000000015</v>
      </c>
      <c r="I91" s="250">
        <v>0</v>
      </c>
      <c r="J91" s="251">
        <v>0</v>
      </c>
      <c r="K91" s="251">
        <v>900</v>
      </c>
      <c r="L91" s="250">
        <v>0</v>
      </c>
      <c r="M91" s="250">
        <v>0</v>
      </c>
      <c r="N91" s="250">
        <v>0</v>
      </c>
      <c r="O91" s="252">
        <v>3702.2340000000004</v>
      </c>
      <c r="P91" s="253" t="s">
        <v>26</v>
      </c>
      <c r="Q91" s="292" t="s">
        <v>88</v>
      </c>
      <c r="R91" s="253">
        <v>2015</v>
      </c>
      <c r="S91" s="256">
        <v>0</v>
      </c>
      <c r="T91" s="254">
        <v>0</v>
      </c>
      <c r="U91" s="255">
        <v>3702.2340000000004</v>
      </c>
    </row>
    <row r="92" spans="1:21" ht="15.75">
      <c r="A92" s="244" t="s">
        <v>159</v>
      </c>
      <c r="B92" s="245">
        <v>601486</v>
      </c>
      <c r="C92" s="245" t="s">
        <v>208</v>
      </c>
      <c r="D92" s="293" t="s">
        <v>209</v>
      </c>
      <c r="E92" s="258">
        <v>1212</v>
      </c>
      <c r="F92" s="257">
        <v>5421</v>
      </c>
      <c r="G92" s="249">
        <v>2700</v>
      </c>
      <c r="H92" s="249">
        <v>987.45394736842127</v>
      </c>
      <c r="I92" s="250">
        <v>0</v>
      </c>
      <c r="J92" s="251">
        <v>0</v>
      </c>
      <c r="K92" s="251">
        <v>900</v>
      </c>
      <c r="L92" s="250">
        <v>0</v>
      </c>
      <c r="M92" s="250">
        <v>0</v>
      </c>
      <c r="N92" s="250">
        <v>0</v>
      </c>
      <c r="O92" s="252">
        <v>4587.4539473684217</v>
      </c>
      <c r="P92" s="253" t="s">
        <v>26</v>
      </c>
      <c r="Q92" s="253" t="s">
        <v>184</v>
      </c>
      <c r="R92" s="253">
        <v>2005</v>
      </c>
      <c r="S92" s="306">
        <v>0</v>
      </c>
      <c r="T92" s="254">
        <v>0</v>
      </c>
      <c r="U92" s="255">
        <v>4587.4539473684217</v>
      </c>
    </row>
    <row r="93" spans="1:21" ht="15.75">
      <c r="A93" s="244" t="s">
        <v>159</v>
      </c>
      <c r="B93" s="245">
        <v>601486</v>
      </c>
      <c r="C93" s="245" t="s">
        <v>208</v>
      </c>
      <c r="D93" s="293" t="s">
        <v>209</v>
      </c>
      <c r="E93" s="258">
        <v>1302</v>
      </c>
      <c r="F93" s="248">
        <v>0</v>
      </c>
      <c r="G93" s="249">
        <v>0</v>
      </c>
      <c r="H93" s="249">
        <v>0</v>
      </c>
      <c r="I93" s="250">
        <v>16804.175388000003</v>
      </c>
      <c r="J93" s="251">
        <v>4820.3100000000004</v>
      </c>
      <c r="K93" s="251">
        <v>900</v>
      </c>
      <c r="L93" s="251">
        <v>610.07000000000005</v>
      </c>
      <c r="M93" s="251">
        <v>0</v>
      </c>
      <c r="N93" s="251">
        <v>0</v>
      </c>
      <c r="O93" s="252">
        <v>23134.555388000004</v>
      </c>
      <c r="P93" s="253" t="s">
        <v>74</v>
      </c>
      <c r="Q93" s="292" t="s">
        <v>88</v>
      </c>
      <c r="R93" s="253">
        <v>2015</v>
      </c>
      <c r="S93" s="306">
        <v>0</v>
      </c>
      <c r="T93" s="254">
        <v>0</v>
      </c>
      <c r="U93" s="255">
        <v>23134.555388000004</v>
      </c>
    </row>
    <row r="94" spans="1:21" s="41" customFormat="1" ht="15.75">
      <c r="A94" s="244" t="s">
        <v>159</v>
      </c>
      <c r="B94" s="245">
        <v>601486</v>
      </c>
      <c r="C94" s="245" t="s">
        <v>208</v>
      </c>
      <c r="D94" s="293" t="s">
        <v>209</v>
      </c>
      <c r="E94" s="258">
        <v>1302</v>
      </c>
      <c r="F94" s="257">
        <v>0</v>
      </c>
      <c r="G94" s="249">
        <v>0</v>
      </c>
      <c r="H94" s="249">
        <v>0</v>
      </c>
      <c r="I94" s="250">
        <v>18290.980344</v>
      </c>
      <c r="J94" s="251">
        <v>13646.289999999999</v>
      </c>
      <c r="K94" s="251">
        <v>900</v>
      </c>
      <c r="L94" s="250">
        <v>0</v>
      </c>
      <c r="M94" s="250">
        <v>0</v>
      </c>
      <c r="N94" s="250">
        <v>0</v>
      </c>
      <c r="O94" s="252">
        <v>32837.270343999997</v>
      </c>
      <c r="P94" s="253" t="s">
        <v>74</v>
      </c>
      <c r="Q94" s="253" t="s">
        <v>27</v>
      </c>
      <c r="R94" s="253">
        <v>2021</v>
      </c>
      <c r="S94" s="306">
        <v>14760</v>
      </c>
      <c r="T94" s="254">
        <v>738</v>
      </c>
      <c r="U94" s="255">
        <v>48335.270343999997</v>
      </c>
    </row>
    <row r="95" spans="1:21" ht="15.75">
      <c r="A95" s="244" t="s">
        <v>159</v>
      </c>
      <c r="B95" s="245">
        <v>601486</v>
      </c>
      <c r="C95" s="245" t="s">
        <v>208</v>
      </c>
      <c r="D95" s="293" t="s">
        <v>209</v>
      </c>
      <c r="E95" s="258">
        <v>1302</v>
      </c>
      <c r="F95" s="257">
        <v>0</v>
      </c>
      <c r="G95" s="249">
        <v>0</v>
      </c>
      <c r="H95" s="249">
        <v>0</v>
      </c>
      <c r="I95" s="250">
        <v>21853.268892</v>
      </c>
      <c r="J95" s="251">
        <v>11957.870000000003</v>
      </c>
      <c r="K95" s="251">
        <v>900</v>
      </c>
      <c r="L95" s="250">
        <v>0</v>
      </c>
      <c r="M95" s="250">
        <v>0</v>
      </c>
      <c r="N95" s="250">
        <v>0</v>
      </c>
      <c r="O95" s="252">
        <v>34711.138892000003</v>
      </c>
      <c r="P95" s="253" t="s">
        <v>74</v>
      </c>
      <c r="Q95" s="253" t="s">
        <v>27</v>
      </c>
      <c r="R95" s="253">
        <v>2021</v>
      </c>
      <c r="S95" s="306">
        <v>14760</v>
      </c>
      <c r="T95" s="254">
        <v>738</v>
      </c>
      <c r="U95" s="255">
        <v>50209.138892000003</v>
      </c>
    </row>
    <row r="96" spans="1:21" s="41" customFormat="1" ht="15.75">
      <c r="A96" s="244" t="s">
        <v>159</v>
      </c>
      <c r="B96" s="245">
        <v>601486</v>
      </c>
      <c r="C96" s="245" t="s">
        <v>208</v>
      </c>
      <c r="D96" s="293" t="s">
        <v>209</v>
      </c>
      <c r="E96" s="247">
        <v>1248</v>
      </c>
      <c r="F96" s="257">
        <v>13396</v>
      </c>
      <c r="G96" s="249">
        <v>2760</v>
      </c>
      <c r="H96" s="249">
        <v>3247.4773333333337</v>
      </c>
      <c r="I96" s="250">
        <v>0</v>
      </c>
      <c r="J96" s="251">
        <v>0</v>
      </c>
      <c r="K96" s="251">
        <v>900</v>
      </c>
      <c r="L96" s="250">
        <v>0</v>
      </c>
      <c r="M96" s="250">
        <v>6000</v>
      </c>
      <c r="N96" s="250">
        <v>193.5</v>
      </c>
      <c r="O96" s="252">
        <v>13100.977333333334</v>
      </c>
      <c r="P96" s="253" t="s">
        <v>26</v>
      </c>
      <c r="Q96" s="253" t="s">
        <v>88</v>
      </c>
      <c r="R96" s="253">
        <v>2012</v>
      </c>
      <c r="S96" s="306">
        <v>0</v>
      </c>
      <c r="T96" s="254">
        <v>0</v>
      </c>
      <c r="U96" s="255">
        <v>13100.977333333334</v>
      </c>
    </row>
    <row r="97" spans="1:21" ht="15.75">
      <c r="A97" s="244" t="s">
        <v>159</v>
      </c>
      <c r="B97" s="245">
        <v>601486</v>
      </c>
      <c r="C97" s="245" t="s">
        <v>208</v>
      </c>
      <c r="D97" s="293" t="s">
        <v>209</v>
      </c>
      <c r="E97" s="247">
        <v>1248</v>
      </c>
      <c r="F97" s="257">
        <v>14120</v>
      </c>
      <c r="G97" s="249">
        <v>2760</v>
      </c>
      <c r="H97" s="249">
        <v>3847.2559999999994</v>
      </c>
      <c r="I97" s="250">
        <v>0</v>
      </c>
      <c r="J97" s="251">
        <v>0</v>
      </c>
      <c r="K97" s="251">
        <v>900</v>
      </c>
      <c r="L97" s="250">
        <v>0</v>
      </c>
      <c r="M97" s="250">
        <v>0</v>
      </c>
      <c r="N97" s="250">
        <v>301</v>
      </c>
      <c r="O97" s="252">
        <v>7808.2559999999994</v>
      </c>
      <c r="P97" s="253" t="s">
        <v>26</v>
      </c>
      <c r="Q97" s="292" t="s">
        <v>27</v>
      </c>
      <c r="R97" s="253">
        <v>2020</v>
      </c>
      <c r="S97" s="306">
        <v>5400</v>
      </c>
      <c r="T97" s="254">
        <v>270</v>
      </c>
      <c r="U97" s="255">
        <v>13478.255999999999</v>
      </c>
    </row>
    <row r="98" spans="1:21" ht="15.75">
      <c r="A98" s="244" t="s">
        <v>159</v>
      </c>
      <c r="B98" s="245">
        <v>601486</v>
      </c>
      <c r="C98" s="245" t="s">
        <v>208</v>
      </c>
      <c r="D98" s="293" t="s">
        <v>209</v>
      </c>
      <c r="E98" s="258">
        <v>1302</v>
      </c>
      <c r="F98" s="257">
        <v>0</v>
      </c>
      <c r="G98" s="249">
        <v>0</v>
      </c>
      <c r="H98" s="249">
        <v>0</v>
      </c>
      <c r="I98" s="250">
        <v>33066.799760000002</v>
      </c>
      <c r="J98" s="251">
        <v>16568.3</v>
      </c>
      <c r="K98" s="251">
        <v>900</v>
      </c>
      <c r="L98" s="250">
        <v>197.6</v>
      </c>
      <c r="M98" s="250">
        <v>0</v>
      </c>
      <c r="N98" s="250">
        <v>0</v>
      </c>
      <c r="O98" s="252">
        <v>50732.699759999996</v>
      </c>
      <c r="P98" s="253" t="s">
        <v>74</v>
      </c>
      <c r="Q98" s="253" t="s">
        <v>27</v>
      </c>
      <c r="R98" s="253">
        <v>2018</v>
      </c>
      <c r="S98" s="306">
        <v>22632</v>
      </c>
      <c r="T98" s="254">
        <v>1131.6000000000001</v>
      </c>
      <c r="U98" s="255">
        <v>74496.299759999994</v>
      </c>
    </row>
    <row r="99" spans="1:21" ht="15.75">
      <c r="A99" s="244" t="s">
        <v>159</v>
      </c>
      <c r="B99" s="245">
        <v>601486</v>
      </c>
      <c r="C99" s="245" t="s">
        <v>208</v>
      </c>
      <c r="D99" s="293" t="s">
        <v>209</v>
      </c>
      <c r="E99" s="258">
        <v>1340</v>
      </c>
      <c r="F99" s="257">
        <v>0</v>
      </c>
      <c r="G99" s="249">
        <v>0</v>
      </c>
      <c r="H99" s="249">
        <v>0</v>
      </c>
      <c r="I99" s="250">
        <v>1324.2745879999998</v>
      </c>
      <c r="J99" s="251">
        <v>9852.5800000000017</v>
      </c>
      <c r="K99" s="251">
        <v>900</v>
      </c>
      <c r="L99" s="250">
        <v>0</v>
      </c>
      <c r="M99" s="250">
        <v>0</v>
      </c>
      <c r="N99" s="250">
        <v>0</v>
      </c>
      <c r="O99" s="252">
        <v>12076.854588000002</v>
      </c>
      <c r="P99" s="253" t="s">
        <v>74</v>
      </c>
      <c r="Q99" s="253" t="s">
        <v>27</v>
      </c>
      <c r="R99" s="253">
        <v>2022</v>
      </c>
      <c r="S99" s="306">
        <v>12096</v>
      </c>
      <c r="T99" s="254">
        <v>604.80000000000007</v>
      </c>
      <c r="U99" s="255">
        <v>24777.654588000001</v>
      </c>
    </row>
    <row r="100" spans="1:21" ht="15.75">
      <c r="A100" s="244" t="s">
        <v>159</v>
      </c>
      <c r="B100" s="245">
        <v>601486</v>
      </c>
      <c r="C100" s="245" t="s">
        <v>208</v>
      </c>
      <c r="D100" s="293" t="s">
        <v>209</v>
      </c>
      <c r="E100" s="258">
        <v>1248</v>
      </c>
      <c r="F100" s="257">
        <v>0</v>
      </c>
      <c r="G100" s="249">
        <v>2760</v>
      </c>
      <c r="H100" s="249">
        <v>0</v>
      </c>
      <c r="I100" s="250">
        <v>0</v>
      </c>
      <c r="J100" s="251">
        <v>0</v>
      </c>
      <c r="K100" s="251">
        <v>900</v>
      </c>
      <c r="L100" s="250">
        <v>0</v>
      </c>
      <c r="M100" s="251">
        <v>0</v>
      </c>
      <c r="N100" s="250">
        <v>0</v>
      </c>
      <c r="O100" s="252">
        <v>3660</v>
      </c>
      <c r="P100" s="253" t="s">
        <v>26</v>
      </c>
      <c r="Q100" s="253" t="s">
        <v>27</v>
      </c>
      <c r="R100" s="253">
        <v>2019</v>
      </c>
      <c r="S100" s="306">
        <v>5400</v>
      </c>
      <c r="T100" s="254">
        <v>270</v>
      </c>
      <c r="U100" s="255">
        <v>9330</v>
      </c>
    </row>
    <row r="101" spans="1:21" ht="15.75">
      <c r="A101" s="244" t="s">
        <v>159</v>
      </c>
      <c r="B101" s="245">
        <v>601600</v>
      </c>
      <c r="C101" s="245" t="s">
        <v>210</v>
      </c>
      <c r="D101" s="246" t="s">
        <v>211</v>
      </c>
      <c r="E101" s="258">
        <v>1301</v>
      </c>
      <c r="F101" s="248">
        <v>0</v>
      </c>
      <c r="G101" s="249">
        <v>0</v>
      </c>
      <c r="H101" s="249">
        <v>0</v>
      </c>
      <c r="I101" s="250">
        <v>7441.0044799999996</v>
      </c>
      <c r="J101" s="251">
        <v>1087.76</v>
      </c>
      <c r="K101" s="251">
        <v>900</v>
      </c>
      <c r="L101" s="251">
        <v>0</v>
      </c>
      <c r="M101" s="251">
        <v>0</v>
      </c>
      <c r="N101" s="251">
        <v>0</v>
      </c>
      <c r="O101" s="252">
        <v>9428.7644799999998</v>
      </c>
      <c r="P101" s="253" t="s">
        <v>74</v>
      </c>
      <c r="Q101" s="253" t="s">
        <v>35</v>
      </c>
      <c r="R101" s="253">
        <v>1900</v>
      </c>
      <c r="S101" s="254">
        <v>0</v>
      </c>
      <c r="T101" s="254">
        <v>0</v>
      </c>
      <c r="U101" s="255">
        <v>9428.7644799999998</v>
      </c>
    </row>
    <row r="102" spans="1:21" ht="15.75">
      <c r="A102" s="244" t="s">
        <v>159</v>
      </c>
      <c r="B102" s="245">
        <v>601600</v>
      </c>
      <c r="C102" s="245" t="s">
        <v>210</v>
      </c>
      <c r="D102" s="246" t="s">
        <v>211</v>
      </c>
      <c r="E102" s="247">
        <v>1034</v>
      </c>
      <c r="F102" s="248">
        <v>9984</v>
      </c>
      <c r="G102" s="249">
        <v>2880</v>
      </c>
      <c r="H102" s="249">
        <v>1880.5500000000002</v>
      </c>
      <c r="I102" s="250">
        <v>0</v>
      </c>
      <c r="J102" s="251">
        <v>0</v>
      </c>
      <c r="K102" s="251">
        <v>900</v>
      </c>
      <c r="L102" s="251">
        <v>0</v>
      </c>
      <c r="M102" s="251">
        <v>0</v>
      </c>
      <c r="N102" s="251">
        <v>0</v>
      </c>
      <c r="O102" s="252">
        <v>5660.55</v>
      </c>
      <c r="P102" s="253" t="s">
        <v>26</v>
      </c>
      <c r="Q102" s="253" t="s">
        <v>184</v>
      </c>
      <c r="R102" s="253">
        <v>2010</v>
      </c>
      <c r="S102" s="306">
        <v>0</v>
      </c>
      <c r="T102" s="254">
        <v>0</v>
      </c>
      <c r="U102" s="255">
        <v>5660.55</v>
      </c>
    </row>
    <row r="103" spans="1:21" ht="15.75">
      <c r="A103" s="244" t="s">
        <v>159</v>
      </c>
      <c r="B103" s="245">
        <v>601600</v>
      </c>
      <c r="C103" s="245" t="s">
        <v>210</v>
      </c>
      <c r="D103" s="246" t="s">
        <v>211</v>
      </c>
      <c r="E103" s="247">
        <v>1034</v>
      </c>
      <c r="F103" s="294">
        <v>11495</v>
      </c>
      <c r="G103" s="249">
        <v>2880</v>
      </c>
      <c r="H103" s="249">
        <v>2479.5</v>
      </c>
      <c r="I103" s="250">
        <v>0</v>
      </c>
      <c r="J103" s="251">
        <v>0</v>
      </c>
      <c r="K103" s="251">
        <v>900</v>
      </c>
      <c r="L103" s="295">
        <v>0</v>
      </c>
      <c r="M103" s="295">
        <v>0</v>
      </c>
      <c r="N103" s="295">
        <v>0</v>
      </c>
      <c r="O103" s="252">
        <v>6259.5</v>
      </c>
      <c r="P103" s="253" t="s">
        <v>26</v>
      </c>
      <c r="Q103" s="253" t="s">
        <v>184</v>
      </c>
      <c r="R103" s="253">
        <v>2012</v>
      </c>
      <c r="S103" s="333">
        <v>0</v>
      </c>
      <c r="T103" s="254">
        <v>0</v>
      </c>
      <c r="U103" s="255">
        <v>6259.5</v>
      </c>
    </row>
    <row r="104" spans="1:21" ht="15.75">
      <c r="A104" s="244" t="s">
        <v>159</v>
      </c>
      <c r="B104" s="245">
        <v>601615</v>
      </c>
      <c r="C104" s="245" t="s">
        <v>212</v>
      </c>
      <c r="D104" s="246" t="s">
        <v>213</v>
      </c>
      <c r="E104" s="258">
        <v>1210</v>
      </c>
      <c r="F104" s="248">
        <v>2922</v>
      </c>
      <c r="G104" s="249">
        <v>3240</v>
      </c>
      <c r="H104" s="249">
        <v>645.96226415094338</v>
      </c>
      <c r="I104" s="250">
        <v>0</v>
      </c>
      <c r="J104" s="251">
        <v>0</v>
      </c>
      <c r="K104" s="251">
        <v>900</v>
      </c>
      <c r="L104" s="250">
        <v>851.7</v>
      </c>
      <c r="M104" s="250">
        <v>0</v>
      </c>
      <c r="N104" s="250">
        <v>258</v>
      </c>
      <c r="O104" s="252">
        <v>5895.662264150943</v>
      </c>
      <c r="P104" s="253" t="s">
        <v>26</v>
      </c>
      <c r="Q104" s="292" t="s">
        <v>88</v>
      </c>
      <c r="R104" s="253">
        <v>2015</v>
      </c>
      <c r="S104" s="306">
        <v>0</v>
      </c>
      <c r="T104" s="254">
        <v>0</v>
      </c>
      <c r="U104" s="255">
        <v>5895.662264150943</v>
      </c>
    </row>
    <row r="105" spans="1:21" ht="15.75">
      <c r="A105" s="244" t="s">
        <v>159</v>
      </c>
      <c r="B105" s="245">
        <v>601615</v>
      </c>
      <c r="C105" s="245" t="s">
        <v>212</v>
      </c>
      <c r="D105" s="246" t="s">
        <v>213</v>
      </c>
      <c r="E105" s="247">
        <v>1034</v>
      </c>
      <c r="F105" s="257">
        <v>9606</v>
      </c>
      <c r="G105" s="249">
        <v>2880</v>
      </c>
      <c r="H105" s="249">
        <v>1663.2000000000003</v>
      </c>
      <c r="I105" s="250">
        <v>0</v>
      </c>
      <c r="J105" s="251">
        <v>0</v>
      </c>
      <c r="K105" s="251">
        <v>900</v>
      </c>
      <c r="L105" s="250">
        <v>0</v>
      </c>
      <c r="M105" s="250">
        <v>0</v>
      </c>
      <c r="N105" s="250">
        <v>555.20000000000005</v>
      </c>
      <c r="O105" s="252">
        <v>5998.4000000000005</v>
      </c>
      <c r="P105" s="253" t="s">
        <v>26</v>
      </c>
      <c r="Q105" s="253" t="s">
        <v>184</v>
      </c>
      <c r="R105" s="253">
        <v>2016</v>
      </c>
      <c r="S105" s="306">
        <v>0</v>
      </c>
      <c r="T105" s="254">
        <v>0</v>
      </c>
      <c r="U105" s="255">
        <v>5998.4000000000005</v>
      </c>
    </row>
    <row r="106" spans="1:21" ht="15.75">
      <c r="A106" s="244" t="s">
        <v>159</v>
      </c>
      <c r="B106" s="245">
        <v>601615</v>
      </c>
      <c r="C106" s="245" t="s">
        <v>212</v>
      </c>
      <c r="D106" s="246" t="s">
        <v>213</v>
      </c>
      <c r="E106" s="247">
        <v>1034</v>
      </c>
      <c r="F106" s="257">
        <v>17567</v>
      </c>
      <c r="G106" s="249">
        <v>2880</v>
      </c>
      <c r="H106" s="249">
        <v>5219.0999999999995</v>
      </c>
      <c r="I106" s="250">
        <v>0</v>
      </c>
      <c r="J106" s="251">
        <v>0</v>
      </c>
      <c r="K106" s="251">
        <v>900</v>
      </c>
      <c r="L106" s="250">
        <v>0</v>
      </c>
      <c r="M106" s="250">
        <v>0</v>
      </c>
      <c r="N106" s="250">
        <v>0</v>
      </c>
      <c r="O106" s="252">
        <v>8999.0999999999985</v>
      </c>
      <c r="P106" s="253" t="s">
        <v>26</v>
      </c>
      <c r="Q106" s="253" t="s">
        <v>184</v>
      </c>
      <c r="R106" s="253">
        <v>2016</v>
      </c>
      <c r="S106" s="306">
        <v>0</v>
      </c>
      <c r="T106" s="254">
        <v>0</v>
      </c>
      <c r="U106" s="255">
        <v>8999.0999999999985</v>
      </c>
    </row>
    <row r="107" spans="1:21" ht="15.75">
      <c r="A107" s="244" t="s">
        <v>159</v>
      </c>
      <c r="B107" s="245">
        <v>601615</v>
      </c>
      <c r="C107" s="245" t="s">
        <v>212</v>
      </c>
      <c r="D107" s="246" t="s">
        <v>213</v>
      </c>
      <c r="E107" s="247">
        <v>1034</v>
      </c>
      <c r="F107" s="257">
        <v>16114</v>
      </c>
      <c r="G107" s="249">
        <v>2880</v>
      </c>
      <c r="H107" s="249">
        <v>4651.2</v>
      </c>
      <c r="I107" s="250">
        <v>0</v>
      </c>
      <c r="J107" s="251">
        <v>0</v>
      </c>
      <c r="K107" s="251">
        <v>900</v>
      </c>
      <c r="L107" s="250">
        <v>0</v>
      </c>
      <c r="M107" s="250">
        <v>0</v>
      </c>
      <c r="N107" s="250">
        <v>0</v>
      </c>
      <c r="O107" s="252">
        <v>8431.2000000000007</v>
      </c>
      <c r="P107" s="253" t="s">
        <v>26</v>
      </c>
      <c r="Q107" s="253" t="s">
        <v>184</v>
      </c>
      <c r="R107" s="253">
        <v>2016</v>
      </c>
      <c r="S107" s="306">
        <v>0</v>
      </c>
      <c r="T107" s="254">
        <v>0</v>
      </c>
      <c r="U107" s="255">
        <v>8431.2000000000007</v>
      </c>
    </row>
    <row r="108" spans="1:21" ht="15.75">
      <c r="A108" s="244" t="s">
        <v>159</v>
      </c>
      <c r="B108" s="245">
        <v>601615</v>
      </c>
      <c r="C108" s="245" t="s">
        <v>212</v>
      </c>
      <c r="D108" s="246" t="s">
        <v>213</v>
      </c>
      <c r="E108" s="247">
        <v>1034</v>
      </c>
      <c r="F108" s="257">
        <v>17224</v>
      </c>
      <c r="G108" s="249">
        <v>2880</v>
      </c>
      <c r="H108" s="249">
        <v>5058.0000000000009</v>
      </c>
      <c r="I108" s="250">
        <v>0</v>
      </c>
      <c r="J108" s="251">
        <v>0</v>
      </c>
      <c r="K108" s="251">
        <v>900</v>
      </c>
      <c r="L108" s="250">
        <v>0</v>
      </c>
      <c r="M108" s="250">
        <v>0</v>
      </c>
      <c r="N108" s="250">
        <v>0</v>
      </c>
      <c r="O108" s="252">
        <v>8838</v>
      </c>
      <c r="P108" s="253" t="s">
        <v>26</v>
      </c>
      <c r="Q108" s="253" t="s">
        <v>184</v>
      </c>
      <c r="R108" s="253">
        <v>2016</v>
      </c>
      <c r="S108" s="306">
        <v>0</v>
      </c>
      <c r="T108" s="254">
        <v>0</v>
      </c>
      <c r="U108" s="255">
        <v>8838</v>
      </c>
    </row>
    <row r="109" spans="1:21" ht="15.75">
      <c r="A109" s="244" t="s">
        <v>159</v>
      </c>
      <c r="B109" s="245">
        <v>601615</v>
      </c>
      <c r="C109" s="245" t="s">
        <v>212</v>
      </c>
      <c r="D109" s="246" t="s">
        <v>213</v>
      </c>
      <c r="E109" s="247">
        <v>1034</v>
      </c>
      <c r="F109" s="257">
        <v>18048</v>
      </c>
      <c r="G109" s="249">
        <v>2880</v>
      </c>
      <c r="H109" s="249">
        <v>5646.5999999999995</v>
      </c>
      <c r="I109" s="250">
        <v>0</v>
      </c>
      <c r="J109" s="251">
        <v>0</v>
      </c>
      <c r="K109" s="251">
        <v>900</v>
      </c>
      <c r="L109" s="250">
        <v>422.33</v>
      </c>
      <c r="M109" s="250">
        <v>0</v>
      </c>
      <c r="N109" s="250">
        <v>0</v>
      </c>
      <c r="O109" s="252">
        <v>9848.9299999999985</v>
      </c>
      <c r="P109" s="253" t="s">
        <v>26</v>
      </c>
      <c r="Q109" s="253" t="s">
        <v>184</v>
      </c>
      <c r="R109" s="253">
        <v>2016</v>
      </c>
      <c r="S109" s="306">
        <v>0</v>
      </c>
      <c r="T109" s="254">
        <v>0</v>
      </c>
      <c r="U109" s="255">
        <v>9848.9299999999985</v>
      </c>
    </row>
    <row r="110" spans="1:21" ht="15.75">
      <c r="A110" s="244" t="s">
        <v>159</v>
      </c>
      <c r="B110" s="245">
        <v>601615</v>
      </c>
      <c r="C110" s="245" t="s">
        <v>212</v>
      </c>
      <c r="D110" s="246" t="s">
        <v>213</v>
      </c>
      <c r="E110" s="247">
        <v>1035</v>
      </c>
      <c r="F110" s="294">
        <v>30312</v>
      </c>
      <c r="G110" s="249">
        <v>3180</v>
      </c>
      <c r="H110" s="249">
        <v>12080.025000000003</v>
      </c>
      <c r="I110" s="250">
        <v>0</v>
      </c>
      <c r="J110" s="251">
        <v>0</v>
      </c>
      <c r="K110" s="251">
        <v>900</v>
      </c>
      <c r="L110" s="295">
        <v>0</v>
      </c>
      <c r="M110" s="295">
        <v>0</v>
      </c>
      <c r="N110" s="295">
        <v>172</v>
      </c>
      <c r="O110" s="252">
        <v>16332.025000000003</v>
      </c>
      <c r="P110" s="253" t="s">
        <v>26</v>
      </c>
      <c r="Q110" s="253" t="s">
        <v>184</v>
      </c>
      <c r="R110" s="253">
        <v>2016</v>
      </c>
      <c r="S110" s="333">
        <v>0</v>
      </c>
      <c r="T110" s="254">
        <v>0</v>
      </c>
      <c r="U110" s="255">
        <v>16332.025000000003</v>
      </c>
    </row>
    <row r="111" spans="1:21" ht="15.75">
      <c r="A111" s="244" t="s">
        <v>159</v>
      </c>
      <c r="B111" s="245">
        <v>601615</v>
      </c>
      <c r="C111" s="245" t="s">
        <v>212</v>
      </c>
      <c r="D111" s="246" t="s">
        <v>213</v>
      </c>
      <c r="E111" s="247">
        <v>1035</v>
      </c>
      <c r="F111" s="248">
        <v>15838</v>
      </c>
      <c r="G111" s="249">
        <v>3180</v>
      </c>
      <c r="H111" s="249">
        <v>4888.2562500000013</v>
      </c>
      <c r="I111" s="250">
        <v>0</v>
      </c>
      <c r="J111" s="251">
        <v>0</v>
      </c>
      <c r="K111" s="251">
        <v>900</v>
      </c>
      <c r="L111" s="250">
        <v>0</v>
      </c>
      <c r="M111" s="250">
        <v>0</v>
      </c>
      <c r="N111" s="250">
        <v>430</v>
      </c>
      <c r="O111" s="252">
        <v>9398.2562500000022</v>
      </c>
      <c r="P111" s="253" t="s">
        <v>26</v>
      </c>
      <c r="Q111" s="253" t="s">
        <v>184</v>
      </c>
      <c r="R111" s="253">
        <v>2009</v>
      </c>
      <c r="S111" s="306">
        <v>0</v>
      </c>
      <c r="T111" s="254">
        <v>0</v>
      </c>
      <c r="U111" s="255">
        <v>9398.2562500000022</v>
      </c>
    </row>
    <row r="112" spans="1:21" ht="15.75">
      <c r="A112" s="244" t="s">
        <v>159</v>
      </c>
      <c r="B112" s="245">
        <v>601615</v>
      </c>
      <c r="C112" s="245" t="s">
        <v>212</v>
      </c>
      <c r="D112" s="246" t="s">
        <v>213</v>
      </c>
      <c r="E112" s="247">
        <v>1035</v>
      </c>
      <c r="F112" s="248">
        <v>9257</v>
      </c>
      <c r="G112" s="249">
        <v>3180</v>
      </c>
      <c r="H112" s="249">
        <v>1753.96875</v>
      </c>
      <c r="I112" s="250">
        <v>0</v>
      </c>
      <c r="J112" s="251">
        <v>0</v>
      </c>
      <c r="K112" s="251">
        <v>900</v>
      </c>
      <c r="L112" s="250">
        <v>0</v>
      </c>
      <c r="M112" s="250">
        <v>0</v>
      </c>
      <c r="N112" s="250">
        <v>0</v>
      </c>
      <c r="O112" s="252">
        <v>5833.96875</v>
      </c>
      <c r="P112" s="253" t="s">
        <v>26</v>
      </c>
      <c r="Q112" s="253" t="s">
        <v>184</v>
      </c>
      <c r="R112" s="253">
        <v>2010</v>
      </c>
      <c r="S112" s="306">
        <v>0</v>
      </c>
      <c r="T112" s="254">
        <v>0</v>
      </c>
      <c r="U112" s="255">
        <v>5833.96875</v>
      </c>
    </row>
    <row r="113" spans="1:22" ht="15.75">
      <c r="A113" s="244" t="s">
        <v>159</v>
      </c>
      <c r="B113" s="245">
        <v>601615</v>
      </c>
      <c r="C113" s="245" t="s">
        <v>212</v>
      </c>
      <c r="D113" s="246" t="s">
        <v>213</v>
      </c>
      <c r="E113" s="247">
        <v>1034</v>
      </c>
      <c r="F113" s="248">
        <v>18977</v>
      </c>
      <c r="G113" s="249">
        <v>2880</v>
      </c>
      <c r="H113" s="249">
        <v>6282</v>
      </c>
      <c r="I113" s="250">
        <v>0</v>
      </c>
      <c r="J113" s="251">
        <v>0</v>
      </c>
      <c r="K113" s="251">
        <v>900</v>
      </c>
      <c r="L113" s="250">
        <v>0</v>
      </c>
      <c r="M113" s="250">
        <v>0</v>
      </c>
      <c r="N113" s="250">
        <v>0</v>
      </c>
      <c r="O113" s="252">
        <v>10062</v>
      </c>
      <c r="P113" s="253" t="s">
        <v>26</v>
      </c>
      <c r="Q113" s="253" t="s">
        <v>184</v>
      </c>
      <c r="R113" s="253">
        <v>2010</v>
      </c>
      <c r="S113" s="306">
        <v>0</v>
      </c>
      <c r="T113" s="254">
        <v>0</v>
      </c>
      <c r="U113" s="255">
        <v>10062</v>
      </c>
      <c r="V113" s="30"/>
    </row>
    <row r="114" spans="1:22" ht="15.75">
      <c r="A114" s="244" t="s">
        <v>159</v>
      </c>
      <c r="B114" s="245">
        <v>601615</v>
      </c>
      <c r="C114" s="245" t="s">
        <v>212</v>
      </c>
      <c r="D114" s="246" t="s">
        <v>213</v>
      </c>
      <c r="E114" s="247">
        <v>1034</v>
      </c>
      <c r="F114" s="248">
        <v>27159</v>
      </c>
      <c r="G114" s="249">
        <v>2880</v>
      </c>
      <c r="H114" s="249">
        <v>9521.5500000000011</v>
      </c>
      <c r="I114" s="250">
        <v>0</v>
      </c>
      <c r="J114" s="251">
        <v>0</v>
      </c>
      <c r="K114" s="251">
        <v>900</v>
      </c>
      <c r="L114" s="250">
        <v>0</v>
      </c>
      <c r="M114" s="250">
        <v>0</v>
      </c>
      <c r="N114" s="250">
        <v>641.20000000000005</v>
      </c>
      <c r="O114" s="252">
        <v>13942.750000000002</v>
      </c>
      <c r="P114" s="253" t="s">
        <v>26</v>
      </c>
      <c r="Q114" s="253" t="s">
        <v>184</v>
      </c>
      <c r="R114" s="253">
        <v>2010</v>
      </c>
      <c r="S114" s="306">
        <v>0</v>
      </c>
      <c r="T114" s="254">
        <v>0</v>
      </c>
      <c r="U114" s="255">
        <v>13942.750000000002</v>
      </c>
    </row>
    <row r="115" spans="1:22" ht="15.75">
      <c r="A115" s="244" t="s">
        <v>159</v>
      </c>
      <c r="B115" s="245">
        <v>601615</v>
      </c>
      <c r="C115" s="245" t="s">
        <v>212</v>
      </c>
      <c r="D115" s="246" t="s">
        <v>213</v>
      </c>
      <c r="E115" s="247">
        <v>1034</v>
      </c>
      <c r="F115" s="248">
        <v>14276</v>
      </c>
      <c r="G115" s="249">
        <v>2880</v>
      </c>
      <c r="H115" s="249">
        <v>4174.2</v>
      </c>
      <c r="I115" s="250">
        <v>0</v>
      </c>
      <c r="J115" s="251">
        <v>0</v>
      </c>
      <c r="K115" s="251">
        <v>900</v>
      </c>
      <c r="L115" s="250">
        <v>0</v>
      </c>
      <c r="M115" s="250">
        <v>0</v>
      </c>
      <c r="N115" s="250">
        <v>0</v>
      </c>
      <c r="O115" s="252">
        <v>7954.2</v>
      </c>
      <c r="P115" s="253" t="s">
        <v>26</v>
      </c>
      <c r="Q115" s="253" t="s">
        <v>184</v>
      </c>
      <c r="R115" s="253">
        <v>2010</v>
      </c>
      <c r="S115" s="306">
        <v>0</v>
      </c>
      <c r="T115" s="254">
        <v>0</v>
      </c>
      <c r="U115" s="255">
        <v>7954.2</v>
      </c>
      <c r="V115" s="30"/>
    </row>
    <row r="116" spans="1:22" ht="15.75">
      <c r="A116" s="244" t="s">
        <v>159</v>
      </c>
      <c r="B116" s="245">
        <v>601615</v>
      </c>
      <c r="C116" s="245" t="s">
        <v>212</v>
      </c>
      <c r="D116" s="246" t="s">
        <v>213</v>
      </c>
      <c r="E116" s="247">
        <v>1034</v>
      </c>
      <c r="F116" s="248">
        <v>8459</v>
      </c>
      <c r="G116" s="249">
        <v>2880</v>
      </c>
      <c r="H116" s="249">
        <v>1995.7500000000005</v>
      </c>
      <c r="I116" s="250">
        <v>0</v>
      </c>
      <c r="J116" s="251">
        <v>0</v>
      </c>
      <c r="K116" s="251">
        <v>900</v>
      </c>
      <c r="L116" s="250">
        <v>0</v>
      </c>
      <c r="M116" s="250">
        <v>0</v>
      </c>
      <c r="N116" s="250">
        <v>0</v>
      </c>
      <c r="O116" s="252">
        <v>5775.75</v>
      </c>
      <c r="P116" s="253" t="s">
        <v>26</v>
      </c>
      <c r="Q116" s="253" t="s">
        <v>184</v>
      </c>
      <c r="R116" s="253">
        <v>2010</v>
      </c>
      <c r="S116" s="306">
        <v>0</v>
      </c>
      <c r="T116" s="254">
        <v>0</v>
      </c>
      <c r="U116" s="255">
        <v>5775.75</v>
      </c>
    </row>
    <row r="117" spans="1:22" ht="15.75">
      <c r="A117" s="244" t="s">
        <v>159</v>
      </c>
      <c r="B117" s="245">
        <v>601615</v>
      </c>
      <c r="C117" s="245" t="s">
        <v>212</v>
      </c>
      <c r="D117" s="246" t="s">
        <v>213</v>
      </c>
      <c r="E117" s="247">
        <v>1034</v>
      </c>
      <c r="F117" s="248">
        <v>19294</v>
      </c>
      <c r="G117" s="249">
        <v>2880</v>
      </c>
      <c r="H117" s="249">
        <v>5982.3</v>
      </c>
      <c r="I117" s="250">
        <v>0</v>
      </c>
      <c r="J117" s="251">
        <v>0</v>
      </c>
      <c r="K117" s="251">
        <v>900</v>
      </c>
      <c r="L117" s="250">
        <v>0</v>
      </c>
      <c r="M117" s="250">
        <v>0</v>
      </c>
      <c r="N117" s="250">
        <v>0</v>
      </c>
      <c r="O117" s="252">
        <v>9762.2999999999993</v>
      </c>
      <c r="P117" s="253" t="s">
        <v>26</v>
      </c>
      <c r="Q117" s="253" t="s">
        <v>184</v>
      </c>
      <c r="R117" s="253">
        <v>2011</v>
      </c>
      <c r="S117" s="306">
        <v>0</v>
      </c>
      <c r="T117" s="254">
        <v>0</v>
      </c>
      <c r="U117" s="255">
        <v>9762.2999999999993</v>
      </c>
    </row>
    <row r="118" spans="1:22" ht="15.75">
      <c r="A118" s="244" t="s">
        <v>159</v>
      </c>
      <c r="B118" s="245">
        <v>601615</v>
      </c>
      <c r="C118" s="245" t="s">
        <v>212</v>
      </c>
      <c r="D118" s="246" t="s">
        <v>213</v>
      </c>
      <c r="E118" s="247">
        <v>1034</v>
      </c>
      <c r="F118" s="248">
        <v>26026</v>
      </c>
      <c r="G118" s="249">
        <v>2880</v>
      </c>
      <c r="H118" s="249">
        <v>9011.7000000000007</v>
      </c>
      <c r="I118" s="250">
        <v>0</v>
      </c>
      <c r="J118" s="251">
        <v>0</v>
      </c>
      <c r="K118" s="251">
        <v>900</v>
      </c>
      <c r="L118" s="250">
        <v>0</v>
      </c>
      <c r="M118" s="250">
        <v>0</v>
      </c>
      <c r="N118" s="250">
        <v>0</v>
      </c>
      <c r="O118" s="252">
        <v>12791.7</v>
      </c>
      <c r="P118" s="253" t="s">
        <v>26</v>
      </c>
      <c r="Q118" s="253" t="s">
        <v>184</v>
      </c>
      <c r="R118" s="253">
        <v>2011</v>
      </c>
      <c r="S118" s="306">
        <v>0</v>
      </c>
      <c r="T118" s="254">
        <v>0</v>
      </c>
      <c r="U118" s="255">
        <v>12791.7</v>
      </c>
    </row>
    <row r="119" spans="1:22" s="41" customFormat="1" ht="15.75">
      <c r="A119" s="244" t="s">
        <v>159</v>
      </c>
      <c r="B119" s="245">
        <v>601615</v>
      </c>
      <c r="C119" s="245" t="s">
        <v>212</v>
      </c>
      <c r="D119" s="246" t="s">
        <v>213</v>
      </c>
      <c r="E119" s="247">
        <v>1034</v>
      </c>
      <c r="F119" s="248">
        <v>21343</v>
      </c>
      <c r="G119" s="249">
        <v>2880</v>
      </c>
      <c r="H119" s="249">
        <v>6904.35</v>
      </c>
      <c r="I119" s="250">
        <v>0</v>
      </c>
      <c r="J119" s="251">
        <v>0</v>
      </c>
      <c r="K119" s="251">
        <v>900</v>
      </c>
      <c r="L119" s="250">
        <v>1380.16</v>
      </c>
      <c r="M119" s="250">
        <v>0</v>
      </c>
      <c r="N119" s="250">
        <v>0</v>
      </c>
      <c r="O119" s="252">
        <v>12064.51</v>
      </c>
      <c r="P119" s="253" t="s">
        <v>26</v>
      </c>
      <c r="Q119" s="253" t="s">
        <v>184</v>
      </c>
      <c r="R119" s="253">
        <v>2011</v>
      </c>
      <c r="S119" s="306">
        <v>0</v>
      </c>
      <c r="T119" s="254">
        <v>0</v>
      </c>
      <c r="U119" s="255">
        <v>12064.51</v>
      </c>
    </row>
    <row r="120" spans="1:22" ht="15.75">
      <c r="A120" s="244" t="s">
        <v>159</v>
      </c>
      <c r="B120" s="245">
        <v>601615</v>
      </c>
      <c r="C120" s="245" t="s">
        <v>212</v>
      </c>
      <c r="D120" s="246" t="s">
        <v>213</v>
      </c>
      <c r="E120" s="247">
        <v>1035</v>
      </c>
      <c r="F120" s="294">
        <v>21028</v>
      </c>
      <c r="G120" s="249">
        <v>3180</v>
      </c>
      <c r="H120" s="249">
        <v>7467.0375000000004</v>
      </c>
      <c r="I120" s="250">
        <v>0</v>
      </c>
      <c r="J120" s="251">
        <v>0</v>
      </c>
      <c r="K120" s="251">
        <v>900</v>
      </c>
      <c r="L120" s="295">
        <v>0</v>
      </c>
      <c r="M120" s="295">
        <v>0</v>
      </c>
      <c r="N120" s="295">
        <v>0</v>
      </c>
      <c r="O120" s="252">
        <v>11547.0375</v>
      </c>
      <c r="P120" s="253" t="s">
        <v>26</v>
      </c>
      <c r="Q120" s="253" t="s">
        <v>184</v>
      </c>
      <c r="R120" s="253">
        <v>2011</v>
      </c>
      <c r="S120" s="333">
        <v>0</v>
      </c>
      <c r="T120" s="254">
        <v>0</v>
      </c>
      <c r="U120" s="255">
        <v>11547.0375</v>
      </c>
    </row>
    <row r="121" spans="1:22" ht="15.75">
      <c r="A121" s="244" t="s">
        <v>159</v>
      </c>
      <c r="B121" s="245">
        <v>601615</v>
      </c>
      <c r="C121" s="245" t="s">
        <v>212</v>
      </c>
      <c r="D121" s="246" t="s">
        <v>213</v>
      </c>
      <c r="E121" s="247">
        <v>1034</v>
      </c>
      <c r="F121" s="294">
        <v>13861</v>
      </c>
      <c r="G121" s="249">
        <v>2880</v>
      </c>
      <c r="H121" s="249">
        <v>3800.2500000000005</v>
      </c>
      <c r="I121" s="250">
        <v>0</v>
      </c>
      <c r="J121" s="251">
        <v>0</v>
      </c>
      <c r="K121" s="251">
        <v>900</v>
      </c>
      <c r="L121" s="295">
        <v>0</v>
      </c>
      <c r="M121" s="295">
        <v>0</v>
      </c>
      <c r="N121" s="295">
        <v>0</v>
      </c>
      <c r="O121" s="252">
        <v>7580.25</v>
      </c>
      <c r="P121" s="253" t="s">
        <v>26</v>
      </c>
      <c r="Q121" s="253" t="s">
        <v>184</v>
      </c>
      <c r="R121" s="253">
        <v>2012</v>
      </c>
      <c r="S121" s="333">
        <v>0</v>
      </c>
      <c r="T121" s="254">
        <v>0</v>
      </c>
      <c r="U121" s="255">
        <v>7580.25</v>
      </c>
    </row>
    <row r="122" spans="1:22" ht="15.75">
      <c r="A122" s="244" t="s">
        <v>159</v>
      </c>
      <c r="B122" s="245">
        <v>601615</v>
      </c>
      <c r="C122" s="245" t="s">
        <v>212</v>
      </c>
      <c r="D122" s="246" t="s">
        <v>213</v>
      </c>
      <c r="E122" s="247">
        <v>1034</v>
      </c>
      <c r="F122" s="294">
        <v>20765</v>
      </c>
      <c r="G122" s="249">
        <v>2880</v>
      </c>
      <c r="H122" s="249">
        <v>7094.2499999999991</v>
      </c>
      <c r="I122" s="250">
        <v>0</v>
      </c>
      <c r="J122" s="251">
        <v>0</v>
      </c>
      <c r="K122" s="251">
        <v>900</v>
      </c>
      <c r="L122" s="295">
        <v>0</v>
      </c>
      <c r="M122" s="295">
        <v>0</v>
      </c>
      <c r="N122" s="295">
        <v>0</v>
      </c>
      <c r="O122" s="252">
        <v>10874.25</v>
      </c>
      <c r="P122" s="253" t="s">
        <v>26</v>
      </c>
      <c r="Q122" s="253" t="s">
        <v>184</v>
      </c>
      <c r="R122" s="253">
        <v>2013</v>
      </c>
      <c r="S122" s="333">
        <v>0</v>
      </c>
      <c r="T122" s="254">
        <v>0</v>
      </c>
      <c r="U122" s="255">
        <v>10874.25</v>
      </c>
    </row>
    <row r="123" spans="1:22" ht="15.75">
      <c r="A123" s="244" t="s">
        <v>159</v>
      </c>
      <c r="B123" s="245">
        <v>601615</v>
      </c>
      <c r="C123" s="245" t="s">
        <v>212</v>
      </c>
      <c r="D123" s="246" t="s">
        <v>213</v>
      </c>
      <c r="E123" s="247">
        <v>1034</v>
      </c>
      <c r="F123" s="294">
        <v>6782</v>
      </c>
      <c r="G123" s="249">
        <v>2880</v>
      </c>
      <c r="H123" s="249">
        <v>990.45000000000016</v>
      </c>
      <c r="I123" s="250">
        <v>0</v>
      </c>
      <c r="J123" s="251">
        <v>0</v>
      </c>
      <c r="K123" s="251">
        <v>900</v>
      </c>
      <c r="L123" s="295">
        <v>0</v>
      </c>
      <c r="M123" s="295">
        <v>0</v>
      </c>
      <c r="N123" s="295">
        <v>0</v>
      </c>
      <c r="O123" s="252">
        <v>4770.4500000000007</v>
      </c>
      <c r="P123" s="253" t="s">
        <v>26</v>
      </c>
      <c r="Q123" s="253" t="s">
        <v>184</v>
      </c>
      <c r="R123" s="253">
        <v>2013</v>
      </c>
      <c r="S123" s="333">
        <v>0</v>
      </c>
      <c r="T123" s="254">
        <v>0</v>
      </c>
      <c r="U123" s="255">
        <v>4770.4500000000007</v>
      </c>
    </row>
    <row r="124" spans="1:22" ht="15.75">
      <c r="A124" s="244" t="s">
        <v>159</v>
      </c>
      <c r="B124" s="245">
        <v>601615</v>
      </c>
      <c r="C124" s="245" t="s">
        <v>212</v>
      </c>
      <c r="D124" s="246" t="s">
        <v>213</v>
      </c>
      <c r="E124" s="247">
        <v>1034</v>
      </c>
      <c r="F124" s="294">
        <v>20525</v>
      </c>
      <c r="G124" s="249">
        <v>2880</v>
      </c>
      <c r="H124" s="249">
        <v>6536.2499999999991</v>
      </c>
      <c r="I124" s="250">
        <v>0</v>
      </c>
      <c r="J124" s="251">
        <v>0</v>
      </c>
      <c r="K124" s="251">
        <v>900</v>
      </c>
      <c r="L124" s="295">
        <v>0</v>
      </c>
      <c r="M124" s="295">
        <v>0</v>
      </c>
      <c r="N124" s="295">
        <v>0</v>
      </c>
      <c r="O124" s="252">
        <v>10316.25</v>
      </c>
      <c r="P124" s="253" t="s">
        <v>26</v>
      </c>
      <c r="Q124" s="253" t="s">
        <v>184</v>
      </c>
      <c r="R124" s="253">
        <v>2013</v>
      </c>
      <c r="S124" s="333">
        <v>0</v>
      </c>
      <c r="T124" s="254">
        <v>0</v>
      </c>
      <c r="U124" s="255">
        <v>10316.25</v>
      </c>
    </row>
    <row r="125" spans="1:22" ht="15.75">
      <c r="A125" s="244" t="s">
        <v>159</v>
      </c>
      <c r="B125" s="245">
        <v>601615</v>
      </c>
      <c r="C125" s="245" t="s">
        <v>212</v>
      </c>
      <c r="D125" s="246" t="s">
        <v>213</v>
      </c>
      <c r="E125" s="247">
        <v>1034</v>
      </c>
      <c r="F125" s="294">
        <v>13948</v>
      </c>
      <c r="G125" s="249">
        <v>2880</v>
      </c>
      <c r="H125" s="249">
        <v>3782.7000000000007</v>
      </c>
      <c r="I125" s="250">
        <v>0</v>
      </c>
      <c r="J125" s="251">
        <v>0</v>
      </c>
      <c r="K125" s="251">
        <v>900</v>
      </c>
      <c r="L125" s="295">
        <v>86</v>
      </c>
      <c r="M125" s="295">
        <v>0</v>
      </c>
      <c r="N125" s="295">
        <v>129</v>
      </c>
      <c r="O125" s="252">
        <v>7777.7000000000007</v>
      </c>
      <c r="P125" s="253" t="s">
        <v>26</v>
      </c>
      <c r="Q125" s="253" t="s">
        <v>184</v>
      </c>
      <c r="R125" s="253">
        <v>2013</v>
      </c>
      <c r="S125" s="333">
        <v>0</v>
      </c>
      <c r="T125" s="254">
        <v>0</v>
      </c>
      <c r="U125" s="255">
        <v>7777.7000000000007</v>
      </c>
    </row>
    <row r="126" spans="1:22" ht="15.75">
      <c r="A126" s="244" t="s">
        <v>159</v>
      </c>
      <c r="B126" s="245">
        <v>601615</v>
      </c>
      <c r="C126" s="245" t="s">
        <v>212</v>
      </c>
      <c r="D126" s="246" t="s">
        <v>213</v>
      </c>
      <c r="E126" s="247">
        <v>1034</v>
      </c>
      <c r="F126" s="294">
        <v>13645</v>
      </c>
      <c r="G126" s="249">
        <v>2880</v>
      </c>
      <c r="H126" s="249">
        <v>3933.9000000000005</v>
      </c>
      <c r="I126" s="250">
        <v>0</v>
      </c>
      <c r="J126" s="251">
        <v>0</v>
      </c>
      <c r="K126" s="251">
        <v>900</v>
      </c>
      <c r="L126" s="295">
        <v>0</v>
      </c>
      <c r="M126" s="295">
        <v>0</v>
      </c>
      <c r="N126" s="295">
        <v>215</v>
      </c>
      <c r="O126" s="252">
        <v>7928.9000000000005</v>
      </c>
      <c r="P126" s="253" t="s">
        <v>26</v>
      </c>
      <c r="Q126" s="253" t="s">
        <v>184</v>
      </c>
      <c r="R126" s="253">
        <v>2013</v>
      </c>
      <c r="S126" s="333">
        <v>0</v>
      </c>
      <c r="T126" s="254">
        <v>0</v>
      </c>
      <c r="U126" s="255">
        <v>7928.9000000000005</v>
      </c>
    </row>
    <row r="127" spans="1:22" s="41" customFormat="1" ht="15.75">
      <c r="A127" s="244" t="s">
        <v>159</v>
      </c>
      <c r="B127" s="245">
        <v>601615</v>
      </c>
      <c r="C127" s="245" t="s">
        <v>212</v>
      </c>
      <c r="D127" s="246" t="s">
        <v>213</v>
      </c>
      <c r="E127" s="247">
        <v>1034</v>
      </c>
      <c r="F127" s="294">
        <v>10566</v>
      </c>
      <c r="G127" s="249">
        <v>2880</v>
      </c>
      <c r="H127" s="249">
        <v>2818.3500000000004</v>
      </c>
      <c r="I127" s="250">
        <v>0</v>
      </c>
      <c r="J127" s="251">
        <v>0</v>
      </c>
      <c r="K127" s="251">
        <v>900</v>
      </c>
      <c r="L127" s="295">
        <v>0</v>
      </c>
      <c r="M127" s="295">
        <v>0</v>
      </c>
      <c r="N127" s="295">
        <v>0</v>
      </c>
      <c r="O127" s="252">
        <v>6598.35</v>
      </c>
      <c r="P127" s="253" t="s">
        <v>26</v>
      </c>
      <c r="Q127" s="253" t="s">
        <v>184</v>
      </c>
      <c r="R127" s="253">
        <v>2013</v>
      </c>
      <c r="S127" s="333">
        <v>0</v>
      </c>
      <c r="T127" s="254">
        <v>0</v>
      </c>
      <c r="U127" s="255">
        <v>6598.35</v>
      </c>
    </row>
    <row r="128" spans="1:22" ht="15.75">
      <c r="A128" s="244" t="s">
        <v>159</v>
      </c>
      <c r="B128" s="245">
        <v>601615</v>
      </c>
      <c r="C128" s="245" t="s">
        <v>212</v>
      </c>
      <c r="D128" s="246" t="s">
        <v>213</v>
      </c>
      <c r="E128" s="247">
        <v>1035</v>
      </c>
      <c r="F128" s="294">
        <v>16594</v>
      </c>
      <c r="G128" s="249">
        <v>3180</v>
      </c>
      <c r="H128" s="249">
        <v>6257.6437500000002</v>
      </c>
      <c r="I128" s="250">
        <v>0</v>
      </c>
      <c r="J128" s="251">
        <v>0</v>
      </c>
      <c r="K128" s="251">
        <v>900</v>
      </c>
      <c r="L128" s="295">
        <v>0</v>
      </c>
      <c r="M128" s="295">
        <v>0</v>
      </c>
      <c r="N128" s="295">
        <v>0</v>
      </c>
      <c r="O128" s="252">
        <v>10337.643749999999</v>
      </c>
      <c r="P128" s="253" t="s">
        <v>26</v>
      </c>
      <c r="Q128" s="253" t="s">
        <v>184</v>
      </c>
      <c r="R128" s="253">
        <v>2013</v>
      </c>
      <c r="S128" s="333">
        <v>0</v>
      </c>
      <c r="T128" s="254">
        <v>0</v>
      </c>
      <c r="U128" s="255">
        <v>10337.643749999999</v>
      </c>
    </row>
    <row r="129" spans="1:21" ht="15.75">
      <c r="A129" s="244" t="s">
        <v>159</v>
      </c>
      <c r="B129" s="245">
        <v>601615</v>
      </c>
      <c r="C129" s="245" t="s">
        <v>212</v>
      </c>
      <c r="D129" s="246" t="s">
        <v>213</v>
      </c>
      <c r="E129" s="247">
        <v>1034</v>
      </c>
      <c r="F129" s="294">
        <v>12667</v>
      </c>
      <c r="G129" s="249">
        <v>2880</v>
      </c>
      <c r="H129" s="249">
        <v>4298.3999999999996</v>
      </c>
      <c r="I129" s="250">
        <v>0</v>
      </c>
      <c r="J129" s="251">
        <v>0</v>
      </c>
      <c r="K129" s="251">
        <v>900</v>
      </c>
      <c r="L129" s="295">
        <v>426.39</v>
      </c>
      <c r="M129" s="295">
        <v>0</v>
      </c>
      <c r="N129" s="295">
        <v>0</v>
      </c>
      <c r="O129" s="252">
        <v>8504.7899999999991</v>
      </c>
      <c r="P129" s="253" t="s">
        <v>26</v>
      </c>
      <c r="Q129" s="253" t="s">
        <v>184</v>
      </c>
      <c r="R129" s="253">
        <v>2014</v>
      </c>
      <c r="S129" s="333">
        <v>0</v>
      </c>
      <c r="T129" s="254">
        <v>0</v>
      </c>
      <c r="U129" s="255">
        <v>8504.7899999999991</v>
      </c>
    </row>
    <row r="130" spans="1:21" ht="15.75">
      <c r="A130" s="244" t="s">
        <v>159</v>
      </c>
      <c r="B130" s="245">
        <v>601615</v>
      </c>
      <c r="C130" s="245" t="s">
        <v>212</v>
      </c>
      <c r="D130" s="246" t="s">
        <v>213</v>
      </c>
      <c r="E130" s="247">
        <v>1034</v>
      </c>
      <c r="F130" s="294">
        <v>10302</v>
      </c>
      <c r="G130" s="249">
        <v>2880</v>
      </c>
      <c r="H130" s="249">
        <v>3695.4000000000005</v>
      </c>
      <c r="I130" s="250">
        <v>0</v>
      </c>
      <c r="J130" s="251">
        <v>0</v>
      </c>
      <c r="K130" s="251">
        <v>900</v>
      </c>
      <c r="L130" s="295">
        <v>0</v>
      </c>
      <c r="M130" s="295">
        <v>0</v>
      </c>
      <c r="N130" s="295">
        <v>0</v>
      </c>
      <c r="O130" s="252">
        <v>7475.4000000000005</v>
      </c>
      <c r="P130" s="253" t="s">
        <v>26</v>
      </c>
      <c r="Q130" s="253" t="s">
        <v>184</v>
      </c>
      <c r="R130" s="253">
        <v>2014</v>
      </c>
      <c r="S130" s="333">
        <v>0</v>
      </c>
      <c r="T130" s="254">
        <v>0</v>
      </c>
      <c r="U130" s="255">
        <v>7475.4000000000005</v>
      </c>
    </row>
    <row r="131" spans="1:21" ht="15.75">
      <c r="A131" s="244" t="s">
        <v>159</v>
      </c>
      <c r="B131" s="245">
        <v>601615</v>
      </c>
      <c r="C131" s="245" t="s">
        <v>212</v>
      </c>
      <c r="D131" s="246" t="s">
        <v>213</v>
      </c>
      <c r="E131" s="247">
        <v>1034</v>
      </c>
      <c r="F131" s="294">
        <v>10110</v>
      </c>
      <c r="G131" s="249">
        <v>2880</v>
      </c>
      <c r="H131" s="249">
        <v>3424.5</v>
      </c>
      <c r="I131" s="250">
        <v>0</v>
      </c>
      <c r="J131" s="251">
        <v>0</v>
      </c>
      <c r="K131" s="251">
        <v>900</v>
      </c>
      <c r="L131" s="295">
        <v>0</v>
      </c>
      <c r="M131" s="295">
        <v>0</v>
      </c>
      <c r="N131" s="295">
        <v>0</v>
      </c>
      <c r="O131" s="252">
        <v>7204.5</v>
      </c>
      <c r="P131" s="253" t="s">
        <v>26</v>
      </c>
      <c r="Q131" s="253" t="s">
        <v>184</v>
      </c>
      <c r="R131" s="253">
        <v>2014</v>
      </c>
      <c r="S131" s="333">
        <v>0</v>
      </c>
      <c r="T131" s="254">
        <v>0</v>
      </c>
      <c r="U131" s="255">
        <v>7204.5</v>
      </c>
    </row>
    <row r="132" spans="1:21" ht="15.75">
      <c r="A132" s="244" t="s">
        <v>159</v>
      </c>
      <c r="B132" s="245">
        <v>601615</v>
      </c>
      <c r="C132" s="245" t="s">
        <v>212</v>
      </c>
      <c r="D132" s="246" t="s">
        <v>213</v>
      </c>
      <c r="E132" s="258">
        <v>1034</v>
      </c>
      <c r="F132" s="294">
        <v>2544</v>
      </c>
      <c r="G132" s="249">
        <v>2880</v>
      </c>
      <c r="H132" s="249">
        <v>469.8</v>
      </c>
      <c r="I132" s="250">
        <v>0</v>
      </c>
      <c r="J132" s="251">
        <v>0</v>
      </c>
      <c r="K132" s="251">
        <v>900</v>
      </c>
      <c r="L132" s="295">
        <v>0</v>
      </c>
      <c r="M132" s="295">
        <v>0</v>
      </c>
      <c r="N132" s="295">
        <v>0</v>
      </c>
      <c r="O132" s="252">
        <v>4249.8</v>
      </c>
      <c r="P132" s="253" t="s">
        <v>26</v>
      </c>
      <c r="Q132" s="253" t="s">
        <v>184</v>
      </c>
      <c r="R132" s="253">
        <v>2014</v>
      </c>
      <c r="S132" s="333">
        <v>0</v>
      </c>
      <c r="T132" s="254">
        <v>0</v>
      </c>
      <c r="U132" s="255">
        <v>4249.8</v>
      </c>
    </row>
    <row r="133" spans="1:21" ht="15.75">
      <c r="A133" s="244" t="s">
        <v>159</v>
      </c>
      <c r="B133" s="245">
        <v>601615</v>
      </c>
      <c r="C133" s="245" t="s">
        <v>212</v>
      </c>
      <c r="D133" s="246" t="s">
        <v>213</v>
      </c>
      <c r="E133" s="258">
        <v>1034</v>
      </c>
      <c r="F133" s="294">
        <v>5588</v>
      </c>
      <c r="G133" s="249">
        <v>2880</v>
      </c>
      <c r="H133" s="249">
        <v>1579.05</v>
      </c>
      <c r="I133" s="250">
        <v>0</v>
      </c>
      <c r="J133" s="251">
        <v>0</v>
      </c>
      <c r="K133" s="251">
        <v>900</v>
      </c>
      <c r="L133" s="295">
        <v>0</v>
      </c>
      <c r="M133" s="295">
        <v>0</v>
      </c>
      <c r="N133" s="295">
        <v>0</v>
      </c>
      <c r="O133" s="252">
        <v>5359.05</v>
      </c>
      <c r="P133" s="253" t="s">
        <v>26</v>
      </c>
      <c r="Q133" s="253" t="s">
        <v>184</v>
      </c>
      <c r="R133" s="253">
        <v>2014</v>
      </c>
      <c r="S133" s="333">
        <v>0</v>
      </c>
      <c r="T133" s="254">
        <v>0</v>
      </c>
      <c r="U133" s="255">
        <v>5359.05</v>
      </c>
    </row>
    <row r="134" spans="1:21" ht="15.75">
      <c r="A134" s="244" t="s">
        <v>159</v>
      </c>
      <c r="B134" s="245">
        <v>601615</v>
      </c>
      <c r="C134" s="245" t="s">
        <v>212</v>
      </c>
      <c r="D134" s="246" t="s">
        <v>213</v>
      </c>
      <c r="E134" s="258">
        <v>1035</v>
      </c>
      <c r="F134" s="257">
        <v>755</v>
      </c>
      <c r="G134" s="249">
        <v>3180</v>
      </c>
      <c r="H134" s="249">
        <v>0</v>
      </c>
      <c r="I134" s="250">
        <v>0</v>
      </c>
      <c r="J134" s="251">
        <v>0</v>
      </c>
      <c r="K134" s="251">
        <v>900</v>
      </c>
      <c r="L134" s="250">
        <v>0</v>
      </c>
      <c r="M134" s="250">
        <v>0</v>
      </c>
      <c r="N134" s="250">
        <v>0</v>
      </c>
      <c r="O134" s="252">
        <v>4080</v>
      </c>
      <c r="P134" s="253" t="s">
        <v>26</v>
      </c>
      <c r="Q134" s="253" t="s">
        <v>184</v>
      </c>
      <c r="R134" s="253">
        <v>2015</v>
      </c>
      <c r="S134" s="306">
        <v>0</v>
      </c>
      <c r="T134" s="254">
        <v>0</v>
      </c>
      <c r="U134" s="255">
        <v>4080</v>
      </c>
    </row>
    <row r="135" spans="1:21" ht="15.75">
      <c r="A135" s="244" t="s">
        <v>159</v>
      </c>
      <c r="B135" s="245">
        <v>601615</v>
      </c>
      <c r="C135" s="245" t="s">
        <v>212</v>
      </c>
      <c r="D135" s="246" t="s">
        <v>213</v>
      </c>
      <c r="E135" s="247">
        <v>1035</v>
      </c>
      <c r="F135" s="257">
        <v>7341</v>
      </c>
      <c r="G135" s="249">
        <v>3180</v>
      </c>
      <c r="H135" s="249">
        <v>1337.5875000000003</v>
      </c>
      <c r="I135" s="250">
        <v>0</v>
      </c>
      <c r="J135" s="251">
        <v>0</v>
      </c>
      <c r="K135" s="251">
        <v>900</v>
      </c>
      <c r="L135" s="250">
        <v>0</v>
      </c>
      <c r="M135" s="250">
        <v>0</v>
      </c>
      <c r="N135" s="250">
        <v>0</v>
      </c>
      <c r="O135" s="252">
        <v>5417.5875000000005</v>
      </c>
      <c r="P135" s="253" t="s">
        <v>26</v>
      </c>
      <c r="Q135" s="253" t="s">
        <v>184</v>
      </c>
      <c r="R135" s="253">
        <v>2015</v>
      </c>
      <c r="S135" s="306">
        <v>0</v>
      </c>
      <c r="T135" s="254">
        <v>0</v>
      </c>
      <c r="U135" s="255">
        <v>5417.5875000000005</v>
      </c>
    </row>
    <row r="136" spans="1:21" s="41" customFormat="1" ht="15.75">
      <c r="A136" s="244" t="s">
        <v>159</v>
      </c>
      <c r="B136" s="245">
        <v>601615</v>
      </c>
      <c r="C136" s="245" t="s">
        <v>212</v>
      </c>
      <c r="D136" s="246" t="s">
        <v>213</v>
      </c>
      <c r="E136" s="247">
        <v>1035</v>
      </c>
      <c r="F136" s="257">
        <v>9762</v>
      </c>
      <c r="G136" s="249">
        <v>3180</v>
      </c>
      <c r="H136" s="249">
        <v>2388.4781250000001</v>
      </c>
      <c r="I136" s="250">
        <v>0</v>
      </c>
      <c r="J136" s="251">
        <v>0</v>
      </c>
      <c r="K136" s="251">
        <v>900</v>
      </c>
      <c r="L136" s="250">
        <v>0</v>
      </c>
      <c r="M136" s="250">
        <v>0</v>
      </c>
      <c r="N136" s="250">
        <v>0</v>
      </c>
      <c r="O136" s="252">
        <v>6468.4781249999996</v>
      </c>
      <c r="P136" s="253" t="s">
        <v>26</v>
      </c>
      <c r="Q136" s="253" t="s">
        <v>184</v>
      </c>
      <c r="R136" s="253">
        <v>2015</v>
      </c>
      <c r="S136" s="306">
        <v>0</v>
      </c>
      <c r="T136" s="254">
        <v>0</v>
      </c>
      <c r="U136" s="255">
        <v>6468.4781249999996</v>
      </c>
    </row>
    <row r="137" spans="1:21" ht="15.75">
      <c r="A137" s="244" t="s">
        <v>159</v>
      </c>
      <c r="B137" s="245">
        <v>601615</v>
      </c>
      <c r="C137" s="245" t="s">
        <v>212</v>
      </c>
      <c r="D137" s="246" t="s">
        <v>213</v>
      </c>
      <c r="E137" s="247">
        <v>1035</v>
      </c>
      <c r="F137" s="257">
        <v>20817</v>
      </c>
      <c r="G137" s="249">
        <v>3180</v>
      </c>
      <c r="H137" s="249">
        <v>7349.2781250000007</v>
      </c>
      <c r="I137" s="250">
        <v>0</v>
      </c>
      <c r="J137" s="251">
        <v>0</v>
      </c>
      <c r="K137" s="251">
        <v>900</v>
      </c>
      <c r="L137" s="250">
        <v>0</v>
      </c>
      <c r="M137" s="250">
        <v>0</v>
      </c>
      <c r="N137" s="250">
        <v>0</v>
      </c>
      <c r="O137" s="252">
        <v>11429.278125000001</v>
      </c>
      <c r="P137" s="253" t="s">
        <v>26</v>
      </c>
      <c r="Q137" s="253" t="s">
        <v>184</v>
      </c>
      <c r="R137" s="253">
        <v>2015</v>
      </c>
      <c r="S137" s="306">
        <v>0</v>
      </c>
      <c r="T137" s="254">
        <v>0</v>
      </c>
      <c r="U137" s="255">
        <v>11429.278125000001</v>
      </c>
    </row>
    <row r="138" spans="1:21" ht="15.75">
      <c r="A138" s="244" t="s">
        <v>159</v>
      </c>
      <c r="B138" s="245">
        <v>601615</v>
      </c>
      <c r="C138" s="245" t="s">
        <v>212</v>
      </c>
      <c r="D138" s="246" t="s">
        <v>213</v>
      </c>
      <c r="E138" s="258">
        <v>1195</v>
      </c>
      <c r="F138" s="248">
        <v>0</v>
      </c>
      <c r="G138" s="249">
        <v>0</v>
      </c>
      <c r="H138" s="249">
        <v>0</v>
      </c>
      <c r="I138" s="250">
        <v>0</v>
      </c>
      <c r="J138" s="251">
        <v>2889.92</v>
      </c>
      <c r="K138" s="251">
        <v>240</v>
      </c>
      <c r="L138" s="251">
        <v>0</v>
      </c>
      <c r="M138" s="251">
        <v>0</v>
      </c>
      <c r="N138" s="251">
        <v>0</v>
      </c>
      <c r="O138" s="252">
        <v>3129.92</v>
      </c>
      <c r="P138" s="253" t="s">
        <v>74</v>
      </c>
      <c r="Q138" s="253" t="s">
        <v>35</v>
      </c>
      <c r="R138" s="253">
        <v>1900</v>
      </c>
      <c r="S138" s="306">
        <v>0</v>
      </c>
      <c r="T138" s="254">
        <v>0</v>
      </c>
      <c r="U138" s="255">
        <v>3129.92</v>
      </c>
    </row>
    <row r="139" spans="1:21" ht="15.75">
      <c r="A139" s="244" t="s">
        <v>159</v>
      </c>
      <c r="B139" s="245">
        <v>601615</v>
      </c>
      <c r="C139" s="245" t="s">
        <v>212</v>
      </c>
      <c r="D139" s="246" t="s">
        <v>213</v>
      </c>
      <c r="E139" s="258">
        <v>1195</v>
      </c>
      <c r="F139" s="248">
        <v>0</v>
      </c>
      <c r="G139" s="249">
        <v>0</v>
      </c>
      <c r="H139" s="249">
        <v>0</v>
      </c>
      <c r="I139" s="250">
        <v>0</v>
      </c>
      <c r="J139" s="251">
        <v>582.39</v>
      </c>
      <c r="K139" s="251">
        <v>240</v>
      </c>
      <c r="L139" s="251">
        <v>0</v>
      </c>
      <c r="M139" s="251">
        <v>0</v>
      </c>
      <c r="N139" s="251">
        <v>0</v>
      </c>
      <c r="O139" s="252">
        <v>822.39</v>
      </c>
      <c r="P139" s="253" t="s">
        <v>74</v>
      </c>
      <c r="Q139" s="253" t="s">
        <v>35</v>
      </c>
      <c r="R139" s="253">
        <v>1900</v>
      </c>
      <c r="S139" s="306">
        <v>0</v>
      </c>
      <c r="T139" s="254">
        <v>0</v>
      </c>
      <c r="U139" s="255">
        <v>822.39</v>
      </c>
    </row>
    <row r="140" spans="1:21" ht="15.75">
      <c r="A140" s="244" t="s">
        <v>159</v>
      </c>
      <c r="B140" s="245">
        <v>601615</v>
      </c>
      <c r="C140" s="245" t="s">
        <v>212</v>
      </c>
      <c r="D140" s="246" t="s">
        <v>213</v>
      </c>
      <c r="E140" s="258">
        <v>1195</v>
      </c>
      <c r="F140" s="248">
        <v>0</v>
      </c>
      <c r="G140" s="249">
        <v>0</v>
      </c>
      <c r="H140" s="249">
        <v>0</v>
      </c>
      <c r="I140" s="250">
        <v>0</v>
      </c>
      <c r="J140" s="251">
        <v>0</v>
      </c>
      <c r="K140" s="251">
        <v>240</v>
      </c>
      <c r="L140" s="251">
        <v>0</v>
      </c>
      <c r="M140" s="251">
        <v>0</v>
      </c>
      <c r="N140" s="251">
        <v>0</v>
      </c>
      <c r="O140" s="252">
        <v>240</v>
      </c>
      <c r="P140" s="253" t="s">
        <v>74</v>
      </c>
      <c r="Q140" s="253" t="s">
        <v>35</v>
      </c>
      <c r="R140" s="253">
        <v>1900</v>
      </c>
      <c r="S140" s="306">
        <v>0</v>
      </c>
      <c r="T140" s="254">
        <v>0</v>
      </c>
      <c r="U140" s="255">
        <v>240</v>
      </c>
    </row>
    <row r="141" spans="1:21" ht="15.75">
      <c r="A141" s="244" t="s">
        <v>159</v>
      </c>
      <c r="B141" s="245">
        <v>601615</v>
      </c>
      <c r="C141" s="245" t="s">
        <v>212</v>
      </c>
      <c r="D141" s="246" t="s">
        <v>213</v>
      </c>
      <c r="E141" s="258">
        <v>1195</v>
      </c>
      <c r="F141" s="248">
        <v>0</v>
      </c>
      <c r="G141" s="249">
        <v>0</v>
      </c>
      <c r="H141" s="249">
        <v>0</v>
      </c>
      <c r="I141" s="250">
        <v>0</v>
      </c>
      <c r="J141" s="251">
        <v>2007.4300000000003</v>
      </c>
      <c r="K141" s="251">
        <v>240</v>
      </c>
      <c r="L141" s="251">
        <v>0</v>
      </c>
      <c r="M141" s="251">
        <v>0</v>
      </c>
      <c r="N141" s="251">
        <v>0</v>
      </c>
      <c r="O141" s="252">
        <v>2247.4300000000003</v>
      </c>
      <c r="P141" s="253" t="s">
        <v>74</v>
      </c>
      <c r="Q141" s="253" t="s">
        <v>35</v>
      </c>
      <c r="R141" s="253">
        <v>1900</v>
      </c>
      <c r="S141" s="306">
        <v>0</v>
      </c>
      <c r="T141" s="254">
        <v>0</v>
      </c>
      <c r="U141" s="255">
        <v>2247.4300000000003</v>
      </c>
    </row>
    <row r="142" spans="1:21" ht="15.75">
      <c r="A142" s="244" t="s">
        <v>159</v>
      </c>
      <c r="B142" s="245">
        <v>601615</v>
      </c>
      <c r="C142" s="245" t="s">
        <v>212</v>
      </c>
      <c r="D142" s="246" t="s">
        <v>213</v>
      </c>
      <c r="E142" s="258">
        <v>3007</v>
      </c>
      <c r="F142" s="248">
        <v>0</v>
      </c>
      <c r="G142" s="249">
        <v>0</v>
      </c>
      <c r="H142" s="249">
        <v>0</v>
      </c>
      <c r="I142" s="250">
        <v>0</v>
      </c>
      <c r="J142" s="251">
        <v>0</v>
      </c>
      <c r="K142" s="251">
        <v>240</v>
      </c>
      <c r="L142" s="251">
        <v>0</v>
      </c>
      <c r="M142" s="251">
        <v>0</v>
      </c>
      <c r="N142" s="251">
        <v>0</v>
      </c>
      <c r="O142" s="252">
        <v>240</v>
      </c>
      <c r="P142" s="253" t="s">
        <v>74</v>
      </c>
      <c r="Q142" s="253" t="s">
        <v>35</v>
      </c>
      <c r="R142" s="253">
        <v>1900</v>
      </c>
      <c r="S142" s="306">
        <v>0</v>
      </c>
      <c r="T142" s="254">
        <v>0</v>
      </c>
      <c r="U142" s="255">
        <v>240</v>
      </c>
    </row>
    <row r="143" spans="1:21" s="41" customFormat="1" ht="15.75">
      <c r="A143" s="244" t="s">
        <v>159</v>
      </c>
      <c r="B143" s="245">
        <v>601615</v>
      </c>
      <c r="C143" s="245" t="s">
        <v>212</v>
      </c>
      <c r="D143" s="246" t="s">
        <v>213</v>
      </c>
      <c r="E143" s="258">
        <v>9020</v>
      </c>
      <c r="F143" s="294">
        <v>0</v>
      </c>
      <c r="G143" s="249">
        <v>0</v>
      </c>
      <c r="H143" s="249">
        <v>0</v>
      </c>
      <c r="I143" s="250">
        <v>0</v>
      </c>
      <c r="J143" s="251">
        <v>0</v>
      </c>
      <c r="K143" s="251">
        <v>240</v>
      </c>
      <c r="L143" s="295">
        <v>0</v>
      </c>
      <c r="M143" s="295">
        <v>96000</v>
      </c>
      <c r="N143" s="295">
        <v>0</v>
      </c>
      <c r="O143" s="252">
        <v>96240</v>
      </c>
      <c r="P143" s="253" t="s">
        <v>74</v>
      </c>
      <c r="Q143" s="292" t="s">
        <v>27</v>
      </c>
      <c r="R143" s="253">
        <v>2016</v>
      </c>
      <c r="S143" s="333">
        <v>186000</v>
      </c>
      <c r="T143" s="254">
        <v>9300</v>
      </c>
      <c r="U143" s="255">
        <v>291540</v>
      </c>
    </row>
    <row r="144" spans="1:21" ht="15.75">
      <c r="A144" s="244" t="s">
        <v>159</v>
      </c>
      <c r="B144" s="245">
        <v>601615</v>
      </c>
      <c r="C144" s="245" t="s">
        <v>212</v>
      </c>
      <c r="D144" s="246" t="s">
        <v>213</v>
      </c>
      <c r="E144" s="258">
        <v>9020</v>
      </c>
      <c r="F144" s="248">
        <v>0</v>
      </c>
      <c r="G144" s="249">
        <v>0</v>
      </c>
      <c r="H144" s="249">
        <v>0</v>
      </c>
      <c r="I144" s="250">
        <v>0</v>
      </c>
      <c r="J144" s="251">
        <v>0</v>
      </c>
      <c r="K144" s="251">
        <v>240</v>
      </c>
      <c r="L144" s="251">
        <v>0</v>
      </c>
      <c r="M144" s="251">
        <v>0</v>
      </c>
      <c r="N144" s="251">
        <v>0</v>
      </c>
      <c r="O144" s="252">
        <v>240</v>
      </c>
      <c r="P144" s="253" t="s">
        <v>74</v>
      </c>
      <c r="Q144" s="253" t="s">
        <v>35</v>
      </c>
      <c r="R144" s="253">
        <v>1900</v>
      </c>
      <c r="S144" s="306">
        <v>0</v>
      </c>
      <c r="T144" s="254">
        <v>0</v>
      </c>
      <c r="U144" s="255">
        <v>240</v>
      </c>
    </row>
    <row r="145" spans="1:21" s="41" customFormat="1" ht="15.75">
      <c r="A145" s="244" t="s">
        <v>159</v>
      </c>
      <c r="B145" s="245">
        <v>601615</v>
      </c>
      <c r="C145" s="245" t="s">
        <v>212</v>
      </c>
      <c r="D145" s="246" t="s">
        <v>213</v>
      </c>
      <c r="E145" s="258">
        <v>9020</v>
      </c>
      <c r="F145" s="248">
        <v>0</v>
      </c>
      <c r="G145" s="249">
        <v>0</v>
      </c>
      <c r="H145" s="249">
        <v>0</v>
      </c>
      <c r="I145" s="250">
        <v>0</v>
      </c>
      <c r="J145" s="251">
        <v>0</v>
      </c>
      <c r="K145" s="251">
        <v>240</v>
      </c>
      <c r="L145" s="251">
        <v>0</v>
      </c>
      <c r="M145" s="251">
        <v>0</v>
      </c>
      <c r="N145" s="251">
        <v>0</v>
      </c>
      <c r="O145" s="252">
        <v>240</v>
      </c>
      <c r="P145" s="253" t="s">
        <v>74</v>
      </c>
      <c r="Q145" s="253" t="s">
        <v>35</v>
      </c>
      <c r="R145" s="253">
        <v>1900</v>
      </c>
      <c r="S145" s="306">
        <v>0</v>
      </c>
      <c r="T145" s="254">
        <v>0</v>
      </c>
      <c r="U145" s="255">
        <v>240</v>
      </c>
    </row>
    <row r="146" spans="1:21" s="41" customFormat="1" ht="15.75">
      <c r="A146" s="244" t="s">
        <v>159</v>
      </c>
      <c r="B146" s="245">
        <v>601615</v>
      </c>
      <c r="C146" s="245" t="s">
        <v>212</v>
      </c>
      <c r="D146" s="246" t="s">
        <v>213</v>
      </c>
      <c r="E146" s="258">
        <v>3000</v>
      </c>
      <c r="F146" s="248">
        <v>0</v>
      </c>
      <c r="G146" s="249">
        <v>0</v>
      </c>
      <c r="H146" s="249">
        <v>0</v>
      </c>
      <c r="I146" s="250">
        <v>711.66094999999996</v>
      </c>
      <c r="J146" s="251">
        <v>1970.61</v>
      </c>
      <c r="K146" s="251">
        <v>900</v>
      </c>
      <c r="L146" s="250">
        <v>0</v>
      </c>
      <c r="M146" s="250">
        <v>0</v>
      </c>
      <c r="N146" s="250">
        <v>0</v>
      </c>
      <c r="O146" s="252">
        <v>3582.2709500000001</v>
      </c>
      <c r="P146" s="253" t="s">
        <v>74</v>
      </c>
      <c r="Q146" s="253" t="s">
        <v>35</v>
      </c>
      <c r="R146" s="253">
        <v>1900</v>
      </c>
      <c r="S146" s="306">
        <v>0</v>
      </c>
      <c r="T146" s="254">
        <v>0</v>
      </c>
      <c r="U146" s="255">
        <v>3582.2709500000001</v>
      </c>
    </row>
    <row r="147" spans="1:21" s="41" customFormat="1" ht="15.75">
      <c r="A147" s="244" t="s">
        <v>159</v>
      </c>
      <c r="B147" s="245">
        <v>601615</v>
      </c>
      <c r="C147" s="245" t="s">
        <v>214</v>
      </c>
      <c r="D147" s="246" t="s">
        <v>213</v>
      </c>
      <c r="E147" s="247">
        <v>1034</v>
      </c>
      <c r="F147" s="248">
        <v>22628</v>
      </c>
      <c r="G147" s="249">
        <v>2880</v>
      </c>
      <c r="H147" s="249">
        <v>7482.6</v>
      </c>
      <c r="I147" s="250">
        <v>0</v>
      </c>
      <c r="J147" s="251">
        <v>0</v>
      </c>
      <c r="K147" s="251">
        <v>900</v>
      </c>
      <c r="L147" s="250">
        <v>0</v>
      </c>
      <c r="M147" s="250">
        <v>0</v>
      </c>
      <c r="N147" s="250">
        <v>0</v>
      </c>
      <c r="O147" s="252">
        <v>11262.6</v>
      </c>
      <c r="P147" s="253" t="s">
        <v>26</v>
      </c>
      <c r="Q147" s="253" t="s">
        <v>184</v>
      </c>
      <c r="R147" s="253">
        <v>2011</v>
      </c>
      <c r="S147" s="306">
        <v>0</v>
      </c>
      <c r="T147" s="254">
        <v>0</v>
      </c>
      <c r="U147" s="255">
        <v>11262.6</v>
      </c>
    </row>
    <row r="148" spans="1:21" s="41" customFormat="1" ht="15.75">
      <c r="A148" s="244" t="s">
        <v>159</v>
      </c>
      <c r="B148" s="245">
        <v>601615</v>
      </c>
      <c r="C148" s="245" t="s">
        <v>214</v>
      </c>
      <c r="D148" s="246" t="s">
        <v>213</v>
      </c>
      <c r="E148" s="258">
        <v>1035</v>
      </c>
      <c r="F148" s="248">
        <v>18</v>
      </c>
      <c r="G148" s="249">
        <v>3180</v>
      </c>
      <c r="H148" s="249">
        <v>0</v>
      </c>
      <c r="I148" s="250">
        <v>0</v>
      </c>
      <c r="J148" s="250">
        <v>0</v>
      </c>
      <c r="K148" s="251">
        <v>900</v>
      </c>
      <c r="L148" s="250">
        <v>0</v>
      </c>
      <c r="M148" s="250">
        <v>0</v>
      </c>
      <c r="N148" s="250">
        <v>0</v>
      </c>
      <c r="O148" s="252">
        <v>4080</v>
      </c>
      <c r="P148" s="253" t="s">
        <v>26</v>
      </c>
      <c r="Q148" s="253" t="s">
        <v>184</v>
      </c>
      <c r="R148" s="253">
        <v>2015</v>
      </c>
      <c r="S148" s="306">
        <v>0</v>
      </c>
      <c r="T148" s="254">
        <v>0</v>
      </c>
      <c r="U148" s="255">
        <v>4080</v>
      </c>
    </row>
    <row r="149" spans="1:21" ht="15.75">
      <c r="A149" s="244" t="s">
        <v>159</v>
      </c>
      <c r="B149" s="245">
        <v>601615</v>
      </c>
      <c r="C149" s="245" t="s">
        <v>214</v>
      </c>
      <c r="D149" s="246" t="s">
        <v>213</v>
      </c>
      <c r="E149" s="247">
        <v>1035</v>
      </c>
      <c r="F149" s="248">
        <v>14826</v>
      </c>
      <c r="G149" s="249">
        <v>3180</v>
      </c>
      <c r="H149" s="249">
        <v>4677.7800000000007</v>
      </c>
      <c r="I149" s="250">
        <v>0</v>
      </c>
      <c r="J149" s="250">
        <v>0</v>
      </c>
      <c r="K149" s="251">
        <v>900</v>
      </c>
      <c r="L149" s="250">
        <v>0</v>
      </c>
      <c r="M149" s="250">
        <v>0</v>
      </c>
      <c r="N149" s="250">
        <v>0</v>
      </c>
      <c r="O149" s="252">
        <v>8757.7800000000007</v>
      </c>
      <c r="P149" s="253" t="s">
        <v>26</v>
      </c>
      <c r="Q149" s="253" t="s">
        <v>184</v>
      </c>
      <c r="R149" s="253">
        <v>2015</v>
      </c>
      <c r="S149" s="306">
        <v>0</v>
      </c>
      <c r="T149" s="254">
        <v>0</v>
      </c>
      <c r="U149" s="255">
        <v>8757.7800000000007</v>
      </c>
    </row>
    <row r="150" spans="1:21" ht="15.75">
      <c r="A150" s="244" t="s">
        <v>159</v>
      </c>
      <c r="B150" s="245">
        <v>601604</v>
      </c>
      <c r="C150" s="245" t="s">
        <v>215</v>
      </c>
      <c r="D150" s="246" t="s">
        <v>216</v>
      </c>
      <c r="E150" s="247">
        <v>1035</v>
      </c>
      <c r="F150" s="257">
        <v>16565</v>
      </c>
      <c r="G150" s="249">
        <v>3180</v>
      </c>
      <c r="H150" s="249">
        <v>5746.359375</v>
      </c>
      <c r="I150" s="250">
        <v>0</v>
      </c>
      <c r="J150" s="251">
        <v>0</v>
      </c>
      <c r="K150" s="251">
        <v>900</v>
      </c>
      <c r="L150" s="250">
        <v>0</v>
      </c>
      <c r="M150" s="250">
        <v>0</v>
      </c>
      <c r="N150" s="250">
        <v>0</v>
      </c>
      <c r="O150" s="252">
        <v>9826.359375</v>
      </c>
      <c r="P150" s="253" t="s">
        <v>26</v>
      </c>
      <c r="Q150" s="253" t="s">
        <v>184</v>
      </c>
      <c r="R150" s="253">
        <v>2007</v>
      </c>
      <c r="S150" s="306">
        <v>0</v>
      </c>
      <c r="T150" s="254">
        <v>0</v>
      </c>
      <c r="U150" s="255">
        <v>9826.359375</v>
      </c>
    </row>
    <row r="151" spans="1:21" ht="15.75">
      <c r="A151" s="244" t="s">
        <v>159</v>
      </c>
      <c r="B151" s="245">
        <v>601604</v>
      </c>
      <c r="C151" s="245" t="s">
        <v>215</v>
      </c>
      <c r="D151" s="246" t="s">
        <v>216</v>
      </c>
      <c r="E151" s="247">
        <v>1034</v>
      </c>
      <c r="F151" s="257">
        <v>21027</v>
      </c>
      <c r="G151" s="249">
        <v>2880</v>
      </c>
      <c r="H151" s="249">
        <v>6987.15</v>
      </c>
      <c r="I151" s="250">
        <v>0</v>
      </c>
      <c r="J151" s="251">
        <v>0</v>
      </c>
      <c r="K151" s="251">
        <v>900</v>
      </c>
      <c r="L151" s="250">
        <v>0</v>
      </c>
      <c r="M151" s="250">
        <v>0</v>
      </c>
      <c r="N151" s="250">
        <v>86</v>
      </c>
      <c r="O151" s="252">
        <v>10853.15</v>
      </c>
      <c r="P151" s="253" t="s">
        <v>26</v>
      </c>
      <c r="Q151" s="253" t="s">
        <v>184</v>
      </c>
      <c r="R151" s="253">
        <v>2007</v>
      </c>
      <c r="S151" s="306">
        <v>0</v>
      </c>
      <c r="T151" s="254">
        <v>0</v>
      </c>
      <c r="U151" s="255">
        <v>10853.15</v>
      </c>
    </row>
    <row r="152" spans="1:21" ht="15.75">
      <c r="A152" s="244" t="s">
        <v>159</v>
      </c>
      <c r="B152" s="245">
        <v>601650</v>
      </c>
      <c r="C152" s="245" t="s">
        <v>217</v>
      </c>
      <c r="D152" s="246" t="s">
        <v>218</v>
      </c>
      <c r="E152" s="258">
        <v>3000</v>
      </c>
      <c r="F152" s="257">
        <v>0</v>
      </c>
      <c r="G152" s="249">
        <v>0</v>
      </c>
      <c r="H152" s="249">
        <v>0</v>
      </c>
      <c r="I152" s="250">
        <v>1360.912644</v>
      </c>
      <c r="J152" s="251">
        <v>123.36</v>
      </c>
      <c r="K152" s="251">
        <v>900</v>
      </c>
      <c r="L152" s="250">
        <v>0</v>
      </c>
      <c r="M152" s="250">
        <v>0</v>
      </c>
      <c r="N152" s="250">
        <v>0</v>
      </c>
      <c r="O152" s="252">
        <v>2384.2726439999997</v>
      </c>
      <c r="P152" s="253" t="s">
        <v>74</v>
      </c>
      <c r="Q152" s="253" t="s">
        <v>35</v>
      </c>
      <c r="R152" s="253">
        <v>1900</v>
      </c>
      <c r="S152" s="306">
        <v>0</v>
      </c>
      <c r="T152" s="254">
        <v>0</v>
      </c>
      <c r="U152" s="255">
        <v>2384.2726439999997</v>
      </c>
    </row>
    <row r="153" spans="1:21" ht="15.75">
      <c r="A153" s="244" t="s">
        <v>159</v>
      </c>
      <c r="B153" s="245">
        <v>601650</v>
      </c>
      <c r="C153" s="245" t="s">
        <v>217</v>
      </c>
      <c r="D153" s="246" t="s">
        <v>218</v>
      </c>
      <c r="E153" s="258">
        <v>3000</v>
      </c>
      <c r="F153" s="248">
        <v>0</v>
      </c>
      <c r="G153" s="249">
        <v>0</v>
      </c>
      <c r="H153" s="249">
        <v>0</v>
      </c>
      <c r="I153" s="250">
        <v>109.55981399999999</v>
      </c>
      <c r="J153" s="251">
        <v>0</v>
      </c>
      <c r="K153" s="251">
        <v>900</v>
      </c>
      <c r="L153" s="250">
        <v>0</v>
      </c>
      <c r="M153" s="250">
        <v>0</v>
      </c>
      <c r="N153" s="250">
        <v>0</v>
      </c>
      <c r="O153" s="252">
        <v>1009.559814</v>
      </c>
      <c r="P153" s="253" t="s">
        <v>74</v>
      </c>
      <c r="Q153" s="253" t="s">
        <v>35</v>
      </c>
      <c r="R153" s="253">
        <v>1900</v>
      </c>
      <c r="S153" s="306">
        <v>0</v>
      </c>
      <c r="T153" s="254">
        <v>0</v>
      </c>
      <c r="U153" s="255">
        <v>1009.559814</v>
      </c>
    </row>
    <row r="154" spans="1:21" ht="15.75">
      <c r="A154" s="244" t="s">
        <v>159</v>
      </c>
      <c r="B154" s="245">
        <v>601650</v>
      </c>
      <c r="C154" s="245" t="s">
        <v>217</v>
      </c>
      <c r="D154" s="246" t="s">
        <v>218</v>
      </c>
      <c r="E154" s="258">
        <v>3000</v>
      </c>
      <c r="F154" s="248">
        <v>0</v>
      </c>
      <c r="G154" s="249">
        <v>0</v>
      </c>
      <c r="H154" s="249">
        <v>0</v>
      </c>
      <c r="I154" s="250">
        <v>206.63133399999998</v>
      </c>
      <c r="J154" s="251">
        <v>0</v>
      </c>
      <c r="K154" s="251">
        <v>900</v>
      </c>
      <c r="L154" s="250">
        <v>0</v>
      </c>
      <c r="M154" s="250">
        <v>0</v>
      </c>
      <c r="N154" s="250">
        <v>0</v>
      </c>
      <c r="O154" s="252">
        <v>1106.6313339999999</v>
      </c>
      <c r="P154" s="253" t="s">
        <v>74</v>
      </c>
      <c r="Q154" s="253" t="s">
        <v>35</v>
      </c>
      <c r="R154" s="253">
        <v>1900</v>
      </c>
      <c r="S154" s="306">
        <v>0</v>
      </c>
      <c r="T154" s="254">
        <v>0</v>
      </c>
      <c r="U154" s="255">
        <v>1106.6313339999999</v>
      </c>
    </row>
    <row r="155" spans="1:21" ht="15.75">
      <c r="A155" s="244" t="s">
        <v>159</v>
      </c>
      <c r="B155" s="245">
        <v>601650</v>
      </c>
      <c r="C155" s="245" t="s">
        <v>217</v>
      </c>
      <c r="D155" s="246" t="s">
        <v>218</v>
      </c>
      <c r="E155" s="258">
        <v>3000</v>
      </c>
      <c r="F155" s="248">
        <v>0</v>
      </c>
      <c r="G155" s="249">
        <v>0</v>
      </c>
      <c r="H155" s="249">
        <v>0</v>
      </c>
      <c r="I155" s="250">
        <v>200.37108000000001</v>
      </c>
      <c r="J155" s="251">
        <v>0</v>
      </c>
      <c r="K155" s="251">
        <v>900</v>
      </c>
      <c r="L155" s="250">
        <v>933.75</v>
      </c>
      <c r="M155" s="250">
        <v>0</v>
      </c>
      <c r="N155" s="250">
        <v>0</v>
      </c>
      <c r="O155" s="252">
        <v>2034.1210799999999</v>
      </c>
      <c r="P155" s="253" t="s">
        <v>74</v>
      </c>
      <c r="Q155" s="253" t="s">
        <v>35</v>
      </c>
      <c r="R155" s="253">
        <v>1900</v>
      </c>
      <c r="S155" s="306">
        <v>0</v>
      </c>
      <c r="T155" s="254">
        <v>0</v>
      </c>
      <c r="U155" s="255">
        <v>2034.1210799999999</v>
      </c>
    </row>
    <row r="156" spans="1:21" ht="15.75">
      <c r="A156" s="244" t="s">
        <v>159</v>
      </c>
      <c r="B156" s="245">
        <v>601650</v>
      </c>
      <c r="C156" s="245" t="s">
        <v>217</v>
      </c>
      <c r="D156" s="246" t="s">
        <v>218</v>
      </c>
      <c r="E156" s="258">
        <v>3000</v>
      </c>
      <c r="F156" s="248">
        <v>0</v>
      </c>
      <c r="G156" s="249">
        <v>0</v>
      </c>
      <c r="H156" s="249">
        <v>0</v>
      </c>
      <c r="I156" s="250">
        <v>254.61945600000001</v>
      </c>
      <c r="J156" s="251">
        <v>0</v>
      </c>
      <c r="K156" s="251">
        <v>900</v>
      </c>
      <c r="L156" s="250">
        <v>0</v>
      </c>
      <c r="M156" s="250">
        <v>0</v>
      </c>
      <c r="N156" s="250">
        <v>0</v>
      </c>
      <c r="O156" s="252">
        <v>1154.6194559999999</v>
      </c>
      <c r="P156" s="253" t="s">
        <v>74</v>
      </c>
      <c r="Q156" s="253" t="s">
        <v>35</v>
      </c>
      <c r="R156" s="253">
        <v>1900</v>
      </c>
      <c r="S156" s="306">
        <v>0</v>
      </c>
      <c r="T156" s="254">
        <v>0</v>
      </c>
      <c r="U156" s="255">
        <v>1154.6194559999999</v>
      </c>
    </row>
    <row r="157" spans="1:21" ht="15.75">
      <c r="A157" s="244" t="s">
        <v>159</v>
      </c>
      <c r="B157" s="245">
        <v>601650</v>
      </c>
      <c r="C157" s="245" t="s">
        <v>217</v>
      </c>
      <c r="D157" s="246" t="s">
        <v>218</v>
      </c>
      <c r="E157" s="258">
        <v>3000</v>
      </c>
      <c r="F157" s="305">
        <v>0</v>
      </c>
      <c r="G157" s="249">
        <v>0</v>
      </c>
      <c r="H157" s="249">
        <v>0</v>
      </c>
      <c r="I157" s="250">
        <v>0</v>
      </c>
      <c r="J157" s="251">
        <v>0</v>
      </c>
      <c r="K157" s="251">
        <v>900</v>
      </c>
      <c r="L157" s="250">
        <v>0</v>
      </c>
      <c r="M157" s="250">
        <v>0</v>
      </c>
      <c r="N157" s="250">
        <v>0</v>
      </c>
      <c r="O157" s="252">
        <v>900</v>
      </c>
      <c r="P157" s="253" t="s">
        <v>74</v>
      </c>
      <c r="Q157" s="253" t="s">
        <v>35</v>
      </c>
      <c r="R157" s="253">
        <v>1900</v>
      </c>
      <c r="S157" s="306">
        <v>0</v>
      </c>
      <c r="T157" s="254">
        <v>0</v>
      </c>
      <c r="U157" s="255">
        <v>900</v>
      </c>
    </row>
    <row r="158" spans="1:21" ht="15.75">
      <c r="A158" s="244" t="s">
        <v>159</v>
      </c>
      <c r="B158" s="245">
        <v>601650</v>
      </c>
      <c r="C158" s="245" t="s">
        <v>217</v>
      </c>
      <c r="D158" s="246" t="s">
        <v>218</v>
      </c>
      <c r="E158" s="258">
        <v>3000</v>
      </c>
      <c r="F158" s="257">
        <v>0</v>
      </c>
      <c r="G158" s="249">
        <v>0</v>
      </c>
      <c r="H158" s="249">
        <v>0</v>
      </c>
      <c r="I158" s="250">
        <v>1407.7410620000001</v>
      </c>
      <c r="J158" s="251">
        <v>0</v>
      </c>
      <c r="K158" s="251">
        <v>900</v>
      </c>
      <c r="L158" s="250">
        <v>3842.17</v>
      </c>
      <c r="M158" s="250">
        <v>0</v>
      </c>
      <c r="N158" s="250">
        <v>0</v>
      </c>
      <c r="O158" s="252">
        <v>6149.9110620000001</v>
      </c>
      <c r="P158" s="253" t="s">
        <v>74</v>
      </c>
      <c r="Q158" s="253" t="s">
        <v>35</v>
      </c>
      <c r="R158" s="253">
        <v>1900</v>
      </c>
      <c r="S158" s="306">
        <v>0</v>
      </c>
      <c r="T158" s="254">
        <v>0</v>
      </c>
      <c r="U158" s="255">
        <v>6149.9110620000001</v>
      </c>
    </row>
    <row r="159" spans="1:21" ht="15.75">
      <c r="A159" s="244" t="s">
        <v>159</v>
      </c>
      <c r="B159" s="245">
        <v>601650</v>
      </c>
      <c r="C159" s="245" t="s">
        <v>217</v>
      </c>
      <c r="D159" s="246" t="s">
        <v>218</v>
      </c>
      <c r="E159" s="258">
        <v>3000</v>
      </c>
      <c r="F159" s="257">
        <v>0</v>
      </c>
      <c r="G159" s="249">
        <v>0</v>
      </c>
      <c r="H159" s="249">
        <v>0</v>
      </c>
      <c r="I159" s="250">
        <v>0</v>
      </c>
      <c r="J159" s="251">
        <v>0</v>
      </c>
      <c r="K159" s="251">
        <v>900</v>
      </c>
      <c r="L159" s="250">
        <v>0</v>
      </c>
      <c r="M159" s="250">
        <v>0</v>
      </c>
      <c r="N159" s="250">
        <v>0</v>
      </c>
      <c r="O159" s="252">
        <v>900</v>
      </c>
      <c r="P159" s="253" t="s">
        <v>74</v>
      </c>
      <c r="Q159" s="253" t="s">
        <v>35</v>
      </c>
      <c r="R159" s="253">
        <v>1900</v>
      </c>
      <c r="S159" s="306">
        <v>0</v>
      </c>
      <c r="T159" s="254">
        <v>0</v>
      </c>
      <c r="U159" s="255">
        <v>900</v>
      </c>
    </row>
    <row r="160" spans="1:21" ht="15.75">
      <c r="A160" s="244" t="s">
        <v>159</v>
      </c>
      <c r="B160" s="245">
        <v>601650</v>
      </c>
      <c r="C160" s="245" t="s">
        <v>217</v>
      </c>
      <c r="D160" s="246" t="s">
        <v>218</v>
      </c>
      <c r="E160" s="258">
        <v>3000</v>
      </c>
      <c r="F160" s="248">
        <v>0</v>
      </c>
      <c r="G160" s="249">
        <v>0</v>
      </c>
      <c r="H160" s="249">
        <v>0</v>
      </c>
      <c r="I160" s="250">
        <v>216.188154</v>
      </c>
      <c r="J160" s="251">
        <v>0</v>
      </c>
      <c r="K160" s="251">
        <v>900</v>
      </c>
      <c r="L160" s="250">
        <v>0</v>
      </c>
      <c r="M160" s="250">
        <v>0</v>
      </c>
      <c r="N160" s="250">
        <v>0</v>
      </c>
      <c r="O160" s="252">
        <v>1116.1881539999999</v>
      </c>
      <c r="P160" s="253" t="s">
        <v>74</v>
      </c>
      <c r="Q160" s="253" t="s">
        <v>35</v>
      </c>
      <c r="R160" s="253">
        <v>1900</v>
      </c>
      <c r="S160" s="306">
        <v>0</v>
      </c>
      <c r="T160" s="254">
        <v>0</v>
      </c>
      <c r="U160" s="255">
        <v>1116.1881539999999</v>
      </c>
    </row>
    <row r="161" spans="1:21" ht="15.75">
      <c r="A161" s="244" t="s">
        <v>159</v>
      </c>
      <c r="B161" s="245">
        <v>601650</v>
      </c>
      <c r="C161" s="245" t="s">
        <v>217</v>
      </c>
      <c r="D161" s="246" t="s">
        <v>218</v>
      </c>
      <c r="E161" s="258">
        <v>9020</v>
      </c>
      <c r="F161" s="257">
        <v>0</v>
      </c>
      <c r="G161" s="249">
        <v>0</v>
      </c>
      <c r="H161" s="249">
        <v>0</v>
      </c>
      <c r="I161" s="250">
        <v>139.59399999999999</v>
      </c>
      <c r="J161" s="251">
        <v>17267.13</v>
      </c>
      <c r="K161" s="251">
        <v>240</v>
      </c>
      <c r="L161" s="250">
        <v>0</v>
      </c>
      <c r="M161" s="250">
        <v>0</v>
      </c>
      <c r="N161" s="250">
        <v>0</v>
      </c>
      <c r="O161" s="252">
        <v>17646.724000000002</v>
      </c>
      <c r="P161" s="253" t="s">
        <v>74</v>
      </c>
      <c r="Q161" s="253" t="s">
        <v>35</v>
      </c>
      <c r="R161" s="253">
        <v>1900</v>
      </c>
      <c r="S161" s="306">
        <v>0</v>
      </c>
      <c r="T161" s="254">
        <v>0</v>
      </c>
      <c r="U161" s="255">
        <v>17646.724000000002</v>
      </c>
    </row>
    <row r="162" spans="1:21" ht="15.75">
      <c r="A162" s="244" t="s">
        <v>159</v>
      </c>
      <c r="B162" s="245">
        <v>601690</v>
      </c>
      <c r="C162" s="245" t="s">
        <v>219</v>
      </c>
      <c r="D162" s="246" t="s">
        <v>220</v>
      </c>
      <c r="E162" s="247">
        <v>1034</v>
      </c>
      <c r="F162" s="257">
        <v>7095</v>
      </c>
      <c r="G162" s="249">
        <v>2880</v>
      </c>
      <c r="H162" s="249">
        <v>1185.3000000000002</v>
      </c>
      <c r="I162" s="250">
        <v>0</v>
      </c>
      <c r="J162" s="251">
        <v>0</v>
      </c>
      <c r="K162" s="251">
        <v>900</v>
      </c>
      <c r="L162" s="250">
        <v>272.44</v>
      </c>
      <c r="M162" s="250">
        <v>0</v>
      </c>
      <c r="N162" s="250">
        <v>172</v>
      </c>
      <c r="O162" s="252">
        <v>5409.74</v>
      </c>
      <c r="P162" s="253" t="s">
        <v>26</v>
      </c>
      <c r="Q162" s="253" t="s">
        <v>184</v>
      </c>
      <c r="R162" s="253">
        <v>2006</v>
      </c>
      <c r="S162" s="306">
        <v>0</v>
      </c>
      <c r="T162" s="254">
        <v>0</v>
      </c>
      <c r="U162" s="255">
        <v>5409.74</v>
      </c>
    </row>
    <row r="163" spans="1:21" ht="15.75">
      <c r="A163" s="244" t="s">
        <v>159</v>
      </c>
      <c r="B163" s="245">
        <v>601690</v>
      </c>
      <c r="C163" s="245" t="s">
        <v>219</v>
      </c>
      <c r="D163" s="246" t="s">
        <v>220</v>
      </c>
      <c r="E163" s="247">
        <v>1034</v>
      </c>
      <c r="F163" s="257">
        <v>15135</v>
      </c>
      <c r="G163" s="249">
        <v>2880</v>
      </c>
      <c r="H163" s="249">
        <v>4560.7499999999991</v>
      </c>
      <c r="I163" s="250">
        <v>0</v>
      </c>
      <c r="J163" s="251">
        <v>0</v>
      </c>
      <c r="K163" s="251">
        <v>900</v>
      </c>
      <c r="L163" s="250">
        <v>2131.64</v>
      </c>
      <c r="M163" s="250">
        <v>0</v>
      </c>
      <c r="N163" s="250">
        <v>387</v>
      </c>
      <c r="O163" s="252">
        <v>10859.39</v>
      </c>
      <c r="P163" s="253" t="s">
        <v>26</v>
      </c>
      <c r="Q163" s="253" t="s">
        <v>184</v>
      </c>
      <c r="R163" s="253">
        <v>2007</v>
      </c>
      <c r="S163" s="306">
        <v>0</v>
      </c>
      <c r="T163" s="254">
        <v>0</v>
      </c>
      <c r="U163" s="255">
        <v>10859.39</v>
      </c>
    </row>
    <row r="164" spans="1:21" ht="15.75">
      <c r="A164" s="244" t="s">
        <v>159</v>
      </c>
      <c r="B164" s="245">
        <v>601690</v>
      </c>
      <c r="C164" s="245" t="s">
        <v>219</v>
      </c>
      <c r="D164" s="246" t="s">
        <v>220</v>
      </c>
      <c r="E164" s="247">
        <v>1034</v>
      </c>
      <c r="F164" s="248">
        <v>12395</v>
      </c>
      <c r="G164" s="249">
        <v>2880</v>
      </c>
      <c r="H164" s="249">
        <v>3102.7500000000005</v>
      </c>
      <c r="I164" s="250">
        <v>0</v>
      </c>
      <c r="J164" s="251">
        <v>0</v>
      </c>
      <c r="K164" s="251">
        <v>900</v>
      </c>
      <c r="L164" s="251">
        <v>0</v>
      </c>
      <c r="M164" s="251">
        <v>0</v>
      </c>
      <c r="N164" s="251">
        <v>0</v>
      </c>
      <c r="O164" s="252">
        <v>6882.75</v>
      </c>
      <c r="P164" s="253" t="s">
        <v>26</v>
      </c>
      <c r="Q164" s="253" t="s">
        <v>184</v>
      </c>
      <c r="R164" s="253">
        <v>2007</v>
      </c>
      <c r="S164" s="306">
        <v>0</v>
      </c>
      <c r="T164" s="254">
        <v>0</v>
      </c>
      <c r="U164" s="255">
        <v>6882.75</v>
      </c>
    </row>
    <row r="165" spans="1:21" ht="15.75">
      <c r="A165" s="244" t="s">
        <v>159</v>
      </c>
      <c r="B165" s="245">
        <v>601690</v>
      </c>
      <c r="C165" s="245" t="s">
        <v>219</v>
      </c>
      <c r="D165" s="246" t="s">
        <v>220</v>
      </c>
      <c r="E165" s="299">
        <v>1202</v>
      </c>
      <c r="F165" s="294">
        <v>5477</v>
      </c>
      <c r="G165" s="298">
        <v>2700</v>
      </c>
      <c r="H165" s="298">
        <v>336.18648648648656</v>
      </c>
      <c r="I165" s="250">
        <v>0</v>
      </c>
      <c r="J165" s="251">
        <v>0</v>
      </c>
      <c r="K165" s="251">
        <v>900</v>
      </c>
      <c r="L165" s="250">
        <v>0</v>
      </c>
      <c r="M165" s="295">
        <v>0</v>
      </c>
      <c r="N165" s="250">
        <v>0</v>
      </c>
      <c r="O165" s="252">
        <v>3936.1864864864865</v>
      </c>
      <c r="P165" s="253" t="s">
        <v>26</v>
      </c>
      <c r="Q165" s="259" t="s">
        <v>27</v>
      </c>
      <c r="R165" s="259">
        <v>2017</v>
      </c>
      <c r="S165" s="256">
        <v>2170</v>
      </c>
      <c r="T165" s="254">
        <v>108.5</v>
      </c>
      <c r="U165" s="255">
        <v>6214.6864864864865</v>
      </c>
    </row>
    <row r="166" spans="1:21" ht="15.75">
      <c r="A166" s="244" t="s">
        <v>159</v>
      </c>
      <c r="B166" s="245">
        <v>601690</v>
      </c>
      <c r="C166" s="245" t="s">
        <v>219</v>
      </c>
      <c r="D166" s="246" t="s">
        <v>220</v>
      </c>
      <c r="E166" s="247">
        <v>1034</v>
      </c>
      <c r="F166" s="257">
        <v>10953</v>
      </c>
      <c r="G166" s="249">
        <v>2880</v>
      </c>
      <c r="H166" s="249">
        <v>2628.0000000000005</v>
      </c>
      <c r="I166" s="250">
        <v>0</v>
      </c>
      <c r="J166" s="251">
        <v>0</v>
      </c>
      <c r="K166" s="251">
        <v>900</v>
      </c>
      <c r="L166" s="250">
        <v>0</v>
      </c>
      <c r="M166" s="250">
        <v>0</v>
      </c>
      <c r="N166" s="250">
        <v>0</v>
      </c>
      <c r="O166" s="252">
        <v>6408</v>
      </c>
      <c r="P166" s="253" t="s">
        <v>26</v>
      </c>
      <c r="Q166" s="253" t="s">
        <v>184</v>
      </c>
      <c r="R166" s="253">
        <v>2008</v>
      </c>
      <c r="S166" s="306">
        <v>0</v>
      </c>
      <c r="T166" s="254">
        <v>0</v>
      </c>
      <c r="U166" s="255">
        <v>6408</v>
      </c>
    </row>
    <row r="167" spans="1:21" ht="15.75">
      <c r="A167" s="244" t="s">
        <v>159</v>
      </c>
      <c r="B167" s="245">
        <v>601690</v>
      </c>
      <c r="C167" s="245" t="s">
        <v>219</v>
      </c>
      <c r="D167" s="246" t="s">
        <v>220</v>
      </c>
      <c r="E167" s="247">
        <v>1034</v>
      </c>
      <c r="F167" s="257">
        <v>10538</v>
      </c>
      <c r="G167" s="249">
        <v>2880</v>
      </c>
      <c r="H167" s="249">
        <v>2255.4</v>
      </c>
      <c r="I167" s="250">
        <v>0</v>
      </c>
      <c r="J167" s="251">
        <v>0</v>
      </c>
      <c r="K167" s="251">
        <v>900</v>
      </c>
      <c r="L167" s="250">
        <v>0</v>
      </c>
      <c r="M167" s="250">
        <v>0</v>
      </c>
      <c r="N167" s="250">
        <v>258</v>
      </c>
      <c r="O167" s="252">
        <v>6293.4</v>
      </c>
      <c r="P167" s="253" t="s">
        <v>26</v>
      </c>
      <c r="Q167" s="253" t="s">
        <v>184</v>
      </c>
      <c r="R167" s="253">
        <v>2009</v>
      </c>
      <c r="S167" s="306">
        <v>0</v>
      </c>
      <c r="T167" s="254">
        <v>0</v>
      </c>
      <c r="U167" s="255">
        <v>6293.4</v>
      </c>
    </row>
    <row r="168" spans="1:21" ht="15.75">
      <c r="A168" s="244" t="s">
        <v>159</v>
      </c>
      <c r="B168" s="245">
        <v>601690</v>
      </c>
      <c r="C168" s="245" t="s">
        <v>219</v>
      </c>
      <c r="D168" s="246" t="s">
        <v>220</v>
      </c>
      <c r="E168" s="247">
        <v>1034</v>
      </c>
      <c r="F168" s="257">
        <v>10660</v>
      </c>
      <c r="G168" s="249">
        <v>2880</v>
      </c>
      <c r="H168" s="249">
        <v>2576.6999999999998</v>
      </c>
      <c r="I168" s="250">
        <v>0</v>
      </c>
      <c r="J168" s="251">
        <v>0</v>
      </c>
      <c r="K168" s="251">
        <v>900</v>
      </c>
      <c r="L168" s="250">
        <v>0</v>
      </c>
      <c r="M168" s="250">
        <v>0</v>
      </c>
      <c r="N168" s="250">
        <v>0</v>
      </c>
      <c r="O168" s="252">
        <v>6356.7</v>
      </c>
      <c r="P168" s="253" t="s">
        <v>26</v>
      </c>
      <c r="Q168" s="253" t="s">
        <v>184</v>
      </c>
      <c r="R168" s="253">
        <v>2009</v>
      </c>
      <c r="S168" s="306">
        <v>0</v>
      </c>
      <c r="T168" s="254">
        <v>0</v>
      </c>
      <c r="U168" s="255">
        <v>6356.7</v>
      </c>
    </row>
    <row r="169" spans="1:21" ht="15.75">
      <c r="A169" s="244" t="s">
        <v>159</v>
      </c>
      <c r="B169" s="245">
        <v>601690</v>
      </c>
      <c r="C169" s="245" t="s">
        <v>219</v>
      </c>
      <c r="D169" s="246" t="s">
        <v>220</v>
      </c>
      <c r="E169" s="247">
        <v>1034</v>
      </c>
      <c r="F169" s="257">
        <v>8907</v>
      </c>
      <c r="G169" s="249">
        <v>2880</v>
      </c>
      <c r="H169" s="249">
        <v>1612.8000000000004</v>
      </c>
      <c r="I169" s="250">
        <v>0</v>
      </c>
      <c r="J169" s="251">
        <v>0</v>
      </c>
      <c r="K169" s="251">
        <v>900</v>
      </c>
      <c r="L169" s="250">
        <v>0</v>
      </c>
      <c r="M169" s="250">
        <v>0</v>
      </c>
      <c r="N169" s="250">
        <v>0</v>
      </c>
      <c r="O169" s="252">
        <v>5392.8</v>
      </c>
      <c r="P169" s="253" t="s">
        <v>26</v>
      </c>
      <c r="Q169" s="253" t="s">
        <v>184</v>
      </c>
      <c r="R169" s="253">
        <v>2009</v>
      </c>
      <c r="S169" s="306">
        <v>0</v>
      </c>
      <c r="T169" s="254">
        <v>0</v>
      </c>
      <c r="U169" s="255">
        <v>5392.8</v>
      </c>
    </row>
    <row r="170" spans="1:21" ht="15.75">
      <c r="A170" s="244" t="s">
        <v>159</v>
      </c>
      <c r="B170" s="245">
        <v>601690</v>
      </c>
      <c r="C170" s="245" t="s">
        <v>219</v>
      </c>
      <c r="D170" s="246" t="s">
        <v>220</v>
      </c>
      <c r="E170" s="247">
        <v>1034</v>
      </c>
      <c r="F170" s="257">
        <v>10077</v>
      </c>
      <c r="G170" s="249">
        <v>2880</v>
      </c>
      <c r="H170" s="249">
        <v>2246.4</v>
      </c>
      <c r="I170" s="250">
        <v>0</v>
      </c>
      <c r="J170" s="251">
        <v>0</v>
      </c>
      <c r="K170" s="251">
        <v>900</v>
      </c>
      <c r="L170" s="250">
        <v>0</v>
      </c>
      <c r="M170" s="250">
        <v>0</v>
      </c>
      <c r="N170" s="250">
        <v>301</v>
      </c>
      <c r="O170" s="252">
        <v>6327.4</v>
      </c>
      <c r="P170" s="253" t="s">
        <v>26</v>
      </c>
      <c r="Q170" s="253" t="s">
        <v>184</v>
      </c>
      <c r="R170" s="253">
        <v>2009</v>
      </c>
      <c r="S170" s="306">
        <v>0</v>
      </c>
      <c r="T170" s="254">
        <v>0</v>
      </c>
      <c r="U170" s="255">
        <v>6327.4</v>
      </c>
    </row>
    <row r="171" spans="1:21" ht="15.75">
      <c r="A171" s="244" t="s">
        <v>159</v>
      </c>
      <c r="B171" s="245">
        <v>601690</v>
      </c>
      <c r="C171" s="245" t="s">
        <v>219</v>
      </c>
      <c r="D171" s="246" t="s">
        <v>220</v>
      </c>
      <c r="E171" s="247">
        <v>1034</v>
      </c>
      <c r="F171" s="257">
        <v>16319</v>
      </c>
      <c r="G171" s="249">
        <v>2880</v>
      </c>
      <c r="H171" s="249">
        <v>5362.6500000000005</v>
      </c>
      <c r="I171" s="250">
        <v>0</v>
      </c>
      <c r="J171" s="251">
        <v>0</v>
      </c>
      <c r="K171" s="251">
        <v>900</v>
      </c>
      <c r="L171" s="250">
        <v>536.26</v>
      </c>
      <c r="M171" s="250">
        <v>0</v>
      </c>
      <c r="N171" s="250">
        <v>0</v>
      </c>
      <c r="O171" s="252">
        <v>9678.9100000000017</v>
      </c>
      <c r="P171" s="253" t="s">
        <v>26</v>
      </c>
      <c r="Q171" s="253" t="s">
        <v>184</v>
      </c>
      <c r="R171" s="253">
        <v>2009</v>
      </c>
      <c r="S171" s="306">
        <v>0</v>
      </c>
      <c r="T171" s="254">
        <v>0</v>
      </c>
      <c r="U171" s="255">
        <v>9678.9100000000017</v>
      </c>
    </row>
    <row r="172" spans="1:21" ht="15.75">
      <c r="A172" s="244" t="s">
        <v>159</v>
      </c>
      <c r="B172" s="245">
        <v>601690</v>
      </c>
      <c r="C172" s="245" t="s">
        <v>219</v>
      </c>
      <c r="D172" s="246" t="s">
        <v>220</v>
      </c>
      <c r="E172" s="247">
        <v>1035</v>
      </c>
      <c r="F172" s="294">
        <v>8175</v>
      </c>
      <c r="G172" s="249">
        <v>3180</v>
      </c>
      <c r="H172" s="249">
        <v>1893.09375</v>
      </c>
      <c r="I172" s="250">
        <v>0</v>
      </c>
      <c r="J172" s="251">
        <v>0</v>
      </c>
      <c r="K172" s="251">
        <v>900</v>
      </c>
      <c r="L172" s="295">
        <v>0</v>
      </c>
      <c r="M172" s="295">
        <v>0</v>
      </c>
      <c r="N172" s="295">
        <v>172</v>
      </c>
      <c r="O172" s="252">
        <v>6145.09375</v>
      </c>
      <c r="P172" s="253" t="s">
        <v>26</v>
      </c>
      <c r="Q172" s="253" t="s">
        <v>35</v>
      </c>
      <c r="R172" s="253">
        <v>1900</v>
      </c>
      <c r="S172" s="333">
        <v>0</v>
      </c>
      <c r="T172" s="254">
        <v>0</v>
      </c>
      <c r="U172" s="255">
        <v>6145.09375</v>
      </c>
    </row>
    <row r="173" spans="1:21" ht="15.75">
      <c r="A173" s="244" t="s">
        <v>159</v>
      </c>
      <c r="B173" s="245">
        <v>601690</v>
      </c>
      <c r="C173" s="245" t="s">
        <v>219</v>
      </c>
      <c r="D173" s="246" t="s">
        <v>220</v>
      </c>
      <c r="E173" s="247">
        <v>1024</v>
      </c>
      <c r="F173" s="257">
        <v>9993</v>
      </c>
      <c r="G173" s="249">
        <v>2280</v>
      </c>
      <c r="H173" s="249">
        <v>1707.6060000000007</v>
      </c>
      <c r="I173" s="250">
        <v>0</v>
      </c>
      <c r="J173" s="251">
        <v>0</v>
      </c>
      <c r="K173" s="251">
        <v>900</v>
      </c>
      <c r="L173" s="250">
        <v>0</v>
      </c>
      <c r="M173" s="250">
        <v>0</v>
      </c>
      <c r="N173" s="250">
        <v>0</v>
      </c>
      <c r="O173" s="252">
        <v>4887.6060000000007</v>
      </c>
      <c r="P173" s="253" t="s">
        <v>26</v>
      </c>
      <c r="Q173" s="253" t="s">
        <v>27</v>
      </c>
      <c r="R173" s="253">
        <v>2020</v>
      </c>
      <c r="S173" s="254">
        <v>2056</v>
      </c>
      <c r="T173" s="254">
        <v>102.80000000000001</v>
      </c>
      <c r="U173" s="255">
        <v>7046.4060000000009</v>
      </c>
    </row>
    <row r="174" spans="1:21" ht="15.75">
      <c r="A174" s="244" t="s">
        <v>159</v>
      </c>
      <c r="B174" s="245">
        <v>601640</v>
      </c>
      <c r="C174" s="245" t="s">
        <v>221</v>
      </c>
      <c r="D174" s="246" t="s">
        <v>222</v>
      </c>
      <c r="E174" s="258">
        <v>1024</v>
      </c>
      <c r="F174" s="248">
        <v>4520</v>
      </c>
      <c r="G174" s="249">
        <v>2280</v>
      </c>
      <c r="H174" s="249">
        <v>138.51000000000005</v>
      </c>
      <c r="I174" s="250">
        <v>0</v>
      </c>
      <c r="J174" s="251">
        <v>0</v>
      </c>
      <c r="K174" s="251">
        <v>900</v>
      </c>
      <c r="L174" s="250">
        <v>0</v>
      </c>
      <c r="M174" s="250">
        <v>0</v>
      </c>
      <c r="N174" s="250">
        <v>0</v>
      </c>
      <c r="O174" s="252">
        <v>3318.51</v>
      </c>
      <c r="P174" s="253" t="s">
        <v>26</v>
      </c>
      <c r="Q174" s="253" t="s">
        <v>35</v>
      </c>
      <c r="R174" s="253">
        <v>1900</v>
      </c>
      <c r="S174" s="306">
        <v>0</v>
      </c>
      <c r="T174" s="254">
        <v>0</v>
      </c>
      <c r="U174" s="255">
        <v>3318.51</v>
      </c>
    </row>
    <row r="175" spans="1:21" ht="15.75">
      <c r="A175" s="244" t="s">
        <v>159</v>
      </c>
      <c r="B175" s="245">
        <v>601640</v>
      </c>
      <c r="C175" s="245" t="s">
        <v>221</v>
      </c>
      <c r="D175" s="246" t="s">
        <v>222</v>
      </c>
      <c r="E175" s="247">
        <v>1202</v>
      </c>
      <c r="F175" s="257">
        <v>18149</v>
      </c>
      <c r="G175" s="249">
        <v>2700</v>
      </c>
      <c r="H175" s="249">
        <v>5302.8972972972979</v>
      </c>
      <c r="I175" s="250">
        <v>0</v>
      </c>
      <c r="J175" s="251">
        <v>0</v>
      </c>
      <c r="K175" s="251">
        <v>900</v>
      </c>
      <c r="L175" s="250">
        <v>0</v>
      </c>
      <c r="M175" s="250">
        <v>0</v>
      </c>
      <c r="N175" s="250">
        <v>0</v>
      </c>
      <c r="O175" s="252">
        <v>8902.8972972972988</v>
      </c>
      <c r="P175" s="253" t="s">
        <v>26</v>
      </c>
      <c r="Q175" s="253" t="s">
        <v>27</v>
      </c>
      <c r="R175" s="253">
        <v>2016</v>
      </c>
      <c r="S175" s="254">
        <v>3867</v>
      </c>
      <c r="T175" s="254">
        <v>193.35000000000002</v>
      </c>
      <c r="U175" s="255">
        <v>12963.247297297299</v>
      </c>
    </row>
    <row r="176" spans="1:21" ht="15.75">
      <c r="A176" s="244" t="s">
        <v>159</v>
      </c>
      <c r="B176" s="245">
        <v>601640</v>
      </c>
      <c r="C176" s="245" t="s">
        <v>221</v>
      </c>
      <c r="D176" s="246" t="s">
        <v>222</v>
      </c>
      <c r="E176" s="258">
        <v>1024</v>
      </c>
      <c r="F176" s="257">
        <v>1831</v>
      </c>
      <c r="G176" s="249">
        <v>2280</v>
      </c>
      <c r="H176" s="249">
        <v>124.83000000000003</v>
      </c>
      <c r="I176" s="250">
        <v>0</v>
      </c>
      <c r="J176" s="251">
        <v>0</v>
      </c>
      <c r="K176" s="251">
        <v>900</v>
      </c>
      <c r="L176" s="250">
        <v>0</v>
      </c>
      <c r="M176" s="250">
        <v>0</v>
      </c>
      <c r="N176" s="250">
        <v>0</v>
      </c>
      <c r="O176" s="252">
        <v>3304.83</v>
      </c>
      <c r="P176" s="253" t="s">
        <v>26</v>
      </c>
      <c r="Q176" s="292" t="s">
        <v>27</v>
      </c>
      <c r="R176" s="253">
        <v>2020</v>
      </c>
      <c r="S176" s="333">
        <v>3700</v>
      </c>
      <c r="T176" s="254">
        <v>185</v>
      </c>
      <c r="U176" s="255">
        <v>7189.83</v>
      </c>
    </row>
    <row r="177" spans="1:21" ht="15.75">
      <c r="A177" s="244" t="s">
        <v>159</v>
      </c>
      <c r="B177" s="245">
        <v>601640</v>
      </c>
      <c r="C177" s="245" t="s">
        <v>221</v>
      </c>
      <c r="D177" s="246" t="s">
        <v>222</v>
      </c>
      <c r="E177" s="247">
        <v>1202</v>
      </c>
      <c r="F177" s="257">
        <v>9882</v>
      </c>
      <c r="G177" s="249">
        <v>2700</v>
      </c>
      <c r="H177" s="249">
        <v>1812.0162162162164</v>
      </c>
      <c r="I177" s="250">
        <v>0</v>
      </c>
      <c r="J177" s="251">
        <v>0</v>
      </c>
      <c r="K177" s="251">
        <v>900</v>
      </c>
      <c r="L177" s="250">
        <v>0</v>
      </c>
      <c r="M177" s="250">
        <v>0</v>
      </c>
      <c r="N177" s="250">
        <v>0</v>
      </c>
      <c r="O177" s="252">
        <v>5412.016216216216</v>
      </c>
      <c r="P177" s="253" t="s">
        <v>26</v>
      </c>
      <c r="Q177" s="253" t="s">
        <v>27</v>
      </c>
      <c r="R177" s="253">
        <v>2016</v>
      </c>
      <c r="S177" s="254">
        <v>3867</v>
      </c>
      <c r="T177" s="254">
        <v>193.35000000000002</v>
      </c>
      <c r="U177" s="255">
        <v>9472.3662162162163</v>
      </c>
    </row>
    <row r="178" spans="1:21" ht="15.75">
      <c r="A178" s="244" t="s">
        <v>159</v>
      </c>
      <c r="B178" s="245">
        <v>601640</v>
      </c>
      <c r="C178" s="245" t="s">
        <v>221</v>
      </c>
      <c r="D178" s="246" t="s">
        <v>222</v>
      </c>
      <c r="E178" s="247">
        <v>1024</v>
      </c>
      <c r="F178" s="257">
        <v>8604</v>
      </c>
      <c r="G178" s="249">
        <v>2280</v>
      </c>
      <c r="H178" s="249">
        <v>1232.5680000000002</v>
      </c>
      <c r="I178" s="250">
        <v>0</v>
      </c>
      <c r="J178" s="251">
        <v>0</v>
      </c>
      <c r="K178" s="251">
        <v>900</v>
      </c>
      <c r="L178" s="250">
        <v>0</v>
      </c>
      <c r="M178" s="250">
        <v>0</v>
      </c>
      <c r="N178" s="250">
        <v>0</v>
      </c>
      <c r="O178" s="252">
        <v>4412.5680000000002</v>
      </c>
      <c r="P178" s="253" t="s">
        <v>26</v>
      </c>
      <c r="Q178" s="253" t="s">
        <v>27</v>
      </c>
      <c r="R178" s="253">
        <v>2016</v>
      </c>
      <c r="S178" s="306">
        <v>3700</v>
      </c>
      <c r="T178" s="254">
        <v>185</v>
      </c>
      <c r="U178" s="255">
        <v>8297.5679999999993</v>
      </c>
    </row>
    <row r="179" spans="1:21" ht="15.75">
      <c r="A179" s="244" t="s">
        <v>159</v>
      </c>
      <c r="B179" s="245">
        <v>601640</v>
      </c>
      <c r="C179" s="245" t="s">
        <v>221</v>
      </c>
      <c r="D179" s="246" t="s">
        <v>222</v>
      </c>
      <c r="E179" s="247">
        <v>1202</v>
      </c>
      <c r="F179" s="257">
        <v>14379</v>
      </c>
      <c r="G179" s="249">
        <v>2700</v>
      </c>
      <c r="H179" s="249">
        <v>3464.8297297297299</v>
      </c>
      <c r="I179" s="250">
        <v>0</v>
      </c>
      <c r="J179" s="251">
        <v>0</v>
      </c>
      <c r="K179" s="251">
        <v>900</v>
      </c>
      <c r="L179" s="250">
        <v>0</v>
      </c>
      <c r="M179" s="250">
        <v>0</v>
      </c>
      <c r="N179" s="250">
        <v>0</v>
      </c>
      <c r="O179" s="252">
        <v>7064.8297297297304</v>
      </c>
      <c r="P179" s="253" t="s">
        <v>26</v>
      </c>
      <c r="Q179" s="253" t="s">
        <v>27</v>
      </c>
      <c r="R179" s="253">
        <v>2017</v>
      </c>
      <c r="S179" s="254">
        <v>3867</v>
      </c>
      <c r="T179" s="254">
        <v>193.35000000000002</v>
      </c>
      <c r="U179" s="255">
        <v>11125.179729729731</v>
      </c>
    </row>
    <row r="180" spans="1:21" s="61" customFormat="1" ht="15.75">
      <c r="A180" s="244" t="s">
        <v>159</v>
      </c>
      <c r="B180" s="245">
        <v>601640</v>
      </c>
      <c r="C180" s="245" t="s">
        <v>221</v>
      </c>
      <c r="D180" s="246" t="s">
        <v>222</v>
      </c>
      <c r="E180" s="247">
        <v>1212</v>
      </c>
      <c r="F180" s="248">
        <v>10265</v>
      </c>
      <c r="G180" s="249">
        <v>2700</v>
      </c>
      <c r="H180" s="249">
        <v>1793.0131578947369</v>
      </c>
      <c r="I180" s="250">
        <v>0</v>
      </c>
      <c r="J180" s="251">
        <v>0</v>
      </c>
      <c r="K180" s="251">
        <v>900</v>
      </c>
      <c r="L180" s="250">
        <v>0</v>
      </c>
      <c r="M180" s="250">
        <v>0</v>
      </c>
      <c r="N180" s="250">
        <v>0</v>
      </c>
      <c r="O180" s="252">
        <v>5393.0131578947367</v>
      </c>
      <c r="P180" s="253" t="s">
        <v>26</v>
      </c>
      <c r="Q180" s="253" t="s">
        <v>27</v>
      </c>
      <c r="R180" s="253">
        <v>2017</v>
      </c>
      <c r="S180" s="306">
        <v>4908</v>
      </c>
      <c r="T180" s="254">
        <v>245.4</v>
      </c>
      <c r="U180" s="255">
        <v>10546.413157894736</v>
      </c>
    </row>
    <row r="181" spans="1:21" ht="15.75">
      <c r="A181" s="244" t="s">
        <v>159</v>
      </c>
      <c r="B181" s="245">
        <v>601640</v>
      </c>
      <c r="C181" s="245" t="s">
        <v>221</v>
      </c>
      <c r="D181" s="246" t="s">
        <v>222</v>
      </c>
      <c r="E181" s="247">
        <v>1212</v>
      </c>
      <c r="F181" s="248">
        <v>14351</v>
      </c>
      <c r="G181" s="249">
        <v>2700</v>
      </c>
      <c r="H181" s="249">
        <v>3668.5065789473679</v>
      </c>
      <c r="I181" s="250">
        <v>0</v>
      </c>
      <c r="J181" s="251">
        <v>0</v>
      </c>
      <c r="K181" s="251">
        <v>900</v>
      </c>
      <c r="L181" s="250">
        <v>0</v>
      </c>
      <c r="M181" s="250">
        <v>0</v>
      </c>
      <c r="N181" s="250">
        <v>0</v>
      </c>
      <c r="O181" s="252">
        <v>7268.5065789473683</v>
      </c>
      <c r="P181" s="253" t="s">
        <v>26</v>
      </c>
      <c r="Q181" s="253" t="s">
        <v>35</v>
      </c>
      <c r="R181" s="253">
        <v>1900</v>
      </c>
      <c r="S181" s="333">
        <v>0</v>
      </c>
      <c r="T181" s="254">
        <v>0</v>
      </c>
      <c r="U181" s="255">
        <v>7268.5065789473683</v>
      </c>
    </row>
    <row r="182" spans="1:21" ht="15.75">
      <c r="A182" s="244" t="s">
        <v>159</v>
      </c>
      <c r="B182" s="245">
        <v>601640</v>
      </c>
      <c r="C182" s="245" t="s">
        <v>221</v>
      </c>
      <c r="D182" s="246" t="s">
        <v>222</v>
      </c>
      <c r="E182" s="247">
        <v>1212</v>
      </c>
      <c r="F182" s="257">
        <v>10777</v>
      </c>
      <c r="G182" s="249">
        <v>2700</v>
      </c>
      <c r="H182" s="249">
        <v>2607.4539473684208</v>
      </c>
      <c r="I182" s="250">
        <v>0</v>
      </c>
      <c r="J182" s="251">
        <v>0</v>
      </c>
      <c r="K182" s="251">
        <v>900</v>
      </c>
      <c r="L182" s="250">
        <v>0</v>
      </c>
      <c r="M182" s="250">
        <v>0</v>
      </c>
      <c r="N182" s="250">
        <v>0</v>
      </c>
      <c r="O182" s="252">
        <v>6207.4539473684208</v>
      </c>
      <c r="P182" s="253" t="s">
        <v>26</v>
      </c>
      <c r="Q182" s="292" t="s">
        <v>27</v>
      </c>
      <c r="R182" s="253">
        <v>2021</v>
      </c>
      <c r="S182" s="306">
        <v>4992</v>
      </c>
      <c r="T182" s="254">
        <v>249.60000000000002</v>
      </c>
      <c r="U182" s="255">
        <v>11449.05394736842</v>
      </c>
    </row>
    <row r="183" spans="1:21" ht="15.75">
      <c r="A183" s="244" t="s">
        <v>159</v>
      </c>
      <c r="B183" s="245">
        <v>601640</v>
      </c>
      <c r="C183" s="245" t="s">
        <v>221</v>
      </c>
      <c r="D183" s="246" t="s">
        <v>222</v>
      </c>
      <c r="E183" s="247">
        <v>1212</v>
      </c>
      <c r="F183" s="248">
        <v>13547</v>
      </c>
      <c r="G183" s="249">
        <v>2700</v>
      </c>
      <c r="H183" s="249">
        <v>3128.0328947368412</v>
      </c>
      <c r="I183" s="250">
        <v>0</v>
      </c>
      <c r="J183" s="251">
        <v>0</v>
      </c>
      <c r="K183" s="251">
        <v>900</v>
      </c>
      <c r="L183" s="250">
        <v>3715</v>
      </c>
      <c r="M183" s="250">
        <v>0</v>
      </c>
      <c r="N183" s="250">
        <v>0</v>
      </c>
      <c r="O183" s="252">
        <v>10443.032894736842</v>
      </c>
      <c r="P183" s="253" t="s">
        <v>26</v>
      </c>
      <c r="Q183" s="253" t="s">
        <v>27</v>
      </c>
      <c r="R183" s="253">
        <v>2016</v>
      </c>
      <c r="S183" s="306">
        <v>4992</v>
      </c>
      <c r="T183" s="254">
        <v>249.60000000000002</v>
      </c>
      <c r="U183" s="255">
        <v>15684.632894736842</v>
      </c>
    </row>
    <row r="184" spans="1:21" ht="15.75">
      <c r="A184" s="244" t="s">
        <v>159</v>
      </c>
      <c r="B184" s="245">
        <v>601640</v>
      </c>
      <c r="C184" s="245" t="s">
        <v>221</v>
      </c>
      <c r="D184" s="246" t="s">
        <v>222</v>
      </c>
      <c r="E184" s="247">
        <v>1024</v>
      </c>
      <c r="F184" s="257">
        <v>8689</v>
      </c>
      <c r="G184" s="249">
        <v>2280</v>
      </c>
      <c r="H184" s="249">
        <v>979.48800000000028</v>
      </c>
      <c r="I184" s="250">
        <v>0</v>
      </c>
      <c r="J184" s="251">
        <v>0</v>
      </c>
      <c r="K184" s="251">
        <v>900</v>
      </c>
      <c r="L184" s="250">
        <v>0</v>
      </c>
      <c r="M184" s="250">
        <v>0</v>
      </c>
      <c r="N184" s="250">
        <v>0</v>
      </c>
      <c r="O184" s="252">
        <v>4159.4880000000003</v>
      </c>
      <c r="P184" s="253" t="s">
        <v>26</v>
      </c>
      <c r="Q184" s="292" t="s">
        <v>27</v>
      </c>
      <c r="R184" s="253">
        <v>2020</v>
      </c>
      <c r="S184" s="306">
        <v>3700</v>
      </c>
      <c r="T184" s="254">
        <v>185</v>
      </c>
      <c r="U184" s="255">
        <v>8044.4880000000003</v>
      </c>
    </row>
    <row r="185" spans="1:21" ht="15.75">
      <c r="A185" s="244" t="s">
        <v>159</v>
      </c>
      <c r="B185" s="245">
        <v>601625</v>
      </c>
      <c r="C185" s="245" t="s">
        <v>223</v>
      </c>
      <c r="D185" s="246" t="s">
        <v>224</v>
      </c>
      <c r="E185" s="258">
        <v>1340</v>
      </c>
      <c r="F185" s="248">
        <v>0</v>
      </c>
      <c r="G185" s="249">
        <v>0</v>
      </c>
      <c r="H185" s="249">
        <v>0</v>
      </c>
      <c r="I185" s="250">
        <v>275.40822400000002</v>
      </c>
      <c r="J185" s="251">
        <v>532.80999999999995</v>
      </c>
      <c r="K185" s="251">
        <v>900</v>
      </c>
      <c r="L185" s="250">
        <v>0</v>
      </c>
      <c r="M185" s="250">
        <v>0</v>
      </c>
      <c r="N185" s="250">
        <v>0</v>
      </c>
      <c r="O185" s="252">
        <v>1708.218224</v>
      </c>
      <c r="P185" s="253" t="s">
        <v>74</v>
      </c>
      <c r="Q185" s="253" t="s">
        <v>35</v>
      </c>
      <c r="R185" s="253">
        <v>1900</v>
      </c>
      <c r="S185" s="306">
        <v>0</v>
      </c>
      <c r="T185" s="254">
        <v>0</v>
      </c>
      <c r="U185" s="255">
        <v>1708.218224</v>
      </c>
    </row>
    <row r="186" spans="1:21" s="41" customFormat="1" ht="15.75">
      <c r="A186" s="244" t="s">
        <v>159</v>
      </c>
      <c r="B186" s="245" t="s">
        <v>225</v>
      </c>
      <c r="C186" s="245" t="s">
        <v>226</v>
      </c>
      <c r="D186" s="246" t="s">
        <v>227</v>
      </c>
      <c r="E186" s="258">
        <v>1505</v>
      </c>
      <c r="F186" s="319">
        <v>0</v>
      </c>
      <c r="G186" s="249">
        <v>0</v>
      </c>
      <c r="H186" s="249">
        <v>0</v>
      </c>
      <c r="I186" s="250">
        <v>415.56060000000002</v>
      </c>
      <c r="J186" s="251">
        <v>0</v>
      </c>
      <c r="K186" s="251">
        <v>240</v>
      </c>
      <c r="L186" s="250">
        <v>0</v>
      </c>
      <c r="M186" s="250">
        <v>0</v>
      </c>
      <c r="N186" s="250">
        <v>0</v>
      </c>
      <c r="O186" s="252">
        <v>655.56060000000002</v>
      </c>
      <c r="P186" s="253" t="s">
        <v>74</v>
      </c>
      <c r="Q186" s="253" t="s">
        <v>35</v>
      </c>
      <c r="R186" s="253">
        <v>1900</v>
      </c>
      <c r="S186" s="306">
        <v>0</v>
      </c>
      <c r="T186" s="254">
        <v>0</v>
      </c>
      <c r="U186" s="255">
        <v>655.56060000000002</v>
      </c>
    </row>
    <row r="187" spans="1:21" ht="16.5" customHeight="1">
      <c r="A187" s="244" t="s">
        <v>159</v>
      </c>
      <c r="B187" s="245" t="s">
        <v>225</v>
      </c>
      <c r="C187" s="245" t="s">
        <v>226</v>
      </c>
      <c r="D187" s="246" t="s">
        <v>227</v>
      </c>
      <c r="E187" s="258">
        <v>1505</v>
      </c>
      <c r="F187" s="319">
        <v>0</v>
      </c>
      <c r="G187" s="249">
        <v>0</v>
      </c>
      <c r="H187" s="249">
        <v>0</v>
      </c>
      <c r="I187" s="250">
        <v>979.78881000000001</v>
      </c>
      <c r="J187" s="251">
        <v>0</v>
      </c>
      <c r="K187" s="251">
        <v>240</v>
      </c>
      <c r="L187" s="250">
        <v>0</v>
      </c>
      <c r="M187" s="250">
        <v>0</v>
      </c>
      <c r="N187" s="250">
        <v>0</v>
      </c>
      <c r="O187" s="252">
        <v>1219.78881</v>
      </c>
      <c r="P187" s="253" t="s">
        <v>74</v>
      </c>
      <c r="Q187" s="253" t="s">
        <v>35</v>
      </c>
      <c r="R187" s="253">
        <v>1900</v>
      </c>
      <c r="S187" s="306">
        <v>0</v>
      </c>
      <c r="T187" s="254">
        <v>0</v>
      </c>
      <c r="U187" s="255">
        <v>1219.78881</v>
      </c>
    </row>
    <row r="188" spans="1:21" ht="15.75">
      <c r="A188" s="244" t="s">
        <v>159</v>
      </c>
      <c r="B188" s="245" t="s">
        <v>225</v>
      </c>
      <c r="C188" s="245" t="s">
        <v>226</v>
      </c>
      <c r="D188" s="246" t="s">
        <v>227</v>
      </c>
      <c r="E188" s="258">
        <v>3007</v>
      </c>
      <c r="F188" s="257">
        <v>0</v>
      </c>
      <c r="G188" s="249">
        <v>0</v>
      </c>
      <c r="H188" s="249">
        <v>0</v>
      </c>
      <c r="I188" s="250">
        <v>0</v>
      </c>
      <c r="J188" s="251">
        <v>0</v>
      </c>
      <c r="K188" s="251">
        <v>240</v>
      </c>
      <c r="L188" s="250">
        <v>0</v>
      </c>
      <c r="M188" s="250">
        <v>0</v>
      </c>
      <c r="N188" s="250">
        <v>0</v>
      </c>
      <c r="O188" s="252">
        <v>240</v>
      </c>
      <c r="P188" s="253" t="s">
        <v>74</v>
      </c>
      <c r="Q188" s="253" t="s">
        <v>35</v>
      </c>
      <c r="R188" s="253">
        <v>1900</v>
      </c>
      <c r="S188" s="306">
        <v>0</v>
      </c>
      <c r="T188" s="254">
        <v>0</v>
      </c>
      <c r="U188" s="255">
        <v>240</v>
      </c>
    </row>
    <row r="189" spans="1:21" ht="15.75">
      <c r="A189" s="244" t="s">
        <v>159</v>
      </c>
      <c r="B189" s="245" t="s">
        <v>225</v>
      </c>
      <c r="C189" s="245" t="s">
        <v>226</v>
      </c>
      <c r="D189" s="246" t="s">
        <v>227</v>
      </c>
      <c r="E189" s="258">
        <v>1247</v>
      </c>
      <c r="F189" s="248">
        <v>1297</v>
      </c>
      <c r="G189" s="249">
        <v>3720</v>
      </c>
      <c r="H189" s="249">
        <v>141.38384615384612</v>
      </c>
      <c r="I189" s="250">
        <v>0</v>
      </c>
      <c r="J189" s="251">
        <v>0</v>
      </c>
      <c r="K189" s="251">
        <v>900</v>
      </c>
      <c r="L189" s="250">
        <v>0</v>
      </c>
      <c r="M189" s="250">
        <v>0</v>
      </c>
      <c r="N189" s="250">
        <v>258</v>
      </c>
      <c r="O189" s="252">
        <v>5019.3838461538462</v>
      </c>
      <c r="P189" s="253" t="s">
        <v>26</v>
      </c>
      <c r="Q189" s="253" t="s">
        <v>40</v>
      </c>
      <c r="R189" s="253">
        <v>2009</v>
      </c>
      <c r="S189" s="306">
        <v>0</v>
      </c>
      <c r="T189" s="254">
        <v>0</v>
      </c>
      <c r="U189" s="255">
        <v>5019.3838461538462</v>
      </c>
    </row>
    <row r="190" spans="1:21" ht="15.75">
      <c r="A190" s="244" t="s">
        <v>159</v>
      </c>
      <c r="B190" s="245" t="s">
        <v>225</v>
      </c>
      <c r="C190" s="245" t="s">
        <v>226</v>
      </c>
      <c r="D190" s="246" t="s">
        <v>227</v>
      </c>
      <c r="E190" s="258">
        <v>1257</v>
      </c>
      <c r="F190" s="257">
        <v>0</v>
      </c>
      <c r="G190" s="249">
        <v>0</v>
      </c>
      <c r="H190" s="249">
        <v>0</v>
      </c>
      <c r="I190" s="250">
        <v>1412.8523500000001</v>
      </c>
      <c r="J190" s="251">
        <v>1384.5599999999997</v>
      </c>
      <c r="K190" s="251">
        <v>900</v>
      </c>
      <c r="L190" s="250">
        <v>0</v>
      </c>
      <c r="M190" s="250">
        <v>0</v>
      </c>
      <c r="N190" s="250">
        <v>1078.73</v>
      </c>
      <c r="O190" s="252">
        <v>4776.1423500000001</v>
      </c>
      <c r="P190" s="253" t="s">
        <v>74</v>
      </c>
      <c r="Q190" s="253" t="s">
        <v>35</v>
      </c>
      <c r="R190" s="253">
        <v>1900</v>
      </c>
      <c r="S190" s="306">
        <v>0</v>
      </c>
      <c r="T190" s="254">
        <v>0</v>
      </c>
      <c r="U190" s="255">
        <v>4776.1423500000001</v>
      </c>
    </row>
    <row r="191" spans="1:21" ht="15.75">
      <c r="A191" s="244" t="s">
        <v>159</v>
      </c>
      <c r="B191" s="245" t="s">
        <v>225</v>
      </c>
      <c r="C191" s="245" t="s">
        <v>226</v>
      </c>
      <c r="D191" s="246" t="s">
        <v>227</v>
      </c>
      <c r="E191" s="258">
        <v>1252</v>
      </c>
      <c r="F191" s="257">
        <v>0</v>
      </c>
      <c r="G191" s="249">
        <v>0</v>
      </c>
      <c r="H191" s="249">
        <v>0</v>
      </c>
      <c r="I191" s="250">
        <v>1036.96866</v>
      </c>
      <c r="J191" s="251">
        <v>957.29000000000008</v>
      </c>
      <c r="K191" s="251">
        <v>900</v>
      </c>
      <c r="L191" s="250">
        <v>0</v>
      </c>
      <c r="M191" s="250">
        <v>0</v>
      </c>
      <c r="N191" s="250">
        <v>43</v>
      </c>
      <c r="O191" s="252">
        <v>2937.25866</v>
      </c>
      <c r="P191" s="253" t="s">
        <v>74</v>
      </c>
      <c r="Q191" s="253" t="s">
        <v>35</v>
      </c>
      <c r="R191" s="253">
        <v>1900</v>
      </c>
      <c r="S191" s="306">
        <v>0</v>
      </c>
      <c r="T191" s="254">
        <v>0</v>
      </c>
      <c r="U191" s="255">
        <v>2937.25866</v>
      </c>
    </row>
    <row r="192" spans="1:21" ht="15.75">
      <c r="A192" s="244" t="s">
        <v>159</v>
      </c>
      <c r="B192" s="245" t="s">
        <v>225</v>
      </c>
      <c r="C192" s="245" t="s">
        <v>226</v>
      </c>
      <c r="D192" s="246" t="s">
        <v>227</v>
      </c>
      <c r="E192" s="258">
        <v>1035</v>
      </c>
      <c r="F192" s="257">
        <v>5840</v>
      </c>
      <c r="G192" s="249">
        <v>3180</v>
      </c>
      <c r="H192" s="249">
        <v>1322.1843750000003</v>
      </c>
      <c r="I192" s="250">
        <v>0</v>
      </c>
      <c r="J192" s="251">
        <v>0</v>
      </c>
      <c r="K192" s="251">
        <v>900</v>
      </c>
      <c r="L192" s="250">
        <v>1877.56</v>
      </c>
      <c r="M192" s="250">
        <v>0</v>
      </c>
      <c r="N192" s="250">
        <v>172</v>
      </c>
      <c r="O192" s="252">
        <v>7451.7443750000002</v>
      </c>
      <c r="P192" s="253" t="s">
        <v>26</v>
      </c>
      <c r="Q192" s="253" t="s">
        <v>184</v>
      </c>
      <c r="R192" s="253">
        <v>2007</v>
      </c>
      <c r="S192" s="306">
        <v>0</v>
      </c>
      <c r="T192" s="254">
        <v>0</v>
      </c>
      <c r="U192" s="255">
        <v>7451.7443750000002</v>
      </c>
    </row>
    <row r="193" spans="1:21" ht="15.75">
      <c r="A193" s="244" t="s">
        <v>159</v>
      </c>
      <c r="B193" s="245" t="s">
        <v>225</v>
      </c>
      <c r="C193" s="245" t="s">
        <v>226</v>
      </c>
      <c r="D193" s="246" t="s">
        <v>227</v>
      </c>
      <c r="E193" s="258">
        <v>1212</v>
      </c>
      <c r="F193" s="257">
        <v>5933</v>
      </c>
      <c r="G193" s="249">
        <v>2700</v>
      </c>
      <c r="H193" s="249">
        <v>846.35526315789468</v>
      </c>
      <c r="I193" s="250">
        <v>0</v>
      </c>
      <c r="J193" s="251">
        <v>0</v>
      </c>
      <c r="K193" s="251">
        <v>900</v>
      </c>
      <c r="L193" s="250">
        <v>0</v>
      </c>
      <c r="M193" s="250">
        <v>0</v>
      </c>
      <c r="N193" s="250">
        <v>0</v>
      </c>
      <c r="O193" s="252">
        <v>4446.355263157895</v>
      </c>
      <c r="P193" s="253" t="s">
        <v>26</v>
      </c>
      <c r="Q193" s="253" t="s">
        <v>35</v>
      </c>
      <c r="R193" s="253">
        <v>1900</v>
      </c>
      <c r="S193" s="306">
        <v>0</v>
      </c>
      <c r="T193" s="254">
        <v>0</v>
      </c>
      <c r="U193" s="255">
        <v>4446.355263157895</v>
      </c>
    </row>
    <row r="194" spans="1:21" ht="15.75">
      <c r="A194" s="244" t="s">
        <v>159</v>
      </c>
      <c r="B194" s="245">
        <v>601615</v>
      </c>
      <c r="C194" s="245" t="s">
        <v>226</v>
      </c>
      <c r="D194" s="246" t="s">
        <v>227</v>
      </c>
      <c r="E194" s="258">
        <v>1211</v>
      </c>
      <c r="F194" s="257">
        <v>0</v>
      </c>
      <c r="G194" s="249">
        <v>0</v>
      </c>
      <c r="H194" s="249">
        <v>0</v>
      </c>
      <c r="I194" s="250">
        <v>1679.5198420000002</v>
      </c>
      <c r="J194" s="251">
        <v>1049.8499999999999</v>
      </c>
      <c r="K194" s="251">
        <v>900</v>
      </c>
      <c r="L194" s="250">
        <v>0</v>
      </c>
      <c r="M194" s="250">
        <v>0</v>
      </c>
      <c r="N194" s="250">
        <v>172</v>
      </c>
      <c r="O194" s="252">
        <v>3801.3698420000001</v>
      </c>
      <c r="P194" s="253" t="s">
        <v>74</v>
      </c>
      <c r="Q194" s="253" t="s">
        <v>27</v>
      </c>
      <c r="R194" s="253">
        <v>2020</v>
      </c>
      <c r="S194" s="306">
        <v>2780</v>
      </c>
      <c r="T194" s="254">
        <v>139</v>
      </c>
      <c r="U194" s="255">
        <v>6720.3698420000001</v>
      </c>
    </row>
    <row r="195" spans="1:21" ht="15.75">
      <c r="A195" s="244" t="s">
        <v>159</v>
      </c>
      <c r="B195" s="245">
        <v>601615</v>
      </c>
      <c r="C195" s="245" t="s">
        <v>226</v>
      </c>
      <c r="D195" s="246" t="s">
        <v>227</v>
      </c>
      <c r="E195" s="258">
        <v>1247</v>
      </c>
      <c r="F195" s="257">
        <v>2508</v>
      </c>
      <c r="G195" s="249">
        <v>3720</v>
      </c>
      <c r="H195" s="249">
        <v>23.953461538461507</v>
      </c>
      <c r="I195" s="250">
        <v>0</v>
      </c>
      <c r="J195" s="251">
        <v>0</v>
      </c>
      <c r="K195" s="251">
        <v>900</v>
      </c>
      <c r="L195" s="250">
        <v>0</v>
      </c>
      <c r="M195" s="250">
        <v>0</v>
      </c>
      <c r="N195" s="250">
        <v>350.44</v>
      </c>
      <c r="O195" s="252">
        <v>4994.3934615384615</v>
      </c>
      <c r="P195" s="253" t="s">
        <v>26</v>
      </c>
      <c r="Q195" s="253" t="s">
        <v>27</v>
      </c>
      <c r="R195" s="253">
        <v>2020</v>
      </c>
      <c r="S195" s="306">
        <v>4380</v>
      </c>
      <c r="T195" s="254">
        <v>219</v>
      </c>
      <c r="U195" s="255">
        <v>9593.3934615384605</v>
      </c>
    </row>
    <row r="196" spans="1:21" ht="15.75">
      <c r="A196" s="244" t="s">
        <v>159</v>
      </c>
      <c r="B196" s="245">
        <v>601631</v>
      </c>
      <c r="C196" s="245" t="s">
        <v>228</v>
      </c>
      <c r="D196" s="246" t="s">
        <v>229</v>
      </c>
      <c r="E196" s="258">
        <v>1340</v>
      </c>
      <c r="F196" s="257">
        <v>0</v>
      </c>
      <c r="G196" s="249">
        <v>0</v>
      </c>
      <c r="H196" s="249">
        <v>0</v>
      </c>
      <c r="I196" s="250">
        <v>1074.4872319999999</v>
      </c>
      <c r="J196" s="251">
        <v>441.05</v>
      </c>
      <c r="K196" s="251">
        <v>900</v>
      </c>
      <c r="L196" s="250">
        <v>0</v>
      </c>
      <c r="M196" s="250">
        <v>0</v>
      </c>
      <c r="N196" s="250">
        <v>0</v>
      </c>
      <c r="O196" s="252">
        <v>2415.5372319999997</v>
      </c>
      <c r="P196" s="253" t="s">
        <v>74</v>
      </c>
      <c r="Q196" s="253" t="s">
        <v>35</v>
      </c>
      <c r="R196" s="253">
        <v>1900</v>
      </c>
      <c r="S196" s="306">
        <v>0</v>
      </c>
      <c r="T196" s="254">
        <v>0</v>
      </c>
      <c r="U196" s="255">
        <v>2415.5372319999997</v>
      </c>
    </row>
    <row r="197" spans="1:21" ht="15.75">
      <c r="A197" s="244" t="s">
        <v>159</v>
      </c>
      <c r="B197" s="245">
        <v>601633</v>
      </c>
      <c r="C197" s="245" t="s">
        <v>230</v>
      </c>
      <c r="D197" s="246" t="s">
        <v>231</v>
      </c>
      <c r="E197" s="258">
        <v>3007</v>
      </c>
      <c r="F197" s="257">
        <v>0</v>
      </c>
      <c r="G197" s="249">
        <v>0</v>
      </c>
      <c r="H197" s="249">
        <v>0</v>
      </c>
      <c r="I197" s="250">
        <v>0</v>
      </c>
      <c r="J197" s="251">
        <v>0</v>
      </c>
      <c r="K197" s="251">
        <v>240</v>
      </c>
      <c r="L197" s="250">
        <v>0</v>
      </c>
      <c r="M197" s="250">
        <v>0</v>
      </c>
      <c r="N197" s="250">
        <v>0</v>
      </c>
      <c r="O197" s="252">
        <v>240</v>
      </c>
      <c r="P197" s="253" t="s">
        <v>74</v>
      </c>
      <c r="Q197" s="253" t="s">
        <v>35</v>
      </c>
      <c r="R197" s="253">
        <v>1900</v>
      </c>
      <c r="S197" s="306">
        <v>0</v>
      </c>
      <c r="T197" s="254">
        <v>0</v>
      </c>
      <c r="U197" s="255">
        <v>240</v>
      </c>
    </row>
    <row r="198" spans="1:21" ht="15.75">
      <c r="A198" s="244" t="s">
        <v>159</v>
      </c>
      <c r="B198" s="245">
        <v>601633</v>
      </c>
      <c r="C198" s="245" t="s">
        <v>230</v>
      </c>
      <c r="D198" s="246" t="s">
        <v>231</v>
      </c>
      <c r="E198" s="258">
        <v>3007</v>
      </c>
      <c r="F198" s="257">
        <v>0</v>
      </c>
      <c r="G198" s="249">
        <v>0</v>
      </c>
      <c r="H198" s="249">
        <v>0</v>
      </c>
      <c r="I198" s="250">
        <v>0</v>
      </c>
      <c r="J198" s="251">
        <v>0</v>
      </c>
      <c r="K198" s="251">
        <v>240</v>
      </c>
      <c r="L198" s="250">
        <v>0</v>
      </c>
      <c r="M198" s="250">
        <v>0</v>
      </c>
      <c r="N198" s="250">
        <v>0</v>
      </c>
      <c r="O198" s="252">
        <v>240</v>
      </c>
      <c r="P198" s="253" t="s">
        <v>74</v>
      </c>
      <c r="Q198" s="253" t="s">
        <v>35</v>
      </c>
      <c r="R198" s="253">
        <v>1900</v>
      </c>
      <c r="S198" s="306">
        <v>0</v>
      </c>
      <c r="T198" s="254">
        <v>0</v>
      </c>
      <c r="U198" s="255">
        <v>240</v>
      </c>
    </row>
    <row r="199" spans="1:21" ht="15.75">
      <c r="A199" s="244" t="s">
        <v>159</v>
      </c>
      <c r="B199" s="245">
        <v>601633</v>
      </c>
      <c r="C199" s="245" t="s">
        <v>230</v>
      </c>
      <c r="D199" s="246" t="s">
        <v>231</v>
      </c>
      <c r="E199" s="258">
        <v>3007</v>
      </c>
      <c r="F199" s="257">
        <v>0</v>
      </c>
      <c r="G199" s="249">
        <v>0</v>
      </c>
      <c r="H199" s="249">
        <v>0</v>
      </c>
      <c r="I199" s="250">
        <v>0</v>
      </c>
      <c r="J199" s="251">
        <v>0</v>
      </c>
      <c r="K199" s="251">
        <v>240</v>
      </c>
      <c r="L199" s="250">
        <v>0</v>
      </c>
      <c r="M199" s="250">
        <v>0</v>
      </c>
      <c r="N199" s="250">
        <v>0</v>
      </c>
      <c r="O199" s="252">
        <v>240</v>
      </c>
      <c r="P199" s="253" t="s">
        <v>74</v>
      </c>
      <c r="Q199" s="253" t="s">
        <v>35</v>
      </c>
      <c r="R199" s="253">
        <v>1900</v>
      </c>
      <c r="S199" s="306">
        <v>0</v>
      </c>
      <c r="T199" s="254">
        <v>0</v>
      </c>
      <c r="U199" s="255">
        <v>240</v>
      </c>
    </row>
    <row r="200" spans="1:21" ht="15.75">
      <c r="A200" s="244" t="s">
        <v>159</v>
      </c>
      <c r="B200" s="245">
        <v>601633</v>
      </c>
      <c r="C200" s="245" t="s">
        <v>230</v>
      </c>
      <c r="D200" s="246" t="s">
        <v>231</v>
      </c>
      <c r="E200" s="258">
        <v>1210</v>
      </c>
      <c r="F200" s="257">
        <v>5513</v>
      </c>
      <c r="G200" s="249">
        <v>3240</v>
      </c>
      <c r="H200" s="249">
        <v>451.8679245283019</v>
      </c>
      <c r="I200" s="250">
        <v>0</v>
      </c>
      <c r="J200" s="251">
        <v>0</v>
      </c>
      <c r="K200" s="251">
        <v>900</v>
      </c>
      <c r="L200" s="250">
        <v>0</v>
      </c>
      <c r="M200" s="250">
        <v>0</v>
      </c>
      <c r="N200" s="250">
        <v>0</v>
      </c>
      <c r="O200" s="252">
        <v>4591.867924528302</v>
      </c>
      <c r="P200" s="253" t="s">
        <v>26</v>
      </c>
      <c r="Q200" s="253" t="s">
        <v>40</v>
      </c>
      <c r="R200" s="253">
        <v>2008</v>
      </c>
      <c r="S200" s="306">
        <v>0</v>
      </c>
      <c r="T200" s="254">
        <v>0</v>
      </c>
      <c r="U200" s="255">
        <v>4591.867924528302</v>
      </c>
    </row>
    <row r="201" spans="1:21" ht="15.75">
      <c r="A201" s="244" t="s">
        <v>159</v>
      </c>
      <c r="B201" s="245">
        <v>601633</v>
      </c>
      <c r="C201" s="245" t="s">
        <v>230</v>
      </c>
      <c r="D201" s="246" t="s">
        <v>231</v>
      </c>
      <c r="E201" s="247">
        <v>1034</v>
      </c>
      <c r="F201" s="257">
        <v>12530</v>
      </c>
      <c r="G201" s="249">
        <v>2880</v>
      </c>
      <c r="H201" s="249">
        <v>3163.5000000000005</v>
      </c>
      <c r="I201" s="250">
        <v>0</v>
      </c>
      <c r="J201" s="251">
        <v>0</v>
      </c>
      <c r="K201" s="251">
        <v>900</v>
      </c>
      <c r="L201" s="250">
        <v>0</v>
      </c>
      <c r="M201" s="250">
        <v>0</v>
      </c>
      <c r="N201" s="250">
        <v>172</v>
      </c>
      <c r="O201" s="252">
        <v>7115.5</v>
      </c>
      <c r="P201" s="253" t="s">
        <v>26</v>
      </c>
      <c r="Q201" s="253" t="s">
        <v>184</v>
      </c>
      <c r="R201" s="253">
        <v>2006</v>
      </c>
      <c r="S201" s="306">
        <v>0</v>
      </c>
      <c r="T201" s="254">
        <v>0</v>
      </c>
      <c r="U201" s="255">
        <v>7115.5</v>
      </c>
    </row>
    <row r="202" spans="1:21" ht="15.75">
      <c r="A202" s="244" t="s">
        <v>159</v>
      </c>
      <c r="B202" s="245">
        <v>601633</v>
      </c>
      <c r="C202" s="245" t="s">
        <v>230</v>
      </c>
      <c r="D202" s="246" t="s">
        <v>231</v>
      </c>
      <c r="E202" s="247">
        <v>1034</v>
      </c>
      <c r="F202" s="257">
        <v>13779</v>
      </c>
      <c r="G202" s="249">
        <v>2880</v>
      </c>
      <c r="H202" s="249">
        <v>3777.75</v>
      </c>
      <c r="I202" s="250">
        <v>0</v>
      </c>
      <c r="J202" s="251">
        <v>0</v>
      </c>
      <c r="K202" s="251">
        <v>900</v>
      </c>
      <c r="L202" s="250">
        <v>1127.71</v>
      </c>
      <c r="M202" s="250">
        <v>0</v>
      </c>
      <c r="N202" s="250">
        <v>0</v>
      </c>
      <c r="O202" s="252">
        <v>8685.4599999999991</v>
      </c>
      <c r="P202" s="253" t="s">
        <v>26</v>
      </c>
      <c r="Q202" s="253" t="s">
        <v>184</v>
      </c>
      <c r="R202" s="253">
        <v>2007</v>
      </c>
      <c r="S202" s="306">
        <v>0</v>
      </c>
      <c r="T202" s="254">
        <v>0</v>
      </c>
      <c r="U202" s="255">
        <v>8685.4599999999991</v>
      </c>
    </row>
    <row r="203" spans="1:21" ht="15.75">
      <c r="A203" s="244" t="s">
        <v>159</v>
      </c>
      <c r="B203" s="245">
        <v>601633</v>
      </c>
      <c r="C203" s="245" t="s">
        <v>230</v>
      </c>
      <c r="D203" s="246" t="s">
        <v>231</v>
      </c>
      <c r="E203" s="247">
        <v>1034</v>
      </c>
      <c r="F203" s="257">
        <v>18511</v>
      </c>
      <c r="G203" s="249">
        <v>2880</v>
      </c>
      <c r="H203" s="249">
        <v>5629.9500000000007</v>
      </c>
      <c r="I203" s="250">
        <v>0</v>
      </c>
      <c r="J203" s="251">
        <v>0</v>
      </c>
      <c r="K203" s="251">
        <v>900</v>
      </c>
      <c r="L203" s="250">
        <v>0</v>
      </c>
      <c r="M203" s="250">
        <v>0</v>
      </c>
      <c r="N203" s="250">
        <v>0</v>
      </c>
      <c r="O203" s="252">
        <v>9409.9500000000007</v>
      </c>
      <c r="P203" s="253" t="s">
        <v>26</v>
      </c>
      <c r="Q203" s="253" t="s">
        <v>184</v>
      </c>
      <c r="R203" s="253">
        <v>2008</v>
      </c>
      <c r="S203" s="306">
        <v>0</v>
      </c>
      <c r="T203" s="254">
        <v>0</v>
      </c>
      <c r="U203" s="255">
        <v>9409.9500000000007</v>
      </c>
    </row>
    <row r="204" spans="1:21" s="76" customFormat="1" ht="15.75">
      <c r="A204" s="244" t="s">
        <v>159</v>
      </c>
      <c r="B204" s="245">
        <v>601633</v>
      </c>
      <c r="C204" s="245" t="s">
        <v>230</v>
      </c>
      <c r="D204" s="246" t="s">
        <v>231</v>
      </c>
      <c r="E204" s="247">
        <v>1035</v>
      </c>
      <c r="F204" s="257">
        <v>15792</v>
      </c>
      <c r="G204" s="249">
        <v>3180</v>
      </c>
      <c r="H204" s="249">
        <v>5113.8375000000015</v>
      </c>
      <c r="I204" s="250">
        <v>0</v>
      </c>
      <c r="J204" s="251">
        <v>0</v>
      </c>
      <c r="K204" s="251">
        <v>900</v>
      </c>
      <c r="L204" s="250">
        <v>2719.67</v>
      </c>
      <c r="M204" s="250">
        <v>0</v>
      </c>
      <c r="N204" s="250">
        <v>215</v>
      </c>
      <c r="O204" s="252">
        <v>12128.507500000002</v>
      </c>
      <c r="P204" s="253" t="s">
        <v>26</v>
      </c>
      <c r="Q204" s="253" t="s">
        <v>184</v>
      </c>
      <c r="R204" s="253">
        <v>2009</v>
      </c>
      <c r="S204" s="306">
        <v>0</v>
      </c>
      <c r="T204" s="254">
        <v>0</v>
      </c>
      <c r="U204" s="255">
        <v>12128.507500000002</v>
      </c>
    </row>
    <row r="205" spans="1:21" ht="15.75">
      <c r="A205" s="244" t="s">
        <v>159</v>
      </c>
      <c r="B205" s="245">
        <v>601633</v>
      </c>
      <c r="C205" s="245" t="s">
        <v>230</v>
      </c>
      <c r="D205" s="246" t="s">
        <v>231</v>
      </c>
      <c r="E205" s="247">
        <v>1210</v>
      </c>
      <c r="F205" s="257">
        <v>17210</v>
      </c>
      <c r="G205" s="249">
        <v>3240</v>
      </c>
      <c r="H205" s="249">
        <v>5748.4528301886794</v>
      </c>
      <c r="I205" s="250">
        <v>0</v>
      </c>
      <c r="J205" s="251">
        <v>0</v>
      </c>
      <c r="K205" s="251">
        <v>900</v>
      </c>
      <c r="L205" s="250">
        <v>0</v>
      </c>
      <c r="M205" s="250">
        <v>6000</v>
      </c>
      <c r="N205" s="250">
        <v>1563.71</v>
      </c>
      <c r="O205" s="252">
        <v>17452.162830188678</v>
      </c>
      <c r="P205" s="253" t="s">
        <v>26</v>
      </c>
      <c r="Q205" s="292" t="s">
        <v>27</v>
      </c>
      <c r="R205" s="253">
        <v>2021</v>
      </c>
      <c r="S205" s="306">
        <v>4465</v>
      </c>
      <c r="T205" s="254">
        <v>223.25</v>
      </c>
      <c r="U205" s="255">
        <v>22140.412830188678</v>
      </c>
    </row>
    <row r="206" spans="1:21" ht="15.75">
      <c r="A206" s="244" t="s">
        <v>159</v>
      </c>
      <c r="B206" s="245">
        <v>601633</v>
      </c>
      <c r="C206" s="245" t="s">
        <v>230</v>
      </c>
      <c r="D206" s="246" t="s">
        <v>231</v>
      </c>
      <c r="E206" s="247">
        <v>1212</v>
      </c>
      <c r="F206" s="257">
        <v>15679</v>
      </c>
      <c r="G206" s="249">
        <v>2700</v>
      </c>
      <c r="H206" s="249">
        <v>4011.6907894736837</v>
      </c>
      <c r="I206" s="250">
        <v>0</v>
      </c>
      <c r="J206" s="251">
        <v>0</v>
      </c>
      <c r="K206" s="251">
        <v>900</v>
      </c>
      <c r="L206" s="250">
        <v>0</v>
      </c>
      <c r="M206" s="250">
        <v>0</v>
      </c>
      <c r="N206" s="250">
        <v>0</v>
      </c>
      <c r="O206" s="252">
        <v>7611.6907894736833</v>
      </c>
      <c r="P206" s="253" t="s">
        <v>26</v>
      </c>
      <c r="Q206" s="253" t="s">
        <v>27</v>
      </c>
      <c r="R206" s="253">
        <v>2018</v>
      </c>
      <c r="S206" s="306">
        <v>4992</v>
      </c>
      <c r="T206" s="254">
        <v>249.60000000000002</v>
      </c>
      <c r="U206" s="255">
        <v>12853.290789473684</v>
      </c>
    </row>
    <row r="207" spans="1:21" ht="15.75">
      <c r="A207" s="244" t="s">
        <v>159</v>
      </c>
      <c r="B207" s="245">
        <v>601633</v>
      </c>
      <c r="C207" s="245" t="s">
        <v>230</v>
      </c>
      <c r="D207" s="246" t="s">
        <v>231</v>
      </c>
      <c r="E207" s="247">
        <v>1212</v>
      </c>
      <c r="F207" s="257">
        <v>12771</v>
      </c>
      <c r="G207" s="249">
        <v>2700</v>
      </c>
      <c r="H207" s="249">
        <v>2914.5789473684208</v>
      </c>
      <c r="I207" s="250">
        <v>0</v>
      </c>
      <c r="J207" s="251">
        <v>0</v>
      </c>
      <c r="K207" s="251">
        <v>900</v>
      </c>
      <c r="L207" s="250">
        <v>988.76</v>
      </c>
      <c r="M207" s="250">
        <v>0</v>
      </c>
      <c r="N207" s="250">
        <v>0</v>
      </c>
      <c r="O207" s="252">
        <v>7503.338947368421</v>
      </c>
      <c r="P207" s="253" t="s">
        <v>26</v>
      </c>
      <c r="Q207" s="253" t="s">
        <v>27</v>
      </c>
      <c r="R207" s="253">
        <v>2018</v>
      </c>
      <c r="S207" s="306">
        <v>4992</v>
      </c>
      <c r="T207" s="254">
        <v>249.60000000000002</v>
      </c>
      <c r="U207" s="255">
        <v>12744.938947368422</v>
      </c>
    </row>
    <row r="208" spans="1:21" ht="15.75">
      <c r="A208" s="244" t="s">
        <v>159</v>
      </c>
      <c r="B208" s="245">
        <v>601633</v>
      </c>
      <c r="C208" s="245" t="s">
        <v>230</v>
      </c>
      <c r="D208" s="246" t="s">
        <v>231</v>
      </c>
      <c r="E208" s="247">
        <v>1210</v>
      </c>
      <c r="F208" s="248">
        <v>8807</v>
      </c>
      <c r="G208" s="249">
        <v>3240</v>
      </c>
      <c r="H208" s="249">
        <v>1587.3962264150944</v>
      </c>
      <c r="I208" s="250">
        <v>0</v>
      </c>
      <c r="J208" s="251">
        <v>0</v>
      </c>
      <c r="K208" s="251">
        <v>900</v>
      </c>
      <c r="L208" s="250">
        <v>0</v>
      </c>
      <c r="M208" s="250">
        <v>0</v>
      </c>
      <c r="N208" s="250">
        <v>0</v>
      </c>
      <c r="O208" s="252">
        <v>5727.3962264150941</v>
      </c>
      <c r="P208" s="253" t="s">
        <v>26</v>
      </c>
      <c r="Q208" s="253" t="s">
        <v>35</v>
      </c>
      <c r="R208" s="253">
        <v>1900</v>
      </c>
      <c r="S208" s="306">
        <v>0</v>
      </c>
      <c r="T208" s="254">
        <v>0</v>
      </c>
      <c r="U208" s="255">
        <v>5727.3962264150941</v>
      </c>
    </row>
    <row r="209" spans="1:21" ht="15.75">
      <c r="A209" s="244" t="s">
        <v>159</v>
      </c>
      <c r="B209" s="245">
        <v>601633</v>
      </c>
      <c r="C209" s="245" t="s">
        <v>230</v>
      </c>
      <c r="D209" s="246" t="s">
        <v>231</v>
      </c>
      <c r="E209" s="258">
        <v>1034</v>
      </c>
      <c r="F209" s="294">
        <v>2528</v>
      </c>
      <c r="G209" s="249">
        <v>2880</v>
      </c>
      <c r="H209" s="249">
        <v>647.1</v>
      </c>
      <c r="I209" s="250">
        <v>0</v>
      </c>
      <c r="J209" s="251">
        <v>0</v>
      </c>
      <c r="K209" s="251">
        <v>900</v>
      </c>
      <c r="L209" s="295">
        <v>0</v>
      </c>
      <c r="M209" s="295">
        <v>0</v>
      </c>
      <c r="N209" s="295">
        <v>0</v>
      </c>
      <c r="O209" s="252">
        <v>4427.1000000000004</v>
      </c>
      <c r="P209" s="253" t="s">
        <v>26</v>
      </c>
      <c r="Q209" s="253" t="s">
        <v>184</v>
      </c>
      <c r="R209" s="253">
        <v>2014</v>
      </c>
      <c r="S209" s="333">
        <v>0</v>
      </c>
      <c r="T209" s="254">
        <v>0</v>
      </c>
      <c r="U209" s="255">
        <v>4427.1000000000004</v>
      </c>
    </row>
    <row r="210" spans="1:21" ht="15.75">
      <c r="A210" s="244" t="s">
        <v>159</v>
      </c>
      <c r="B210" s="245">
        <v>601633</v>
      </c>
      <c r="C210" s="245" t="s">
        <v>230</v>
      </c>
      <c r="D210" s="246" t="s">
        <v>231</v>
      </c>
      <c r="E210" s="258" t="s">
        <v>75</v>
      </c>
      <c r="F210" s="257">
        <v>0</v>
      </c>
      <c r="G210" s="249">
        <v>0</v>
      </c>
      <c r="H210" s="249">
        <v>0</v>
      </c>
      <c r="I210" s="250">
        <v>0</v>
      </c>
      <c r="J210" s="251">
        <v>0</v>
      </c>
      <c r="K210" s="251">
        <v>240</v>
      </c>
      <c r="L210" s="250">
        <v>0</v>
      </c>
      <c r="M210" s="250">
        <v>0</v>
      </c>
      <c r="N210" s="250">
        <v>0</v>
      </c>
      <c r="O210" s="252">
        <v>240</v>
      </c>
      <c r="P210" s="253" t="s">
        <v>74</v>
      </c>
      <c r="Q210" s="253" t="s">
        <v>35</v>
      </c>
      <c r="R210" s="253">
        <v>1900</v>
      </c>
      <c r="S210" s="306">
        <v>0</v>
      </c>
      <c r="T210" s="254">
        <v>0</v>
      </c>
      <c r="U210" s="255">
        <v>240</v>
      </c>
    </row>
    <row r="211" spans="1:21" ht="15.75">
      <c r="A211" s="244" t="s">
        <v>159</v>
      </c>
      <c r="B211" s="245">
        <v>601648</v>
      </c>
      <c r="C211" s="245" t="s">
        <v>232</v>
      </c>
      <c r="D211" s="246" t="s">
        <v>233</v>
      </c>
      <c r="E211" s="247">
        <v>1031</v>
      </c>
      <c r="F211" s="248">
        <v>20414</v>
      </c>
      <c r="G211" s="249">
        <v>2400</v>
      </c>
      <c r="H211" s="249">
        <v>5245.090909090909</v>
      </c>
      <c r="I211" s="250">
        <v>0</v>
      </c>
      <c r="J211" s="251">
        <v>0</v>
      </c>
      <c r="K211" s="251">
        <v>900</v>
      </c>
      <c r="L211" s="250">
        <v>0</v>
      </c>
      <c r="M211" s="250">
        <v>0</v>
      </c>
      <c r="N211" s="250">
        <v>0</v>
      </c>
      <c r="O211" s="252">
        <v>8545.0909090909081</v>
      </c>
      <c r="P211" s="253" t="s">
        <v>26</v>
      </c>
      <c r="Q211" s="253" t="s">
        <v>27</v>
      </c>
      <c r="R211" s="253">
        <v>2018</v>
      </c>
      <c r="S211" s="306">
        <v>4115</v>
      </c>
      <c r="T211" s="254">
        <v>205.75</v>
      </c>
      <c r="U211" s="255">
        <v>12865.840909090908</v>
      </c>
    </row>
    <row r="212" spans="1:21" ht="15.75">
      <c r="A212" s="244" t="s">
        <v>159</v>
      </c>
      <c r="B212" s="245">
        <v>601648</v>
      </c>
      <c r="C212" s="245" t="s">
        <v>232</v>
      </c>
      <c r="D212" s="246" t="s">
        <v>233</v>
      </c>
      <c r="E212" s="258">
        <v>9020</v>
      </c>
      <c r="F212" s="248">
        <v>0</v>
      </c>
      <c r="G212" s="249">
        <v>0</v>
      </c>
      <c r="H212" s="249">
        <v>0</v>
      </c>
      <c r="I212" s="250">
        <v>231.23209199999999</v>
      </c>
      <c r="J212" s="251">
        <v>3181.77</v>
      </c>
      <c r="K212" s="251">
        <v>240</v>
      </c>
      <c r="L212" s="250">
        <v>2532.42</v>
      </c>
      <c r="M212" s="250">
        <v>0</v>
      </c>
      <c r="N212" s="250">
        <v>0</v>
      </c>
      <c r="O212" s="252">
        <v>6185.4220920000007</v>
      </c>
      <c r="P212" s="253" t="s">
        <v>74</v>
      </c>
      <c r="Q212" s="253" t="s">
        <v>35</v>
      </c>
      <c r="R212" s="253">
        <v>1900</v>
      </c>
      <c r="S212" s="306">
        <v>0</v>
      </c>
      <c r="T212" s="254">
        <v>0</v>
      </c>
      <c r="U212" s="255">
        <v>6185.4220920000007</v>
      </c>
    </row>
    <row r="213" spans="1:21" ht="15.75">
      <c r="A213" s="244" t="s">
        <v>159</v>
      </c>
      <c r="B213" s="245">
        <v>601648</v>
      </c>
      <c r="C213" s="245" t="s">
        <v>232</v>
      </c>
      <c r="D213" s="246" t="s">
        <v>233</v>
      </c>
      <c r="E213" s="258">
        <v>9020</v>
      </c>
      <c r="F213" s="248">
        <v>0</v>
      </c>
      <c r="G213" s="249">
        <v>0</v>
      </c>
      <c r="H213" s="249">
        <v>0</v>
      </c>
      <c r="I213" s="250">
        <v>0</v>
      </c>
      <c r="J213" s="251">
        <v>0</v>
      </c>
      <c r="K213" s="251">
        <v>240</v>
      </c>
      <c r="L213" s="250">
        <v>0</v>
      </c>
      <c r="M213" s="250">
        <v>0</v>
      </c>
      <c r="N213" s="250">
        <v>0</v>
      </c>
      <c r="O213" s="252">
        <v>240</v>
      </c>
      <c r="P213" s="253" t="s">
        <v>74</v>
      </c>
      <c r="Q213" s="253" t="s">
        <v>35</v>
      </c>
      <c r="R213" s="253">
        <v>1900</v>
      </c>
      <c r="S213" s="306">
        <v>0</v>
      </c>
      <c r="T213" s="254">
        <v>0</v>
      </c>
      <c r="U213" s="255">
        <v>240</v>
      </c>
    </row>
    <row r="214" spans="1:21" s="72" customFormat="1" ht="15.75">
      <c r="A214" s="244" t="s">
        <v>159</v>
      </c>
      <c r="B214" s="245">
        <v>601648</v>
      </c>
      <c r="C214" s="245" t="s">
        <v>232</v>
      </c>
      <c r="D214" s="246" t="s">
        <v>233</v>
      </c>
      <c r="E214" s="247">
        <v>1031</v>
      </c>
      <c r="F214" s="248">
        <v>18881</v>
      </c>
      <c r="G214" s="249">
        <v>2400</v>
      </c>
      <c r="H214" s="249">
        <v>4683.9999999999991</v>
      </c>
      <c r="I214" s="250">
        <v>0</v>
      </c>
      <c r="J214" s="251">
        <v>0</v>
      </c>
      <c r="K214" s="251">
        <v>900</v>
      </c>
      <c r="L214" s="250">
        <v>0</v>
      </c>
      <c r="M214" s="250">
        <v>0</v>
      </c>
      <c r="N214" s="250">
        <v>0</v>
      </c>
      <c r="O214" s="252">
        <v>7983.9999999999991</v>
      </c>
      <c r="P214" s="253" t="s">
        <v>26</v>
      </c>
      <c r="Q214" s="292" t="s">
        <v>27</v>
      </c>
      <c r="R214" s="253">
        <v>2021</v>
      </c>
      <c r="S214" s="306">
        <v>4115</v>
      </c>
      <c r="T214" s="254">
        <v>205.75</v>
      </c>
      <c r="U214" s="255">
        <v>12304.75</v>
      </c>
    </row>
    <row r="215" spans="1:21" ht="15.75">
      <c r="A215" s="244" t="s">
        <v>159</v>
      </c>
      <c r="B215" s="245">
        <v>601648</v>
      </c>
      <c r="C215" s="245" t="s">
        <v>232</v>
      </c>
      <c r="D215" s="246" t="s">
        <v>233</v>
      </c>
      <c r="E215" s="247">
        <v>1031</v>
      </c>
      <c r="F215" s="248">
        <v>21761</v>
      </c>
      <c r="G215" s="249">
        <v>2400</v>
      </c>
      <c r="H215" s="249">
        <v>5731.2727272727279</v>
      </c>
      <c r="I215" s="250">
        <v>0</v>
      </c>
      <c r="J215" s="251">
        <v>0</v>
      </c>
      <c r="K215" s="251">
        <v>900</v>
      </c>
      <c r="L215" s="250">
        <v>0</v>
      </c>
      <c r="M215" s="250">
        <v>0</v>
      </c>
      <c r="N215" s="250">
        <v>0</v>
      </c>
      <c r="O215" s="252">
        <v>9031.2727272727279</v>
      </c>
      <c r="P215" s="253" t="s">
        <v>26</v>
      </c>
      <c r="Q215" s="292" t="s">
        <v>27</v>
      </c>
      <c r="R215" s="253">
        <v>2021</v>
      </c>
      <c r="S215" s="306">
        <v>4115</v>
      </c>
      <c r="T215" s="254">
        <v>205.75</v>
      </c>
      <c r="U215" s="255">
        <v>13352.022727272728</v>
      </c>
    </row>
    <row r="216" spans="1:21" ht="15.75">
      <c r="A216" s="244" t="s">
        <v>159</v>
      </c>
      <c r="B216" s="245">
        <v>601648</v>
      </c>
      <c r="C216" s="245" t="s">
        <v>234</v>
      </c>
      <c r="D216" s="246" t="s">
        <v>233</v>
      </c>
      <c r="E216" s="247">
        <v>1202</v>
      </c>
      <c r="F216" s="294">
        <v>26840</v>
      </c>
      <c r="G216" s="249">
        <v>2700</v>
      </c>
      <c r="H216" s="249">
        <v>9031.135135135135</v>
      </c>
      <c r="I216" s="250">
        <v>0</v>
      </c>
      <c r="J216" s="295">
        <v>0</v>
      </c>
      <c r="K216" s="251">
        <v>900</v>
      </c>
      <c r="L216" s="295">
        <v>0</v>
      </c>
      <c r="M216" s="295">
        <v>0</v>
      </c>
      <c r="N216" s="295">
        <v>0</v>
      </c>
      <c r="O216" s="252">
        <v>12631.135135135135</v>
      </c>
      <c r="P216" s="253" t="s">
        <v>26</v>
      </c>
      <c r="Q216" s="292" t="s">
        <v>27</v>
      </c>
      <c r="R216" s="253">
        <v>2021</v>
      </c>
      <c r="S216" s="254">
        <v>3867</v>
      </c>
      <c r="T216" s="254">
        <v>193.35000000000002</v>
      </c>
      <c r="U216" s="255">
        <v>16691.485135135132</v>
      </c>
    </row>
    <row r="217" spans="1:21" s="15" customFormat="1" ht="15.75">
      <c r="A217" s="283" t="s">
        <v>316</v>
      </c>
      <c r="B217" s="262"/>
      <c r="C217" s="262"/>
      <c r="D217" s="263"/>
      <c r="E217" s="265">
        <v>141</v>
      </c>
      <c r="F217" s="300">
        <v>1475866</v>
      </c>
      <c r="G217" s="267">
        <v>392700</v>
      </c>
      <c r="H217" s="267">
        <v>376976.79449046275</v>
      </c>
      <c r="I217" s="268">
        <v>172086.83218400003</v>
      </c>
      <c r="J217" s="302">
        <v>143285.21</v>
      </c>
      <c r="K217" s="252">
        <v>170400</v>
      </c>
      <c r="L217" s="302">
        <v>27971.32</v>
      </c>
      <c r="M217" s="302">
        <v>172000</v>
      </c>
      <c r="N217" s="302">
        <v>8725.7799999999988</v>
      </c>
      <c r="O217" s="252">
        <v>1464145.9366744622</v>
      </c>
      <c r="P217" s="269"/>
      <c r="Q217" s="269"/>
      <c r="R217" s="269"/>
      <c r="S217" s="271">
        <v>470625</v>
      </c>
      <c r="T217" s="271">
        <v>23531.249999999989</v>
      </c>
      <c r="U217" s="255">
        <v>1958302.1866744619</v>
      </c>
    </row>
    <row r="218" spans="1:21">
      <c r="T218" s="30"/>
    </row>
  </sheetData>
  <autoFilter ref="A1:U217">
    <sortState ref="A2:X698">
      <sortCondition ref="A2:A698"/>
      <sortCondition ref="C2:C698"/>
    </sortState>
  </autoFilter>
  <pageMargins left="0" right="0" top="0" bottom="0" header="0.24" footer="0.28999999999999998"/>
  <pageSetup paperSize="5" scale="56" fitToHeight="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"/>
  <sheetViews>
    <sheetView zoomScale="90" zoomScaleNormal="90" workbookViewId="0">
      <pane ySplit="1" topLeftCell="A2" activePane="bottomLeft" state="frozen"/>
      <selection activeCell="H10" sqref="H10"/>
      <selection pane="bottomLeft"/>
    </sheetView>
  </sheetViews>
  <sheetFormatPr defaultColWidth="8.5546875" defaultRowHeight="15"/>
  <cols>
    <col min="1" max="1" width="9.6640625" style="29" bestFit="1" customWidth="1"/>
    <col min="2" max="2" width="14.109375" style="91" bestFit="1" customWidth="1"/>
    <col min="3" max="3" width="10.33203125" style="92" bestFit="1" customWidth="1"/>
    <col min="4" max="4" width="20.5546875" style="29" bestFit="1" customWidth="1"/>
    <col min="5" max="5" width="5.77734375" style="95" bestFit="1" customWidth="1"/>
    <col min="6" max="6" width="9.44140625" style="129" bestFit="1" customWidth="1"/>
    <col min="7" max="7" width="9.109375" style="96" bestFit="1" customWidth="1"/>
    <col min="8" max="8" width="13.6640625" style="96" bestFit="1" customWidth="1"/>
    <col min="9" max="9" width="10.109375" style="29" bestFit="1" customWidth="1"/>
    <col min="10" max="10" width="11.44140625" style="29" bestFit="1" customWidth="1"/>
    <col min="11" max="11" width="13.44140625" style="29" bestFit="1" customWidth="1"/>
    <col min="12" max="12" width="13.33203125" style="29" bestFit="1" customWidth="1"/>
    <col min="13" max="13" width="10.77734375" style="29" bestFit="1" customWidth="1"/>
    <col min="14" max="14" width="9.77734375" style="29" bestFit="1" customWidth="1"/>
    <col min="15" max="15" width="12.33203125" style="29" bestFit="1" customWidth="1"/>
    <col min="16" max="16" width="12.21875" style="93" bestFit="1" customWidth="1"/>
    <col min="17" max="17" width="12.109375" style="93" bestFit="1" customWidth="1"/>
    <col min="18" max="18" width="13.33203125" style="93" bestFit="1" customWidth="1"/>
    <col min="19" max="19" width="13.33203125" style="29" bestFit="1" customWidth="1"/>
    <col min="20" max="20" width="12.77734375" style="29" bestFit="1" customWidth="1"/>
    <col min="21" max="21" width="9.88671875" style="29" bestFit="1" customWidth="1"/>
    <col min="22" max="16384" width="8.5546875" style="29"/>
  </cols>
  <sheetData>
    <row r="1" spans="1:21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1" ht="15.75">
      <c r="A2" s="334" t="s">
        <v>335</v>
      </c>
      <c r="B2" s="245">
        <v>900300</v>
      </c>
      <c r="C2" s="245" t="s">
        <v>291</v>
      </c>
      <c r="D2" s="246" t="s">
        <v>292</v>
      </c>
      <c r="E2" s="258">
        <v>1201</v>
      </c>
      <c r="F2" s="305">
        <v>0</v>
      </c>
      <c r="G2" s="249">
        <v>2940</v>
      </c>
      <c r="H2" s="249">
        <v>0</v>
      </c>
      <c r="I2" s="250">
        <v>0</v>
      </c>
      <c r="J2" s="250">
        <v>0</v>
      </c>
      <c r="K2" s="251">
        <v>900</v>
      </c>
      <c r="L2" s="250">
        <v>0</v>
      </c>
      <c r="M2" s="250">
        <v>0</v>
      </c>
      <c r="N2" s="250">
        <v>0</v>
      </c>
      <c r="O2" s="252">
        <v>3840</v>
      </c>
      <c r="P2" s="253" t="s">
        <v>26</v>
      </c>
      <c r="Q2" s="253" t="s">
        <v>40</v>
      </c>
      <c r="R2" s="253">
        <v>2009</v>
      </c>
      <c r="S2" s="260">
        <v>0</v>
      </c>
      <c r="T2" s="254">
        <v>0</v>
      </c>
      <c r="U2" s="255">
        <v>3840</v>
      </c>
    </row>
    <row r="3" spans="1:21" ht="15.75">
      <c r="A3" s="334" t="s">
        <v>335</v>
      </c>
      <c r="B3" s="245">
        <v>703001</v>
      </c>
      <c r="C3" s="245" t="s">
        <v>297</v>
      </c>
      <c r="D3" s="246" t="s">
        <v>298</v>
      </c>
      <c r="E3" s="258">
        <v>1212</v>
      </c>
      <c r="F3" s="248">
        <v>3349</v>
      </c>
      <c r="G3" s="249">
        <v>2700</v>
      </c>
      <c r="H3" s="249">
        <v>115.22368421052626</v>
      </c>
      <c r="I3" s="250">
        <v>0</v>
      </c>
      <c r="J3" s="251">
        <v>0</v>
      </c>
      <c r="K3" s="251">
        <v>900</v>
      </c>
      <c r="L3" s="251">
        <v>0</v>
      </c>
      <c r="M3" s="251">
        <v>0</v>
      </c>
      <c r="N3" s="251">
        <v>0</v>
      </c>
      <c r="O3" s="252">
        <v>3715.2236842105262</v>
      </c>
      <c r="P3" s="253" t="s">
        <v>26</v>
      </c>
      <c r="Q3" s="292" t="s">
        <v>27</v>
      </c>
      <c r="R3" s="253">
        <v>2025</v>
      </c>
      <c r="S3" s="254">
        <v>2995</v>
      </c>
      <c r="T3" s="254">
        <v>149.75</v>
      </c>
      <c r="U3" s="255">
        <v>6859.9736842105267</v>
      </c>
    </row>
    <row r="4" spans="1:21" s="15" customFormat="1" ht="15.75">
      <c r="A4" s="283" t="s">
        <v>381</v>
      </c>
      <c r="B4" s="262"/>
      <c r="C4" s="262"/>
      <c r="D4" s="263"/>
      <c r="E4" s="265">
        <v>2</v>
      </c>
      <c r="F4" s="264">
        <v>3349</v>
      </c>
      <c r="G4" s="267">
        <v>5640</v>
      </c>
      <c r="H4" s="267">
        <v>115.22368421052626</v>
      </c>
      <c r="I4" s="268">
        <v>0</v>
      </c>
      <c r="J4" s="252">
        <v>0</v>
      </c>
      <c r="K4" s="252">
        <v>1800</v>
      </c>
      <c r="L4" s="252">
        <v>0</v>
      </c>
      <c r="M4" s="252">
        <v>0</v>
      </c>
      <c r="N4" s="252">
        <v>0</v>
      </c>
      <c r="O4" s="252">
        <v>7555.2236842105267</v>
      </c>
      <c r="P4" s="269"/>
      <c r="Q4" s="269"/>
      <c r="R4" s="269"/>
      <c r="S4" s="271">
        <v>2995</v>
      </c>
      <c r="T4" s="271">
        <v>149.75</v>
      </c>
      <c r="U4" s="255">
        <v>10699.973684210527</v>
      </c>
    </row>
    <row r="5" spans="1:21">
      <c r="T5" s="30"/>
    </row>
  </sheetData>
  <autoFilter ref="A1:U4">
    <sortState ref="A2:X698">
      <sortCondition ref="A2:A698"/>
      <sortCondition ref="C2:C698"/>
    </sortState>
  </autoFilter>
  <pageMargins left="0" right="0" top="0" bottom="0" header="0.24" footer="0.28999999999999998"/>
  <pageSetup paperSize="5" scale="54" fitToHeight="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09"/>
  <sheetViews>
    <sheetView zoomScale="90" zoomScaleNormal="90" workbookViewId="0">
      <pane ySplit="1" topLeftCell="A2" activePane="bottomLeft" state="frozen"/>
      <selection activeCell="H10" sqref="H10"/>
      <selection pane="bottomLeft"/>
    </sheetView>
  </sheetViews>
  <sheetFormatPr defaultColWidth="8.88671875" defaultRowHeight="15" outlineLevelRow="2"/>
  <cols>
    <col min="1" max="1" width="24.88671875" style="90" customWidth="1"/>
    <col min="2" max="2" width="8.33203125" style="29" bestFit="1" customWidth="1"/>
    <col min="3" max="3" width="24.21875" style="91" customWidth="1"/>
    <col min="4" max="4" width="9.77734375" style="92" bestFit="1" customWidth="1"/>
    <col min="5" max="5" width="35.5546875" style="29" customWidth="1"/>
    <col min="6" max="6" width="9" style="95" bestFit="1" customWidth="1"/>
    <col min="7" max="7" width="9.109375" style="129" customWidth="1"/>
    <col min="8" max="9" width="11.44140625" style="96" customWidth="1"/>
    <col min="10" max="11" width="10.88671875" style="29" customWidth="1"/>
    <col min="12" max="12" width="12.109375" style="29" customWidth="1"/>
    <col min="13" max="13" width="12.21875" style="29" customWidth="1"/>
    <col min="14" max="14" width="10.88671875" style="29" customWidth="1"/>
    <col min="15" max="15" width="9.88671875" style="29" customWidth="1"/>
    <col min="16" max="16" width="13.109375" style="29" customWidth="1"/>
    <col min="17" max="17" width="13.44140625" style="93" customWidth="1"/>
    <col min="18" max="18" width="8.109375" style="93" customWidth="1"/>
    <col min="19" max="19" width="12.109375" style="93" customWidth="1"/>
    <col min="20" max="20" width="14" style="29" bestFit="1" customWidth="1"/>
    <col min="21" max="21" width="14" style="29" customWidth="1"/>
    <col min="22" max="22" width="14.33203125" style="29" customWidth="1"/>
    <col min="23" max="23" width="59.109375" style="29" customWidth="1"/>
    <col min="24" max="16384" width="8.88671875" style="29"/>
  </cols>
  <sheetData>
    <row r="1" spans="1:24" s="15" customFormat="1" ht="35.25" customHeight="1" thickBo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120" t="s">
        <v>6</v>
      </c>
      <c r="H1" s="7" t="s">
        <v>7</v>
      </c>
      <c r="I1" s="8" t="s">
        <v>8</v>
      </c>
      <c r="J1" s="9" t="s">
        <v>9</v>
      </c>
      <c r="K1" s="2" t="s">
        <v>10</v>
      </c>
      <c r="L1" s="2" t="s">
        <v>11</v>
      </c>
      <c r="M1" s="9" t="s">
        <v>12</v>
      </c>
      <c r="N1" s="2" t="s">
        <v>13</v>
      </c>
      <c r="O1" s="10" t="s">
        <v>14</v>
      </c>
      <c r="P1" s="2" t="s">
        <v>15</v>
      </c>
      <c r="Q1" s="9" t="s">
        <v>16</v>
      </c>
      <c r="R1" s="11" t="s">
        <v>17</v>
      </c>
      <c r="S1" s="11" t="s">
        <v>18</v>
      </c>
      <c r="T1" s="12" t="s">
        <v>19</v>
      </c>
      <c r="U1" s="12" t="s">
        <v>318</v>
      </c>
      <c r="V1" s="13" t="s">
        <v>20</v>
      </c>
      <c r="W1" s="14" t="s">
        <v>21</v>
      </c>
    </row>
    <row r="2" spans="1:24" ht="15.75" outlineLevel="2">
      <c r="A2" s="16"/>
      <c r="B2" s="17" t="s">
        <v>145</v>
      </c>
      <c r="C2" s="18">
        <v>150000</v>
      </c>
      <c r="D2" s="18" t="s">
        <v>146</v>
      </c>
      <c r="E2" s="19" t="s">
        <v>147</v>
      </c>
      <c r="F2" s="35">
        <v>1024</v>
      </c>
      <c r="G2" s="118">
        <v>6122</v>
      </c>
      <c r="H2" s="22">
        <f>VLOOKUP(F2,'[5]FY16 Rates VLookup'!$A$1:$D$175,4,0)</f>
        <v>2280</v>
      </c>
      <c r="I2" s="22">
        <v>554.04000000000019</v>
      </c>
      <c r="J2" s="23">
        <v>0</v>
      </c>
      <c r="K2" s="24">
        <v>0</v>
      </c>
      <c r="L2" s="24">
        <v>900</v>
      </c>
      <c r="M2" s="23">
        <v>0</v>
      </c>
      <c r="N2" s="23">
        <v>0</v>
      </c>
      <c r="O2" s="23">
        <v>0</v>
      </c>
      <c r="P2" s="25">
        <f t="shared" ref="P2:P20" si="0">SUM(H2:O2)</f>
        <v>3734.04</v>
      </c>
      <c r="Q2" s="26" t="s">
        <v>26</v>
      </c>
      <c r="R2" s="26" t="s">
        <v>27</v>
      </c>
      <c r="S2" s="26">
        <v>2022</v>
      </c>
      <c r="T2" s="27">
        <v>2056</v>
      </c>
      <c r="U2" s="27">
        <f t="shared" ref="U2:U20" si="1">T2*0.05</f>
        <v>102.80000000000001</v>
      </c>
      <c r="V2" s="28">
        <f t="shared" ref="V2:V20" si="2">P2+T2+U2</f>
        <v>5892.84</v>
      </c>
      <c r="W2" s="17"/>
    </row>
    <row r="3" spans="1:24" ht="15.75" outlineLevel="2">
      <c r="A3" s="16"/>
      <c r="B3" s="17" t="s">
        <v>145</v>
      </c>
      <c r="C3" s="18">
        <v>151051</v>
      </c>
      <c r="D3" s="18" t="s">
        <v>148</v>
      </c>
      <c r="E3" s="19" t="s">
        <v>149</v>
      </c>
      <c r="F3" s="35">
        <v>1024</v>
      </c>
      <c r="G3" s="118">
        <v>17320</v>
      </c>
      <c r="H3" s="22">
        <f>VLOOKUP(F3,'[5]FY16 Rates VLookup'!$A$1:$D$175,4,0)</f>
        <v>2280</v>
      </c>
      <c r="I3" s="22">
        <v>3871.44</v>
      </c>
      <c r="J3" s="23">
        <v>0</v>
      </c>
      <c r="K3" s="24">
        <v>0</v>
      </c>
      <c r="L3" s="24">
        <v>900</v>
      </c>
      <c r="M3" s="23">
        <v>0</v>
      </c>
      <c r="N3" s="23">
        <v>0</v>
      </c>
      <c r="O3" s="23">
        <v>0</v>
      </c>
      <c r="P3" s="25">
        <f t="shared" si="0"/>
        <v>7051.4400000000005</v>
      </c>
      <c r="Q3" s="26" t="s">
        <v>26</v>
      </c>
      <c r="R3" s="26" t="s">
        <v>27</v>
      </c>
      <c r="S3" s="26">
        <v>2017</v>
      </c>
      <c r="T3" s="40">
        <v>3083</v>
      </c>
      <c r="U3" s="27">
        <f t="shared" si="1"/>
        <v>154.15</v>
      </c>
      <c r="V3" s="28">
        <f t="shared" si="2"/>
        <v>10288.59</v>
      </c>
      <c r="W3" s="17"/>
    </row>
    <row r="4" spans="1:24" ht="15.75" outlineLevel="2">
      <c r="A4" s="16"/>
      <c r="B4" s="17" t="s">
        <v>145</v>
      </c>
      <c r="C4" s="18">
        <v>151051</v>
      </c>
      <c r="D4" s="18" t="s">
        <v>148</v>
      </c>
      <c r="E4" s="19" t="s">
        <v>149</v>
      </c>
      <c r="F4" s="35">
        <v>1024</v>
      </c>
      <c r="G4" s="118">
        <v>22467</v>
      </c>
      <c r="H4" s="22">
        <f>VLOOKUP(F4,'[5]FY16 Rates VLookup'!$A$1:$D$175,4,0)</f>
        <v>2280</v>
      </c>
      <c r="I4" s="22">
        <v>5631.7140000000009</v>
      </c>
      <c r="J4" s="23">
        <v>0</v>
      </c>
      <c r="K4" s="24">
        <v>0</v>
      </c>
      <c r="L4" s="24">
        <v>900</v>
      </c>
      <c r="M4" s="23">
        <v>0</v>
      </c>
      <c r="N4" s="23">
        <v>0</v>
      </c>
      <c r="O4" s="23">
        <v>0</v>
      </c>
      <c r="P4" s="25">
        <f t="shared" si="0"/>
        <v>8811.7139999999999</v>
      </c>
      <c r="Q4" s="26" t="s">
        <v>26</v>
      </c>
      <c r="R4" s="26" t="s">
        <v>27</v>
      </c>
      <c r="S4" s="26">
        <v>2019</v>
      </c>
      <c r="T4" s="40">
        <v>3083</v>
      </c>
      <c r="U4" s="27">
        <f t="shared" si="1"/>
        <v>154.15</v>
      </c>
      <c r="V4" s="28">
        <f t="shared" si="2"/>
        <v>12048.864</v>
      </c>
      <c r="W4" s="17"/>
      <c r="X4" s="30"/>
    </row>
    <row r="5" spans="1:24" ht="15.75" outlineLevel="2">
      <c r="A5" s="16"/>
      <c r="B5" s="17" t="s">
        <v>145</v>
      </c>
      <c r="C5" s="18">
        <v>151051</v>
      </c>
      <c r="D5" s="18" t="s">
        <v>148</v>
      </c>
      <c r="E5" s="19" t="s">
        <v>149</v>
      </c>
      <c r="F5" s="35">
        <v>1024</v>
      </c>
      <c r="G5" s="118">
        <v>15107</v>
      </c>
      <c r="H5" s="22">
        <f>VLOOKUP(F5,'[5]FY16 Rates VLookup'!$A$1:$D$175,4,0)</f>
        <v>2280</v>
      </c>
      <c r="I5" s="22">
        <v>3114.5940000000005</v>
      </c>
      <c r="J5" s="23">
        <v>0</v>
      </c>
      <c r="K5" s="24">
        <v>0</v>
      </c>
      <c r="L5" s="24">
        <v>900</v>
      </c>
      <c r="M5" s="23">
        <v>0</v>
      </c>
      <c r="N5" s="23">
        <v>0</v>
      </c>
      <c r="O5" s="23">
        <v>0</v>
      </c>
      <c r="P5" s="25">
        <f t="shared" si="0"/>
        <v>6294.594000000001</v>
      </c>
      <c r="Q5" s="26" t="s">
        <v>26</v>
      </c>
      <c r="R5" s="26" t="s">
        <v>27</v>
      </c>
      <c r="S5" s="26">
        <v>2017</v>
      </c>
      <c r="T5" s="40">
        <v>3083</v>
      </c>
      <c r="U5" s="27">
        <f t="shared" si="1"/>
        <v>154.15</v>
      </c>
      <c r="V5" s="28">
        <f t="shared" si="2"/>
        <v>9531.7440000000006</v>
      </c>
      <c r="W5" s="17"/>
    </row>
    <row r="6" spans="1:24" ht="15.75" outlineLevel="2">
      <c r="A6" s="16"/>
      <c r="B6" s="17" t="s">
        <v>145</v>
      </c>
      <c r="C6" s="18">
        <v>151051</v>
      </c>
      <c r="D6" s="18" t="s">
        <v>148</v>
      </c>
      <c r="E6" s="19" t="s">
        <v>149</v>
      </c>
      <c r="F6" s="35">
        <v>1024</v>
      </c>
      <c r="G6" s="116">
        <v>13558</v>
      </c>
      <c r="H6" s="22">
        <f>VLOOKUP(F6,'[5]FY16 Rates VLookup'!$A$1:$D$175,4,0)</f>
        <v>2280</v>
      </c>
      <c r="I6" s="22">
        <v>2755.8360000000007</v>
      </c>
      <c r="J6" s="23">
        <v>0</v>
      </c>
      <c r="K6" s="24">
        <v>0</v>
      </c>
      <c r="L6" s="24">
        <v>900</v>
      </c>
      <c r="M6" s="23">
        <v>0</v>
      </c>
      <c r="N6" s="23">
        <v>0</v>
      </c>
      <c r="O6" s="23">
        <v>0</v>
      </c>
      <c r="P6" s="25">
        <f t="shared" si="0"/>
        <v>5935.8360000000011</v>
      </c>
      <c r="Q6" s="26" t="s">
        <v>26</v>
      </c>
      <c r="R6" s="26" t="s">
        <v>27</v>
      </c>
      <c r="S6" s="26">
        <v>2017</v>
      </c>
      <c r="T6" s="40">
        <v>3083</v>
      </c>
      <c r="U6" s="27">
        <f t="shared" si="1"/>
        <v>154.15</v>
      </c>
      <c r="V6" s="28">
        <f t="shared" si="2"/>
        <v>9172.9860000000008</v>
      </c>
      <c r="W6" s="17"/>
    </row>
    <row r="7" spans="1:24" ht="15.75" outlineLevel="2">
      <c r="A7" s="16"/>
      <c r="B7" s="17" t="s">
        <v>145</v>
      </c>
      <c r="C7" s="18">
        <v>151051</v>
      </c>
      <c r="D7" s="18" t="s">
        <v>148</v>
      </c>
      <c r="E7" s="19" t="s">
        <v>149</v>
      </c>
      <c r="F7" s="35">
        <v>1024</v>
      </c>
      <c r="G7" s="116">
        <v>10573</v>
      </c>
      <c r="H7" s="22">
        <f>VLOOKUP(F7,'[5]FY16 Rates VLookup'!$A$1:$D$175,4,0)</f>
        <v>2280</v>
      </c>
      <c r="I7" s="22">
        <v>1689.4800000000005</v>
      </c>
      <c r="J7" s="23">
        <v>0</v>
      </c>
      <c r="K7" s="24">
        <v>0</v>
      </c>
      <c r="L7" s="24">
        <v>900</v>
      </c>
      <c r="M7" s="23">
        <v>0</v>
      </c>
      <c r="N7" s="23">
        <v>0</v>
      </c>
      <c r="O7" s="23">
        <v>0</v>
      </c>
      <c r="P7" s="25">
        <f t="shared" si="0"/>
        <v>4869.4800000000005</v>
      </c>
      <c r="Q7" s="26" t="s">
        <v>26</v>
      </c>
      <c r="R7" s="26" t="s">
        <v>27</v>
      </c>
      <c r="S7" s="26">
        <v>2017</v>
      </c>
      <c r="T7" s="40">
        <v>3083</v>
      </c>
      <c r="U7" s="27">
        <f t="shared" si="1"/>
        <v>154.15</v>
      </c>
      <c r="V7" s="28">
        <f t="shared" si="2"/>
        <v>8106.63</v>
      </c>
      <c r="W7" s="19"/>
    </row>
    <row r="8" spans="1:24" ht="15.75" outlineLevel="2">
      <c r="A8" s="16"/>
      <c r="B8" s="17" t="s">
        <v>145</v>
      </c>
      <c r="C8" s="18">
        <v>151051</v>
      </c>
      <c r="D8" s="18" t="s">
        <v>148</v>
      </c>
      <c r="E8" s="19" t="s">
        <v>149</v>
      </c>
      <c r="F8" s="35">
        <v>1024</v>
      </c>
      <c r="G8" s="118">
        <v>15053</v>
      </c>
      <c r="H8" s="22">
        <f>VLOOKUP(F8,'[5]FY16 Rates VLookup'!$A$1:$D$175,4,0)</f>
        <v>2280</v>
      </c>
      <c r="I8" s="22">
        <v>3169.3140000000012</v>
      </c>
      <c r="J8" s="23">
        <v>0</v>
      </c>
      <c r="K8" s="24">
        <v>0</v>
      </c>
      <c r="L8" s="24">
        <v>900</v>
      </c>
      <c r="M8" s="23">
        <v>0</v>
      </c>
      <c r="N8" s="23">
        <v>0</v>
      </c>
      <c r="O8" s="23">
        <v>0</v>
      </c>
      <c r="P8" s="25">
        <f t="shared" si="0"/>
        <v>6349.3140000000012</v>
      </c>
      <c r="Q8" s="26" t="s">
        <v>26</v>
      </c>
      <c r="R8" s="26" t="s">
        <v>27</v>
      </c>
      <c r="S8" s="26">
        <v>2016</v>
      </c>
      <c r="T8" s="40">
        <v>3083</v>
      </c>
      <c r="U8" s="27">
        <f t="shared" si="1"/>
        <v>154.15</v>
      </c>
      <c r="V8" s="28">
        <f t="shared" si="2"/>
        <v>9586.4640000000018</v>
      </c>
      <c r="W8" s="17"/>
    </row>
    <row r="9" spans="1:24" ht="15.75" outlineLevel="2">
      <c r="A9" s="16"/>
      <c r="B9" s="17" t="s">
        <v>145</v>
      </c>
      <c r="C9" s="18">
        <v>151051</v>
      </c>
      <c r="D9" s="18" t="s">
        <v>150</v>
      </c>
      <c r="E9" s="19" t="s">
        <v>149</v>
      </c>
      <c r="F9" s="20">
        <v>1024</v>
      </c>
      <c r="G9" s="116">
        <v>2895</v>
      </c>
      <c r="H9" s="22">
        <f>VLOOKUP(F9,'[5]FY16 Rates VLookup'!$A$1:$D$175,4,0)</f>
        <v>2280</v>
      </c>
      <c r="I9" s="22">
        <v>483.93</v>
      </c>
      <c r="J9" s="23">
        <v>0</v>
      </c>
      <c r="K9" s="24">
        <v>0</v>
      </c>
      <c r="L9" s="24">
        <v>900</v>
      </c>
      <c r="M9" s="23">
        <v>0</v>
      </c>
      <c r="N9" s="23">
        <v>0</v>
      </c>
      <c r="O9" s="23">
        <v>0</v>
      </c>
      <c r="P9" s="25">
        <f t="shared" si="0"/>
        <v>3663.93</v>
      </c>
      <c r="Q9" s="26" t="s">
        <v>26</v>
      </c>
      <c r="R9" s="33" t="s">
        <v>27</v>
      </c>
      <c r="S9" s="33">
        <v>2020</v>
      </c>
      <c r="T9" s="34">
        <v>3083</v>
      </c>
      <c r="U9" s="27">
        <f t="shared" si="1"/>
        <v>154.15</v>
      </c>
      <c r="V9" s="28">
        <f t="shared" si="2"/>
        <v>6901.08</v>
      </c>
      <c r="W9" s="17"/>
    </row>
    <row r="10" spans="1:24" ht="15.75" outlineLevel="2">
      <c r="A10" s="16"/>
      <c r="B10" s="17" t="s">
        <v>145</v>
      </c>
      <c r="C10" s="18">
        <v>151051</v>
      </c>
      <c r="D10" s="18" t="s">
        <v>150</v>
      </c>
      <c r="E10" s="19" t="s">
        <v>149</v>
      </c>
      <c r="F10" s="35">
        <v>1024</v>
      </c>
      <c r="G10" s="116">
        <v>7913</v>
      </c>
      <c r="H10" s="22">
        <f>VLOOKUP(F10,'[5]FY16 Rates VLookup'!$A$1:$D$175,4,0)</f>
        <v>2280</v>
      </c>
      <c r="I10" s="22">
        <v>942.21000000000015</v>
      </c>
      <c r="J10" s="23">
        <v>0</v>
      </c>
      <c r="K10" s="24">
        <v>0</v>
      </c>
      <c r="L10" s="24">
        <v>900</v>
      </c>
      <c r="M10" s="23">
        <v>0</v>
      </c>
      <c r="N10" s="23">
        <v>0</v>
      </c>
      <c r="O10" s="23">
        <v>0</v>
      </c>
      <c r="P10" s="25">
        <f t="shared" si="0"/>
        <v>4122.21</v>
      </c>
      <c r="Q10" s="26" t="s">
        <v>26</v>
      </c>
      <c r="R10" s="26" t="s">
        <v>27</v>
      </c>
      <c r="S10" s="26">
        <v>2017</v>
      </c>
      <c r="T10" s="40">
        <v>3083</v>
      </c>
      <c r="U10" s="27">
        <f t="shared" si="1"/>
        <v>154.15</v>
      </c>
      <c r="V10" s="28">
        <f t="shared" si="2"/>
        <v>7359.36</v>
      </c>
      <c r="W10" s="19"/>
    </row>
    <row r="11" spans="1:24" ht="15.75" outlineLevel="2">
      <c r="A11" s="16"/>
      <c r="B11" s="17" t="s">
        <v>145</v>
      </c>
      <c r="C11" s="18">
        <v>151051</v>
      </c>
      <c r="D11" s="18" t="s">
        <v>150</v>
      </c>
      <c r="E11" s="19" t="s">
        <v>149</v>
      </c>
      <c r="F11" s="35">
        <v>1024</v>
      </c>
      <c r="G11" s="116">
        <v>23492</v>
      </c>
      <c r="H11" s="22">
        <f>VLOOKUP(F11,'[5]FY16 Rates VLookup'!$A$1:$D$175,4,0)</f>
        <v>2280</v>
      </c>
      <c r="I11" s="22">
        <v>5982.2640000000001</v>
      </c>
      <c r="J11" s="23">
        <v>0</v>
      </c>
      <c r="K11" s="24">
        <v>0</v>
      </c>
      <c r="L11" s="24">
        <v>900</v>
      </c>
      <c r="M11" s="23">
        <v>0</v>
      </c>
      <c r="N11" s="23">
        <v>0</v>
      </c>
      <c r="O11" s="23">
        <v>0</v>
      </c>
      <c r="P11" s="25">
        <f t="shared" si="0"/>
        <v>9162.2639999999992</v>
      </c>
      <c r="Q11" s="26" t="s">
        <v>26</v>
      </c>
      <c r="R11" s="26" t="s">
        <v>27</v>
      </c>
      <c r="S11" s="26">
        <v>2016</v>
      </c>
      <c r="T11" s="40">
        <v>3083</v>
      </c>
      <c r="U11" s="27">
        <f t="shared" si="1"/>
        <v>154.15</v>
      </c>
      <c r="V11" s="28">
        <f t="shared" si="2"/>
        <v>12399.413999999999</v>
      </c>
      <c r="W11" s="17"/>
      <c r="X11" s="30"/>
    </row>
    <row r="12" spans="1:24" ht="15.75" outlineLevel="2">
      <c r="A12" s="16"/>
      <c r="B12" s="17" t="s">
        <v>145</v>
      </c>
      <c r="C12" s="18">
        <v>152500</v>
      </c>
      <c r="D12" s="18" t="s">
        <v>151</v>
      </c>
      <c r="E12" s="19" t="s">
        <v>152</v>
      </c>
      <c r="F12" s="20">
        <v>9020</v>
      </c>
      <c r="G12" s="118">
        <v>0</v>
      </c>
      <c r="H12" s="22">
        <v>0</v>
      </c>
      <c r="I12" s="22">
        <v>0</v>
      </c>
      <c r="J12" s="23">
        <v>0</v>
      </c>
      <c r="K12" s="24">
        <v>43.71</v>
      </c>
      <c r="L12" s="24">
        <v>900</v>
      </c>
      <c r="M12" s="23">
        <v>0</v>
      </c>
      <c r="N12" s="23">
        <v>0</v>
      </c>
      <c r="O12" s="23">
        <v>0</v>
      </c>
      <c r="P12" s="25">
        <f t="shared" si="0"/>
        <v>943.71</v>
      </c>
      <c r="Q12" s="26" t="s">
        <v>74</v>
      </c>
      <c r="R12" s="26" t="s">
        <v>35</v>
      </c>
      <c r="S12" s="26">
        <v>1900</v>
      </c>
      <c r="T12" s="39">
        <v>0</v>
      </c>
      <c r="U12" s="27">
        <f t="shared" si="1"/>
        <v>0</v>
      </c>
      <c r="V12" s="28">
        <f t="shared" si="2"/>
        <v>943.71</v>
      </c>
      <c r="W12" s="17"/>
    </row>
    <row r="13" spans="1:24" ht="15.75" outlineLevel="2">
      <c r="A13" s="16"/>
      <c r="B13" s="17" t="s">
        <v>145</v>
      </c>
      <c r="C13" s="18">
        <v>152500</v>
      </c>
      <c r="D13" s="18" t="s">
        <v>151</v>
      </c>
      <c r="E13" s="19" t="s">
        <v>152</v>
      </c>
      <c r="F13" s="20">
        <v>9020</v>
      </c>
      <c r="G13" s="118">
        <v>0</v>
      </c>
      <c r="H13" s="22">
        <v>0</v>
      </c>
      <c r="I13" s="22">
        <v>0</v>
      </c>
      <c r="J13" s="23">
        <v>0</v>
      </c>
      <c r="K13" s="24">
        <v>0</v>
      </c>
      <c r="L13" s="24">
        <v>900</v>
      </c>
      <c r="M13" s="23">
        <v>0</v>
      </c>
      <c r="N13" s="23">
        <v>0</v>
      </c>
      <c r="O13" s="23">
        <v>0</v>
      </c>
      <c r="P13" s="25">
        <f t="shared" si="0"/>
        <v>900</v>
      </c>
      <c r="Q13" s="26" t="s">
        <v>74</v>
      </c>
      <c r="R13" s="26" t="s">
        <v>35</v>
      </c>
      <c r="S13" s="26">
        <v>1900</v>
      </c>
      <c r="T13" s="39">
        <v>0</v>
      </c>
      <c r="U13" s="27">
        <f t="shared" si="1"/>
        <v>0</v>
      </c>
      <c r="V13" s="28">
        <f t="shared" si="2"/>
        <v>900</v>
      </c>
      <c r="W13" s="17"/>
    </row>
    <row r="14" spans="1:24" ht="15.75" outlineLevel="2">
      <c r="A14" s="16"/>
      <c r="B14" s="17" t="s">
        <v>145</v>
      </c>
      <c r="C14" s="18">
        <v>152500</v>
      </c>
      <c r="D14" s="18" t="s">
        <v>153</v>
      </c>
      <c r="E14" s="19" t="s">
        <v>152</v>
      </c>
      <c r="F14" s="20">
        <v>9020</v>
      </c>
      <c r="G14" s="118">
        <v>0</v>
      </c>
      <c r="H14" s="22">
        <v>0</v>
      </c>
      <c r="I14" s="22">
        <v>0</v>
      </c>
      <c r="J14" s="23">
        <v>0</v>
      </c>
      <c r="K14" s="24">
        <v>0</v>
      </c>
      <c r="L14" s="24">
        <v>900</v>
      </c>
      <c r="M14" s="23">
        <v>0</v>
      </c>
      <c r="N14" s="23">
        <v>0</v>
      </c>
      <c r="O14" s="23">
        <v>0</v>
      </c>
      <c r="P14" s="25">
        <f t="shared" si="0"/>
        <v>900</v>
      </c>
      <c r="Q14" s="26" t="s">
        <v>74</v>
      </c>
      <c r="R14" s="26" t="s">
        <v>35</v>
      </c>
      <c r="S14" s="26">
        <v>1900</v>
      </c>
      <c r="T14" s="39">
        <v>0</v>
      </c>
      <c r="U14" s="27">
        <f t="shared" si="1"/>
        <v>0</v>
      </c>
      <c r="V14" s="28">
        <f t="shared" si="2"/>
        <v>900</v>
      </c>
      <c r="W14" s="17"/>
    </row>
    <row r="15" spans="1:24" ht="15.75" outlineLevel="2">
      <c r="A15" s="16"/>
      <c r="B15" s="17" t="s">
        <v>145</v>
      </c>
      <c r="C15" s="18">
        <v>152500</v>
      </c>
      <c r="D15" s="18" t="s">
        <v>153</v>
      </c>
      <c r="E15" s="19" t="s">
        <v>152</v>
      </c>
      <c r="F15" s="20">
        <v>9020</v>
      </c>
      <c r="G15" s="118">
        <v>0</v>
      </c>
      <c r="H15" s="22">
        <v>0</v>
      </c>
      <c r="I15" s="22">
        <v>0</v>
      </c>
      <c r="J15" s="23">
        <v>0</v>
      </c>
      <c r="K15" s="24">
        <v>0</v>
      </c>
      <c r="L15" s="24">
        <v>900</v>
      </c>
      <c r="M15" s="23">
        <v>0</v>
      </c>
      <c r="N15" s="23">
        <v>0</v>
      </c>
      <c r="O15" s="23">
        <v>0</v>
      </c>
      <c r="P15" s="25">
        <f t="shared" si="0"/>
        <v>900</v>
      </c>
      <c r="Q15" s="26" t="s">
        <v>74</v>
      </c>
      <c r="R15" s="26" t="s">
        <v>35</v>
      </c>
      <c r="S15" s="26">
        <v>1900</v>
      </c>
      <c r="T15" s="39">
        <v>0</v>
      </c>
      <c r="U15" s="27">
        <f t="shared" si="1"/>
        <v>0</v>
      </c>
      <c r="V15" s="28">
        <f t="shared" si="2"/>
        <v>900</v>
      </c>
      <c r="W15" s="17"/>
    </row>
    <row r="16" spans="1:24" ht="15.75" outlineLevel="2">
      <c r="A16" s="16"/>
      <c r="B16" s="17" t="s">
        <v>145</v>
      </c>
      <c r="C16" s="18">
        <v>152500</v>
      </c>
      <c r="D16" s="18" t="s">
        <v>153</v>
      </c>
      <c r="E16" s="19" t="s">
        <v>152</v>
      </c>
      <c r="F16" s="20">
        <v>9020</v>
      </c>
      <c r="G16" s="118">
        <v>0</v>
      </c>
      <c r="H16" s="22">
        <v>0</v>
      </c>
      <c r="I16" s="22">
        <v>0</v>
      </c>
      <c r="J16" s="23">
        <v>0</v>
      </c>
      <c r="K16" s="24">
        <v>1284.8200000000002</v>
      </c>
      <c r="L16" s="24">
        <v>900</v>
      </c>
      <c r="M16" s="23">
        <v>0</v>
      </c>
      <c r="N16" s="23">
        <v>0</v>
      </c>
      <c r="O16" s="23">
        <v>0</v>
      </c>
      <c r="P16" s="25">
        <f t="shared" si="0"/>
        <v>2184.8200000000002</v>
      </c>
      <c r="Q16" s="26" t="s">
        <v>74</v>
      </c>
      <c r="R16" s="26" t="s">
        <v>35</v>
      </c>
      <c r="S16" s="26">
        <v>1900</v>
      </c>
      <c r="T16" s="39">
        <v>0</v>
      </c>
      <c r="U16" s="27">
        <f t="shared" si="1"/>
        <v>0</v>
      </c>
      <c r="V16" s="28">
        <f t="shared" si="2"/>
        <v>2184.8200000000002</v>
      </c>
      <c r="W16" s="17"/>
    </row>
    <row r="17" spans="1:24" ht="15.75" outlineLevel="2">
      <c r="A17" s="16"/>
      <c r="B17" s="17" t="s">
        <v>145</v>
      </c>
      <c r="C17" s="18">
        <v>152500</v>
      </c>
      <c r="D17" s="18" t="s">
        <v>153</v>
      </c>
      <c r="E17" s="19" t="s">
        <v>152</v>
      </c>
      <c r="F17" s="20">
        <v>9020</v>
      </c>
      <c r="G17" s="118">
        <v>0</v>
      </c>
      <c r="H17" s="22">
        <v>0</v>
      </c>
      <c r="I17" s="22">
        <v>0</v>
      </c>
      <c r="J17" s="23">
        <v>0</v>
      </c>
      <c r="K17" s="24">
        <v>0</v>
      </c>
      <c r="L17" s="24">
        <v>900</v>
      </c>
      <c r="M17" s="23">
        <v>0</v>
      </c>
      <c r="N17" s="23">
        <v>0</v>
      </c>
      <c r="O17" s="23">
        <v>0</v>
      </c>
      <c r="P17" s="25">
        <f t="shared" si="0"/>
        <v>900</v>
      </c>
      <c r="Q17" s="26" t="s">
        <v>74</v>
      </c>
      <c r="R17" s="26" t="s">
        <v>35</v>
      </c>
      <c r="S17" s="26">
        <v>1900</v>
      </c>
      <c r="T17" s="39">
        <v>0</v>
      </c>
      <c r="U17" s="27">
        <f t="shared" si="1"/>
        <v>0</v>
      </c>
      <c r="V17" s="28">
        <f t="shared" si="2"/>
        <v>900</v>
      </c>
      <c r="W17" s="17"/>
    </row>
    <row r="18" spans="1:24" ht="15.75" outlineLevel="2">
      <c r="A18" s="16"/>
      <c r="B18" s="17" t="s">
        <v>145</v>
      </c>
      <c r="C18" s="18">
        <v>152500</v>
      </c>
      <c r="D18" s="18" t="s">
        <v>153</v>
      </c>
      <c r="E18" s="19" t="s">
        <v>152</v>
      </c>
      <c r="F18" s="20">
        <v>9020</v>
      </c>
      <c r="G18" s="118">
        <v>0</v>
      </c>
      <c r="H18" s="22">
        <v>0</v>
      </c>
      <c r="I18" s="22">
        <v>0</v>
      </c>
      <c r="J18" s="23">
        <v>0</v>
      </c>
      <c r="K18" s="24">
        <v>299.45999999999998</v>
      </c>
      <c r="L18" s="24">
        <v>900</v>
      </c>
      <c r="M18" s="23">
        <v>0</v>
      </c>
      <c r="N18" s="23">
        <v>0</v>
      </c>
      <c r="O18" s="23">
        <v>0</v>
      </c>
      <c r="P18" s="25">
        <f t="shared" si="0"/>
        <v>1199.46</v>
      </c>
      <c r="Q18" s="26" t="s">
        <v>74</v>
      </c>
      <c r="R18" s="26" t="s">
        <v>35</v>
      </c>
      <c r="S18" s="26">
        <v>1900</v>
      </c>
      <c r="T18" s="39">
        <v>0</v>
      </c>
      <c r="U18" s="27">
        <f t="shared" si="1"/>
        <v>0</v>
      </c>
      <c r="V18" s="28">
        <f t="shared" si="2"/>
        <v>1199.46</v>
      </c>
      <c r="W18" s="17"/>
    </row>
    <row r="19" spans="1:24" ht="15.75" outlineLevel="2">
      <c r="A19" s="16"/>
      <c r="B19" s="17" t="s">
        <v>145</v>
      </c>
      <c r="C19" s="18">
        <v>153300</v>
      </c>
      <c r="D19" s="18" t="s">
        <v>154</v>
      </c>
      <c r="E19" s="19" t="s">
        <v>155</v>
      </c>
      <c r="F19" s="20">
        <v>1020</v>
      </c>
      <c r="G19" s="116">
        <v>737</v>
      </c>
      <c r="H19" s="22">
        <f>VLOOKUP(F19,'[5]FY16 Rates VLookup'!$A$1:$D$175,4,0)</f>
        <v>2220</v>
      </c>
      <c r="I19" s="22">
        <v>0</v>
      </c>
      <c r="J19" s="23">
        <v>0</v>
      </c>
      <c r="K19" s="24">
        <v>0</v>
      </c>
      <c r="L19" s="24">
        <v>900</v>
      </c>
      <c r="M19" s="23">
        <v>0</v>
      </c>
      <c r="N19" s="23">
        <v>0</v>
      </c>
      <c r="O19" s="23">
        <v>0</v>
      </c>
      <c r="P19" s="25">
        <f t="shared" si="0"/>
        <v>3120</v>
      </c>
      <c r="Q19" s="26" t="s">
        <v>26</v>
      </c>
      <c r="R19" s="26" t="s">
        <v>35</v>
      </c>
      <c r="S19" s="26">
        <v>1900</v>
      </c>
      <c r="T19" s="27">
        <v>0</v>
      </c>
      <c r="U19" s="27">
        <f t="shared" si="1"/>
        <v>0</v>
      </c>
      <c r="V19" s="28">
        <f t="shared" si="2"/>
        <v>3120</v>
      </c>
      <c r="W19" s="17"/>
    </row>
    <row r="20" spans="1:24" s="41" customFormat="1" ht="15.75" outlineLevel="2">
      <c r="A20" s="16"/>
      <c r="B20" s="17" t="s">
        <v>145</v>
      </c>
      <c r="C20" s="18" t="s">
        <v>156</v>
      </c>
      <c r="D20" s="18" t="s">
        <v>157</v>
      </c>
      <c r="E20" s="19" t="s">
        <v>158</v>
      </c>
      <c r="F20" s="35">
        <v>1024</v>
      </c>
      <c r="G20" s="116">
        <v>15980</v>
      </c>
      <c r="H20" s="22">
        <f>VLOOKUP(F20,'[5]FY16 Rates VLookup'!$A$1:$D$175,4,0)</f>
        <v>2280</v>
      </c>
      <c r="I20" s="22">
        <v>3413.1600000000008</v>
      </c>
      <c r="J20" s="23">
        <v>0</v>
      </c>
      <c r="K20" s="24">
        <v>0</v>
      </c>
      <c r="L20" s="24">
        <v>900</v>
      </c>
      <c r="M20" s="23">
        <v>2094.58</v>
      </c>
      <c r="N20" s="23">
        <v>0</v>
      </c>
      <c r="O20" s="23">
        <v>0</v>
      </c>
      <c r="P20" s="25">
        <f t="shared" si="0"/>
        <v>8687.7400000000016</v>
      </c>
      <c r="Q20" s="26" t="s">
        <v>26</v>
      </c>
      <c r="R20" s="26" t="s">
        <v>27</v>
      </c>
      <c r="S20" s="26">
        <v>2017</v>
      </c>
      <c r="T20" s="40">
        <v>3083</v>
      </c>
      <c r="U20" s="27">
        <f t="shared" si="1"/>
        <v>154.15</v>
      </c>
      <c r="V20" s="28">
        <f t="shared" si="2"/>
        <v>11924.890000000001</v>
      </c>
      <c r="W20" s="19"/>
    </row>
    <row r="21" spans="1:24" s="107" customFormat="1" ht="15.75" outlineLevel="1">
      <c r="A21" s="99"/>
      <c r="B21" s="97" t="s">
        <v>309</v>
      </c>
      <c r="C21" s="100"/>
      <c r="D21" s="100"/>
      <c r="E21" s="101"/>
      <c r="F21" s="102">
        <f>COUNTIF(H2:H20,"&gt;0")</f>
        <v>12</v>
      </c>
      <c r="G21" s="121">
        <f t="shared" ref="G21:P21" si="3">SUBTOTAL(9,G2:G20)</f>
        <v>151217</v>
      </c>
      <c r="H21" s="103">
        <f t="shared" si="3"/>
        <v>27300</v>
      </c>
      <c r="I21" s="103">
        <f t="shared" si="3"/>
        <v>31607.982000000004</v>
      </c>
      <c r="J21" s="104">
        <f t="shared" si="3"/>
        <v>0</v>
      </c>
      <c r="K21" s="25">
        <f t="shared" si="3"/>
        <v>1627.9900000000002</v>
      </c>
      <c r="L21" s="25">
        <f t="shared" si="3"/>
        <v>17100</v>
      </c>
      <c r="M21" s="104">
        <f t="shared" si="3"/>
        <v>2094.58</v>
      </c>
      <c r="N21" s="104">
        <f t="shared" si="3"/>
        <v>0</v>
      </c>
      <c r="O21" s="104">
        <f t="shared" si="3"/>
        <v>0</v>
      </c>
      <c r="P21" s="25">
        <f t="shared" si="3"/>
        <v>79730.552000000011</v>
      </c>
      <c r="Q21" s="105"/>
      <c r="R21" s="105"/>
      <c r="S21" s="105"/>
      <c r="T21" s="106">
        <f>SUBTOTAL(9,T2:T20)</f>
        <v>32886</v>
      </c>
      <c r="U21" s="112">
        <f>SUBTOTAL(9,U2:U20)</f>
        <v>1644.3000000000004</v>
      </c>
      <c r="V21" s="28">
        <f>SUBTOTAL(9,V2:V20)</f>
        <v>114260.85200000003</v>
      </c>
      <c r="W21" s="101"/>
    </row>
    <row r="22" spans="1:24" s="41" customFormat="1" ht="15.75" outlineLevel="2">
      <c r="A22" s="16"/>
      <c r="B22" s="17" t="s">
        <v>264</v>
      </c>
      <c r="C22" s="18">
        <v>904400</v>
      </c>
      <c r="D22" s="18" t="s">
        <v>265</v>
      </c>
      <c r="E22" s="19" t="s">
        <v>266</v>
      </c>
      <c r="F22" s="20">
        <v>9020</v>
      </c>
      <c r="G22" s="118">
        <v>0</v>
      </c>
      <c r="H22" s="22">
        <v>0</v>
      </c>
      <c r="I22" s="22">
        <v>0</v>
      </c>
      <c r="J22" s="23">
        <v>0</v>
      </c>
      <c r="K22" s="24">
        <v>0</v>
      </c>
      <c r="L22" s="24">
        <v>240</v>
      </c>
      <c r="M22" s="24">
        <v>0</v>
      </c>
      <c r="N22" s="24">
        <v>0</v>
      </c>
      <c r="O22" s="24">
        <v>0</v>
      </c>
      <c r="P22" s="25">
        <f t="shared" ref="P22:P53" si="4">SUM(H22:O22)</f>
        <v>240</v>
      </c>
      <c r="Q22" s="26" t="s">
        <v>74</v>
      </c>
      <c r="R22" s="26" t="s">
        <v>35</v>
      </c>
      <c r="S22" s="26">
        <v>1900</v>
      </c>
      <c r="T22" s="27">
        <v>0</v>
      </c>
      <c r="U22" s="27">
        <f t="shared" ref="U22:U85" si="5">T22*0.05</f>
        <v>0</v>
      </c>
      <c r="V22" s="28">
        <f t="shared" ref="V22:V85" si="6">P22+T22+U22</f>
        <v>240</v>
      </c>
      <c r="W22" s="19"/>
    </row>
    <row r="23" spans="1:24" ht="15.75" outlineLevel="2">
      <c r="A23" s="16"/>
      <c r="B23" s="17" t="s">
        <v>264</v>
      </c>
      <c r="C23" s="18">
        <v>904400</v>
      </c>
      <c r="D23" s="18" t="s">
        <v>265</v>
      </c>
      <c r="E23" s="19" t="s">
        <v>266</v>
      </c>
      <c r="F23" s="20">
        <v>1335</v>
      </c>
      <c r="G23" s="118">
        <v>0</v>
      </c>
      <c r="H23" s="22">
        <f>VLOOKUP(F23,'[5]FY16 Rates VLookup'!$A$1:$D$175,4,0)</f>
        <v>0</v>
      </c>
      <c r="I23" s="22">
        <v>0</v>
      </c>
      <c r="J23" s="23">
        <v>9196.5298280000006</v>
      </c>
      <c r="K23" s="24">
        <v>892.90000000000009</v>
      </c>
      <c r="L23" s="24">
        <v>900</v>
      </c>
      <c r="M23" s="23">
        <v>0</v>
      </c>
      <c r="N23" s="24">
        <v>0</v>
      </c>
      <c r="O23" s="24">
        <v>0</v>
      </c>
      <c r="P23" s="25">
        <f t="shared" si="4"/>
        <v>10989.429828</v>
      </c>
      <c r="Q23" s="26" t="s">
        <v>74</v>
      </c>
      <c r="R23" s="37" t="s">
        <v>27</v>
      </c>
      <c r="S23" s="26">
        <v>2025</v>
      </c>
      <c r="T23" s="27">
        <v>5775</v>
      </c>
      <c r="U23" s="27">
        <f t="shared" si="5"/>
        <v>288.75</v>
      </c>
      <c r="V23" s="28">
        <f t="shared" si="6"/>
        <v>17053.179828</v>
      </c>
      <c r="W23" s="19"/>
    </row>
    <row r="24" spans="1:24" ht="15.75" outlineLevel="2">
      <c r="A24" s="16"/>
      <c r="B24" s="17" t="s">
        <v>264</v>
      </c>
      <c r="C24" s="18">
        <v>904400</v>
      </c>
      <c r="D24" s="18" t="s">
        <v>265</v>
      </c>
      <c r="E24" s="19" t="s">
        <v>266</v>
      </c>
      <c r="F24" s="20">
        <v>1226</v>
      </c>
      <c r="G24" s="118">
        <v>5058</v>
      </c>
      <c r="H24" s="22">
        <f>VLOOKUP(F24,'[5]FY16 Rates VLookup'!$A$1:$D$175,4,0)</f>
        <v>4440</v>
      </c>
      <c r="I24" s="22">
        <v>782.37923076923073</v>
      </c>
      <c r="J24" s="23">
        <v>0</v>
      </c>
      <c r="K24" s="24">
        <v>0</v>
      </c>
      <c r="L24" s="24">
        <v>900</v>
      </c>
      <c r="M24" s="23">
        <v>0</v>
      </c>
      <c r="N24" s="23">
        <v>0</v>
      </c>
      <c r="O24" s="23">
        <v>0</v>
      </c>
      <c r="P24" s="25">
        <f t="shared" si="4"/>
        <v>6122.3792307692311</v>
      </c>
      <c r="Q24" s="26" t="s">
        <v>26</v>
      </c>
      <c r="R24" s="26" t="s">
        <v>40</v>
      </c>
      <c r="S24" s="26">
        <v>2005</v>
      </c>
      <c r="T24" s="27">
        <v>0</v>
      </c>
      <c r="U24" s="27">
        <f t="shared" si="5"/>
        <v>0</v>
      </c>
      <c r="V24" s="28">
        <f t="shared" si="6"/>
        <v>6122.3792307692311</v>
      </c>
      <c r="W24" s="17"/>
    </row>
    <row r="25" spans="1:24" ht="15.75" outlineLevel="2">
      <c r="A25" s="16"/>
      <c r="B25" s="17" t="s">
        <v>264</v>
      </c>
      <c r="C25" s="18">
        <v>904400</v>
      </c>
      <c r="D25" s="18" t="s">
        <v>265</v>
      </c>
      <c r="E25" s="19" t="s">
        <v>266</v>
      </c>
      <c r="F25" s="35">
        <v>1226</v>
      </c>
      <c r="G25" s="118">
        <v>11994</v>
      </c>
      <c r="H25" s="22">
        <f>VLOOKUP(F25,'[5]FY16 Rates VLookup'!$A$1:$D$175,4,0)</f>
        <v>4440</v>
      </c>
      <c r="I25" s="22">
        <v>5501.0603846153836</v>
      </c>
      <c r="J25" s="23">
        <v>0</v>
      </c>
      <c r="K25" s="24">
        <v>0</v>
      </c>
      <c r="L25" s="24">
        <v>900</v>
      </c>
      <c r="M25" s="23">
        <v>1019.48</v>
      </c>
      <c r="N25" s="23">
        <v>0</v>
      </c>
      <c r="O25" s="23">
        <v>0</v>
      </c>
      <c r="P25" s="25">
        <f t="shared" si="4"/>
        <v>11860.540384615382</v>
      </c>
      <c r="Q25" s="26" t="s">
        <v>26</v>
      </c>
      <c r="R25" s="26" t="s">
        <v>27</v>
      </c>
      <c r="S25" s="26">
        <v>2018</v>
      </c>
      <c r="T25" s="39">
        <v>4620</v>
      </c>
      <c r="U25" s="27">
        <f t="shared" si="5"/>
        <v>231</v>
      </c>
      <c r="V25" s="28">
        <f t="shared" si="6"/>
        <v>16711.540384615382</v>
      </c>
      <c r="W25" s="17"/>
    </row>
    <row r="26" spans="1:24" ht="15.75" outlineLevel="2">
      <c r="A26" s="16"/>
      <c r="B26" s="17" t="s">
        <v>264</v>
      </c>
      <c r="C26" s="18">
        <v>904400</v>
      </c>
      <c r="D26" s="18" t="s">
        <v>265</v>
      </c>
      <c r="E26" s="19" t="s">
        <v>266</v>
      </c>
      <c r="F26" s="35">
        <v>1226</v>
      </c>
      <c r="G26" s="118">
        <v>17424</v>
      </c>
      <c r="H26" s="22">
        <f>VLOOKUP(F26,'[5]FY16 Rates VLookup'!$A$1:$D$175,4,0)</f>
        <v>4440</v>
      </c>
      <c r="I26" s="22">
        <v>7941.6373076923082</v>
      </c>
      <c r="J26" s="23">
        <v>0</v>
      </c>
      <c r="K26" s="24">
        <v>0</v>
      </c>
      <c r="L26" s="24">
        <v>900</v>
      </c>
      <c r="M26" s="23">
        <v>0</v>
      </c>
      <c r="N26" s="23">
        <v>0</v>
      </c>
      <c r="O26" s="23">
        <v>0</v>
      </c>
      <c r="P26" s="25">
        <f t="shared" si="4"/>
        <v>13281.637307692308</v>
      </c>
      <c r="Q26" s="26" t="s">
        <v>26</v>
      </c>
      <c r="R26" s="26" t="s">
        <v>27</v>
      </c>
      <c r="S26" s="26">
        <v>2019</v>
      </c>
      <c r="T26" s="36">
        <v>4620</v>
      </c>
      <c r="U26" s="27">
        <f t="shared" si="5"/>
        <v>231</v>
      </c>
      <c r="V26" s="28">
        <f t="shared" si="6"/>
        <v>18132.637307692308</v>
      </c>
      <c r="W26" s="19"/>
    </row>
    <row r="27" spans="1:24" ht="15.75" outlineLevel="2">
      <c r="A27" s="16"/>
      <c r="B27" s="17" t="s">
        <v>264</v>
      </c>
      <c r="C27" s="18">
        <v>904400</v>
      </c>
      <c r="D27" s="18" t="s">
        <v>265</v>
      </c>
      <c r="E27" s="19" t="s">
        <v>266</v>
      </c>
      <c r="F27" s="35">
        <v>1226</v>
      </c>
      <c r="G27" s="118">
        <v>12336</v>
      </c>
      <c r="H27" s="22">
        <f>VLOOKUP(F27,'[5]FY16 Rates VLookup'!$A$1:$D$175,4,0)</f>
        <v>4440</v>
      </c>
      <c r="I27" s="22">
        <v>5178.206923076923</v>
      </c>
      <c r="J27" s="23">
        <v>0</v>
      </c>
      <c r="K27" s="24">
        <v>0</v>
      </c>
      <c r="L27" s="24">
        <v>900</v>
      </c>
      <c r="M27" s="23">
        <v>0</v>
      </c>
      <c r="N27" s="23">
        <v>0</v>
      </c>
      <c r="O27" s="23">
        <v>0</v>
      </c>
      <c r="P27" s="25">
        <f t="shared" si="4"/>
        <v>10518.206923076923</v>
      </c>
      <c r="Q27" s="26" t="s">
        <v>26</v>
      </c>
      <c r="R27" s="26" t="s">
        <v>27</v>
      </c>
      <c r="S27" s="26">
        <v>2018</v>
      </c>
      <c r="T27" s="36">
        <v>4620</v>
      </c>
      <c r="U27" s="27">
        <f t="shared" si="5"/>
        <v>231</v>
      </c>
      <c r="V27" s="28">
        <f t="shared" si="6"/>
        <v>15369.206923076923</v>
      </c>
      <c r="W27" s="17"/>
    </row>
    <row r="28" spans="1:24" ht="15.75" outlineLevel="2">
      <c r="A28" s="16"/>
      <c r="B28" s="17" t="s">
        <v>264</v>
      </c>
      <c r="C28" s="18">
        <v>904400</v>
      </c>
      <c r="D28" s="18" t="s">
        <v>265</v>
      </c>
      <c r="E28" s="19" t="s">
        <v>266</v>
      </c>
      <c r="F28" s="35">
        <v>1226</v>
      </c>
      <c r="G28" s="118">
        <v>14488</v>
      </c>
      <c r="H28" s="22">
        <f>VLOOKUP(F28,'[5]FY16 Rates VLookup'!$A$1:$D$175,4,0)</f>
        <v>4440</v>
      </c>
      <c r="I28" s="22">
        <v>7117.4196153846151</v>
      </c>
      <c r="J28" s="23">
        <v>0</v>
      </c>
      <c r="K28" s="24">
        <v>0</v>
      </c>
      <c r="L28" s="24">
        <v>900</v>
      </c>
      <c r="M28" s="23">
        <v>0</v>
      </c>
      <c r="N28" s="23">
        <v>0</v>
      </c>
      <c r="O28" s="23">
        <v>0</v>
      </c>
      <c r="P28" s="25">
        <f t="shared" si="4"/>
        <v>12457.419615384615</v>
      </c>
      <c r="Q28" s="26" t="s">
        <v>26</v>
      </c>
      <c r="R28" s="37" t="s">
        <v>27</v>
      </c>
      <c r="S28" s="26">
        <v>2019</v>
      </c>
      <c r="T28" s="36">
        <v>4620</v>
      </c>
      <c r="U28" s="27">
        <f t="shared" si="5"/>
        <v>231</v>
      </c>
      <c r="V28" s="28">
        <f t="shared" si="6"/>
        <v>17308.419615384613</v>
      </c>
      <c r="W28" s="17"/>
    </row>
    <row r="29" spans="1:24" ht="15.75" outlineLevel="2">
      <c r="A29" s="16"/>
      <c r="B29" s="17" t="s">
        <v>264</v>
      </c>
      <c r="C29" s="18">
        <v>904400</v>
      </c>
      <c r="D29" s="18" t="s">
        <v>265</v>
      </c>
      <c r="E29" s="19" t="s">
        <v>266</v>
      </c>
      <c r="F29" s="35">
        <v>1226</v>
      </c>
      <c r="G29" s="118">
        <v>10794</v>
      </c>
      <c r="H29" s="22">
        <f>VLOOKUP(F29,'[5]FY16 Rates VLookup'!$A$1:$D$175,4,0)</f>
        <v>4440</v>
      </c>
      <c r="I29" s="22">
        <v>2549.3853846153852</v>
      </c>
      <c r="J29" s="23">
        <v>0</v>
      </c>
      <c r="K29" s="23">
        <v>0</v>
      </c>
      <c r="L29" s="24">
        <v>900</v>
      </c>
      <c r="M29" s="23">
        <v>0</v>
      </c>
      <c r="N29" s="23">
        <v>0</v>
      </c>
      <c r="O29" s="23">
        <v>0</v>
      </c>
      <c r="P29" s="25">
        <f t="shared" si="4"/>
        <v>7889.3853846153852</v>
      </c>
      <c r="Q29" s="26" t="s">
        <v>26</v>
      </c>
      <c r="R29" s="26" t="s">
        <v>27</v>
      </c>
      <c r="S29" s="26">
        <v>2019</v>
      </c>
      <c r="T29" s="36">
        <v>4620</v>
      </c>
      <c r="U29" s="27">
        <f t="shared" si="5"/>
        <v>231</v>
      </c>
      <c r="V29" s="28">
        <f t="shared" si="6"/>
        <v>12740.385384615385</v>
      </c>
      <c r="W29" s="19"/>
    </row>
    <row r="30" spans="1:24" ht="15.75" outlineLevel="2">
      <c r="A30" s="16"/>
      <c r="B30" s="17" t="s">
        <v>264</v>
      </c>
      <c r="C30" s="18">
        <v>902205</v>
      </c>
      <c r="D30" s="18" t="s">
        <v>267</v>
      </c>
      <c r="E30" s="19" t="s">
        <v>268</v>
      </c>
      <c r="F30" s="20">
        <v>1202</v>
      </c>
      <c r="G30" s="118">
        <v>2826</v>
      </c>
      <c r="H30" s="22">
        <f>VLOOKUP(F30,'[5]FY16 Rates VLookup'!$A$1:$D$175,4,0)</f>
        <v>2700</v>
      </c>
      <c r="I30" s="22">
        <v>492.99653846153842</v>
      </c>
      <c r="J30" s="23">
        <v>0</v>
      </c>
      <c r="K30" s="24">
        <v>0</v>
      </c>
      <c r="L30" s="24">
        <v>900</v>
      </c>
      <c r="M30" s="23">
        <v>0</v>
      </c>
      <c r="N30" s="23">
        <v>0</v>
      </c>
      <c r="O30" s="23">
        <v>0</v>
      </c>
      <c r="P30" s="25">
        <f t="shared" si="4"/>
        <v>4092.9965384615384</v>
      </c>
      <c r="Q30" s="26" t="s">
        <v>26</v>
      </c>
      <c r="R30" s="37" t="s">
        <v>27</v>
      </c>
      <c r="S30" s="26">
        <v>2025</v>
      </c>
      <c r="T30" s="47">
        <v>2170</v>
      </c>
      <c r="U30" s="27">
        <f t="shared" si="5"/>
        <v>108.5</v>
      </c>
      <c r="V30" s="28">
        <f t="shared" si="6"/>
        <v>6371.4965384615389</v>
      </c>
      <c r="W30" s="17"/>
    </row>
    <row r="31" spans="1:24" s="41" customFormat="1" ht="15.75" outlineLevel="2">
      <c r="A31" s="16"/>
      <c r="B31" s="17" t="s">
        <v>264</v>
      </c>
      <c r="C31" s="18">
        <v>902205</v>
      </c>
      <c r="D31" s="18" t="s">
        <v>267</v>
      </c>
      <c r="E31" s="19" t="s">
        <v>268</v>
      </c>
      <c r="F31" s="35">
        <v>1226</v>
      </c>
      <c r="G31" s="118">
        <v>7234</v>
      </c>
      <c r="H31" s="22">
        <f>VLOOKUP(F31,'[5]FY16 Rates VLookup'!$A$1:$D$175,4,0)</f>
        <v>4440</v>
      </c>
      <c r="I31" s="22">
        <v>1116.3896153846154</v>
      </c>
      <c r="J31" s="23">
        <v>0</v>
      </c>
      <c r="K31" s="24">
        <v>0</v>
      </c>
      <c r="L31" s="24">
        <v>900</v>
      </c>
      <c r="M31" s="23">
        <v>0</v>
      </c>
      <c r="N31" s="23">
        <v>0</v>
      </c>
      <c r="O31" s="23">
        <v>0</v>
      </c>
      <c r="P31" s="25">
        <f t="shared" si="4"/>
        <v>6456.3896153846154</v>
      </c>
      <c r="Q31" s="26" t="s">
        <v>26</v>
      </c>
      <c r="R31" s="26" t="s">
        <v>27</v>
      </c>
      <c r="S31" s="26">
        <v>2016</v>
      </c>
      <c r="T31" s="47">
        <v>2316</v>
      </c>
      <c r="U31" s="27">
        <f t="shared" si="5"/>
        <v>115.80000000000001</v>
      </c>
      <c r="V31" s="28">
        <f t="shared" si="6"/>
        <v>8888.1896153846137</v>
      </c>
      <c r="W31" s="17"/>
    </row>
    <row r="32" spans="1:24" ht="15.75" outlineLevel="2">
      <c r="A32" s="16"/>
      <c r="B32" s="17" t="s">
        <v>264</v>
      </c>
      <c r="C32" s="18">
        <v>902205</v>
      </c>
      <c r="D32" s="18" t="s">
        <v>267</v>
      </c>
      <c r="E32" s="19" t="s">
        <v>268</v>
      </c>
      <c r="F32" s="35">
        <v>1226</v>
      </c>
      <c r="G32" s="118">
        <v>8657</v>
      </c>
      <c r="H32" s="22">
        <f>VLOOKUP(F32,'[5]FY16 Rates VLookup'!$A$1:$D$175,4,0)</f>
        <v>4440</v>
      </c>
      <c r="I32" s="22">
        <v>1956.6453846153847</v>
      </c>
      <c r="J32" s="23">
        <v>0</v>
      </c>
      <c r="K32" s="24">
        <v>0</v>
      </c>
      <c r="L32" s="24">
        <v>900</v>
      </c>
      <c r="M32" s="23">
        <v>0</v>
      </c>
      <c r="N32" s="23">
        <v>0</v>
      </c>
      <c r="O32" s="23">
        <v>0</v>
      </c>
      <c r="P32" s="25">
        <f t="shared" si="4"/>
        <v>7296.6453846153845</v>
      </c>
      <c r="Q32" s="26" t="s">
        <v>26</v>
      </c>
      <c r="R32" s="26" t="s">
        <v>27</v>
      </c>
      <c r="S32" s="26">
        <v>2016</v>
      </c>
      <c r="T32" s="47">
        <v>2316</v>
      </c>
      <c r="U32" s="27">
        <f t="shared" si="5"/>
        <v>115.80000000000001</v>
      </c>
      <c r="V32" s="28">
        <f t="shared" si="6"/>
        <v>9728.4453846153847</v>
      </c>
      <c r="W32" s="17"/>
      <c r="X32" s="30"/>
    </row>
    <row r="33" spans="1:24" ht="15.75" outlineLevel="2">
      <c r="A33" s="16"/>
      <c r="B33" s="17" t="s">
        <v>264</v>
      </c>
      <c r="C33" s="18">
        <v>902205</v>
      </c>
      <c r="D33" s="18" t="s">
        <v>267</v>
      </c>
      <c r="E33" s="19" t="s">
        <v>268</v>
      </c>
      <c r="F33" s="20">
        <v>9020</v>
      </c>
      <c r="G33" s="118">
        <v>0</v>
      </c>
      <c r="H33" s="22">
        <v>0</v>
      </c>
      <c r="I33" s="22">
        <v>0</v>
      </c>
      <c r="J33" s="23">
        <v>0</v>
      </c>
      <c r="K33" s="24">
        <v>0</v>
      </c>
      <c r="L33" s="24">
        <v>240</v>
      </c>
      <c r="M33" s="24">
        <v>0</v>
      </c>
      <c r="N33" s="24">
        <v>0</v>
      </c>
      <c r="O33" s="24">
        <v>0</v>
      </c>
      <c r="P33" s="25">
        <f t="shared" si="4"/>
        <v>240</v>
      </c>
      <c r="Q33" s="26" t="s">
        <v>74</v>
      </c>
      <c r="R33" s="26" t="s">
        <v>35</v>
      </c>
      <c r="S33" s="26">
        <v>1900</v>
      </c>
      <c r="T33" s="36">
        <v>0</v>
      </c>
      <c r="U33" s="27">
        <f t="shared" si="5"/>
        <v>0</v>
      </c>
      <c r="V33" s="28">
        <f t="shared" si="6"/>
        <v>240</v>
      </c>
      <c r="W33" s="17"/>
    </row>
    <row r="34" spans="1:24" ht="15.75" outlineLevel="2">
      <c r="A34" s="16"/>
      <c r="B34" s="17" t="s">
        <v>264</v>
      </c>
      <c r="C34" s="18">
        <v>902204</v>
      </c>
      <c r="D34" s="18" t="s">
        <v>269</v>
      </c>
      <c r="E34" s="19" t="s">
        <v>270</v>
      </c>
      <c r="F34" s="20">
        <v>1202</v>
      </c>
      <c r="G34" s="118">
        <v>695</v>
      </c>
      <c r="H34" s="22">
        <f>VLOOKUP(F34,'[5]FY16 Rates VLookup'!$A$1:$D$175,4,0)</f>
        <v>2700</v>
      </c>
      <c r="I34" s="22">
        <v>0</v>
      </c>
      <c r="J34" s="23">
        <v>0</v>
      </c>
      <c r="K34" s="24">
        <v>0</v>
      </c>
      <c r="L34" s="24">
        <v>900</v>
      </c>
      <c r="M34" s="24">
        <v>1790.68</v>
      </c>
      <c r="N34" s="24">
        <v>0</v>
      </c>
      <c r="O34" s="24">
        <v>0</v>
      </c>
      <c r="P34" s="25">
        <f t="shared" si="4"/>
        <v>5390.68</v>
      </c>
      <c r="Q34" s="26" t="s">
        <v>26</v>
      </c>
      <c r="R34" s="26" t="s">
        <v>40</v>
      </c>
      <c r="S34" s="26">
        <v>2008</v>
      </c>
      <c r="T34" s="47">
        <v>0</v>
      </c>
      <c r="U34" s="27">
        <f t="shared" si="5"/>
        <v>0</v>
      </c>
      <c r="V34" s="28">
        <f t="shared" si="6"/>
        <v>5390.68</v>
      </c>
      <c r="W34" s="19"/>
    </row>
    <row r="35" spans="1:24" ht="15.75" outlineLevel="2">
      <c r="A35" s="16"/>
      <c r="B35" s="17" t="s">
        <v>264</v>
      </c>
      <c r="C35" s="18">
        <v>902204</v>
      </c>
      <c r="D35" s="18" t="s">
        <v>269</v>
      </c>
      <c r="E35" s="19" t="s">
        <v>270</v>
      </c>
      <c r="F35" s="35">
        <v>1226</v>
      </c>
      <c r="G35" s="118">
        <v>12064</v>
      </c>
      <c r="H35" s="22">
        <f>VLOOKUP(F35,'[5]FY16 Rates VLookup'!$A$1:$D$175,4,0)</f>
        <v>4440</v>
      </c>
      <c r="I35" s="22">
        <v>4228.4738461538464</v>
      </c>
      <c r="J35" s="23">
        <v>0</v>
      </c>
      <c r="K35" s="24">
        <v>0</v>
      </c>
      <c r="L35" s="24">
        <v>900</v>
      </c>
      <c r="M35" s="24">
        <v>0</v>
      </c>
      <c r="N35" s="24">
        <v>0</v>
      </c>
      <c r="O35" s="24">
        <v>0</v>
      </c>
      <c r="P35" s="25">
        <f t="shared" si="4"/>
        <v>9568.4738461538473</v>
      </c>
      <c r="Q35" s="26" t="s">
        <v>26</v>
      </c>
      <c r="R35" s="26" t="s">
        <v>27</v>
      </c>
      <c r="S35" s="26">
        <v>2016</v>
      </c>
      <c r="T35" s="47">
        <v>2316</v>
      </c>
      <c r="U35" s="27">
        <f t="shared" si="5"/>
        <v>115.80000000000001</v>
      </c>
      <c r="V35" s="28">
        <f t="shared" si="6"/>
        <v>12000.273846153847</v>
      </c>
      <c r="W35" s="19"/>
    </row>
    <row r="36" spans="1:24" ht="15.75" outlineLevel="2">
      <c r="A36" s="16"/>
      <c r="B36" s="17" t="s">
        <v>264</v>
      </c>
      <c r="C36" s="18">
        <v>902204</v>
      </c>
      <c r="D36" s="18" t="s">
        <v>269</v>
      </c>
      <c r="E36" s="19" t="s">
        <v>270</v>
      </c>
      <c r="F36" s="35">
        <v>1226</v>
      </c>
      <c r="G36" s="118">
        <v>6788</v>
      </c>
      <c r="H36" s="22">
        <f>VLOOKUP(F36,'[5]FY16 Rates VLookup'!$A$1:$D$175,4,0)</f>
        <v>4440</v>
      </c>
      <c r="I36" s="22">
        <v>771.91961538461533</v>
      </c>
      <c r="J36" s="23">
        <v>0</v>
      </c>
      <c r="K36" s="24">
        <v>0</v>
      </c>
      <c r="L36" s="24">
        <v>900</v>
      </c>
      <c r="M36" s="23">
        <v>0</v>
      </c>
      <c r="N36" s="23">
        <v>0</v>
      </c>
      <c r="O36" s="23">
        <v>0</v>
      </c>
      <c r="P36" s="25">
        <f t="shared" si="4"/>
        <v>6111.9196153846151</v>
      </c>
      <c r="Q36" s="26" t="s">
        <v>26</v>
      </c>
      <c r="R36" s="26" t="s">
        <v>27</v>
      </c>
      <c r="S36" s="26">
        <v>2018</v>
      </c>
      <c r="T36" s="47">
        <v>2316</v>
      </c>
      <c r="U36" s="27">
        <f t="shared" si="5"/>
        <v>115.80000000000001</v>
      </c>
      <c r="V36" s="28">
        <f t="shared" si="6"/>
        <v>8543.7196153846144</v>
      </c>
      <c r="W36" s="17"/>
    </row>
    <row r="37" spans="1:24" ht="15.75" outlineLevel="2">
      <c r="A37" s="16"/>
      <c r="B37" s="17" t="s">
        <v>264</v>
      </c>
      <c r="C37" s="18">
        <v>902204</v>
      </c>
      <c r="D37" s="18" t="s">
        <v>269</v>
      </c>
      <c r="E37" s="19" t="s">
        <v>270</v>
      </c>
      <c r="F37" s="20">
        <v>1226</v>
      </c>
      <c r="G37" s="117">
        <v>5489</v>
      </c>
      <c r="H37" s="22">
        <f>VLOOKUP(F37,'[5]FY16 Rates VLookup'!$A$1:$D$175,4,0)</f>
        <v>4440</v>
      </c>
      <c r="I37" s="22">
        <v>412.80615384615373</v>
      </c>
      <c r="J37" s="23">
        <v>0</v>
      </c>
      <c r="K37" s="24">
        <v>0</v>
      </c>
      <c r="L37" s="24">
        <v>900</v>
      </c>
      <c r="M37" s="45">
        <v>0</v>
      </c>
      <c r="N37" s="45">
        <v>0</v>
      </c>
      <c r="O37" s="45">
        <v>0</v>
      </c>
      <c r="P37" s="25">
        <f t="shared" si="4"/>
        <v>5752.8061538461534</v>
      </c>
      <c r="Q37" s="26" t="s">
        <v>26</v>
      </c>
      <c r="R37" s="26" t="s">
        <v>27</v>
      </c>
      <c r="S37" s="26">
        <v>2022</v>
      </c>
      <c r="T37" s="34">
        <v>2316</v>
      </c>
      <c r="U37" s="27">
        <f t="shared" si="5"/>
        <v>115.80000000000001</v>
      </c>
      <c r="V37" s="28">
        <f t="shared" si="6"/>
        <v>8184.6061538461536</v>
      </c>
      <c r="W37" s="42"/>
      <c r="X37" s="30"/>
    </row>
    <row r="38" spans="1:24" ht="15.75" outlineLevel="2">
      <c r="A38" s="16"/>
      <c r="B38" s="17" t="s">
        <v>264</v>
      </c>
      <c r="C38" s="18">
        <v>902204</v>
      </c>
      <c r="D38" s="18" t="s">
        <v>269</v>
      </c>
      <c r="E38" s="19" t="s">
        <v>270</v>
      </c>
      <c r="F38" s="20">
        <v>1226</v>
      </c>
      <c r="G38" s="118">
        <v>5920</v>
      </c>
      <c r="H38" s="22">
        <f>VLOOKUP(F38,'[5]FY16 Rates VLookup'!$A$1:$D$175,4,0)</f>
        <v>4440</v>
      </c>
      <c r="I38" s="22">
        <v>742.6326923076922</v>
      </c>
      <c r="J38" s="23">
        <v>0</v>
      </c>
      <c r="K38" s="24">
        <v>0</v>
      </c>
      <c r="L38" s="24">
        <v>900</v>
      </c>
      <c r="M38" s="23">
        <v>0</v>
      </c>
      <c r="N38" s="23">
        <v>0</v>
      </c>
      <c r="O38" s="23">
        <v>0</v>
      </c>
      <c r="P38" s="25">
        <f t="shared" si="4"/>
        <v>6082.6326923076922</v>
      </c>
      <c r="Q38" s="26" t="s">
        <v>26</v>
      </c>
      <c r="R38" s="26" t="s">
        <v>27</v>
      </c>
      <c r="S38" s="26">
        <v>2022</v>
      </c>
      <c r="T38" s="47">
        <v>2316</v>
      </c>
      <c r="U38" s="27">
        <f t="shared" si="5"/>
        <v>115.80000000000001</v>
      </c>
      <c r="V38" s="28">
        <f t="shared" si="6"/>
        <v>8514.4326923076915</v>
      </c>
      <c r="W38" s="17"/>
    </row>
    <row r="39" spans="1:24" ht="15.75" outlineLevel="2">
      <c r="A39" s="16"/>
      <c r="B39" s="17" t="s">
        <v>264</v>
      </c>
      <c r="C39" s="18">
        <v>902204</v>
      </c>
      <c r="D39" s="18" t="s">
        <v>269</v>
      </c>
      <c r="E39" s="19" t="s">
        <v>270</v>
      </c>
      <c r="F39" s="35">
        <v>1226</v>
      </c>
      <c r="G39" s="117">
        <v>6626</v>
      </c>
      <c r="H39" s="22">
        <f>VLOOKUP(F39,'[5]FY16 Rates VLookup'!$A$1:$D$175,4,0)</f>
        <v>4440</v>
      </c>
      <c r="I39" s="22">
        <v>746.81653846153836</v>
      </c>
      <c r="J39" s="23">
        <v>0</v>
      </c>
      <c r="K39" s="24">
        <v>0</v>
      </c>
      <c r="L39" s="24">
        <v>900</v>
      </c>
      <c r="M39" s="45">
        <v>0</v>
      </c>
      <c r="N39" s="45">
        <v>0</v>
      </c>
      <c r="O39" s="45">
        <v>0</v>
      </c>
      <c r="P39" s="25">
        <f t="shared" si="4"/>
        <v>6086.8165384615386</v>
      </c>
      <c r="Q39" s="26" t="s">
        <v>26</v>
      </c>
      <c r="R39" s="26" t="s">
        <v>27</v>
      </c>
      <c r="S39" s="26">
        <v>2022</v>
      </c>
      <c r="T39" s="34">
        <v>2316</v>
      </c>
      <c r="U39" s="27">
        <f t="shared" si="5"/>
        <v>115.80000000000001</v>
      </c>
      <c r="V39" s="28">
        <f t="shared" si="6"/>
        <v>8518.6165384615379</v>
      </c>
      <c r="W39" s="42"/>
    </row>
    <row r="40" spans="1:24" ht="15.75" outlineLevel="2">
      <c r="A40" s="16"/>
      <c r="B40" s="17" t="s">
        <v>264</v>
      </c>
      <c r="C40" s="18">
        <v>902204</v>
      </c>
      <c r="D40" s="18" t="s">
        <v>269</v>
      </c>
      <c r="E40" s="19" t="s">
        <v>270</v>
      </c>
      <c r="F40" s="20">
        <v>1202</v>
      </c>
      <c r="G40" s="117">
        <v>352</v>
      </c>
      <c r="H40" s="22">
        <f>VLOOKUP(F40,'[5]FY16 Rates VLookup'!$A$1:$D$175,4,0)</f>
        <v>2700</v>
      </c>
      <c r="I40" s="22">
        <v>0</v>
      </c>
      <c r="J40" s="23">
        <v>0</v>
      </c>
      <c r="K40" s="45">
        <v>0</v>
      </c>
      <c r="L40" s="24">
        <v>900</v>
      </c>
      <c r="M40" s="45">
        <v>0</v>
      </c>
      <c r="N40" s="45">
        <v>0</v>
      </c>
      <c r="O40" s="45">
        <v>0</v>
      </c>
      <c r="P40" s="25">
        <f t="shared" si="4"/>
        <v>3600</v>
      </c>
      <c r="Q40" s="26" t="s">
        <v>26</v>
      </c>
      <c r="R40" s="26" t="s">
        <v>47</v>
      </c>
      <c r="S40" s="26">
        <v>2024</v>
      </c>
      <c r="T40" s="34">
        <v>4340</v>
      </c>
      <c r="U40" s="27">
        <f t="shared" si="5"/>
        <v>217</v>
      </c>
      <c r="V40" s="28">
        <f t="shared" si="6"/>
        <v>8157</v>
      </c>
      <c r="W40" s="17"/>
    </row>
    <row r="41" spans="1:24" ht="15.75" outlineLevel="2">
      <c r="A41" s="16"/>
      <c r="B41" s="17" t="s">
        <v>264</v>
      </c>
      <c r="C41" s="18">
        <v>902204</v>
      </c>
      <c r="D41" s="18" t="s">
        <v>269</v>
      </c>
      <c r="E41" s="19" t="s">
        <v>270</v>
      </c>
      <c r="F41" s="20">
        <v>9020</v>
      </c>
      <c r="G41" s="118">
        <v>0</v>
      </c>
      <c r="H41" s="22">
        <v>0</v>
      </c>
      <c r="I41" s="22">
        <v>0</v>
      </c>
      <c r="J41" s="23">
        <v>0</v>
      </c>
      <c r="K41" s="24">
        <v>0</v>
      </c>
      <c r="L41" s="24">
        <v>240</v>
      </c>
      <c r="M41" s="24">
        <v>0</v>
      </c>
      <c r="N41" s="24">
        <v>0</v>
      </c>
      <c r="O41" s="24">
        <v>0</v>
      </c>
      <c r="P41" s="25">
        <f t="shared" si="4"/>
        <v>240</v>
      </c>
      <c r="Q41" s="26" t="s">
        <v>74</v>
      </c>
      <c r="R41" s="26" t="s">
        <v>35</v>
      </c>
      <c r="S41" s="26">
        <v>1900</v>
      </c>
      <c r="T41" s="36">
        <v>0</v>
      </c>
      <c r="U41" s="27">
        <f t="shared" si="5"/>
        <v>0</v>
      </c>
      <c r="V41" s="28">
        <f t="shared" si="6"/>
        <v>240</v>
      </c>
      <c r="W41" s="17"/>
    </row>
    <row r="42" spans="1:24" ht="15.75" outlineLevel="2">
      <c r="A42" s="16"/>
      <c r="B42" s="17" t="s">
        <v>264</v>
      </c>
      <c r="C42" s="18">
        <v>902204</v>
      </c>
      <c r="D42" s="18" t="s">
        <v>269</v>
      </c>
      <c r="E42" s="19" t="s">
        <v>270</v>
      </c>
      <c r="F42" s="20">
        <v>9020</v>
      </c>
      <c r="G42" s="118">
        <v>0</v>
      </c>
      <c r="H42" s="22">
        <v>0</v>
      </c>
      <c r="I42" s="22">
        <v>0</v>
      </c>
      <c r="J42" s="23">
        <v>0</v>
      </c>
      <c r="K42" s="24">
        <v>0</v>
      </c>
      <c r="L42" s="24">
        <v>240</v>
      </c>
      <c r="M42" s="24">
        <v>0</v>
      </c>
      <c r="N42" s="24">
        <v>0</v>
      </c>
      <c r="O42" s="24">
        <v>0</v>
      </c>
      <c r="P42" s="25">
        <f t="shared" si="4"/>
        <v>240</v>
      </c>
      <c r="Q42" s="26" t="s">
        <v>74</v>
      </c>
      <c r="R42" s="26" t="s">
        <v>35</v>
      </c>
      <c r="S42" s="26">
        <v>1900</v>
      </c>
      <c r="T42" s="36">
        <v>0</v>
      </c>
      <c r="U42" s="27">
        <f t="shared" si="5"/>
        <v>0</v>
      </c>
      <c r="V42" s="28">
        <f t="shared" si="6"/>
        <v>240</v>
      </c>
      <c r="W42" s="17"/>
    </row>
    <row r="43" spans="1:24" ht="15.75" outlineLevel="2">
      <c r="A43" s="16"/>
      <c r="B43" s="17" t="s">
        <v>264</v>
      </c>
      <c r="C43" s="18">
        <v>902204</v>
      </c>
      <c r="D43" s="18" t="s">
        <v>269</v>
      </c>
      <c r="E43" s="19" t="s">
        <v>270</v>
      </c>
      <c r="F43" s="20">
        <v>9020</v>
      </c>
      <c r="G43" s="118">
        <v>0</v>
      </c>
      <c r="H43" s="22">
        <v>0</v>
      </c>
      <c r="I43" s="22">
        <v>0</v>
      </c>
      <c r="J43" s="23">
        <v>0</v>
      </c>
      <c r="K43" s="24">
        <v>0</v>
      </c>
      <c r="L43" s="24">
        <v>240</v>
      </c>
      <c r="M43" s="24">
        <v>0</v>
      </c>
      <c r="N43" s="24">
        <v>0</v>
      </c>
      <c r="O43" s="24">
        <v>0</v>
      </c>
      <c r="P43" s="25">
        <f t="shared" si="4"/>
        <v>240</v>
      </c>
      <c r="Q43" s="26" t="s">
        <v>74</v>
      </c>
      <c r="R43" s="26" t="s">
        <v>35</v>
      </c>
      <c r="S43" s="26">
        <v>1900</v>
      </c>
      <c r="T43" s="36">
        <v>0</v>
      </c>
      <c r="U43" s="27">
        <f t="shared" si="5"/>
        <v>0</v>
      </c>
      <c r="V43" s="28">
        <f t="shared" si="6"/>
        <v>240</v>
      </c>
      <c r="W43" s="17"/>
    </row>
    <row r="44" spans="1:24" s="41" customFormat="1" ht="15.75" outlineLevel="2">
      <c r="A44" s="16"/>
      <c r="B44" s="17" t="s">
        <v>264</v>
      </c>
      <c r="C44" s="18">
        <v>902204</v>
      </c>
      <c r="D44" s="18" t="s">
        <v>269</v>
      </c>
      <c r="E44" s="19" t="s">
        <v>270</v>
      </c>
      <c r="F44" s="20">
        <v>9020</v>
      </c>
      <c r="G44" s="118">
        <v>0</v>
      </c>
      <c r="H44" s="22">
        <v>0</v>
      </c>
      <c r="I44" s="22">
        <v>0</v>
      </c>
      <c r="J44" s="23">
        <v>0</v>
      </c>
      <c r="K44" s="24">
        <v>0</v>
      </c>
      <c r="L44" s="24">
        <v>240</v>
      </c>
      <c r="M44" s="24">
        <v>0</v>
      </c>
      <c r="N44" s="24">
        <v>0</v>
      </c>
      <c r="O44" s="24">
        <v>0</v>
      </c>
      <c r="P44" s="25">
        <f t="shared" si="4"/>
        <v>240</v>
      </c>
      <c r="Q44" s="26" t="s">
        <v>74</v>
      </c>
      <c r="R44" s="26" t="s">
        <v>35</v>
      </c>
      <c r="S44" s="26">
        <v>1900</v>
      </c>
      <c r="T44" s="36">
        <v>0</v>
      </c>
      <c r="U44" s="27">
        <f t="shared" si="5"/>
        <v>0</v>
      </c>
      <c r="V44" s="28">
        <f t="shared" si="6"/>
        <v>240</v>
      </c>
      <c r="W44" s="17"/>
    </row>
    <row r="45" spans="1:24" ht="15.75" outlineLevel="2">
      <c r="A45" s="16"/>
      <c r="B45" s="17" t="s">
        <v>264</v>
      </c>
      <c r="C45" s="18">
        <v>902204</v>
      </c>
      <c r="D45" s="18" t="s">
        <v>269</v>
      </c>
      <c r="E45" s="19" t="s">
        <v>270</v>
      </c>
      <c r="F45" s="20">
        <v>9020</v>
      </c>
      <c r="G45" s="118">
        <v>0</v>
      </c>
      <c r="H45" s="22">
        <v>0</v>
      </c>
      <c r="I45" s="22">
        <v>0</v>
      </c>
      <c r="J45" s="23">
        <v>0</v>
      </c>
      <c r="K45" s="24">
        <v>0</v>
      </c>
      <c r="L45" s="24">
        <v>240</v>
      </c>
      <c r="M45" s="24">
        <v>0</v>
      </c>
      <c r="N45" s="24">
        <v>0</v>
      </c>
      <c r="O45" s="24">
        <v>0</v>
      </c>
      <c r="P45" s="25">
        <f t="shared" si="4"/>
        <v>240</v>
      </c>
      <c r="Q45" s="26" t="s">
        <v>74</v>
      </c>
      <c r="R45" s="26" t="s">
        <v>35</v>
      </c>
      <c r="S45" s="26">
        <v>1900</v>
      </c>
      <c r="T45" s="36">
        <v>0</v>
      </c>
      <c r="U45" s="27">
        <f t="shared" si="5"/>
        <v>0</v>
      </c>
      <c r="V45" s="28">
        <f t="shared" si="6"/>
        <v>240</v>
      </c>
      <c r="W45" s="17"/>
    </row>
    <row r="46" spans="1:24" ht="15.75" outlineLevel="2">
      <c r="A46" s="16"/>
      <c r="B46" s="17" t="s">
        <v>264</v>
      </c>
      <c r="C46" s="18">
        <v>902206</v>
      </c>
      <c r="D46" s="18" t="s">
        <v>271</v>
      </c>
      <c r="E46" s="19" t="s">
        <v>272</v>
      </c>
      <c r="F46" s="35">
        <v>1226</v>
      </c>
      <c r="G46" s="118">
        <v>7223</v>
      </c>
      <c r="H46" s="22">
        <f>VLOOKUP(F46,'[5]FY16 Rates VLookup'!$A$1:$D$175,4,0)</f>
        <v>4440</v>
      </c>
      <c r="I46" s="22">
        <v>1000.6365384615384</v>
      </c>
      <c r="J46" s="23">
        <v>0</v>
      </c>
      <c r="K46" s="24">
        <v>0</v>
      </c>
      <c r="L46" s="24">
        <v>900</v>
      </c>
      <c r="M46" s="23">
        <v>316.02</v>
      </c>
      <c r="N46" s="23">
        <v>0</v>
      </c>
      <c r="O46" s="23">
        <v>0</v>
      </c>
      <c r="P46" s="25">
        <f t="shared" si="4"/>
        <v>6656.6565384615387</v>
      </c>
      <c r="Q46" s="26" t="s">
        <v>26</v>
      </c>
      <c r="R46" s="37" t="s">
        <v>47</v>
      </c>
      <c r="S46" s="26">
        <v>2025</v>
      </c>
      <c r="T46" s="36">
        <v>4620</v>
      </c>
      <c r="U46" s="27">
        <f t="shared" si="5"/>
        <v>231</v>
      </c>
      <c r="V46" s="28">
        <f t="shared" si="6"/>
        <v>11507.656538461539</v>
      </c>
      <c r="W46" s="17"/>
    </row>
    <row r="47" spans="1:24" s="41" customFormat="1" ht="15.75" outlineLevel="2">
      <c r="A47" s="16"/>
      <c r="B47" s="17" t="s">
        <v>264</v>
      </c>
      <c r="C47" s="18">
        <v>902206</v>
      </c>
      <c r="D47" s="18" t="s">
        <v>271</v>
      </c>
      <c r="E47" s="19" t="s">
        <v>272</v>
      </c>
      <c r="F47" s="20">
        <v>1226</v>
      </c>
      <c r="G47" s="118">
        <v>4746</v>
      </c>
      <c r="H47" s="22">
        <f>VLOOKUP(F47,'[5]FY16 Rates VLookup'!$A$1:$D$175,4,0)</f>
        <v>4440</v>
      </c>
      <c r="I47" s="22">
        <v>237.78192307692308</v>
      </c>
      <c r="J47" s="23">
        <v>0</v>
      </c>
      <c r="K47" s="24">
        <v>0</v>
      </c>
      <c r="L47" s="24">
        <v>900</v>
      </c>
      <c r="M47" s="23">
        <v>0</v>
      </c>
      <c r="N47" s="23">
        <v>6000</v>
      </c>
      <c r="O47" s="23">
        <v>0</v>
      </c>
      <c r="P47" s="25">
        <f t="shared" si="4"/>
        <v>11577.781923076924</v>
      </c>
      <c r="Q47" s="26" t="s">
        <v>26</v>
      </c>
      <c r="R47" s="26" t="s">
        <v>88</v>
      </c>
      <c r="S47" s="26">
        <v>2010</v>
      </c>
      <c r="T47" s="36">
        <v>0</v>
      </c>
      <c r="U47" s="27">
        <f t="shared" si="5"/>
        <v>0</v>
      </c>
      <c r="V47" s="28">
        <f t="shared" si="6"/>
        <v>11577.781923076924</v>
      </c>
      <c r="W47" s="52" t="s">
        <v>105</v>
      </c>
    </row>
    <row r="48" spans="1:24" s="41" customFormat="1" ht="15.75" outlineLevel="2">
      <c r="A48" s="16"/>
      <c r="B48" s="17" t="s">
        <v>264</v>
      </c>
      <c r="C48" s="18">
        <v>902206</v>
      </c>
      <c r="D48" s="18" t="s">
        <v>271</v>
      </c>
      <c r="E48" s="19" t="s">
        <v>272</v>
      </c>
      <c r="F48" s="20">
        <v>1226</v>
      </c>
      <c r="G48" s="118">
        <v>4611</v>
      </c>
      <c r="H48" s="22">
        <f>VLOOKUP(F48,'[5]FY16 Rates VLookup'!$A$1:$D$175,4,0)</f>
        <v>4440</v>
      </c>
      <c r="I48" s="22">
        <v>13.94615384615382</v>
      </c>
      <c r="J48" s="23">
        <v>0</v>
      </c>
      <c r="K48" s="24">
        <v>0</v>
      </c>
      <c r="L48" s="24">
        <v>900</v>
      </c>
      <c r="M48" s="23">
        <v>0</v>
      </c>
      <c r="N48" s="23">
        <v>6000</v>
      </c>
      <c r="O48" s="23">
        <v>0</v>
      </c>
      <c r="P48" s="25">
        <f t="shared" si="4"/>
        <v>11353.946153846155</v>
      </c>
      <c r="Q48" s="26" t="s">
        <v>26</v>
      </c>
      <c r="R48" s="26" t="s">
        <v>88</v>
      </c>
      <c r="S48" s="26">
        <v>2012</v>
      </c>
      <c r="T48" s="47">
        <v>0</v>
      </c>
      <c r="U48" s="27">
        <f t="shared" si="5"/>
        <v>0</v>
      </c>
      <c r="V48" s="28">
        <f t="shared" si="6"/>
        <v>11353.946153846155</v>
      </c>
      <c r="W48" s="52" t="s">
        <v>105</v>
      </c>
    </row>
    <row r="49" spans="1:24" s="41" customFormat="1" ht="15.75" outlineLevel="2">
      <c r="A49" s="16"/>
      <c r="B49" s="17" t="s">
        <v>264</v>
      </c>
      <c r="C49" s="18">
        <v>902206</v>
      </c>
      <c r="D49" s="18" t="s">
        <v>271</v>
      </c>
      <c r="E49" s="19" t="s">
        <v>272</v>
      </c>
      <c r="F49" s="35">
        <v>1226</v>
      </c>
      <c r="G49" s="118">
        <v>15065</v>
      </c>
      <c r="H49" s="22">
        <f>VLOOKUP(F49,'[5]FY16 Rates VLookup'!$A$1:$D$175,4,0)</f>
        <v>4440</v>
      </c>
      <c r="I49" s="22">
        <v>6321.0942307692294</v>
      </c>
      <c r="J49" s="23">
        <v>0</v>
      </c>
      <c r="K49" s="24">
        <v>0</v>
      </c>
      <c r="L49" s="24">
        <v>900</v>
      </c>
      <c r="M49" s="23">
        <v>0</v>
      </c>
      <c r="N49" s="23">
        <v>0</v>
      </c>
      <c r="O49" s="23">
        <v>0</v>
      </c>
      <c r="P49" s="25">
        <f t="shared" si="4"/>
        <v>11661.094230769229</v>
      </c>
      <c r="Q49" s="26" t="s">
        <v>26</v>
      </c>
      <c r="R49" s="26" t="s">
        <v>27</v>
      </c>
      <c r="S49" s="26">
        <v>2016</v>
      </c>
      <c r="T49" s="47">
        <v>2316</v>
      </c>
      <c r="U49" s="27">
        <f t="shared" si="5"/>
        <v>115.80000000000001</v>
      </c>
      <c r="V49" s="28">
        <f t="shared" si="6"/>
        <v>14092.894230769229</v>
      </c>
      <c r="W49" s="17"/>
    </row>
    <row r="50" spans="1:24" ht="15.75" outlineLevel="2">
      <c r="A50" s="16"/>
      <c r="B50" s="17" t="s">
        <v>264</v>
      </c>
      <c r="C50" s="18">
        <v>902206</v>
      </c>
      <c r="D50" s="18" t="s">
        <v>271</v>
      </c>
      <c r="E50" s="19" t="s">
        <v>272</v>
      </c>
      <c r="F50" s="20">
        <v>1226</v>
      </c>
      <c r="G50" s="118">
        <v>4343</v>
      </c>
      <c r="H50" s="22">
        <f>VLOOKUP(F50,'[5]FY16 Rates VLookup'!$A$1:$D$175,4,0)</f>
        <v>4440</v>
      </c>
      <c r="I50" s="22">
        <v>22.313846153846164</v>
      </c>
      <c r="J50" s="23">
        <v>0</v>
      </c>
      <c r="K50" s="24">
        <v>0</v>
      </c>
      <c r="L50" s="24">
        <v>900</v>
      </c>
      <c r="M50" s="23">
        <v>0</v>
      </c>
      <c r="N50" s="23">
        <v>0</v>
      </c>
      <c r="O50" s="23">
        <v>0</v>
      </c>
      <c r="P50" s="25">
        <f t="shared" si="4"/>
        <v>5362.3138461538465</v>
      </c>
      <c r="Q50" s="26" t="s">
        <v>26</v>
      </c>
      <c r="R50" s="26" t="s">
        <v>27</v>
      </c>
      <c r="S50" s="26">
        <v>2016</v>
      </c>
      <c r="T50" s="47">
        <v>2316</v>
      </c>
      <c r="U50" s="27">
        <f t="shared" si="5"/>
        <v>115.80000000000001</v>
      </c>
      <c r="V50" s="28">
        <f t="shared" si="6"/>
        <v>7794.1138461538467</v>
      </c>
      <c r="W50" s="17"/>
    </row>
    <row r="51" spans="1:24" s="41" customFormat="1" ht="15.75" outlineLevel="2">
      <c r="A51" s="16"/>
      <c r="B51" s="17" t="s">
        <v>264</v>
      </c>
      <c r="C51" s="18">
        <v>902206</v>
      </c>
      <c r="D51" s="18" t="s">
        <v>271</v>
      </c>
      <c r="E51" s="19" t="s">
        <v>272</v>
      </c>
      <c r="F51" s="35">
        <v>1226</v>
      </c>
      <c r="G51" s="118">
        <v>7695</v>
      </c>
      <c r="H51" s="22">
        <f>VLOOKUP(F51,'[5]FY16 Rates VLookup'!$A$1:$D$175,4,0)</f>
        <v>4440</v>
      </c>
      <c r="I51" s="22">
        <v>1633.791923076923</v>
      </c>
      <c r="J51" s="23">
        <v>0</v>
      </c>
      <c r="K51" s="24">
        <v>0</v>
      </c>
      <c r="L51" s="24">
        <v>900</v>
      </c>
      <c r="M51" s="23">
        <v>0</v>
      </c>
      <c r="N51" s="23">
        <v>0</v>
      </c>
      <c r="O51" s="23">
        <v>0</v>
      </c>
      <c r="P51" s="25">
        <f t="shared" si="4"/>
        <v>6973.791923076923</v>
      </c>
      <c r="Q51" s="26" t="s">
        <v>26</v>
      </c>
      <c r="R51" s="26" t="s">
        <v>27</v>
      </c>
      <c r="S51" s="26">
        <v>2018</v>
      </c>
      <c r="T51" s="47">
        <v>2316</v>
      </c>
      <c r="U51" s="27">
        <f t="shared" si="5"/>
        <v>115.80000000000001</v>
      </c>
      <c r="V51" s="28">
        <f t="shared" si="6"/>
        <v>9405.5919230769214</v>
      </c>
      <c r="W51" s="17"/>
    </row>
    <row r="52" spans="1:24" ht="15.75" outlineLevel="2">
      <c r="A52" s="16"/>
      <c r="B52" s="17" t="s">
        <v>264</v>
      </c>
      <c r="C52" s="18">
        <v>902206</v>
      </c>
      <c r="D52" s="18" t="s">
        <v>271</v>
      </c>
      <c r="E52" s="19" t="s">
        <v>272</v>
      </c>
      <c r="F52" s="20">
        <v>1226</v>
      </c>
      <c r="G52" s="118">
        <v>0</v>
      </c>
      <c r="H52" s="22">
        <f>VLOOKUP(F52,'[5]FY16 Rates VLookup'!$A$1:$D$175,4,0)</f>
        <v>4440</v>
      </c>
      <c r="I52" s="22">
        <v>0</v>
      </c>
      <c r="J52" s="23">
        <v>0</v>
      </c>
      <c r="K52" s="24">
        <v>0</v>
      </c>
      <c r="L52" s="24">
        <v>900</v>
      </c>
      <c r="M52" s="23">
        <v>0</v>
      </c>
      <c r="N52" s="23">
        <v>0</v>
      </c>
      <c r="O52" s="23">
        <v>0</v>
      </c>
      <c r="P52" s="25">
        <f t="shared" si="4"/>
        <v>5340</v>
      </c>
      <c r="Q52" s="37" t="s">
        <v>26</v>
      </c>
      <c r="R52" s="38" t="s">
        <v>47</v>
      </c>
      <c r="S52" s="33">
        <v>2025</v>
      </c>
      <c r="T52" s="34">
        <v>4620</v>
      </c>
      <c r="U52" s="27">
        <f t="shared" si="5"/>
        <v>231</v>
      </c>
      <c r="V52" s="28">
        <f t="shared" si="6"/>
        <v>10191</v>
      </c>
      <c r="W52" s="17"/>
    </row>
    <row r="53" spans="1:24" ht="15.75" outlineLevel="2">
      <c r="A53" s="16"/>
      <c r="B53" s="17" t="s">
        <v>264</v>
      </c>
      <c r="C53" s="18">
        <v>902206</v>
      </c>
      <c r="D53" s="18" t="s">
        <v>271</v>
      </c>
      <c r="E53" s="19" t="s">
        <v>272</v>
      </c>
      <c r="F53" s="35">
        <v>1226</v>
      </c>
      <c r="G53" s="118">
        <v>8889</v>
      </c>
      <c r="H53" s="22">
        <f>VLOOKUP(F53,'[5]FY16 Rates VLookup'!$A$1:$D$175,4,0)</f>
        <v>4440</v>
      </c>
      <c r="I53" s="22">
        <v>2764.1276923076921</v>
      </c>
      <c r="J53" s="23">
        <v>0</v>
      </c>
      <c r="K53" s="24">
        <v>0</v>
      </c>
      <c r="L53" s="24">
        <v>900</v>
      </c>
      <c r="M53" s="23">
        <v>0</v>
      </c>
      <c r="N53" s="23">
        <v>0</v>
      </c>
      <c r="O53" s="23">
        <v>0</v>
      </c>
      <c r="P53" s="25">
        <f t="shared" si="4"/>
        <v>8104.1276923076921</v>
      </c>
      <c r="Q53" s="26" t="s">
        <v>26</v>
      </c>
      <c r="R53" s="26" t="s">
        <v>27</v>
      </c>
      <c r="S53" s="26">
        <v>2023</v>
      </c>
      <c r="T53" s="47">
        <v>2316</v>
      </c>
      <c r="U53" s="27">
        <f t="shared" si="5"/>
        <v>115.80000000000001</v>
      </c>
      <c r="V53" s="28">
        <f t="shared" si="6"/>
        <v>10535.92769230769</v>
      </c>
      <c r="W53" s="17"/>
    </row>
    <row r="54" spans="1:24" ht="15.75" outlineLevel="2">
      <c r="A54" s="16"/>
      <c r="B54" s="17" t="s">
        <v>264</v>
      </c>
      <c r="C54" s="18">
        <v>902206</v>
      </c>
      <c r="D54" s="18" t="s">
        <v>271</v>
      </c>
      <c r="E54" s="19" t="s">
        <v>272</v>
      </c>
      <c r="F54" s="35">
        <v>1226</v>
      </c>
      <c r="G54" s="118">
        <v>10315</v>
      </c>
      <c r="H54" s="22">
        <f>VLOOKUP(F54,'[5]FY16 Rates VLookup'!$A$1:$D$175,4,0)</f>
        <v>4440</v>
      </c>
      <c r="I54" s="22">
        <v>3533.2580769230758</v>
      </c>
      <c r="J54" s="23">
        <v>0</v>
      </c>
      <c r="K54" s="24">
        <v>0</v>
      </c>
      <c r="L54" s="24">
        <v>900</v>
      </c>
      <c r="M54" s="23">
        <v>0</v>
      </c>
      <c r="N54" s="23">
        <v>0</v>
      </c>
      <c r="O54" s="23">
        <v>0</v>
      </c>
      <c r="P54" s="25">
        <f t="shared" ref="P54:P102" si="7">SUM(H54:O54)</f>
        <v>8873.2580769230754</v>
      </c>
      <c r="Q54" s="26" t="s">
        <v>26</v>
      </c>
      <c r="R54" s="26" t="s">
        <v>27</v>
      </c>
      <c r="S54" s="26">
        <v>2023</v>
      </c>
      <c r="T54" s="47">
        <v>2316</v>
      </c>
      <c r="U54" s="27">
        <f t="shared" si="5"/>
        <v>115.80000000000001</v>
      </c>
      <c r="V54" s="28">
        <f t="shared" si="6"/>
        <v>11305.058076923075</v>
      </c>
      <c r="W54" s="17"/>
    </row>
    <row r="55" spans="1:24" ht="15.75" outlineLevel="2">
      <c r="A55" s="16"/>
      <c r="B55" s="17" t="s">
        <v>264</v>
      </c>
      <c r="C55" s="18">
        <v>902206</v>
      </c>
      <c r="D55" s="18" t="s">
        <v>271</v>
      </c>
      <c r="E55" s="19" t="s">
        <v>272</v>
      </c>
      <c r="F55" s="20">
        <v>9020</v>
      </c>
      <c r="G55" s="118">
        <v>0</v>
      </c>
      <c r="H55" s="22">
        <v>0</v>
      </c>
      <c r="I55" s="22">
        <v>0</v>
      </c>
      <c r="J55" s="23">
        <v>0</v>
      </c>
      <c r="K55" s="24">
        <v>0</v>
      </c>
      <c r="L55" s="24">
        <v>240</v>
      </c>
      <c r="M55" s="24">
        <v>0</v>
      </c>
      <c r="N55" s="24">
        <v>0</v>
      </c>
      <c r="O55" s="24">
        <v>0</v>
      </c>
      <c r="P55" s="25">
        <f t="shared" si="7"/>
        <v>240</v>
      </c>
      <c r="Q55" s="26" t="s">
        <v>74</v>
      </c>
      <c r="R55" s="26" t="s">
        <v>35</v>
      </c>
      <c r="S55" s="26">
        <v>1900</v>
      </c>
      <c r="T55" s="36">
        <v>0</v>
      </c>
      <c r="U55" s="27">
        <f t="shared" si="5"/>
        <v>0</v>
      </c>
      <c r="V55" s="28">
        <f t="shared" si="6"/>
        <v>240</v>
      </c>
      <c r="W55" s="17"/>
    </row>
    <row r="56" spans="1:24" ht="15.75" outlineLevel="2">
      <c r="A56" s="16"/>
      <c r="B56" s="17" t="s">
        <v>264</v>
      </c>
      <c r="C56" s="18">
        <v>902207</v>
      </c>
      <c r="D56" s="18" t="s">
        <v>273</v>
      </c>
      <c r="E56" s="19" t="s">
        <v>274</v>
      </c>
      <c r="F56" s="55">
        <v>1202</v>
      </c>
      <c r="G56" s="117">
        <v>14236</v>
      </c>
      <c r="H56" s="44">
        <f>VLOOKUP(F56,'[5]FY16 Rates VLookup'!$A$1:$D$175,4,0)</f>
        <v>2700</v>
      </c>
      <c r="I56" s="44">
        <v>3405.6972972972976</v>
      </c>
      <c r="J56" s="23">
        <v>0</v>
      </c>
      <c r="K56" s="24">
        <v>0</v>
      </c>
      <c r="L56" s="24">
        <v>900</v>
      </c>
      <c r="M56" s="23">
        <v>0</v>
      </c>
      <c r="N56" s="45">
        <v>0</v>
      </c>
      <c r="O56" s="23">
        <v>0</v>
      </c>
      <c r="P56" s="25">
        <f t="shared" si="7"/>
        <v>7005.6972972972981</v>
      </c>
      <c r="Q56" s="26" t="s">
        <v>26</v>
      </c>
      <c r="R56" s="33" t="s">
        <v>27</v>
      </c>
      <c r="S56" s="33">
        <v>2018</v>
      </c>
      <c r="T56" s="34">
        <v>2170</v>
      </c>
      <c r="U56" s="27">
        <f t="shared" si="5"/>
        <v>108.5</v>
      </c>
      <c r="V56" s="28">
        <f t="shared" si="6"/>
        <v>9284.1972972972981</v>
      </c>
      <c r="W56" s="17"/>
      <c r="X56" s="30"/>
    </row>
    <row r="57" spans="1:24" ht="15.75" outlineLevel="2">
      <c r="A57" s="16"/>
      <c r="B57" s="17" t="s">
        <v>264</v>
      </c>
      <c r="C57" s="18">
        <v>902207</v>
      </c>
      <c r="D57" s="18" t="s">
        <v>273</v>
      </c>
      <c r="E57" s="19" t="s">
        <v>274</v>
      </c>
      <c r="F57" s="35">
        <v>1226</v>
      </c>
      <c r="G57" s="118">
        <v>6145</v>
      </c>
      <c r="H57" s="22">
        <f>VLOOKUP(F57,'[5]FY16 Rates VLookup'!$A$1:$D$175,4,0)</f>
        <v>4440</v>
      </c>
      <c r="I57" s="22">
        <v>669.15923076923104</v>
      </c>
      <c r="J57" s="23">
        <v>0</v>
      </c>
      <c r="K57" s="23">
        <v>0</v>
      </c>
      <c r="L57" s="24">
        <v>900</v>
      </c>
      <c r="M57" s="23">
        <v>0</v>
      </c>
      <c r="N57" s="23">
        <v>0</v>
      </c>
      <c r="O57" s="23">
        <v>0</v>
      </c>
      <c r="P57" s="25">
        <f t="shared" si="7"/>
        <v>6009.1592307692308</v>
      </c>
      <c r="Q57" s="26" t="s">
        <v>26</v>
      </c>
      <c r="R57" s="26" t="s">
        <v>27</v>
      </c>
      <c r="S57" s="26">
        <v>2024</v>
      </c>
      <c r="T57" s="47">
        <v>2316</v>
      </c>
      <c r="U57" s="27">
        <f t="shared" si="5"/>
        <v>115.80000000000001</v>
      </c>
      <c r="V57" s="28">
        <f t="shared" si="6"/>
        <v>8440.9592307692292</v>
      </c>
      <c r="W57" s="17"/>
      <c r="X57" s="30"/>
    </row>
    <row r="58" spans="1:24" ht="15.75" outlineLevel="2">
      <c r="A58" s="16"/>
      <c r="B58" s="17" t="s">
        <v>264</v>
      </c>
      <c r="C58" s="18">
        <v>902207</v>
      </c>
      <c r="D58" s="18" t="s">
        <v>273</v>
      </c>
      <c r="E58" s="19" t="s">
        <v>274</v>
      </c>
      <c r="F58" s="20">
        <v>9020</v>
      </c>
      <c r="G58" s="118">
        <v>0</v>
      </c>
      <c r="H58" s="22">
        <v>0</v>
      </c>
      <c r="I58" s="22">
        <v>0</v>
      </c>
      <c r="J58" s="23">
        <v>0</v>
      </c>
      <c r="K58" s="24">
        <v>0</v>
      </c>
      <c r="L58" s="24">
        <v>240</v>
      </c>
      <c r="M58" s="24">
        <v>0</v>
      </c>
      <c r="N58" s="24">
        <v>0</v>
      </c>
      <c r="O58" s="24">
        <v>0</v>
      </c>
      <c r="P58" s="25">
        <f t="shared" si="7"/>
        <v>240</v>
      </c>
      <c r="Q58" s="26" t="s">
        <v>74</v>
      </c>
      <c r="R58" s="26" t="s">
        <v>35</v>
      </c>
      <c r="S58" s="26">
        <v>1900</v>
      </c>
      <c r="T58" s="36">
        <v>0</v>
      </c>
      <c r="U58" s="27">
        <f t="shared" si="5"/>
        <v>0</v>
      </c>
      <c r="V58" s="28">
        <f t="shared" si="6"/>
        <v>240</v>
      </c>
      <c r="W58" s="17"/>
    </row>
    <row r="59" spans="1:24" s="46" customFormat="1" ht="15.75" outlineLevel="2">
      <c r="A59" s="16"/>
      <c r="B59" s="17" t="s">
        <v>264</v>
      </c>
      <c r="C59" s="18">
        <v>902209</v>
      </c>
      <c r="D59" s="18" t="s">
        <v>275</v>
      </c>
      <c r="E59" s="19" t="s">
        <v>276</v>
      </c>
      <c r="F59" s="35">
        <v>1226</v>
      </c>
      <c r="G59" s="118">
        <v>10920</v>
      </c>
      <c r="H59" s="22">
        <f>VLOOKUP(F59,'[5]FY16 Rates VLookup'!$A$1:$D$175,4,0)</f>
        <v>4440</v>
      </c>
      <c r="I59" s="22">
        <v>3711.768846153846</v>
      </c>
      <c r="J59" s="23">
        <v>0</v>
      </c>
      <c r="K59" s="24">
        <v>0</v>
      </c>
      <c r="L59" s="24">
        <v>900</v>
      </c>
      <c r="M59" s="23">
        <v>0</v>
      </c>
      <c r="N59" s="23">
        <v>0</v>
      </c>
      <c r="O59" s="23">
        <v>0</v>
      </c>
      <c r="P59" s="25">
        <f t="shared" si="7"/>
        <v>9051.7688461538455</v>
      </c>
      <c r="Q59" s="26" t="s">
        <v>26</v>
      </c>
      <c r="R59" s="37" t="s">
        <v>27</v>
      </c>
      <c r="S59" s="26">
        <v>2025</v>
      </c>
      <c r="T59" s="47">
        <v>2316</v>
      </c>
      <c r="U59" s="27">
        <f t="shared" si="5"/>
        <v>115.80000000000001</v>
      </c>
      <c r="V59" s="28">
        <f t="shared" si="6"/>
        <v>11483.568846153845</v>
      </c>
      <c r="W59" s="17"/>
    </row>
    <row r="60" spans="1:24" s="41" customFormat="1" ht="15.75" outlineLevel="2">
      <c r="A60" s="16"/>
      <c r="B60" s="17" t="s">
        <v>264</v>
      </c>
      <c r="C60" s="18">
        <v>902209</v>
      </c>
      <c r="D60" s="18" t="s">
        <v>275</v>
      </c>
      <c r="E60" s="19" t="s">
        <v>276</v>
      </c>
      <c r="F60" s="35">
        <v>1226</v>
      </c>
      <c r="G60" s="118">
        <v>6709</v>
      </c>
      <c r="H60" s="22">
        <f>VLOOKUP(F60,'[5]FY16 Rates VLookup'!$A$1:$D$175,4,0)</f>
        <v>4440</v>
      </c>
      <c r="I60" s="22">
        <v>1023.6476923076918</v>
      </c>
      <c r="J60" s="23">
        <v>0</v>
      </c>
      <c r="K60" s="24">
        <v>0</v>
      </c>
      <c r="L60" s="24">
        <v>900</v>
      </c>
      <c r="M60" s="23">
        <v>0</v>
      </c>
      <c r="N60" s="23">
        <v>0</v>
      </c>
      <c r="O60" s="23">
        <v>0</v>
      </c>
      <c r="P60" s="25">
        <f t="shared" si="7"/>
        <v>6363.6476923076916</v>
      </c>
      <c r="Q60" s="26" t="s">
        <v>26</v>
      </c>
      <c r="R60" s="26" t="s">
        <v>27</v>
      </c>
      <c r="S60" s="26">
        <v>2016</v>
      </c>
      <c r="T60" s="47">
        <v>2316</v>
      </c>
      <c r="U60" s="27">
        <f t="shared" si="5"/>
        <v>115.80000000000001</v>
      </c>
      <c r="V60" s="28">
        <f t="shared" si="6"/>
        <v>8795.4476923076909</v>
      </c>
      <c r="W60" s="17"/>
    </row>
    <row r="61" spans="1:24" ht="15.75" outlineLevel="2">
      <c r="A61" s="16"/>
      <c r="B61" s="17" t="s">
        <v>264</v>
      </c>
      <c r="C61" s="18">
        <v>902209</v>
      </c>
      <c r="D61" s="18" t="s">
        <v>275</v>
      </c>
      <c r="E61" s="19" t="s">
        <v>276</v>
      </c>
      <c r="F61" s="35">
        <v>1226</v>
      </c>
      <c r="G61" s="117">
        <v>8814</v>
      </c>
      <c r="H61" s="22">
        <f>VLOOKUP(F61,'[5]FY16 Rates VLookup'!$A$1:$D$175,4,0)</f>
        <v>4440</v>
      </c>
      <c r="I61" s="22">
        <v>1962.2238461538459</v>
      </c>
      <c r="J61" s="23">
        <v>0</v>
      </c>
      <c r="K61" s="24">
        <v>0</v>
      </c>
      <c r="L61" s="24">
        <v>900</v>
      </c>
      <c r="M61" s="45">
        <v>0</v>
      </c>
      <c r="N61" s="45">
        <v>0</v>
      </c>
      <c r="O61" s="45">
        <v>0</v>
      </c>
      <c r="P61" s="25">
        <f t="shared" si="7"/>
        <v>7302.2238461538454</v>
      </c>
      <c r="Q61" s="26" t="s">
        <v>26</v>
      </c>
      <c r="R61" s="26" t="s">
        <v>27</v>
      </c>
      <c r="S61" s="26">
        <v>2022</v>
      </c>
      <c r="T61" s="34">
        <v>2316</v>
      </c>
      <c r="U61" s="27">
        <f t="shared" si="5"/>
        <v>115.80000000000001</v>
      </c>
      <c r="V61" s="28">
        <f t="shared" si="6"/>
        <v>9734.0238461538447</v>
      </c>
      <c r="W61" s="42"/>
    </row>
    <row r="62" spans="1:24" ht="15.75" outlineLevel="2">
      <c r="A62" s="16"/>
      <c r="B62" s="17" t="s">
        <v>264</v>
      </c>
      <c r="C62" s="18">
        <v>902209</v>
      </c>
      <c r="D62" s="18" t="s">
        <v>275</v>
      </c>
      <c r="E62" s="19" t="s">
        <v>276</v>
      </c>
      <c r="F62" s="35">
        <v>1226</v>
      </c>
      <c r="G62" s="117">
        <v>13562</v>
      </c>
      <c r="H62" s="22">
        <f>VLOOKUP(F62,'[5]FY16 Rates VLookup'!$A$1:$D$175,4,0)</f>
        <v>4440</v>
      </c>
      <c r="I62" s="22">
        <v>5331.6146153846148</v>
      </c>
      <c r="J62" s="23">
        <v>0</v>
      </c>
      <c r="K62" s="24">
        <v>0</v>
      </c>
      <c r="L62" s="24">
        <v>900</v>
      </c>
      <c r="M62" s="45">
        <v>0</v>
      </c>
      <c r="N62" s="45">
        <v>0</v>
      </c>
      <c r="O62" s="45">
        <v>0</v>
      </c>
      <c r="P62" s="25">
        <f t="shared" si="7"/>
        <v>10671.614615384615</v>
      </c>
      <c r="Q62" s="26" t="s">
        <v>26</v>
      </c>
      <c r="R62" s="26" t="s">
        <v>27</v>
      </c>
      <c r="S62" s="26">
        <v>2022</v>
      </c>
      <c r="T62" s="34">
        <v>2316</v>
      </c>
      <c r="U62" s="27">
        <f t="shared" si="5"/>
        <v>115.80000000000001</v>
      </c>
      <c r="V62" s="28">
        <f t="shared" si="6"/>
        <v>13103.414615384614</v>
      </c>
      <c r="W62" s="42"/>
    </row>
    <row r="63" spans="1:24" ht="15.75" outlineLevel="2">
      <c r="A63" s="16"/>
      <c r="B63" s="17" t="s">
        <v>264</v>
      </c>
      <c r="C63" s="18">
        <v>902209</v>
      </c>
      <c r="D63" s="18" t="s">
        <v>275</v>
      </c>
      <c r="E63" s="19" t="s">
        <v>276</v>
      </c>
      <c r="F63" s="20">
        <v>1226</v>
      </c>
      <c r="G63" s="118">
        <v>3152</v>
      </c>
      <c r="H63" s="22">
        <f>VLOOKUP(F63,'[5]FY16 Rates VLookup'!$A$1:$D$175,4,0)</f>
        <v>4440</v>
      </c>
      <c r="I63" s="22">
        <v>71.822692307692265</v>
      </c>
      <c r="J63" s="23">
        <v>0</v>
      </c>
      <c r="K63" s="24">
        <v>0</v>
      </c>
      <c r="L63" s="24">
        <v>900</v>
      </c>
      <c r="M63" s="23">
        <v>0</v>
      </c>
      <c r="N63" s="23">
        <v>0</v>
      </c>
      <c r="O63" s="23">
        <v>0</v>
      </c>
      <c r="P63" s="25">
        <f t="shared" si="7"/>
        <v>5411.8226923076927</v>
      </c>
      <c r="Q63" s="26" t="s">
        <v>26</v>
      </c>
      <c r="R63" s="26" t="s">
        <v>27</v>
      </c>
      <c r="S63" s="26">
        <v>2023</v>
      </c>
      <c r="T63" s="39">
        <v>2316</v>
      </c>
      <c r="U63" s="27">
        <f t="shared" si="5"/>
        <v>115.80000000000001</v>
      </c>
      <c r="V63" s="28">
        <f t="shared" si="6"/>
        <v>7843.6226923076929</v>
      </c>
      <c r="W63" s="17"/>
    </row>
    <row r="64" spans="1:24" ht="15.75" outlineLevel="2">
      <c r="A64" s="16"/>
      <c r="B64" s="17" t="s">
        <v>264</v>
      </c>
      <c r="C64" s="18">
        <v>902209</v>
      </c>
      <c r="D64" s="18" t="s">
        <v>275</v>
      </c>
      <c r="E64" s="19" t="s">
        <v>276</v>
      </c>
      <c r="F64" s="20">
        <v>9020</v>
      </c>
      <c r="G64" s="118">
        <v>0</v>
      </c>
      <c r="H64" s="22">
        <v>0</v>
      </c>
      <c r="I64" s="22">
        <v>0</v>
      </c>
      <c r="J64" s="23">
        <v>0</v>
      </c>
      <c r="K64" s="24">
        <v>0</v>
      </c>
      <c r="L64" s="24">
        <v>240</v>
      </c>
      <c r="M64" s="24">
        <v>0</v>
      </c>
      <c r="N64" s="24">
        <v>0</v>
      </c>
      <c r="O64" s="24">
        <v>0</v>
      </c>
      <c r="P64" s="25">
        <f t="shared" si="7"/>
        <v>240</v>
      </c>
      <c r="Q64" s="26" t="s">
        <v>74</v>
      </c>
      <c r="R64" s="26" t="s">
        <v>35</v>
      </c>
      <c r="S64" s="26">
        <v>1900</v>
      </c>
      <c r="T64" s="36">
        <v>0</v>
      </c>
      <c r="U64" s="27">
        <f t="shared" si="5"/>
        <v>0</v>
      </c>
      <c r="V64" s="28">
        <f t="shared" si="6"/>
        <v>240</v>
      </c>
      <c r="W64" s="17"/>
    </row>
    <row r="65" spans="1:24" ht="15.75" outlineLevel="2">
      <c r="A65" s="16"/>
      <c r="B65" s="17" t="s">
        <v>264</v>
      </c>
      <c r="C65" s="18">
        <v>902210</v>
      </c>
      <c r="D65" s="18" t="s">
        <v>277</v>
      </c>
      <c r="E65" s="19" t="s">
        <v>278</v>
      </c>
      <c r="F65" s="35">
        <v>1226</v>
      </c>
      <c r="G65" s="118">
        <v>7543</v>
      </c>
      <c r="H65" s="22">
        <f>VLOOKUP(F65,'[5]FY16 Rates VLookup'!$A$1:$D$175,4,0)</f>
        <v>4440</v>
      </c>
      <c r="I65" s="22">
        <v>1105.2326923076921</v>
      </c>
      <c r="J65" s="23">
        <v>0</v>
      </c>
      <c r="K65" s="24">
        <v>0</v>
      </c>
      <c r="L65" s="24">
        <v>900</v>
      </c>
      <c r="M65" s="23">
        <v>0</v>
      </c>
      <c r="N65" s="23">
        <v>0</v>
      </c>
      <c r="O65" s="23">
        <v>0</v>
      </c>
      <c r="P65" s="25">
        <f t="shared" si="7"/>
        <v>6445.2326923076926</v>
      </c>
      <c r="Q65" s="26" t="s">
        <v>26</v>
      </c>
      <c r="R65" s="37" t="s">
        <v>47</v>
      </c>
      <c r="S65" s="26">
        <v>2025</v>
      </c>
      <c r="T65" s="36">
        <v>4620</v>
      </c>
      <c r="U65" s="27">
        <f t="shared" si="5"/>
        <v>231</v>
      </c>
      <c r="V65" s="28">
        <f t="shared" si="6"/>
        <v>11296.232692307693</v>
      </c>
      <c r="W65" s="17"/>
    </row>
    <row r="66" spans="1:24" ht="15.75" outlineLevel="2">
      <c r="A66" s="16"/>
      <c r="B66" s="17" t="s">
        <v>264</v>
      </c>
      <c r="C66" s="18">
        <v>902210</v>
      </c>
      <c r="D66" s="18" t="s">
        <v>277</v>
      </c>
      <c r="E66" s="19" t="s">
        <v>278</v>
      </c>
      <c r="F66" s="35">
        <v>1226</v>
      </c>
      <c r="G66" s="118">
        <v>7874</v>
      </c>
      <c r="H66" s="22">
        <f>VLOOKUP(F66,'[5]FY16 Rates VLookup'!$A$1:$D$175,4,0)</f>
        <v>4440</v>
      </c>
      <c r="I66" s="22">
        <v>1750.9396153846153</v>
      </c>
      <c r="J66" s="23">
        <v>0</v>
      </c>
      <c r="K66" s="24">
        <v>0</v>
      </c>
      <c r="L66" s="24">
        <v>900</v>
      </c>
      <c r="M66" s="23">
        <v>0</v>
      </c>
      <c r="N66" s="23">
        <v>0</v>
      </c>
      <c r="O66" s="23">
        <v>0</v>
      </c>
      <c r="P66" s="25">
        <f t="shared" si="7"/>
        <v>7090.9396153846155</v>
      </c>
      <c r="Q66" s="26" t="s">
        <v>26</v>
      </c>
      <c r="R66" s="37" t="s">
        <v>47</v>
      </c>
      <c r="S66" s="26">
        <v>2025</v>
      </c>
      <c r="T66" s="36">
        <v>4620</v>
      </c>
      <c r="U66" s="27">
        <f t="shared" si="5"/>
        <v>231</v>
      </c>
      <c r="V66" s="28">
        <f t="shared" si="6"/>
        <v>11941.939615384616</v>
      </c>
      <c r="W66" s="17"/>
    </row>
    <row r="67" spans="1:24" s="41" customFormat="1" ht="15.75" outlineLevel="2">
      <c r="A67" s="16"/>
      <c r="B67" s="17" t="s">
        <v>264</v>
      </c>
      <c r="C67" s="18">
        <v>902210</v>
      </c>
      <c r="D67" s="18" t="s">
        <v>277</v>
      </c>
      <c r="E67" s="19" t="s">
        <v>278</v>
      </c>
      <c r="F67" s="20">
        <v>1226</v>
      </c>
      <c r="G67" s="118">
        <v>4704</v>
      </c>
      <c r="H67" s="22">
        <f>VLOOKUP(F67,'[5]FY16 Rates VLookup'!$A$1:$D$175,4,0)</f>
        <v>4440</v>
      </c>
      <c r="I67" s="22">
        <v>148.52653846153845</v>
      </c>
      <c r="J67" s="23">
        <v>0</v>
      </c>
      <c r="K67" s="24">
        <v>0</v>
      </c>
      <c r="L67" s="24">
        <v>900</v>
      </c>
      <c r="M67" s="23">
        <v>0</v>
      </c>
      <c r="N67" s="23">
        <v>0</v>
      </c>
      <c r="O67" s="23">
        <v>0</v>
      </c>
      <c r="P67" s="25">
        <f t="shared" si="7"/>
        <v>5488.5265384615386</v>
      </c>
      <c r="Q67" s="26" t="s">
        <v>26</v>
      </c>
      <c r="R67" s="37" t="s">
        <v>47</v>
      </c>
      <c r="S67" s="26">
        <v>2025</v>
      </c>
      <c r="T67" s="27">
        <v>4620</v>
      </c>
      <c r="U67" s="27">
        <f t="shared" si="5"/>
        <v>231</v>
      </c>
      <c r="V67" s="28">
        <f t="shared" si="6"/>
        <v>10339.526538461538</v>
      </c>
      <c r="W67" s="17"/>
    </row>
    <row r="68" spans="1:24" ht="15.75" outlineLevel="2">
      <c r="A68" s="16"/>
      <c r="B68" s="17" t="s">
        <v>264</v>
      </c>
      <c r="C68" s="18">
        <v>902210</v>
      </c>
      <c r="D68" s="18" t="s">
        <v>277</v>
      </c>
      <c r="E68" s="19" t="s">
        <v>278</v>
      </c>
      <c r="F68" s="20">
        <v>1226</v>
      </c>
      <c r="G68" s="118">
        <v>4637</v>
      </c>
      <c r="H68" s="22">
        <f>VLOOKUP(F68,'[5]FY16 Rates VLookup'!$A$1:$D$175,4,0)</f>
        <v>4440</v>
      </c>
      <c r="I68" s="22">
        <v>557.8461538461537</v>
      </c>
      <c r="J68" s="23">
        <v>0</v>
      </c>
      <c r="K68" s="24">
        <v>0</v>
      </c>
      <c r="L68" s="24">
        <v>900</v>
      </c>
      <c r="M68" s="23">
        <v>0</v>
      </c>
      <c r="N68" s="23">
        <v>0</v>
      </c>
      <c r="O68" s="23">
        <v>0</v>
      </c>
      <c r="P68" s="25">
        <f t="shared" si="7"/>
        <v>5897.8461538461534</v>
      </c>
      <c r="Q68" s="26" t="s">
        <v>26</v>
      </c>
      <c r="R68" s="37" t="s">
        <v>27</v>
      </c>
      <c r="S68" s="26">
        <v>2025</v>
      </c>
      <c r="T68" s="47">
        <v>2316</v>
      </c>
      <c r="U68" s="27">
        <f t="shared" si="5"/>
        <v>115.80000000000001</v>
      </c>
      <c r="V68" s="28">
        <f t="shared" si="6"/>
        <v>8329.6461538461517</v>
      </c>
      <c r="W68" s="17"/>
    </row>
    <row r="69" spans="1:24" ht="15.75" outlineLevel="2">
      <c r="A69" s="16"/>
      <c r="B69" s="17" t="s">
        <v>264</v>
      </c>
      <c r="C69" s="18">
        <v>902210</v>
      </c>
      <c r="D69" s="18" t="s">
        <v>277</v>
      </c>
      <c r="E69" s="19" t="s">
        <v>278</v>
      </c>
      <c r="F69" s="35">
        <v>1226</v>
      </c>
      <c r="G69" s="118">
        <v>10914</v>
      </c>
      <c r="H69" s="22">
        <f>VLOOKUP(F69,'[5]FY16 Rates VLookup'!$A$1:$D$175,4,0)</f>
        <v>4440</v>
      </c>
      <c r="I69" s="22">
        <v>3426.5699999999993</v>
      </c>
      <c r="J69" s="23">
        <v>0</v>
      </c>
      <c r="K69" s="24">
        <v>0</v>
      </c>
      <c r="L69" s="24">
        <v>900</v>
      </c>
      <c r="M69" s="23">
        <v>0</v>
      </c>
      <c r="N69" s="23">
        <v>0</v>
      </c>
      <c r="O69" s="23">
        <v>0</v>
      </c>
      <c r="P69" s="25">
        <f t="shared" si="7"/>
        <v>8766.57</v>
      </c>
      <c r="Q69" s="26" t="s">
        <v>26</v>
      </c>
      <c r="R69" s="26" t="s">
        <v>27</v>
      </c>
      <c r="S69" s="26">
        <v>2016</v>
      </c>
      <c r="T69" s="47">
        <v>2316</v>
      </c>
      <c r="U69" s="27">
        <f t="shared" si="5"/>
        <v>115.80000000000001</v>
      </c>
      <c r="V69" s="28">
        <f t="shared" si="6"/>
        <v>11198.369999999999</v>
      </c>
      <c r="W69" s="17"/>
    </row>
    <row r="70" spans="1:24" ht="15.75" outlineLevel="2">
      <c r="A70" s="16"/>
      <c r="B70" s="17" t="s">
        <v>264</v>
      </c>
      <c r="C70" s="18">
        <v>902210</v>
      </c>
      <c r="D70" s="18" t="s">
        <v>277</v>
      </c>
      <c r="E70" s="19" t="s">
        <v>278</v>
      </c>
      <c r="F70" s="35">
        <v>1226</v>
      </c>
      <c r="G70" s="118">
        <v>13611</v>
      </c>
      <c r="H70" s="22">
        <f>VLOOKUP(F70,'[5]FY16 Rates VLookup'!$A$1:$D$175,4,0)</f>
        <v>4440</v>
      </c>
      <c r="I70" s="22">
        <v>5307.208846153846</v>
      </c>
      <c r="J70" s="23">
        <v>0</v>
      </c>
      <c r="K70" s="24">
        <v>0</v>
      </c>
      <c r="L70" s="24">
        <v>900</v>
      </c>
      <c r="M70" s="23">
        <v>0</v>
      </c>
      <c r="N70" s="23">
        <v>0</v>
      </c>
      <c r="O70" s="23">
        <v>0</v>
      </c>
      <c r="P70" s="25">
        <f t="shared" si="7"/>
        <v>10647.208846153846</v>
      </c>
      <c r="Q70" s="26" t="s">
        <v>26</v>
      </c>
      <c r="R70" s="26" t="s">
        <v>27</v>
      </c>
      <c r="S70" s="26">
        <v>2018</v>
      </c>
      <c r="T70" s="47">
        <v>2316</v>
      </c>
      <c r="U70" s="27">
        <f t="shared" si="5"/>
        <v>115.80000000000001</v>
      </c>
      <c r="V70" s="28">
        <f t="shared" si="6"/>
        <v>13079.008846153845</v>
      </c>
      <c r="W70" s="17"/>
    </row>
    <row r="71" spans="1:24" ht="15.75" outlineLevel="2">
      <c r="A71" s="16"/>
      <c r="B71" s="17" t="s">
        <v>264</v>
      </c>
      <c r="C71" s="18">
        <v>902210</v>
      </c>
      <c r="D71" s="18" t="s">
        <v>277</v>
      </c>
      <c r="E71" s="19" t="s">
        <v>278</v>
      </c>
      <c r="F71" s="35">
        <v>1226</v>
      </c>
      <c r="G71" s="118">
        <v>9941</v>
      </c>
      <c r="H71" s="22">
        <f>VLOOKUP(F71,'[5]FY16 Rates VLookup'!$A$1:$D$175,4,0)</f>
        <v>4440</v>
      </c>
      <c r="I71" s="22">
        <v>3609.9619230769231</v>
      </c>
      <c r="J71" s="23">
        <v>0</v>
      </c>
      <c r="K71" s="24">
        <v>0</v>
      </c>
      <c r="L71" s="24">
        <v>900</v>
      </c>
      <c r="M71" s="23">
        <v>0</v>
      </c>
      <c r="N71" s="23">
        <v>0</v>
      </c>
      <c r="O71" s="23">
        <v>0</v>
      </c>
      <c r="P71" s="25">
        <f t="shared" si="7"/>
        <v>8949.961923076924</v>
      </c>
      <c r="Q71" s="26" t="s">
        <v>26</v>
      </c>
      <c r="R71" s="26" t="s">
        <v>27</v>
      </c>
      <c r="S71" s="26">
        <v>2018</v>
      </c>
      <c r="T71" s="47">
        <v>2316</v>
      </c>
      <c r="U71" s="27">
        <f t="shared" si="5"/>
        <v>115.80000000000001</v>
      </c>
      <c r="V71" s="28">
        <f t="shared" si="6"/>
        <v>11381.761923076923</v>
      </c>
      <c r="W71" s="17"/>
    </row>
    <row r="72" spans="1:24" ht="15.75" outlineLevel="2">
      <c r="A72" s="16"/>
      <c r="B72" s="17" t="s">
        <v>264</v>
      </c>
      <c r="C72" s="18">
        <v>902210</v>
      </c>
      <c r="D72" s="18" t="s">
        <v>277</v>
      </c>
      <c r="E72" s="19" t="s">
        <v>278</v>
      </c>
      <c r="F72" s="35">
        <v>1226</v>
      </c>
      <c r="G72" s="118">
        <v>10117</v>
      </c>
      <c r="H72" s="22">
        <f>VLOOKUP(F72,'[5]FY16 Rates VLookup'!$A$1:$D$175,4,0)</f>
        <v>4440</v>
      </c>
      <c r="I72" s="22">
        <v>3219.4696153846153</v>
      </c>
      <c r="J72" s="23">
        <v>0</v>
      </c>
      <c r="K72" s="24">
        <v>0</v>
      </c>
      <c r="L72" s="24">
        <v>900</v>
      </c>
      <c r="M72" s="23">
        <v>0</v>
      </c>
      <c r="N72" s="23">
        <v>0</v>
      </c>
      <c r="O72" s="23">
        <v>0</v>
      </c>
      <c r="P72" s="25">
        <f t="shared" si="7"/>
        <v>8559.4696153846162</v>
      </c>
      <c r="Q72" s="26" t="s">
        <v>26</v>
      </c>
      <c r="R72" s="26" t="s">
        <v>27</v>
      </c>
      <c r="S72" s="26">
        <v>2018</v>
      </c>
      <c r="T72" s="47">
        <v>2316</v>
      </c>
      <c r="U72" s="27">
        <f t="shared" si="5"/>
        <v>115.80000000000001</v>
      </c>
      <c r="V72" s="28">
        <f t="shared" si="6"/>
        <v>10991.269615384615</v>
      </c>
      <c r="W72" s="17"/>
    </row>
    <row r="73" spans="1:24" ht="15.75" outlineLevel="2">
      <c r="A73" s="16"/>
      <c r="B73" s="17" t="s">
        <v>264</v>
      </c>
      <c r="C73" s="18">
        <v>902210</v>
      </c>
      <c r="D73" s="18" t="s">
        <v>277</v>
      </c>
      <c r="E73" s="19" t="s">
        <v>278</v>
      </c>
      <c r="F73" s="35">
        <v>1226</v>
      </c>
      <c r="G73" s="118">
        <v>13009</v>
      </c>
      <c r="H73" s="22">
        <f>VLOOKUP(F73,'[5]FY16 Rates VLookup'!$A$1:$D$175,4,0)</f>
        <v>4440</v>
      </c>
      <c r="I73" s="22">
        <v>5358.8096153846154</v>
      </c>
      <c r="J73" s="23">
        <v>0</v>
      </c>
      <c r="K73" s="24">
        <v>0</v>
      </c>
      <c r="L73" s="24">
        <v>900</v>
      </c>
      <c r="M73" s="23">
        <v>4393.0600000000004</v>
      </c>
      <c r="N73" s="23">
        <v>0</v>
      </c>
      <c r="O73" s="23">
        <v>0</v>
      </c>
      <c r="P73" s="25">
        <f t="shared" si="7"/>
        <v>15091.869615384618</v>
      </c>
      <c r="Q73" s="26" t="s">
        <v>26</v>
      </c>
      <c r="R73" s="26" t="s">
        <v>27</v>
      </c>
      <c r="S73" s="26">
        <v>2018</v>
      </c>
      <c r="T73" s="47">
        <v>2316</v>
      </c>
      <c r="U73" s="27">
        <f t="shared" si="5"/>
        <v>115.80000000000001</v>
      </c>
      <c r="V73" s="28">
        <f t="shared" si="6"/>
        <v>17523.669615384617</v>
      </c>
      <c r="W73" s="17"/>
    </row>
    <row r="74" spans="1:24" s="41" customFormat="1" ht="15.75" outlineLevel="2">
      <c r="A74" s="16"/>
      <c r="B74" s="17" t="s">
        <v>264</v>
      </c>
      <c r="C74" s="18">
        <v>902210</v>
      </c>
      <c r="D74" s="18" t="s">
        <v>277</v>
      </c>
      <c r="E74" s="19" t="s">
        <v>278</v>
      </c>
      <c r="F74" s="35">
        <v>1226</v>
      </c>
      <c r="G74" s="118">
        <v>17253</v>
      </c>
      <c r="H74" s="22">
        <f>VLOOKUP(F74,'[5]FY16 Rates VLookup'!$A$1:$D$175,4,0)</f>
        <v>4440</v>
      </c>
      <c r="I74" s="22">
        <v>7846.8034615384613</v>
      </c>
      <c r="J74" s="23">
        <v>0</v>
      </c>
      <c r="K74" s="24">
        <v>0</v>
      </c>
      <c r="L74" s="24">
        <v>900</v>
      </c>
      <c r="M74" s="23">
        <v>0</v>
      </c>
      <c r="N74" s="23">
        <v>0</v>
      </c>
      <c r="O74" s="23">
        <v>0</v>
      </c>
      <c r="P74" s="25">
        <f t="shared" si="7"/>
        <v>13186.80346153846</v>
      </c>
      <c r="Q74" s="26" t="s">
        <v>26</v>
      </c>
      <c r="R74" s="26" t="s">
        <v>27</v>
      </c>
      <c r="S74" s="26">
        <v>2018</v>
      </c>
      <c r="T74" s="47">
        <v>2316</v>
      </c>
      <c r="U74" s="27">
        <f t="shared" si="5"/>
        <v>115.80000000000001</v>
      </c>
      <c r="V74" s="28">
        <f t="shared" si="6"/>
        <v>15618.60346153846</v>
      </c>
      <c r="W74" s="17"/>
    </row>
    <row r="75" spans="1:24" ht="15.75" outlineLevel="2">
      <c r="A75" s="16"/>
      <c r="B75" s="17" t="s">
        <v>264</v>
      </c>
      <c r="C75" s="18">
        <v>902210</v>
      </c>
      <c r="D75" s="18" t="s">
        <v>277</v>
      </c>
      <c r="E75" s="19" t="s">
        <v>278</v>
      </c>
      <c r="F75" s="35">
        <v>1226</v>
      </c>
      <c r="G75" s="117">
        <v>21391</v>
      </c>
      <c r="H75" s="22">
        <f>VLOOKUP(F75,'[5]FY16 Rates VLookup'!$A$1:$D$175,4,0)</f>
        <v>4440</v>
      </c>
      <c r="I75" s="22">
        <v>10732.262692307693</v>
      </c>
      <c r="J75" s="23">
        <v>0</v>
      </c>
      <c r="K75" s="24">
        <v>0</v>
      </c>
      <c r="L75" s="24">
        <v>900</v>
      </c>
      <c r="M75" s="45">
        <v>0</v>
      </c>
      <c r="N75" s="45">
        <v>0</v>
      </c>
      <c r="O75" s="45">
        <v>0</v>
      </c>
      <c r="P75" s="25">
        <f t="shared" si="7"/>
        <v>16072.262692307693</v>
      </c>
      <c r="Q75" s="26" t="s">
        <v>26</v>
      </c>
      <c r="R75" s="26" t="s">
        <v>27</v>
      </c>
      <c r="S75" s="26">
        <v>2022</v>
      </c>
      <c r="T75" s="34">
        <v>2316</v>
      </c>
      <c r="U75" s="27">
        <f t="shared" si="5"/>
        <v>115.80000000000001</v>
      </c>
      <c r="V75" s="28">
        <f t="shared" si="6"/>
        <v>18504.062692307692</v>
      </c>
      <c r="W75" s="42"/>
    </row>
    <row r="76" spans="1:24" ht="15.75" outlineLevel="2">
      <c r="A76" s="16"/>
      <c r="B76" s="17" t="s">
        <v>264</v>
      </c>
      <c r="C76" s="18">
        <v>902210</v>
      </c>
      <c r="D76" s="18" t="s">
        <v>277</v>
      </c>
      <c r="E76" s="19" t="s">
        <v>278</v>
      </c>
      <c r="F76" s="35">
        <v>1226</v>
      </c>
      <c r="G76" s="117">
        <v>8169</v>
      </c>
      <c r="H76" s="22">
        <f>VLOOKUP(F76,'[5]FY16 Rates VLookup'!$A$1:$D$175,4,0)</f>
        <v>4440</v>
      </c>
      <c r="I76" s="22">
        <v>1512.4603846153846</v>
      </c>
      <c r="J76" s="23">
        <v>0</v>
      </c>
      <c r="K76" s="24">
        <v>0</v>
      </c>
      <c r="L76" s="24">
        <v>900</v>
      </c>
      <c r="M76" s="45">
        <v>0</v>
      </c>
      <c r="N76" s="45">
        <v>0</v>
      </c>
      <c r="O76" s="45">
        <v>0</v>
      </c>
      <c r="P76" s="25">
        <f t="shared" si="7"/>
        <v>6852.4603846153841</v>
      </c>
      <c r="Q76" s="26" t="s">
        <v>26</v>
      </c>
      <c r="R76" s="26" t="s">
        <v>27</v>
      </c>
      <c r="S76" s="26">
        <v>2022</v>
      </c>
      <c r="T76" s="34">
        <v>2316</v>
      </c>
      <c r="U76" s="27">
        <f t="shared" si="5"/>
        <v>115.80000000000001</v>
      </c>
      <c r="V76" s="28">
        <f t="shared" si="6"/>
        <v>9284.2603846153834</v>
      </c>
      <c r="W76" s="51"/>
      <c r="X76" s="30"/>
    </row>
    <row r="77" spans="1:24" ht="15.75" outlineLevel="2">
      <c r="A77" s="16"/>
      <c r="B77" s="17" t="s">
        <v>264</v>
      </c>
      <c r="C77" s="18">
        <v>902210</v>
      </c>
      <c r="D77" s="18" t="s">
        <v>277</v>
      </c>
      <c r="E77" s="19" t="s">
        <v>278</v>
      </c>
      <c r="F77" s="20">
        <v>1226</v>
      </c>
      <c r="G77" s="118">
        <v>5753</v>
      </c>
      <c r="H77" s="22">
        <f>VLOOKUP(F77,'[5]FY16 Rates VLookup'!$A$1:$D$175,4,0)</f>
        <v>4440</v>
      </c>
      <c r="I77" s="22">
        <v>1163.1092307692306</v>
      </c>
      <c r="J77" s="23">
        <v>0</v>
      </c>
      <c r="K77" s="24">
        <v>0</v>
      </c>
      <c r="L77" s="24">
        <v>900</v>
      </c>
      <c r="M77" s="23">
        <v>0</v>
      </c>
      <c r="N77" s="23">
        <v>0</v>
      </c>
      <c r="O77" s="23">
        <v>0</v>
      </c>
      <c r="P77" s="25">
        <f t="shared" si="7"/>
        <v>6503.1092307692306</v>
      </c>
      <c r="Q77" s="26" t="s">
        <v>26</v>
      </c>
      <c r="R77" s="26" t="s">
        <v>27</v>
      </c>
      <c r="S77" s="26">
        <v>2023</v>
      </c>
      <c r="T77" s="27">
        <v>2316</v>
      </c>
      <c r="U77" s="27">
        <f t="shared" si="5"/>
        <v>115.80000000000001</v>
      </c>
      <c r="V77" s="28">
        <f t="shared" si="6"/>
        <v>8934.9092307692299</v>
      </c>
      <c r="W77" s="17"/>
    </row>
    <row r="78" spans="1:24" ht="15.75" outlineLevel="2">
      <c r="A78" s="16"/>
      <c r="B78" s="17" t="s">
        <v>264</v>
      </c>
      <c r="C78" s="18">
        <v>902210</v>
      </c>
      <c r="D78" s="18" t="s">
        <v>277</v>
      </c>
      <c r="E78" s="19" t="s">
        <v>278</v>
      </c>
      <c r="F78" s="20">
        <v>9020</v>
      </c>
      <c r="G78" s="118">
        <v>0</v>
      </c>
      <c r="H78" s="22">
        <v>0</v>
      </c>
      <c r="I78" s="22">
        <v>0</v>
      </c>
      <c r="J78" s="23">
        <v>0</v>
      </c>
      <c r="K78" s="24">
        <v>0</v>
      </c>
      <c r="L78" s="24">
        <v>240</v>
      </c>
      <c r="M78" s="24">
        <v>0</v>
      </c>
      <c r="N78" s="24">
        <v>0</v>
      </c>
      <c r="O78" s="24">
        <v>0</v>
      </c>
      <c r="P78" s="25">
        <f t="shared" si="7"/>
        <v>240</v>
      </c>
      <c r="Q78" s="26" t="s">
        <v>74</v>
      </c>
      <c r="R78" s="26" t="s">
        <v>35</v>
      </c>
      <c r="S78" s="26">
        <v>1900</v>
      </c>
      <c r="T78" s="27">
        <v>0</v>
      </c>
      <c r="U78" s="27">
        <f t="shared" si="5"/>
        <v>0</v>
      </c>
      <c r="V78" s="28">
        <f t="shared" si="6"/>
        <v>240</v>
      </c>
      <c r="W78" s="17"/>
    </row>
    <row r="79" spans="1:24" ht="15.75" outlineLevel="2">
      <c r="A79" s="16"/>
      <c r="B79" s="17" t="s">
        <v>264</v>
      </c>
      <c r="C79" s="18">
        <v>902211</v>
      </c>
      <c r="D79" s="18" t="s">
        <v>279</v>
      </c>
      <c r="E79" s="19" t="s">
        <v>280</v>
      </c>
      <c r="F79" s="35">
        <v>1202</v>
      </c>
      <c r="G79" s="117">
        <v>8190</v>
      </c>
      <c r="H79" s="22">
        <f>VLOOKUP(F79,'[5]FY16 Rates VLookup'!$A$1:$D$175,4,0)</f>
        <v>2700</v>
      </c>
      <c r="I79" s="22">
        <v>910.97027027027036</v>
      </c>
      <c r="J79" s="23">
        <v>0</v>
      </c>
      <c r="K79" s="45">
        <v>0</v>
      </c>
      <c r="L79" s="24">
        <v>900</v>
      </c>
      <c r="M79" s="45">
        <v>0</v>
      </c>
      <c r="N79" s="45">
        <v>0</v>
      </c>
      <c r="O79" s="45">
        <v>0</v>
      </c>
      <c r="P79" s="25">
        <f t="shared" si="7"/>
        <v>4510.9702702702707</v>
      </c>
      <c r="Q79" s="26" t="s">
        <v>26</v>
      </c>
      <c r="R79" s="37" t="s">
        <v>47</v>
      </c>
      <c r="S79" s="26">
        <v>2025</v>
      </c>
      <c r="T79" s="34">
        <v>4340</v>
      </c>
      <c r="U79" s="27">
        <f t="shared" si="5"/>
        <v>217</v>
      </c>
      <c r="V79" s="28">
        <f t="shared" si="6"/>
        <v>9067.9702702702707</v>
      </c>
      <c r="W79" s="61"/>
    </row>
    <row r="80" spans="1:24" ht="15.75" outlineLevel="2">
      <c r="A80" s="16"/>
      <c r="B80" s="17" t="s">
        <v>264</v>
      </c>
      <c r="C80" s="18">
        <v>902211</v>
      </c>
      <c r="D80" s="18" t="s">
        <v>279</v>
      </c>
      <c r="E80" s="19" t="s">
        <v>280</v>
      </c>
      <c r="F80" s="35">
        <v>1202</v>
      </c>
      <c r="G80" s="118">
        <v>6107</v>
      </c>
      <c r="H80" s="22">
        <f>VLOOKUP(F80,'[5]FY16 Rates VLookup'!$A$1:$D$175,4,0)</f>
        <v>2700</v>
      </c>
      <c r="I80" s="22">
        <v>291.78947368421041</v>
      </c>
      <c r="J80" s="23">
        <v>0</v>
      </c>
      <c r="K80" s="24">
        <v>0</v>
      </c>
      <c r="L80" s="24">
        <v>900</v>
      </c>
      <c r="M80" s="24">
        <v>0</v>
      </c>
      <c r="N80" s="24">
        <v>0</v>
      </c>
      <c r="O80" s="24">
        <v>0</v>
      </c>
      <c r="P80" s="25">
        <f t="shared" si="7"/>
        <v>3891.7894736842104</v>
      </c>
      <c r="Q80" s="26" t="s">
        <v>26</v>
      </c>
      <c r="R80" s="37" t="s">
        <v>47</v>
      </c>
      <c r="S80" s="26">
        <v>2025</v>
      </c>
      <c r="T80" s="36">
        <v>4340</v>
      </c>
      <c r="U80" s="27">
        <f t="shared" si="5"/>
        <v>217</v>
      </c>
      <c r="V80" s="28">
        <f t="shared" si="6"/>
        <v>8448.78947368421</v>
      </c>
    </row>
    <row r="81" spans="1:23" ht="15.75" outlineLevel="2">
      <c r="A81" s="16"/>
      <c r="B81" s="17" t="s">
        <v>264</v>
      </c>
      <c r="C81" s="18">
        <v>902211</v>
      </c>
      <c r="D81" s="18" t="s">
        <v>279</v>
      </c>
      <c r="E81" s="19" t="s">
        <v>280</v>
      </c>
      <c r="F81" s="35">
        <v>1226</v>
      </c>
      <c r="G81" s="118">
        <v>8658</v>
      </c>
      <c r="H81" s="22">
        <f>VLOOKUP(F81,'[5]FY16 Rates VLookup'!$A$1:$D$175,4,0)</f>
        <v>4440</v>
      </c>
      <c r="I81" s="22">
        <v>2151.8915384615384</v>
      </c>
      <c r="J81" s="23">
        <v>0</v>
      </c>
      <c r="K81" s="24">
        <v>0</v>
      </c>
      <c r="L81" s="24">
        <v>900</v>
      </c>
      <c r="M81" s="24">
        <v>0</v>
      </c>
      <c r="N81" s="24">
        <v>0</v>
      </c>
      <c r="O81" s="24">
        <v>0</v>
      </c>
      <c r="P81" s="25">
        <f t="shared" si="7"/>
        <v>7491.8915384615384</v>
      </c>
      <c r="Q81" s="26" t="s">
        <v>26</v>
      </c>
      <c r="R81" s="26" t="s">
        <v>27</v>
      </c>
      <c r="S81" s="26">
        <v>2016</v>
      </c>
      <c r="T81" s="87">
        <v>2316</v>
      </c>
      <c r="U81" s="27">
        <f t="shared" si="5"/>
        <v>115.80000000000001</v>
      </c>
      <c r="V81" s="28">
        <f t="shared" si="6"/>
        <v>9923.6915384615386</v>
      </c>
    </row>
    <row r="82" spans="1:23" ht="15.75" outlineLevel="2">
      <c r="A82" s="16"/>
      <c r="B82" s="17" t="s">
        <v>264</v>
      </c>
      <c r="C82" s="18">
        <v>902211</v>
      </c>
      <c r="D82" s="18" t="s">
        <v>279</v>
      </c>
      <c r="E82" s="19" t="s">
        <v>280</v>
      </c>
      <c r="F82" s="55">
        <v>1202</v>
      </c>
      <c r="G82" s="117">
        <v>6361</v>
      </c>
      <c r="H82" s="44">
        <f>VLOOKUP(F82,'[5]FY16 Rates VLookup'!$A$1:$D$175,4,0)</f>
        <v>2700</v>
      </c>
      <c r="I82" s="44">
        <v>280.77567567567576</v>
      </c>
      <c r="J82" s="23">
        <v>0</v>
      </c>
      <c r="K82" s="24">
        <v>0</v>
      </c>
      <c r="L82" s="24">
        <v>900</v>
      </c>
      <c r="M82" s="24">
        <v>0</v>
      </c>
      <c r="N82" s="45">
        <v>0</v>
      </c>
      <c r="O82" s="24">
        <v>0</v>
      </c>
      <c r="P82" s="25">
        <f t="shared" si="7"/>
        <v>3880.7756756756758</v>
      </c>
      <c r="Q82" s="26" t="s">
        <v>26</v>
      </c>
      <c r="R82" s="33" t="s">
        <v>27</v>
      </c>
      <c r="S82" s="33">
        <v>2017</v>
      </c>
      <c r="T82" s="34">
        <v>2170</v>
      </c>
      <c r="U82" s="27">
        <f t="shared" si="5"/>
        <v>108.5</v>
      </c>
      <c r="V82" s="28">
        <f t="shared" si="6"/>
        <v>6159.2756756756753</v>
      </c>
    </row>
    <row r="83" spans="1:23" ht="15.75" outlineLevel="2">
      <c r="A83" s="16"/>
      <c r="B83" s="17" t="s">
        <v>264</v>
      </c>
      <c r="C83" s="18">
        <v>902211</v>
      </c>
      <c r="D83" s="18" t="s">
        <v>279</v>
      </c>
      <c r="E83" s="19" t="s">
        <v>280</v>
      </c>
      <c r="F83" s="55">
        <v>1202</v>
      </c>
      <c r="G83" s="117">
        <v>6449</v>
      </c>
      <c r="H83" s="44">
        <f>VLOOKUP(F83,'[5]FY16 Rates VLookup'!$A$1:$D$175,4,0)</f>
        <v>2700</v>
      </c>
      <c r="I83" s="44">
        <v>382.91351351351364</v>
      </c>
      <c r="J83" s="23">
        <v>0</v>
      </c>
      <c r="K83" s="24">
        <v>0</v>
      </c>
      <c r="L83" s="24">
        <v>900</v>
      </c>
      <c r="M83" s="24">
        <v>0</v>
      </c>
      <c r="N83" s="45">
        <v>0</v>
      </c>
      <c r="O83" s="24">
        <v>0</v>
      </c>
      <c r="P83" s="25">
        <f t="shared" si="7"/>
        <v>3982.9135135135139</v>
      </c>
      <c r="Q83" s="26" t="s">
        <v>26</v>
      </c>
      <c r="R83" s="33" t="s">
        <v>27</v>
      </c>
      <c r="S83" s="33">
        <v>2017</v>
      </c>
      <c r="T83" s="34">
        <v>2170</v>
      </c>
      <c r="U83" s="27">
        <f t="shared" si="5"/>
        <v>108.5</v>
      </c>
      <c r="V83" s="28">
        <f t="shared" si="6"/>
        <v>6261.4135135135139</v>
      </c>
    </row>
    <row r="84" spans="1:23" ht="15.75" outlineLevel="2">
      <c r="A84" s="16"/>
      <c r="B84" s="17" t="s">
        <v>264</v>
      </c>
      <c r="C84" s="18">
        <v>902211</v>
      </c>
      <c r="D84" s="18" t="s">
        <v>279</v>
      </c>
      <c r="E84" s="19" t="s">
        <v>280</v>
      </c>
      <c r="F84" s="35">
        <v>1202</v>
      </c>
      <c r="G84" s="118">
        <v>7085</v>
      </c>
      <c r="H84" s="22">
        <f>VLOOKUP(F84,'[5]FY16 Rates VLookup'!$A$1:$D$175,4,0)</f>
        <v>2700</v>
      </c>
      <c r="I84" s="22">
        <v>1145.4081081081083</v>
      </c>
      <c r="J84" s="23">
        <v>0</v>
      </c>
      <c r="K84" s="24">
        <v>0</v>
      </c>
      <c r="L84" s="24">
        <v>900</v>
      </c>
      <c r="M84" s="24">
        <v>0</v>
      </c>
      <c r="N84" s="24">
        <v>0</v>
      </c>
      <c r="O84" s="24">
        <v>0</v>
      </c>
      <c r="P84" s="25">
        <f t="shared" si="7"/>
        <v>4745.4081081081085</v>
      </c>
      <c r="Q84" s="26" t="s">
        <v>26</v>
      </c>
      <c r="R84" s="26" t="s">
        <v>27</v>
      </c>
      <c r="S84" s="26">
        <v>2023</v>
      </c>
      <c r="T84" s="27">
        <v>2170</v>
      </c>
      <c r="U84" s="27">
        <f t="shared" si="5"/>
        <v>108.5</v>
      </c>
      <c r="V84" s="28">
        <f t="shared" si="6"/>
        <v>7023.9081081081085</v>
      </c>
      <c r="W84" s="17"/>
    </row>
    <row r="85" spans="1:23" ht="15.75" outlineLevel="2">
      <c r="A85" s="16"/>
      <c r="B85" s="17" t="s">
        <v>264</v>
      </c>
      <c r="C85" s="18">
        <v>902400</v>
      </c>
      <c r="D85" s="18" t="s">
        <v>281</v>
      </c>
      <c r="E85" s="19" t="s">
        <v>282</v>
      </c>
      <c r="F85" s="20">
        <v>1340</v>
      </c>
      <c r="G85" s="118">
        <v>0</v>
      </c>
      <c r="H85" s="22">
        <f>VLOOKUP(F85,'[5]FY16 Rates VLookup'!$A$1:$D$175,4,0)</f>
        <v>0</v>
      </c>
      <c r="I85" s="22">
        <v>0</v>
      </c>
      <c r="J85" s="23">
        <v>858.60800000000006</v>
      </c>
      <c r="K85" s="24">
        <v>459.77</v>
      </c>
      <c r="L85" s="24">
        <v>900</v>
      </c>
      <c r="M85" s="23">
        <v>0</v>
      </c>
      <c r="N85" s="23">
        <v>0</v>
      </c>
      <c r="O85" s="23">
        <v>0</v>
      </c>
      <c r="P85" s="25">
        <f t="shared" si="7"/>
        <v>2218.3780000000002</v>
      </c>
      <c r="Q85" s="26" t="s">
        <v>74</v>
      </c>
      <c r="R85" s="26" t="s">
        <v>40</v>
      </c>
      <c r="S85" s="26">
        <v>1998</v>
      </c>
      <c r="T85" s="39">
        <v>0</v>
      </c>
      <c r="U85" s="27">
        <f t="shared" si="5"/>
        <v>0</v>
      </c>
      <c r="V85" s="28">
        <f t="shared" si="6"/>
        <v>2218.3780000000002</v>
      </c>
      <c r="W85" s="17"/>
    </row>
    <row r="86" spans="1:23" ht="15.75" outlineLevel="2">
      <c r="A86" s="16"/>
      <c r="B86" s="17" t="s">
        <v>264</v>
      </c>
      <c r="C86" s="18">
        <v>902400</v>
      </c>
      <c r="D86" s="18" t="s">
        <v>281</v>
      </c>
      <c r="E86" s="19" t="s">
        <v>282</v>
      </c>
      <c r="F86" s="20">
        <v>1205</v>
      </c>
      <c r="G86" s="118">
        <v>3217</v>
      </c>
      <c r="H86" s="22">
        <f>VLOOKUP(F86,'[5]FY16 Rates VLookup'!$A$1:$D$175,4,0)</f>
        <v>4920</v>
      </c>
      <c r="I86" s="22">
        <v>0</v>
      </c>
      <c r="J86" s="23">
        <v>0</v>
      </c>
      <c r="K86" s="24">
        <v>0</v>
      </c>
      <c r="L86" s="24">
        <v>900</v>
      </c>
      <c r="M86" s="23">
        <v>0</v>
      </c>
      <c r="N86" s="23">
        <v>0</v>
      </c>
      <c r="O86" s="23">
        <v>0</v>
      </c>
      <c r="P86" s="25">
        <f t="shared" si="7"/>
        <v>5820</v>
      </c>
      <c r="Q86" s="26" t="s">
        <v>26</v>
      </c>
      <c r="R86" s="26" t="s">
        <v>40</v>
      </c>
      <c r="S86" s="26">
        <v>2010</v>
      </c>
      <c r="T86" s="36">
        <v>0</v>
      </c>
      <c r="U86" s="27">
        <f t="shared" ref="U86:U102" si="8">T86*0.05</f>
        <v>0</v>
      </c>
      <c r="V86" s="28">
        <f t="shared" ref="V86:V102" si="9">P86+T86+U86</f>
        <v>5820</v>
      </c>
      <c r="W86" s="17"/>
    </row>
    <row r="87" spans="1:23" ht="15.75" outlineLevel="2">
      <c r="A87" s="16"/>
      <c r="B87" s="17" t="s">
        <v>264</v>
      </c>
      <c r="C87" s="18">
        <v>902400</v>
      </c>
      <c r="D87" s="18" t="s">
        <v>281</v>
      </c>
      <c r="E87" s="19" t="s">
        <v>282</v>
      </c>
      <c r="F87" s="35">
        <v>1020</v>
      </c>
      <c r="G87" s="118">
        <v>6402</v>
      </c>
      <c r="H87" s="22">
        <f>VLOOKUP(F87,'[5]FY16 Rates VLookup'!$A$1:$D$175,4,0)</f>
        <v>2220</v>
      </c>
      <c r="I87" s="22">
        <v>232.57142857142856</v>
      </c>
      <c r="J87" s="23">
        <v>0</v>
      </c>
      <c r="K87" s="24">
        <v>0</v>
      </c>
      <c r="L87" s="24">
        <v>900</v>
      </c>
      <c r="M87" s="23">
        <v>0</v>
      </c>
      <c r="N87" s="23">
        <v>0</v>
      </c>
      <c r="O87" s="23">
        <v>0</v>
      </c>
      <c r="P87" s="25">
        <f t="shared" si="7"/>
        <v>3352.5714285714284</v>
      </c>
      <c r="Q87" s="26" t="s">
        <v>26</v>
      </c>
      <c r="R87" s="26" t="s">
        <v>27</v>
      </c>
      <c r="S87" s="26">
        <v>2016</v>
      </c>
      <c r="T87" s="27">
        <v>1575</v>
      </c>
      <c r="U87" s="27">
        <f t="shared" si="8"/>
        <v>78.75</v>
      </c>
      <c r="V87" s="28">
        <f t="shared" si="9"/>
        <v>5006.3214285714284</v>
      </c>
      <c r="W87" s="88"/>
    </row>
    <row r="88" spans="1:23" s="41" customFormat="1" ht="15.75" outlineLevel="2">
      <c r="A88" s="16"/>
      <c r="B88" s="17" t="s">
        <v>264</v>
      </c>
      <c r="C88" s="18">
        <v>902400</v>
      </c>
      <c r="D88" s="18" t="s">
        <v>281</v>
      </c>
      <c r="E88" s="19" t="s">
        <v>282</v>
      </c>
      <c r="F88" s="20">
        <v>1020</v>
      </c>
      <c r="G88" s="118">
        <v>4943</v>
      </c>
      <c r="H88" s="22">
        <f>VLOOKUP(F88,'[5]FY16 Rates VLookup'!$A$1:$D$175,4,0)</f>
        <v>2220</v>
      </c>
      <c r="I88" s="22">
        <v>206.47321428571425</v>
      </c>
      <c r="J88" s="23">
        <v>0</v>
      </c>
      <c r="K88" s="24">
        <v>0</v>
      </c>
      <c r="L88" s="24">
        <v>900</v>
      </c>
      <c r="M88" s="23">
        <v>0</v>
      </c>
      <c r="N88" s="23">
        <v>0</v>
      </c>
      <c r="O88" s="23">
        <v>0</v>
      </c>
      <c r="P88" s="25">
        <f t="shared" si="7"/>
        <v>3326.4732142857142</v>
      </c>
      <c r="Q88" s="26" t="s">
        <v>26</v>
      </c>
      <c r="R88" s="26" t="s">
        <v>27</v>
      </c>
      <c r="S88" s="26">
        <v>2016</v>
      </c>
      <c r="T88" s="27">
        <v>1575</v>
      </c>
      <c r="U88" s="27">
        <f t="shared" si="8"/>
        <v>78.75</v>
      </c>
      <c r="V88" s="28">
        <f t="shared" si="9"/>
        <v>4980.2232142857138</v>
      </c>
      <c r="W88" s="88"/>
    </row>
    <row r="89" spans="1:23" s="41" customFormat="1" ht="15.75" outlineLevel="2">
      <c r="A89" s="16"/>
      <c r="B89" s="17" t="s">
        <v>264</v>
      </c>
      <c r="C89" s="18">
        <v>902400</v>
      </c>
      <c r="D89" s="18" t="s">
        <v>281</v>
      </c>
      <c r="E89" s="19" t="s">
        <v>282</v>
      </c>
      <c r="F89" s="20">
        <v>1208</v>
      </c>
      <c r="G89" s="118">
        <v>3865</v>
      </c>
      <c r="H89" s="22">
        <f>VLOOKUP(F89,'[5]FY16 Rates VLookup'!$A$1:$D$175,4,0)</f>
        <v>3420</v>
      </c>
      <c r="I89" s="22">
        <v>0.54000000000002046</v>
      </c>
      <c r="J89" s="23">
        <v>0</v>
      </c>
      <c r="K89" s="24">
        <v>0</v>
      </c>
      <c r="L89" s="24">
        <v>900</v>
      </c>
      <c r="M89" s="23">
        <v>0</v>
      </c>
      <c r="N89" s="23">
        <v>0</v>
      </c>
      <c r="O89" s="23">
        <v>0</v>
      </c>
      <c r="P89" s="25">
        <f t="shared" si="7"/>
        <v>4320.54</v>
      </c>
      <c r="Q89" s="26" t="s">
        <v>26</v>
      </c>
      <c r="R89" s="37" t="s">
        <v>88</v>
      </c>
      <c r="S89" s="26">
        <v>2014</v>
      </c>
      <c r="T89" s="27">
        <v>0</v>
      </c>
      <c r="U89" s="27">
        <f t="shared" si="8"/>
        <v>0</v>
      </c>
      <c r="V89" s="28">
        <f t="shared" si="9"/>
        <v>4320.54</v>
      </c>
      <c r="W89" s="17"/>
    </row>
    <row r="90" spans="1:23" ht="15.75" outlineLevel="2">
      <c r="A90" s="16"/>
      <c r="B90" s="17" t="s">
        <v>264</v>
      </c>
      <c r="C90" s="18">
        <v>902400</v>
      </c>
      <c r="D90" s="18" t="s">
        <v>281</v>
      </c>
      <c r="E90" s="19" t="s">
        <v>282</v>
      </c>
      <c r="F90" s="35">
        <v>1024</v>
      </c>
      <c r="G90" s="116">
        <v>7576</v>
      </c>
      <c r="H90" s="22">
        <f>VLOOKUP(F90,'[5]FY16 Rates VLookup'!$A$1:$D$175,4,0)</f>
        <v>2280</v>
      </c>
      <c r="I90" s="22">
        <v>607.39200000000017</v>
      </c>
      <c r="J90" s="23">
        <v>0</v>
      </c>
      <c r="K90" s="24">
        <v>0</v>
      </c>
      <c r="L90" s="24">
        <v>900</v>
      </c>
      <c r="M90" s="23">
        <v>0</v>
      </c>
      <c r="N90" s="23">
        <v>0</v>
      </c>
      <c r="O90" s="23">
        <v>0</v>
      </c>
      <c r="P90" s="25">
        <f t="shared" si="7"/>
        <v>3787.3920000000003</v>
      </c>
      <c r="Q90" s="26" t="s">
        <v>26</v>
      </c>
      <c r="R90" s="26" t="s">
        <v>27</v>
      </c>
      <c r="S90" s="26">
        <v>2016</v>
      </c>
      <c r="T90" s="40">
        <v>3083</v>
      </c>
      <c r="U90" s="27">
        <f t="shared" si="8"/>
        <v>154.15</v>
      </c>
      <c r="V90" s="28">
        <f t="shared" si="9"/>
        <v>7024.5419999999995</v>
      </c>
      <c r="W90" s="88"/>
    </row>
    <row r="91" spans="1:23" ht="15.75" outlineLevel="2">
      <c r="A91" s="16"/>
      <c r="B91" s="17" t="s">
        <v>264</v>
      </c>
      <c r="C91" s="18">
        <v>902400</v>
      </c>
      <c r="D91" s="18" t="s">
        <v>281</v>
      </c>
      <c r="E91" s="19" t="s">
        <v>282</v>
      </c>
      <c r="F91" s="20">
        <v>1020</v>
      </c>
      <c r="G91" s="118">
        <v>3757</v>
      </c>
      <c r="H91" s="22">
        <f>VLOOKUP(F91,'[5]FY16 Rates VLookup'!$A$1:$D$175,4,0)</f>
        <v>2220</v>
      </c>
      <c r="I91" s="22">
        <v>147.66964285714283</v>
      </c>
      <c r="J91" s="23">
        <v>0</v>
      </c>
      <c r="K91" s="24">
        <v>0</v>
      </c>
      <c r="L91" s="24">
        <v>900</v>
      </c>
      <c r="M91" s="23">
        <v>0</v>
      </c>
      <c r="N91" s="23">
        <v>0</v>
      </c>
      <c r="O91" s="23">
        <v>0</v>
      </c>
      <c r="P91" s="25">
        <f t="shared" si="7"/>
        <v>3267.6696428571427</v>
      </c>
      <c r="Q91" s="26" t="s">
        <v>26</v>
      </c>
      <c r="R91" s="37" t="s">
        <v>47</v>
      </c>
      <c r="S91" s="26">
        <v>2025</v>
      </c>
      <c r="T91" s="27">
        <v>2836</v>
      </c>
      <c r="U91" s="27">
        <f t="shared" si="8"/>
        <v>141.80000000000001</v>
      </c>
      <c r="V91" s="28">
        <f t="shared" si="9"/>
        <v>6245.4696428571433</v>
      </c>
      <c r="W91" s="17"/>
    </row>
    <row r="92" spans="1:23" ht="15.75" outlineLevel="2">
      <c r="A92" s="16"/>
      <c r="B92" s="17" t="s">
        <v>264</v>
      </c>
      <c r="C92" s="18">
        <v>902500</v>
      </c>
      <c r="D92" s="18" t="s">
        <v>283</v>
      </c>
      <c r="E92" s="19" t="s">
        <v>284</v>
      </c>
      <c r="F92" s="20">
        <v>1020</v>
      </c>
      <c r="G92" s="118">
        <v>5418</v>
      </c>
      <c r="H92" s="22">
        <f>VLOOKUP(F92,'[5]FY16 Rates VLookup'!$A$1:$D$175,4,0)</f>
        <v>2220</v>
      </c>
      <c r="I92" s="22">
        <v>145.68749999999997</v>
      </c>
      <c r="J92" s="23">
        <v>0</v>
      </c>
      <c r="K92" s="24">
        <v>0</v>
      </c>
      <c r="L92" s="24">
        <v>900</v>
      </c>
      <c r="M92" s="23">
        <v>0</v>
      </c>
      <c r="N92" s="23">
        <v>0</v>
      </c>
      <c r="O92" s="23">
        <v>0</v>
      </c>
      <c r="P92" s="25">
        <f t="shared" si="7"/>
        <v>3265.6875</v>
      </c>
      <c r="Q92" s="26" t="s">
        <v>26</v>
      </c>
      <c r="R92" s="26" t="s">
        <v>27</v>
      </c>
      <c r="S92" s="26">
        <v>2016</v>
      </c>
      <c r="T92" s="27">
        <v>1575</v>
      </c>
      <c r="U92" s="27">
        <f t="shared" si="8"/>
        <v>78.75</v>
      </c>
      <c r="V92" s="28">
        <f t="shared" si="9"/>
        <v>4919.4375</v>
      </c>
      <c r="W92" s="88"/>
    </row>
    <row r="93" spans="1:23" s="41" customFormat="1" ht="15.75" outlineLevel="2">
      <c r="A93" s="16"/>
      <c r="B93" s="17" t="s">
        <v>264</v>
      </c>
      <c r="C93" s="18">
        <v>902500</v>
      </c>
      <c r="D93" s="18" t="s">
        <v>283</v>
      </c>
      <c r="E93" s="19" t="s">
        <v>284</v>
      </c>
      <c r="F93" s="20">
        <v>1020</v>
      </c>
      <c r="G93" s="118">
        <v>4543</v>
      </c>
      <c r="H93" s="22">
        <f>VLOOKUP(F93,'[5]FY16 Rates VLookup'!$A$1:$D$175,4,0)</f>
        <v>2220</v>
      </c>
      <c r="I93" s="22">
        <v>69.705357142857139</v>
      </c>
      <c r="J93" s="23">
        <v>0</v>
      </c>
      <c r="K93" s="24">
        <v>0</v>
      </c>
      <c r="L93" s="24">
        <v>900</v>
      </c>
      <c r="M93" s="23">
        <v>0</v>
      </c>
      <c r="N93" s="23">
        <v>0</v>
      </c>
      <c r="O93" s="23">
        <v>0</v>
      </c>
      <c r="P93" s="25">
        <f t="shared" si="7"/>
        <v>3189.7053571428573</v>
      </c>
      <c r="Q93" s="26" t="s">
        <v>26</v>
      </c>
      <c r="R93" s="26" t="s">
        <v>27</v>
      </c>
      <c r="S93" s="26">
        <v>2016</v>
      </c>
      <c r="T93" s="27">
        <v>1575</v>
      </c>
      <c r="U93" s="27">
        <f t="shared" si="8"/>
        <v>78.75</v>
      </c>
      <c r="V93" s="28">
        <f t="shared" si="9"/>
        <v>4843.4553571428569</v>
      </c>
      <c r="W93" s="88"/>
    </row>
    <row r="94" spans="1:23" ht="15.75" outlineLevel="2">
      <c r="A94" s="16"/>
      <c r="B94" s="17" t="s">
        <v>264</v>
      </c>
      <c r="C94" s="18">
        <v>902500</v>
      </c>
      <c r="D94" s="18" t="s">
        <v>283</v>
      </c>
      <c r="E94" s="19" t="s">
        <v>284</v>
      </c>
      <c r="F94" s="20">
        <v>1020</v>
      </c>
      <c r="G94" s="118">
        <v>5514</v>
      </c>
      <c r="H94" s="22">
        <f>VLOOKUP(F94,'[5]FY16 Rates VLookup'!$A$1:$D$175,4,0)</f>
        <v>2220</v>
      </c>
      <c r="I94" s="22">
        <v>164.18749999999997</v>
      </c>
      <c r="J94" s="23">
        <v>0</v>
      </c>
      <c r="K94" s="24">
        <v>0</v>
      </c>
      <c r="L94" s="24">
        <v>900</v>
      </c>
      <c r="M94" s="23">
        <v>0</v>
      </c>
      <c r="N94" s="23">
        <v>0</v>
      </c>
      <c r="O94" s="23">
        <v>0</v>
      </c>
      <c r="P94" s="25">
        <f t="shared" si="7"/>
        <v>3284.1875</v>
      </c>
      <c r="Q94" s="26" t="s">
        <v>26</v>
      </c>
      <c r="R94" s="26" t="s">
        <v>27</v>
      </c>
      <c r="S94" s="26">
        <v>2025</v>
      </c>
      <c r="T94" s="27">
        <v>1418</v>
      </c>
      <c r="U94" s="27">
        <f t="shared" si="8"/>
        <v>70.900000000000006</v>
      </c>
      <c r="V94" s="28">
        <f t="shared" si="9"/>
        <v>4773.0874999999996</v>
      </c>
      <c r="W94" s="88"/>
    </row>
    <row r="95" spans="1:23" ht="15.75" outlineLevel="2">
      <c r="A95" s="16"/>
      <c r="B95" s="17" t="s">
        <v>264</v>
      </c>
      <c r="C95" s="18">
        <v>902500</v>
      </c>
      <c r="D95" s="18" t="s">
        <v>283</v>
      </c>
      <c r="E95" s="19" t="s">
        <v>284</v>
      </c>
      <c r="F95" s="20">
        <v>1020</v>
      </c>
      <c r="G95" s="118">
        <v>1613</v>
      </c>
      <c r="H95" s="22">
        <f>VLOOKUP(F95,'[5]FY16 Rates VLookup'!$A$1:$D$175,4,0)</f>
        <v>2220</v>
      </c>
      <c r="I95" s="22">
        <v>0</v>
      </c>
      <c r="J95" s="23">
        <v>0</v>
      </c>
      <c r="K95" s="24">
        <v>0</v>
      </c>
      <c r="L95" s="24">
        <v>900</v>
      </c>
      <c r="M95" s="23">
        <v>0</v>
      </c>
      <c r="N95" s="23">
        <v>0</v>
      </c>
      <c r="O95" s="23">
        <v>0</v>
      </c>
      <c r="P95" s="25">
        <f t="shared" si="7"/>
        <v>3120</v>
      </c>
      <c r="Q95" s="26" t="s">
        <v>26</v>
      </c>
      <c r="R95" s="37" t="s">
        <v>47</v>
      </c>
      <c r="S95" s="26">
        <v>2025</v>
      </c>
      <c r="T95" s="27">
        <v>2836</v>
      </c>
      <c r="U95" s="27">
        <f t="shared" si="8"/>
        <v>141.80000000000001</v>
      </c>
      <c r="V95" s="28">
        <f t="shared" si="9"/>
        <v>6097.8</v>
      </c>
      <c r="W95" s="17"/>
    </row>
    <row r="96" spans="1:23" ht="15.75" outlineLevel="2">
      <c r="A96" s="16"/>
      <c r="B96" s="17" t="s">
        <v>264</v>
      </c>
      <c r="C96" s="18">
        <v>902000</v>
      </c>
      <c r="D96" s="18" t="s">
        <v>285</v>
      </c>
      <c r="E96" s="19" t="s">
        <v>286</v>
      </c>
      <c r="F96" s="20">
        <v>1020</v>
      </c>
      <c r="G96" s="118">
        <v>2969</v>
      </c>
      <c r="H96" s="22">
        <f>VLOOKUP(F96,'[5]FY16 Rates VLookup'!$A$1:$D$175,4,0)</f>
        <v>2220</v>
      </c>
      <c r="I96" s="22">
        <v>123.55357142857142</v>
      </c>
      <c r="J96" s="23">
        <v>0</v>
      </c>
      <c r="K96" s="24">
        <v>0</v>
      </c>
      <c r="L96" s="24">
        <v>900</v>
      </c>
      <c r="M96" s="23">
        <v>0</v>
      </c>
      <c r="N96" s="23">
        <v>0</v>
      </c>
      <c r="O96" s="23">
        <v>0</v>
      </c>
      <c r="P96" s="25">
        <f t="shared" si="7"/>
        <v>3243.5535714285716</v>
      </c>
      <c r="Q96" s="26" t="s">
        <v>26</v>
      </c>
      <c r="R96" s="37" t="s">
        <v>47</v>
      </c>
      <c r="S96" s="26">
        <v>2025</v>
      </c>
      <c r="T96" s="27">
        <v>2836</v>
      </c>
      <c r="U96" s="27">
        <f t="shared" si="8"/>
        <v>141.80000000000001</v>
      </c>
      <c r="V96" s="28">
        <f t="shared" si="9"/>
        <v>6221.3535714285717</v>
      </c>
      <c r="W96" s="88"/>
    </row>
    <row r="97" spans="1:23" ht="15.75" outlineLevel="2">
      <c r="A97" s="16"/>
      <c r="B97" s="17" t="s">
        <v>264</v>
      </c>
      <c r="C97" s="18">
        <v>902510</v>
      </c>
      <c r="D97" s="18" t="s">
        <v>287</v>
      </c>
      <c r="E97" s="19" t="s">
        <v>288</v>
      </c>
      <c r="F97" s="20">
        <v>1020</v>
      </c>
      <c r="G97" s="118">
        <v>4791</v>
      </c>
      <c r="H97" s="22">
        <f>VLOOKUP(F97,'[5]FY16 Rates VLookup'!$A$1:$D$175,4,0)</f>
        <v>2220</v>
      </c>
      <c r="I97" s="22">
        <v>95.803571428571416</v>
      </c>
      <c r="J97" s="23">
        <v>0</v>
      </c>
      <c r="K97" s="24">
        <v>0</v>
      </c>
      <c r="L97" s="24">
        <v>900</v>
      </c>
      <c r="M97" s="23">
        <v>0</v>
      </c>
      <c r="N97" s="23">
        <v>0</v>
      </c>
      <c r="O97" s="23">
        <v>0</v>
      </c>
      <c r="P97" s="25">
        <f t="shared" si="7"/>
        <v>3215.8035714285716</v>
      </c>
      <c r="Q97" s="26" t="s">
        <v>26</v>
      </c>
      <c r="R97" s="26" t="s">
        <v>27</v>
      </c>
      <c r="S97" s="26">
        <v>2016</v>
      </c>
      <c r="T97" s="27">
        <v>1575</v>
      </c>
      <c r="U97" s="27">
        <f t="shared" si="8"/>
        <v>78.75</v>
      </c>
      <c r="V97" s="28">
        <f t="shared" si="9"/>
        <v>4869.5535714285716</v>
      </c>
      <c r="W97" s="88"/>
    </row>
    <row r="98" spans="1:23" ht="15.75" outlineLevel="2">
      <c r="A98" s="16"/>
      <c r="B98" s="17" t="s">
        <v>264</v>
      </c>
      <c r="C98" s="18">
        <v>902510</v>
      </c>
      <c r="D98" s="18" t="s">
        <v>287</v>
      </c>
      <c r="E98" s="19" t="s">
        <v>288</v>
      </c>
      <c r="F98" s="35">
        <v>1020</v>
      </c>
      <c r="G98" s="118">
        <v>6003</v>
      </c>
      <c r="H98" s="22">
        <f>VLOOKUP(F98,'[5]FY16 Rates VLookup'!$A$1:$D$175,4,0)</f>
        <v>2220</v>
      </c>
      <c r="I98" s="22">
        <v>194.58035714285714</v>
      </c>
      <c r="J98" s="23">
        <v>0</v>
      </c>
      <c r="K98" s="24">
        <v>0</v>
      </c>
      <c r="L98" s="24">
        <v>900</v>
      </c>
      <c r="M98" s="23">
        <v>0</v>
      </c>
      <c r="N98" s="23">
        <v>0</v>
      </c>
      <c r="O98" s="23">
        <v>0</v>
      </c>
      <c r="P98" s="25">
        <f t="shared" si="7"/>
        <v>3314.5803571428573</v>
      </c>
      <c r="Q98" s="26" t="s">
        <v>26</v>
      </c>
      <c r="R98" s="26" t="s">
        <v>27</v>
      </c>
      <c r="S98" s="26">
        <v>2025</v>
      </c>
      <c r="T98" s="27">
        <v>1418</v>
      </c>
      <c r="U98" s="27">
        <f t="shared" si="8"/>
        <v>70.900000000000006</v>
      </c>
      <c r="V98" s="28">
        <f t="shared" si="9"/>
        <v>4803.4803571428565</v>
      </c>
      <c r="W98" s="88"/>
    </row>
    <row r="99" spans="1:23" ht="15.75" outlineLevel="2">
      <c r="A99" s="16"/>
      <c r="B99" s="17" t="s">
        <v>264</v>
      </c>
      <c r="C99" s="18">
        <v>902212</v>
      </c>
      <c r="D99" s="18" t="s">
        <v>289</v>
      </c>
      <c r="E99" s="19" t="s">
        <v>290</v>
      </c>
      <c r="F99" s="20">
        <v>1020</v>
      </c>
      <c r="G99" s="118">
        <v>3887</v>
      </c>
      <c r="H99" s="22">
        <f>VLOOKUP(F99,'[5]FY16 Rates VLookup'!$A$1:$D$175,4,0)</f>
        <v>2220</v>
      </c>
      <c r="I99" s="22">
        <v>8.9196428571428559</v>
      </c>
      <c r="J99" s="23">
        <v>0</v>
      </c>
      <c r="K99" s="24">
        <v>0</v>
      </c>
      <c r="L99" s="24">
        <v>900</v>
      </c>
      <c r="M99" s="23">
        <v>0</v>
      </c>
      <c r="N99" s="23">
        <v>0</v>
      </c>
      <c r="O99" s="23">
        <v>0</v>
      </c>
      <c r="P99" s="25">
        <f t="shared" si="7"/>
        <v>3128.9196428571427</v>
      </c>
      <c r="Q99" s="26" t="s">
        <v>26</v>
      </c>
      <c r="R99" s="26" t="s">
        <v>27</v>
      </c>
      <c r="S99" s="26">
        <v>2016</v>
      </c>
      <c r="T99" s="27">
        <v>1575</v>
      </c>
      <c r="U99" s="27">
        <f t="shared" si="8"/>
        <v>78.75</v>
      </c>
      <c r="V99" s="28">
        <f t="shared" si="9"/>
        <v>4782.6696428571431</v>
      </c>
      <c r="W99" s="88"/>
    </row>
    <row r="100" spans="1:23" ht="15.75" outlineLevel="2">
      <c r="A100" s="16"/>
      <c r="B100" s="17" t="s">
        <v>264</v>
      </c>
      <c r="C100" s="18">
        <v>709525</v>
      </c>
      <c r="D100" s="18" t="s">
        <v>293</v>
      </c>
      <c r="E100" s="19" t="s">
        <v>294</v>
      </c>
      <c r="F100" s="35">
        <v>1202</v>
      </c>
      <c r="G100" s="118">
        <v>6698</v>
      </c>
      <c r="H100" s="22">
        <f>VLOOKUP(F100,'[5]FY16 Rates VLookup'!$A$1:$D$175,4,0)</f>
        <v>2700</v>
      </c>
      <c r="I100" s="22">
        <v>651.28378378378386</v>
      </c>
      <c r="J100" s="23">
        <v>0</v>
      </c>
      <c r="K100" s="24">
        <v>0</v>
      </c>
      <c r="L100" s="24">
        <v>900</v>
      </c>
      <c r="M100" s="23">
        <v>0</v>
      </c>
      <c r="N100" s="23">
        <v>0</v>
      </c>
      <c r="O100" s="23">
        <v>0</v>
      </c>
      <c r="P100" s="25">
        <f t="shared" si="7"/>
        <v>4251.2837837837833</v>
      </c>
      <c r="Q100" s="26" t="s">
        <v>26</v>
      </c>
      <c r="R100" s="37" t="s">
        <v>27</v>
      </c>
      <c r="S100" s="26">
        <v>2025</v>
      </c>
      <c r="T100" s="47">
        <v>2170</v>
      </c>
      <c r="U100" s="27">
        <f t="shared" si="8"/>
        <v>108.5</v>
      </c>
      <c r="V100" s="28">
        <f t="shared" si="9"/>
        <v>6529.7837837837833</v>
      </c>
      <c r="W100" s="17"/>
    </row>
    <row r="101" spans="1:23" ht="15.75" outlineLevel="2">
      <c r="A101" s="16"/>
      <c r="B101" s="17" t="s">
        <v>264</v>
      </c>
      <c r="C101" s="18">
        <v>709525</v>
      </c>
      <c r="D101" s="18" t="s">
        <v>293</v>
      </c>
      <c r="E101" s="19" t="s">
        <v>294</v>
      </c>
      <c r="F101" s="32">
        <v>1202</v>
      </c>
      <c r="G101" s="117">
        <v>2933</v>
      </c>
      <c r="H101" s="44">
        <f>VLOOKUP(F101,'[5]FY16 Rates VLookup'!$A$1:$D$175,4,0)</f>
        <v>2700</v>
      </c>
      <c r="I101" s="44">
        <v>0</v>
      </c>
      <c r="J101" s="23">
        <v>0</v>
      </c>
      <c r="K101" s="24">
        <v>0</v>
      </c>
      <c r="L101" s="24">
        <v>900</v>
      </c>
      <c r="M101" s="23">
        <v>0</v>
      </c>
      <c r="N101" s="45">
        <v>0</v>
      </c>
      <c r="O101" s="23">
        <v>0</v>
      </c>
      <c r="P101" s="25">
        <f t="shared" si="7"/>
        <v>3600</v>
      </c>
      <c r="Q101" s="26" t="s">
        <v>26</v>
      </c>
      <c r="R101" s="33" t="s">
        <v>27</v>
      </c>
      <c r="S101" s="33">
        <v>2017</v>
      </c>
      <c r="T101" s="34">
        <v>2170</v>
      </c>
      <c r="U101" s="27">
        <f t="shared" si="8"/>
        <v>108.5</v>
      </c>
      <c r="V101" s="28">
        <f t="shared" si="9"/>
        <v>5878.5</v>
      </c>
      <c r="W101" s="17"/>
    </row>
    <row r="102" spans="1:23" ht="15.75" outlineLevel="2">
      <c r="A102" s="16"/>
      <c r="B102" s="17" t="s">
        <v>264</v>
      </c>
      <c r="C102" s="18">
        <v>709155</v>
      </c>
      <c r="D102" s="18" t="s">
        <v>295</v>
      </c>
      <c r="E102" s="19" t="s">
        <v>296</v>
      </c>
      <c r="F102" s="32">
        <v>1202</v>
      </c>
      <c r="G102" s="117">
        <v>1667</v>
      </c>
      <c r="H102" s="44">
        <f>VLOOKUP(F102,'[5]FY16 Rates VLookup'!$A$1:$D$175,4,0)</f>
        <v>2700</v>
      </c>
      <c r="I102" s="44">
        <v>7.4432432432432494</v>
      </c>
      <c r="J102" s="23">
        <v>0</v>
      </c>
      <c r="K102" s="24">
        <v>0</v>
      </c>
      <c r="L102" s="24">
        <v>900</v>
      </c>
      <c r="M102" s="23">
        <v>1683.5</v>
      </c>
      <c r="N102" s="45">
        <v>0</v>
      </c>
      <c r="O102" s="23">
        <v>0</v>
      </c>
      <c r="P102" s="25">
        <f t="shared" si="7"/>
        <v>5290.9432432432432</v>
      </c>
      <c r="Q102" s="26" t="s">
        <v>26</v>
      </c>
      <c r="R102" s="33" t="s">
        <v>27</v>
      </c>
      <c r="S102" s="33">
        <v>2023</v>
      </c>
      <c r="T102" s="34">
        <v>2170</v>
      </c>
      <c r="U102" s="27">
        <f t="shared" si="8"/>
        <v>108.5</v>
      </c>
      <c r="V102" s="28">
        <f t="shared" si="9"/>
        <v>7569.4432432432432</v>
      </c>
      <c r="W102" s="17"/>
    </row>
    <row r="103" spans="1:23" s="15" customFormat="1" ht="15.75" outlineLevel="1">
      <c r="A103" s="99"/>
      <c r="B103" s="98" t="s">
        <v>310</v>
      </c>
      <c r="C103" s="100"/>
      <c r="D103" s="100"/>
      <c r="E103" s="101"/>
      <c r="F103" s="102">
        <f>COUNTIF(H22:H102,"&gt;0")</f>
        <v>68</v>
      </c>
      <c r="G103" s="122">
        <f t="shared" ref="G103:P103" si="10">SUBTOTAL(9,G22:G102)</f>
        <v>508732</v>
      </c>
      <c r="H103" s="108">
        <f t="shared" si="10"/>
        <v>253920</v>
      </c>
      <c r="I103" s="108">
        <f t="shared" si="10"/>
        <v>124800.41399744422</v>
      </c>
      <c r="J103" s="104">
        <f t="shared" si="10"/>
        <v>10055.137828000001</v>
      </c>
      <c r="K103" s="25">
        <f t="shared" si="10"/>
        <v>1352.67</v>
      </c>
      <c r="L103" s="25">
        <f t="shared" si="10"/>
        <v>65640</v>
      </c>
      <c r="M103" s="104">
        <f t="shared" si="10"/>
        <v>9202.74</v>
      </c>
      <c r="N103" s="109">
        <f t="shared" si="10"/>
        <v>12000</v>
      </c>
      <c r="O103" s="104">
        <f t="shared" si="10"/>
        <v>0</v>
      </c>
      <c r="P103" s="25">
        <f t="shared" si="10"/>
        <v>476970.9618254443</v>
      </c>
      <c r="Q103" s="105"/>
      <c r="R103" s="110"/>
      <c r="S103" s="110"/>
      <c r="T103" s="111">
        <f>SUBTOTAL(9,T22:T102)</f>
        <v>173396</v>
      </c>
      <c r="U103" s="112">
        <f>SUBTOTAL(9,U22:U102)</f>
        <v>8669.8000000000047</v>
      </c>
      <c r="V103" s="28">
        <f>SUBTOTAL(9,V22:V102)</f>
        <v>659036.76182544429</v>
      </c>
      <c r="W103" s="98"/>
    </row>
    <row r="104" spans="1:23" ht="15.75" outlineLevel="2">
      <c r="A104" s="16"/>
      <c r="B104" s="17" t="s">
        <v>22</v>
      </c>
      <c r="C104" s="18" t="s">
        <v>23</v>
      </c>
      <c r="D104" s="18" t="s">
        <v>24</v>
      </c>
      <c r="E104" s="19" t="s">
        <v>25</v>
      </c>
      <c r="F104" s="20">
        <v>1024</v>
      </c>
      <c r="G104" s="116">
        <v>1728</v>
      </c>
      <c r="H104" s="22">
        <f>VLOOKUP(F104,'[5]FY16 Rates VLookup'!$A$1:$D$175,4,0)</f>
        <v>2280</v>
      </c>
      <c r="I104" s="22">
        <v>0</v>
      </c>
      <c r="J104" s="23">
        <v>0</v>
      </c>
      <c r="K104" s="23">
        <v>0</v>
      </c>
      <c r="L104" s="24">
        <v>900</v>
      </c>
      <c r="M104" s="23">
        <v>0</v>
      </c>
      <c r="N104" s="23">
        <v>0</v>
      </c>
      <c r="O104" s="23">
        <v>0</v>
      </c>
      <c r="P104" s="25">
        <f t="shared" ref="P104:P134" si="11">SUM(H104:O104)</f>
        <v>3180</v>
      </c>
      <c r="Q104" s="26" t="s">
        <v>26</v>
      </c>
      <c r="R104" s="26" t="s">
        <v>27</v>
      </c>
      <c r="S104" s="26">
        <v>2024</v>
      </c>
      <c r="T104" s="27">
        <v>1850</v>
      </c>
      <c r="U104" s="27">
        <f t="shared" ref="U104:U134" si="12">T104*0.05</f>
        <v>92.5</v>
      </c>
      <c r="V104" s="28">
        <f t="shared" ref="V104:V134" si="13">P104+T104+U104</f>
        <v>5122.5</v>
      </c>
      <c r="W104" s="17"/>
    </row>
    <row r="105" spans="1:23" ht="15.75" outlineLevel="2">
      <c r="A105" s="16"/>
      <c r="B105" s="17" t="s">
        <v>22</v>
      </c>
      <c r="C105" s="18" t="s">
        <v>23</v>
      </c>
      <c r="D105" s="18" t="s">
        <v>24</v>
      </c>
      <c r="E105" s="19" t="s">
        <v>25</v>
      </c>
      <c r="F105" s="20">
        <v>1020</v>
      </c>
      <c r="G105" s="123">
        <v>1999</v>
      </c>
      <c r="H105" s="22">
        <f>VLOOKUP(F105,'[5]FY16 Rates VLookup'!$A$1:$D$175,4,0)</f>
        <v>2220</v>
      </c>
      <c r="I105" s="22">
        <v>5.2857142857142856</v>
      </c>
      <c r="J105" s="23">
        <v>0</v>
      </c>
      <c r="K105" s="23">
        <v>0</v>
      </c>
      <c r="L105" s="24">
        <v>900</v>
      </c>
      <c r="M105" s="23">
        <v>0</v>
      </c>
      <c r="N105" s="23">
        <v>0</v>
      </c>
      <c r="O105" s="23">
        <v>0</v>
      </c>
      <c r="P105" s="25">
        <f t="shared" si="11"/>
        <v>3125.2857142857142</v>
      </c>
      <c r="Q105" s="26" t="s">
        <v>26</v>
      </c>
      <c r="R105" s="26" t="s">
        <v>27</v>
      </c>
      <c r="S105" s="26">
        <v>2024</v>
      </c>
      <c r="T105" s="27">
        <v>1580</v>
      </c>
      <c r="U105" s="27">
        <f t="shared" si="12"/>
        <v>79</v>
      </c>
      <c r="V105" s="28">
        <f t="shared" si="13"/>
        <v>4784.2857142857138</v>
      </c>
      <c r="W105" s="17"/>
    </row>
    <row r="106" spans="1:23" s="41" customFormat="1" ht="15.75" outlineLevel="2">
      <c r="A106" s="16"/>
      <c r="B106" s="17" t="s">
        <v>22</v>
      </c>
      <c r="C106" s="18" t="s">
        <v>28</v>
      </c>
      <c r="D106" s="18" t="s">
        <v>29</v>
      </c>
      <c r="E106" s="19" t="s">
        <v>30</v>
      </c>
      <c r="F106" s="20">
        <v>1024</v>
      </c>
      <c r="G106" s="116">
        <v>4897</v>
      </c>
      <c r="H106" s="22">
        <f>VLOOKUP(F106,'[5]FY16 Rates VLookup'!$A$1:$D$175,4,0)</f>
        <v>2280</v>
      </c>
      <c r="I106" s="22">
        <v>9.918000000000017</v>
      </c>
      <c r="J106" s="23">
        <v>0</v>
      </c>
      <c r="K106" s="24">
        <v>0</v>
      </c>
      <c r="L106" s="24">
        <v>900</v>
      </c>
      <c r="M106" s="23">
        <v>0</v>
      </c>
      <c r="N106" s="23">
        <v>0</v>
      </c>
      <c r="O106" s="23">
        <v>0</v>
      </c>
      <c r="P106" s="25">
        <f t="shared" si="11"/>
        <v>3189.9180000000001</v>
      </c>
      <c r="Q106" s="26" t="s">
        <v>26</v>
      </c>
      <c r="R106" s="26" t="s">
        <v>27</v>
      </c>
      <c r="S106" s="26">
        <v>2016</v>
      </c>
      <c r="T106" s="27">
        <v>2056</v>
      </c>
      <c r="U106" s="27">
        <f t="shared" si="12"/>
        <v>102.80000000000001</v>
      </c>
      <c r="V106" s="28">
        <f t="shared" si="13"/>
        <v>5348.7179999999998</v>
      </c>
      <c r="W106" s="17"/>
    </row>
    <row r="107" spans="1:23" s="41" customFormat="1" ht="15.75" outlineLevel="2">
      <c r="A107" s="16"/>
      <c r="B107" s="17" t="s">
        <v>22</v>
      </c>
      <c r="C107" s="18" t="s">
        <v>28</v>
      </c>
      <c r="D107" s="18" t="s">
        <v>29</v>
      </c>
      <c r="E107" s="19" t="s">
        <v>30</v>
      </c>
      <c r="F107" s="20">
        <v>1024</v>
      </c>
      <c r="G107" s="116">
        <v>4626</v>
      </c>
      <c r="H107" s="22">
        <f>VLOOKUP(F107,'[5]FY16 Rates VLookup'!$A$1:$D$175,4,0)</f>
        <v>2280</v>
      </c>
      <c r="I107" s="22">
        <v>121.75200000000001</v>
      </c>
      <c r="J107" s="23">
        <v>0</v>
      </c>
      <c r="K107" s="24">
        <v>0</v>
      </c>
      <c r="L107" s="24">
        <v>900</v>
      </c>
      <c r="M107" s="23">
        <v>0</v>
      </c>
      <c r="N107" s="23">
        <v>0</v>
      </c>
      <c r="O107" s="23">
        <v>0</v>
      </c>
      <c r="P107" s="25">
        <f t="shared" si="11"/>
        <v>3301.752</v>
      </c>
      <c r="Q107" s="26" t="s">
        <v>26</v>
      </c>
      <c r="R107" s="26" t="s">
        <v>27</v>
      </c>
      <c r="S107" s="26">
        <v>2016</v>
      </c>
      <c r="T107" s="27">
        <v>2056</v>
      </c>
      <c r="U107" s="27">
        <f t="shared" si="12"/>
        <v>102.80000000000001</v>
      </c>
      <c r="V107" s="28">
        <f t="shared" si="13"/>
        <v>5460.5520000000006</v>
      </c>
      <c r="W107" s="17"/>
    </row>
    <row r="108" spans="1:23" ht="15.75" outlineLevel="2">
      <c r="A108" s="16"/>
      <c r="B108" s="17" t="s">
        <v>22</v>
      </c>
      <c r="C108" s="18" t="s">
        <v>28</v>
      </c>
      <c r="D108" s="18" t="s">
        <v>31</v>
      </c>
      <c r="E108" s="19" t="s">
        <v>30</v>
      </c>
      <c r="F108" s="20">
        <v>1024</v>
      </c>
      <c r="G108" s="118">
        <v>4103</v>
      </c>
      <c r="H108" s="22">
        <f>VLOOKUP(F108,'[5]FY16 Rates VLookup'!$A$1:$D$175,4,0)</f>
        <v>2280</v>
      </c>
      <c r="I108" s="22">
        <v>57.456000000000017</v>
      </c>
      <c r="J108" s="23">
        <v>0</v>
      </c>
      <c r="K108" s="24">
        <v>0</v>
      </c>
      <c r="L108" s="24">
        <v>900</v>
      </c>
      <c r="M108" s="23">
        <v>0</v>
      </c>
      <c r="N108" s="23">
        <v>0</v>
      </c>
      <c r="O108" s="23">
        <v>0</v>
      </c>
      <c r="P108" s="25">
        <f t="shared" si="11"/>
        <v>3237.4560000000001</v>
      </c>
      <c r="Q108" s="26" t="s">
        <v>26</v>
      </c>
      <c r="R108" s="26" t="s">
        <v>27</v>
      </c>
      <c r="S108" s="26">
        <v>2020</v>
      </c>
      <c r="T108" s="27">
        <v>2056</v>
      </c>
      <c r="U108" s="27">
        <f t="shared" si="12"/>
        <v>102.80000000000001</v>
      </c>
      <c r="V108" s="28">
        <f t="shared" si="13"/>
        <v>5396.2560000000003</v>
      </c>
      <c r="W108" s="17"/>
    </row>
    <row r="109" spans="1:23" ht="15.75" outlineLevel="2">
      <c r="A109" s="16"/>
      <c r="B109" s="17" t="s">
        <v>22</v>
      </c>
      <c r="C109" s="18" t="s">
        <v>28</v>
      </c>
      <c r="D109" s="18" t="s">
        <v>29</v>
      </c>
      <c r="E109" s="19" t="s">
        <v>30</v>
      </c>
      <c r="F109" s="20">
        <v>1024</v>
      </c>
      <c r="G109" s="116">
        <v>2722</v>
      </c>
      <c r="H109" s="22">
        <f>VLOOKUP(F109,'[5]FY16 Rates VLookup'!$A$1:$D$175,4,0)</f>
        <v>2280</v>
      </c>
      <c r="I109" s="22">
        <v>20.178000000000008</v>
      </c>
      <c r="J109" s="23">
        <v>0</v>
      </c>
      <c r="K109" s="24">
        <v>0</v>
      </c>
      <c r="L109" s="24">
        <v>900</v>
      </c>
      <c r="M109" s="23">
        <v>0</v>
      </c>
      <c r="N109" s="23">
        <v>0</v>
      </c>
      <c r="O109" s="23">
        <v>0</v>
      </c>
      <c r="P109" s="25">
        <f t="shared" si="11"/>
        <v>3200.1779999999999</v>
      </c>
      <c r="Q109" s="26" t="s">
        <v>26</v>
      </c>
      <c r="R109" s="26" t="s">
        <v>27</v>
      </c>
      <c r="S109" s="26">
        <v>2022</v>
      </c>
      <c r="T109" s="27">
        <v>2056</v>
      </c>
      <c r="U109" s="27">
        <f t="shared" si="12"/>
        <v>102.80000000000001</v>
      </c>
      <c r="V109" s="28">
        <f t="shared" si="13"/>
        <v>5358.9780000000001</v>
      </c>
      <c r="W109" s="17"/>
    </row>
    <row r="110" spans="1:23" ht="15.75" outlineLevel="2">
      <c r="A110" s="16"/>
      <c r="B110" s="17" t="s">
        <v>22</v>
      </c>
      <c r="C110" s="18" t="s">
        <v>28</v>
      </c>
      <c r="D110" s="18" t="s">
        <v>29</v>
      </c>
      <c r="E110" s="19" t="s">
        <v>30</v>
      </c>
      <c r="F110" s="20">
        <v>1020</v>
      </c>
      <c r="G110" s="116">
        <v>2334</v>
      </c>
      <c r="H110" s="22">
        <f>VLOOKUP(F110,'[5]FY16 Rates VLookup'!$A$1:$D$175,4,0)</f>
        <v>2220</v>
      </c>
      <c r="I110" s="22">
        <v>0</v>
      </c>
      <c r="J110" s="23">
        <v>0</v>
      </c>
      <c r="K110" s="24">
        <v>0</v>
      </c>
      <c r="L110" s="24">
        <v>900</v>
      </c>
      <c r="M110" s="23">
        <v>0</v>
      </c>
      <c r="N110" s="23">
        <v>0</v>
      </c>
      <c r="O110" s="23">
        <v>0</v>
      </c>
      <c r="P110" s="25">
        <f t="shared" si="11"/>
        <v>3120</v>
      </c>
      <c r="Q110" s="26" t="s">
        <v>26</v>
      </c>
      <c r="R110" s="26" t="s">
        <v>27</v>
      </c>
      <c r="S110" s="26">
        <v>2022</v>
      </c>
      <c r="T110" s="27">
        <v>1575</v>
      </c>
      <c r="U110" s="27">
        <f t="shared" si="12"/>
        <v>78.75</v>
      </c>
      <c r="V110" s="28">
        <f t="shared" si="13"/>
        <v>4773.75</v>
      </c>
      <c r="W110" s="17"/>
    </row>
    <row r="111" spans="1:23" ht="15.75" outlineLevel="2">
      <c r="A111" s="16"/>
      <c r="B111" s="17" t="s">
        <v>22</v>
      </c>
      <c r="C111" s="18" t="s">
        <v>28</v>
      </c>
      <c r="D111" s="18" t="s">
        <v>29</v>
      </c>
      <c r="E111" s="19" t="s">
        <v>30</v>
      </c>
      <c r="F111" s="20">
        <v>1020</v>
      </c>
      <c r="G111" s="116">
        <v>3456</v>
      </c>
      <c r="H111" s="22">
        <f>VLOOKUP(F111,'[5]FY16 Rates VLookup'!$A$1:$D$175,4,0)</f>
        <v>2220</v>
      </c>
      <c r="I111" s="22">
        <v>0</v>
      </c>
      <c r="J111" s="23">
        <v>0</v>
      </c>
      <c r="K111" s="23">
        <v>0</v>
      </c>
      <c r="L111" s="24">
        <v>900</v>
      </c>
      <c r="M111" s="23">
        <v>0</v>
      </c>
      <c r="N111" s="23">
        <v>0</v>
      </c>
      <c r="O111" s="23">
        <v>0</v>
      </c>
      <c r="P111" s="25">
        <f t="shared" si="11"/>
        <v>3120</v>
      </c>
      <c r="Q111" s="26" t="s">
        <v>26</v>
      </c>
      <c r="R111" s="26" t="s">
        <v>27</v>
      </c>
      <c r="S111" s="26">
        <v>2024</v>
      </c>
      <c r="T111" s="27">
        <v>1580</v>
      </c>
      <c r="U111" s="27">
        <f t="shared" si="12"/>
        <v>79</v>
      </c>
      <c r="V111" s="28">
        <f t="shared" si="13"/>
        <v>4779</v>
      </c>
      <c r="W111" s="17"/>
    </row>
    <row r="112" spans="1:23" ht="15.75" outlineLevel="2">
      <c r="A112" s="16"/>
      <c r="B112" s="17" t="s">
        <v>22</v>
      </c>
      <c r="C112" s="18" t="s">
        <v>28</v>
      </c>
      <c r="D112" s="18" t="s">
        <v>29</v>
      </c>
      <c r="E112" s="19" t="s">
        <v>30</v>
      </c>
      <c r="F112" s="20">
        <v>1020</v>
      </c>
      <c r="G112" s="116">
        <v>2592</v>
      </c>
      <c r="H112" s="22">
        <f>VLOOKUP(F112,'[5]FY16 Rates VLookup'!$A$1:$D$175,4,0)</f>
        <v>2220</v>
      </c>
      <c r="I112" s="22">
        <v>0</v>
      </c>
      <c r="J112" s="23">
        <v>0</v>
      </c>
      <c r="K112" s="23">
        <v>0</v>
      </c>
      <c r="L112" s="24">
        <v>900</v>
      </c>
      <c r="M112" s="23">
        <v>0</v>
      </c>
      <c r="N112" s="23">
        <v>0</v>
      </c>
      <c r="O112" s="23">
        <v>294</v>
      </c>
      <c r="P112" s="25">
        <f t="shared" si="11"/>
        <v>3414</v>
      </c>
      <c r="Q112" s="26" t="s">
        <v>26</v>
      </c>
      <c r="R112" s="26" t="s">
        <v>27</v>
      </c>
      <c r="S112" s="26">
        <v>2024</v>
      </c>
      <c r="T112" s="27">
        <v>1418</v>
      </c>
      <c r="U112" s="27">
        <f t="shared" si="12"/>
        <v>70.900000000000006</v>
      </c>
      <c r="V112" s="28">
        <f t="shared" si="13"/>
        <v>4902.8999999999996</v>
      </c>
      <c r="W112" s="17"/>
    </row>
    <row r="113" spans="1:24" ht="15.75" outlineLevel="2">
      <c r="A113" s="16"/>
      <c r="B113" s="17" t="s">
        <v>22</v>
      </c>
      <c r="C113" s="18" t="s">
        <v>32</v>
      </c>
      <c r="D113" s="18" t="s">
        <v>33</v>
      </c>
      <c r="E113" s="19" t="s">
        <v>34</v>
      </c>
      <c r="F113" s="32">
        <v>1202</v>
      </c>
      <c r="G113" s="118">
        <v>2212</v>
      </c>
      <c r="H113" s="22">
        <f>VLOOKUP(F113,'[5]FY16 Rates VLookup'!$A$1:$D$175,4,0)</f>
        <v>2700</v>
      </c>
      <c r="I113" s="22">
        <v>0</v>
      </c>
      <c r="J113" s="23">
        <v>0</v>
      </c>
      <c r="K113" s="24">
        <v>0</v>
      </c>
      <c r="L113" s="24">
        <v>900</v>
      </c>
      <c r="M113" s="24">
        <v>3081.19</v>
      </c>
      <c r="N113" s="24">
        <v>0</v>
      </c>
      <c r="O113" s="24">
        <v>0</v>
      </c>
      <c r="P113" s="25">
        <f t="shared" si="11"/>
        <v>6681.1900000000005</v>
      </c>
      <c r="Q113" s="26" t="s">
        <v>26</v>
      </c>
      <c r="R113" s="33" t="s">
        <v>27</v>
      </c>
      <c r="S113" s="33">
        <v>2017</v>
      </c>
      <c r="T113" s="34">
        <v>2170</v>
      </c>
      <c r="U113" s="27">
        <f t="shared" si="12"/>
        <v>108.5</v>
      </c>
      <c r="V113" s="28">
        <f t="shared" si="13"/>
        <v>8959.69</v>
      </c>
      <c r="W113" s="17"/>
    </row>
    <row r="114" spans="1:24" ht="15.75" outlineLevel="2">
      <c r="A114" s="16"/>
      <c r="B114" s="17" t="s">
        <v>22</v>
      </c>
      <c r="C114" s="18" t="s">
        <v>32</v>
      </c>
      <c r="D114" s="18" t="s">
        <v>33</v>
      </c>
      <c r="E114" s="19" t="s">
        <v>34</v>
      </c>
      <c r="F114" s="35">
        <v>1202</v>
      </c>
      <c r="G114" s="118">
        <v>8062</v>
      </c>
      <c r="H114" s="22">
        <f>VLOOKUP(F114,'[5]FY16 Rates VLookup'!$A$1:$D$175,4,0)</f>
        <v>2700</v>
      </c>
      <c r="I114" s="22">
        <v>979.20000000000027</v>
      </c>
      <c r="J114" s="23">
        <v>0</v>
      </c>
      <c r="K114" s="24">
        <v>0</v>
      </c>
      <c r="L114" s="24">
        <v>900</v>
      </c>
      <c r="M114" s="24">
        <v>0</v>
      </c>
      <c r="N114" s="24">
        <v>0</v>
      </c>
      <c r="O114" s="24">
        <v>0</v>
      </c>
      <c r="P114" s="25">
        <f t="shared" si="11"/>
        <v>4579.2000000000007</v>
      </c>
      <c r="Q114" s="26" t="s">
        <v>26</v>
      </c>
      <c r="R114" s="26" t="s">
        <v>35</v>
      </c>
      <c r="S114" s="26">
        <v>1900</v>
      </c>
      <c r="T114" s="36">
        <v>0</v>
      </c>
      <c r="U114" s="27">
        <f t="shared" si="12"/>
        <v>0</v>
      </c>
      <c r="V114" s="28">
        <f t="shared" si="13"/>
        <v>4579.2000000000007</v>
      </c>
      <c r="W114" s="17"/>
    </row>
    <row r="115" spans="1:24" ht="15.75" outlineLevel="2">
      <c r="A115" s="16"/>
      <c r="B115" s="17" t="s">
        <v>22</v>
      </c>
      <c r="C115" s="18" t="s">
        <v>32</v>
      </c>
      <c r="D115" s="18" t="s">
        <v>33</v>
      </c>
      <c r="E115" s="19" t="s">
        <v>34</v>
      </c>
      <c r="F115" s="20">
        <v>1202</v>
      </c>
      <c r="G115" s="118">
        <v>5628</v>
      </c>
      <c r="H115" s="22">
        <f>VLOOKUP(F115,'[5]FY16 Rates VLookup'!$A$1:$D$175,4,0)</f>
        <v>2700</v>
      </c>
      <c r="I115" s="22">
        <v>713.31081081081095</v>
      </c>
      <c r="J115" s="23">
        <v>0</v>
      </c>
      <c r="K115" s="24">
        <v>0</v>
      </c>
      <c r="L115" s="24">
        <v>900</v>
      </c>
      <c r="M115" s="24">
        <v>0</v>
      </c>
      <c r="N115" s="24">
        <v>0</v>
      </c>
      <c r="O115" s="24">
        <v>0</v>
      </c>
      <c r="P115" s="25">
        <f t="shared" si="11"/>
        <v>4313.3108108108108</v>
      </c>
      <c r="Q115" s="26" t="s">
        <v>26</v>
      </c>
      <c r="R115" s="26" t="s">
        <v>35</v>
      </c>
      <c r="S115" s="26">
        <v>1900</v>
      </c>
      <c r="T115" s="36">
        <v>0</v>
      </c>
      <c r="U115" s="27">
        <f t="shared" si="12"/>
        <v>0</v>
      </c>
      <c r="V115" s="28">
        <f t="shared" si="13"/>
        <v>4313.3108108108108</v>
      </c>
      <c r="W115" s="17"/>
    </row>
    <row r="116" spans="1:24" s="41" customFormat="1" ht="15.75" outlineLevel="2">
      <c r="A116" s="16"/>
      <c r="B116" s="17" t="s">
        <v>22</v>
      </c>
      <c r="C116" s="18" t="s">
        <v>32</v>
      </c>
      <c r="D116" s="18" t="s">
        <v>33</v>
      </c>
      <c r="E116" s="19" t="s">
        <v>34</v>
      </c>
      <c r="F116" s="20">
        <v>1202</v>
      </c>
      <c r="G116" s="118">
        <v>2751</v>
      </c>
      <c r="H116" s="22">
        <f>VLOOKUP(F116,'[5]FY16 Rates VLookup'!$A$1:$D$175,4,0)</f>
        <v>2700</v>
      </c>
      <c r="I116" s="22">
        <v>49.208108108108114</v>
      </c>
      <c r="J116" s="23">
        <v>0</v>
      </c>
      <c r="K116" s="24">
        <v>0</v>
      </c>
      <c r="L116" s="24">
        <v>900</v>
      </c>
      <c r="M116" s="24">
        <v>0</v>
      </c>
      <c r="N116" s="24">
        <v>0</v>
      </c>
      <c r="O116" s="24">
        <v>0</v>
      </c>
      <c r="P116" s="25">
        <f t="shared" si="11"/>
        <v>3649.2081081081083</v>
      </c>
      <c r="Q116" s="26" t="s">
        <v>26</v>
      </c>
      <c r="R116" s="26" t="s">
        <v>35</v>
      </c>
      <c r="S116" s="26">
        <v>1900</v>
      </c>
      <c r="T116" s="36">
        <v>0</v>
      </c>
      <c r="U116" s="27">
        <f t="shared" si="12"/>
        <v>0</v>
      </c>
      <c r="V116" s="28">
        <f t="shared" si="13"/>
        <v>3649.2081081081083</v>
      </c>
      <c r="W116" s="17"/>
    </row>
    <row r="117" spans="1:24" ht="15.75" outlineLevel="2">
      <c r="A117" s="16"/>
      <c r="B117" s="17" t="s">
        <v>22</v>
      </c>
      <c r="C117" s="18" t="s">
        <v>36</v>
      </c>
      <c r="D117" s="18" t="s">
        <v>33</v>
      </c>
      <c r="E117" s="19" t="s">
        <v>34</v>
      </c>
      <c r="F117" s="20">
        <v>1202</v>
      </c>
      <c r="G117" s="118">
        <v>0</v>
      </c>
      <c r="H117" s="22">
        <f>VLOOKUP(F117,'[5]FY16 Rates VLookup'!$A$1:$D$175,4,0)</f>
        <v>2700</v>
      </c>
      <c r="I117" s="22">
        <v>0</v>
      </c>
      <c r="J117" s="23">
        <v>0</v>
      </c>
      <c r="K117" s="24">
        <v>0</v>
      </c>
      <c r="L117" s="24">
        <v>900</v>
      </c>
      <c r="M117" s="24">
        <v>0</v>
      </c>
      <c r="N117" s="24">
        <v>0</v>
      </c>
      <c r="O117" s="24">
        <v>0</v>
      </c>
      <c r="P117" s="25">
        <f t="shared" si="11"/>
        <v>3600</v>
      </c>
      <c r="Q117" s="37" t="s">
        <v>26</v>
      </c>
      <c r="R117" s="38" t="s">
        <v>35</v>
      </c>
      <c r="S117" s="33">
        <v>1900</v>
      </c>
      <c r="T117" s="34">
        <v>0</v>
      </c>
      <c r="U117" s="27">
        <f t="shared" si="12"/>
        <v>0</v>
      </c>
      <c r="V117" s="28">
        <f t="shared" si="13"/>
        <v>3600</v>
      </c>
      <c r="W117" s="17"/>
    </row>
    <row r="118" spans="1:24" s="41" customFormat="1" ht="15.75" outlineLevel="2">
      <c r="A118" s="16"/>
      <c r="B118" s="17" t="s">
        <v>22</v>
      </c>
      <c r="C118" s="18" t="s">
        <v>37</v>
      </c>
      <c r="D118" s="18" t="s">
        <v>38</v>
      </c>
      <c r="E118" s="19" t="s">
        <v>39</v>
      </c>
      <c r="F118" s="20">
        <v>1020</v>
      </c>
      <c r="G118" s="118">
        <v>3858</v>
      </c>
      <c r="H118" s="22">
        <f>VLOOKUP(F118,'[5]FY16 Rates VLookup'!$A$1:$D$175,4,0)</f>
        <v>2220</v>
      </c>
      <c r="I118" s="22">
        <v>146.67857142857142</v>
      </c>
      <c r="J118" s="23">
        <v>0</v>
      </c>
      <c r="K118" s="24">
        <v>0</v>
      </c>
      <c r="L118" s="24">
        <v>900</v>
      </c>
      <c r="M118" s="24">
        <v>0</v>
      </c>
      <c r="N118" s="24">
        <v>0</v>
      </c>
      <c r="O118" s="24">
        <v>0</v>
      </c>
      <c r="P118" s="25">
        <f t="shared" si="11"/>
        <v>3266.6785714285716</v>
      </c>
      <c r="Q118" s="26" t="s">
        <v>26</v>
      </c>
      <c r="R118" s="26" t="s">
        <v>40</v>
      </c>
      <c r="S118" s="26">
        <v>2008</v>
      </c>
      <c r="T118" s="36">
        <v>0</v>
      </c>
      <c r="U118" s="27">
        <f t="shared" si="12"/>
        <v>0</v>
      </c>
      <c r="V118" s="28">
        <f t="shared" si="13"/>
        <v>3266.6785714285716</v>
      </c>
      <c r="W118" s="17"/>
    </row>
    <row r="119" spans="1:24" ht="15.75" outlineLevel="2">
      <c r="A119" s="16"/>
      <c r="B119" s="17" t="s">
        <v>22</v>
      </c>
      <c r="C119" s="18" t="s">
        <v>37</v>
      </c>
      <c r="D119" s="18" t="s">
        <v>38</v>
      </c>
      <c r="E119" s="19" t="s">
        <v>39</v>
      </c>
      <c r="F119" s="35">
        <v>1024</v>
      </c>
      <c r="G119" s="118">
        <v>8689</v>
      </c>
      <c r="H119" s="22">
        <f>VLOOKUP(F119,'[5]FY16 Rates VLookup'!$A$1:$D$175,4,0)</f>
        <v>2280</v>
      </c>
      <c r="I119" s="22">
        <v>1518.4800000000005</v>
      </c>
      <c r="J119" s="23">
        <v>0</v>
      </c>
      <c r="K119" s="24">
        <v>0</v>
      </c>
      <c r="L119" s="24">
        <v>900</v>
      </c>
      <c r="M119" s="24">
        <v>480.14</v>
      </c>
      <c r="N119" s="24">
        <v>0</v>
      </c>
      <c r="O119" s="24">
        <v>0</v>
      </c>
      <c r="P119" s="25">
        <f t="shared" si="11"/>
        <v>5178.6200000000008</v>
      </c>
      <c r="Q119" s="26" t="s">
        <v>26</v>
      </c>
      <c r="R119" s="26" t="s">
        <v>27</v>
      </c>
      <c r="S119" s="26">
        <v>2018</v>
      </c>
      <c r="T119" s="39">
        <v>2335</v>
      </c>
      <c r="U119" s="27">
        <f t="shared" si="12"/>
        <v>116.75</v>
      </c>
      <c r="V119" s="28">
        <f t="shared" si="13"/>
        <v>7630.3700000000008</v>
      </c>
      <c r="W119" s="17"/>
    </row>
    <row r="120" spans="1:24" ht="15.75" outlineLevel="2">
      <c r="A120" s="16"/>
      <c r="B120" s="17" t="s">
        <v>22</v>
      </c>
      <c r="C120" s="18" t="s">
        <v>41</v>
      </c>
      <c r="D120" s="18" t="s">
        <v>42</v>
      </c>
      <c r="E120" s="19" t="s">
        <v>43</v>
      </c>
      <c r="F120" s="20">
        <v>1024</v>
      </c>
      <c r="G120" s="116">
        <v>3705</v>
      </c>
      <c r="H120" s="22">
        <f>VLOOKUP(F120,'[5]FY16 Rates VLookup'!$A$1:$D$175,4,0)</f>
        <v>2280</v>
      </c>
      <c r="I120" s="22">
        <v>0</v>
      </c>
      <c r="J120" s="23">
        <v>0</v>
      </c>
      <c r="K120" s="24">
        <v>0</v>
      </c>
      <c r="L120" s="24">
        <v>900</v>
      </c>
      <c r="M120" s="23">
        <v>0</v>
      </c>
      <c r="N120" s="23">
        <v>0</v>
      </c>
      <c r="O120" s="23">
        <v>0</v>
      </c>
      <c r="P120" s="25">
        <f t="shared" si="11"/>
        <v>3180</v>
      </c>
      <c r="Q120" s="26" t="s">
        <v>26</v>
      </c>
      <c r="R120" s="26" t="s">
        <v>27</v>
      </c>
      <c r="S120" s="26">
        <v>2022</v>
      </c>
      <c r="T120" s="27">
        <v>2056</v>
      </c>
      <c r="U120" s="27">
        <f t="shared" si="12"/>
        <v>102.80000000000001</v>
      </c>
      <c r="V120" s="28">
        <f t="shared" si="13"/>
        <v>5338.8</v>
      </c>
      <c r="W120" s="17"/>
    </row>
    <row r="121" spans="1:24" ht="15.75" outlineLevel="2">
      <c r="A121" s="16"/>
      <c r="B121" s="17" t="s">
        <v>22</v>
      </c>
      <c r="C121" s="18" t="s">
        <v>41</v>
      </c>
      <c r="D121" s="18" t="s">
        <v>42</v>
      </c>
      <c r="E121" s="19" t="s">
        <v>43</v>
      </c>
      <c r="F121" s="20">
        <v>1020</v>
      </c>
      <c r="G121" s="116">
        <v>2818</v>
      </c>
      <c r="H121" s="22">
        <f>VLOOKUP(F121,'[5]FY16 Rates VLookup'!$A$1:$D$175,4,0)</f>
        <v>2220</v>
      </c>
      <c r="I121" s="22">
        <v>0</v>
      </c>
      <c r="J121" s="23">
        <v>0</v>
      </c>
      <c r="K121" s="23">
        <v>0</v>
      </c>
      <c r="L121" s="24">
        <v>900</v>
      </c>
      <c r="M121" s="23">
        <v>0</v>
      </c>
      <c r="N121" s="23">
        <v>0</v>
      </c>
      <c r="O121" s="23">
        <v>0</v>
      </c>
      <c r="P121" s="25">
        <f t="shared" si="11"/>
        <v>3120</v>
      </c>
      <c r="Q121" s="26" t="s">
        <v>26</v>
      </c>
      <c r="R121" s="26" t="s">
        <v>27</v>
      </c>
      <c r="S121" s="26">
        <v>2024</v>
      </c>
      <c r="T121" s="27">
        <v>1580</v>
      </c>
      <c r="U121" s="27">
        <f t="shared" si="12"/>
        <v>79</v>
      </c>
      <c r="V121" s="28">
        <f t="shared" si="13"/>
        <v>4779</v>
      </c>
      <c r="W121" s="17"/>
    </row>
    <row r="122" spans="1:24" ht="15.75" outlineLevel="2">
      <c r="A122" s="16"/>
      <c r="B122" s="17" t="s">
        <v>22</v>
      </c>
      <c r="C122" s="18" t="s">
        <v>41</v>
      </c>
      <c r="D122" s="18" t="s">
        <v>42</v>
      </c>
      <c r="E122" s="19" t="s">
        <v>43</v>
      </c>
      <c r="F122" s="20">
        <v>1024</v>
      </c>
      <c r="G122" s="116">
        <v>2433</v>
      </c>
      <c r="H122" s="22">
        <f>VLOOKUP(F122,'[5]FY16 Rates VLookup'!$A$1:$D$175,4,0)</f>
        <v>2280</v>
      </c>
      <c r="I122" s="22">
        <v>0</v>
      </c>
      <c r="J122" s="23">
        <v>0</v>
      </c>
      <c r="K122" s="23">
        <v>0</v>
      </c>
      <c r="L122" s="24">
        <v>900</v>
      </c>
      <c r="M122" s="23">
        <v>782</v>
      </c>
      <c r="N122" s="23">
        <v>0</v>
      </c>
      <c r="O122" s="23">
        <v>0</v>
      </c>
      <c r="P122" s="25">
        <f t="shared" si="11"/>
        <v>3962</v>
      </c>
      <c r="Q122" s="26" t="s">
        <v>26</v>
      </c>
      <c r="R122" s="33" t="s">
        <v>27</v>
      </c>
      <c r="S122" s="33">
        <v>2024</v>
      </c>
      <c r="T122" s="40">
        <v>1850</v>
      </c>
      <c r="U122" s="27">
        <f t="shared" si="12"/>
        <v>92.5</v>
      </c>
      <c r="V122" s="28">
        <f t="shared" si="13"/>
        <v>5904.5</v>
      </c>
      <c r="W122" s="17"/>
    </row>
    <row r="123" spans="1:24" ht="15.75" outlineLevel="2">
      <c r="A123" s="16"/>
      <c r="B123" s="17" t="s">
        <v>22</v>
      </c>
      <c r="C123" s="18" t="s">
        <v>44</v>
      </c>
      <c r="D123" s="18" t="s">
        <v>45</v>
      </c>
      <c r="E123" s="19" t="s">
        <v>46</v>
      </c>
      <c r="F123" s="20">
        <v>1202</v>
      </c>
      <c r="G123" s="116">
        <v>2837</v>
      </c>
      <c r="H123" s="22">
        <f>VLOOKUP(F123,'[5]FY16 Rates VLookup'!$A$1:$D$175,4,0)</f>
        <v>2700</v>
      </c>
      <c r="I123" s="22">
        <v>374.59459459459458</v>
      </c>
      <c r="J123" s="23">
        <v>0</v>
      </c>
      <c r="K123" s="24">
        <v>0</v>
      </c>
      <c r="L123" s="24">
        <v>900</v>
      </c>
      <c r="M123" s="23">
        <v>0</v>
      </c>
      <c r="N123" s="23">
        <v>0</v>
      </c>
      <c r="O123" s="23">
        <v>0</v>
      </c>
      <c r="P123" s="25">
        <f t="shared" si="11"/>
        <v>3974.5945945945946</v>
      </c>
      <c r="Q123" s="26" t="s">
        <v>26</v>
      </c>
      <c r="R123" s="26" t="s">
        <v>47</v>
      </c>
      <c r="S123" s="26">
        <v>2025</v>
      </c>
      <c r="T123" s="27">
        <v>4640</v>
      </c>
      <c r="U123" s="27">
        <f t="shared" si="12"/>
        <v>232</v>
      </c>
      <c r="V123" s="28">
        <f t="shared" si="13"/>
        <v>8846.594594594595</v>
      </c>
      <c r="W123" s="17"/>
    </row>
    <row r="124" spans="1:24" ht="15.75" outlineLevel="2">
      <c r="A124" s="16"/>
      <c r="B124" s="17" t="s">
        <v>22</v>
      </c>
      <c r="C124" s="18" t="s">
        <v>44</v>
      </c>
      <c r="D124" s="18" t="s">
        <v>45</v>
      </c>
      <c r="E124" s="19" t="s">
        <v>46</v>
      </c>
      <c r="F124" s="20">
        <v>1024</v>
      </c>
      <c r="G124" s="116">
        <v>4307</v>
      </c>
      <c r="H124" s="22">
        <f>VLOOKUP(F124,'[5]FY16 Rates VLookup'!$A$1:$D$175,4,0)</f>
        <v>2280</v>
      </c>
      <c r="I124" s="22">
        <v>41.382000000000026</v>
      </c>
      <c r="J124" s="23">
        <v>0</v>
      </c>
      <c r="K124" s="24">
        <v>0</v>
      </c>
      <c r="L124" s="24">
        <v>900</v>
      </c>
      <c r="M124" s="23">
        <v>0</v>
      </c>
      <c r="N124" s="23">
        <v>0</v>
      </c>
      <c r="O124" s="23">
        <v>0</v>
      </c>
      <c r="P124" s="25">
        <f t="shared" si="11"/>
        <v>3221.3820000000001</v>
      </c>
      <c r="Q124" s="26" t="s">
        <v>26</v>
      </c>
      <c r="R124" s="26" t="s">
        <v>27</v>
      </c>
      <c r="S124" s="26">
        <v>2019</v>
      </c>
      <c r="T124" s="27">
        <v>2056</v>
      </c>
      <c r="U124" s="27">
        <f t="shared" si="12"/>
        <v>102.80000000000001</v>
      </c>
      <c r="V124" s="28">
        <f t="shared" si="13"/>
        <v>5380.1819999999998</v>
      </c>
      <c r="W124" s="17"/>
      <c r="X124" s="30"/>
    </row>
    <row r="125" spans="1:24" ht="15.75" outlineLevel="2">
      <c r="A125" s="16"/>
      <c r="B125" s="17" t="s">
        <v>22</v>
      </c>
      <c r="C125" s="18" t="s">
        <v>44</v>
      </c>
      <c r="D125" s="18" t="s">
        <v>45</v>
      </c>
      <c r="E125" s="19" t="s">
        <v>46</v>
      </c>
      <c r="F125" s="20">
        <v>1024</v>
      </c>
      <c r="G125" s="117">
        <v>0</v>
      </c>
      <c r="H125" s="22">
        <f>VLOOKUP(F125,'[5]FY16 Rates VLookup'!$A$1:$D$175,4,0)</f>
        <v>2280</v>
      </c>
      <c r="I125" s="22">
        <v>0</v>
      </c>
      <c r="J125" s="23">
        <v>0</v>
      </c>
      <c r="K125" s="23">
        <v>0</v>
      </c>
      <c r="L125" s="24">
        <v>900</v>
      </c>
      <c r="M125" s="23">
        <v>0</v>
      </c>
      <c r="N125" s="23">
        <v>0</v>
      </c>
      <c r="O125" s="23">
        <v>0</v>
      </c>
      <c r="P125" s="25">
        <f t="shared" si="11"/>
        <v>3180</v>
      </c>
      <c r="Q125" s="26" t="s">
        <v>26</v>
      </c>
      <c r="R125" s="26" t="s">
        <v>47</v>
      </c>
      <c r="S125" s="26">
        <v>2025</v>
      </c>
      <c r="T125" s="27">
        <v>3700</v>
      </c>
      <c r="U125" s="27">
        <f t="shared" si="12"/>
        <v>185</v>
      </c>
      <c r="V125" s="28">
        <f t="shared" si="13"/>
        <v>7065</v>
      </c>
      <c r="W125" s="17"/>
    </row>
    <row r="126" spans="1:24" ht="15.75" outlineLevel="2">
      <c r="A126" s="16"/>
      <c r="B126" s="17" t="s">
        <v>22</v>
      </c>
      <c r="C126" s="18" t="s">
        <v>48</v>
      </c>
      <c r="D126" s="18" t="s">
        <v>49</v>
      </c>
      <c r="E126" s="19" t="s">
        <v>50</v>
      </c>
      <c r="F126" s="20">
        <v>1020</v>
      </c>
      <c r="G126" s="116">
        <v>3277</v>
      </c>
      <c r="H126" s="22">
        <f>VLOOKUP(F126,'[5]FY16 Rates VLookup'!$A$1:$D$175,4,0)</f>
        <v>2220</v>
      </c>
      <c r="I126" s="22">
        <v>0</v>
      </c>
      <c r="J126" s="23">
        <v>0</v>
      </c>
      <c r="K126" s="24">
        <v>0</v>
      </c>
      <c r="L126" s="24">
        <v>900</v>
      </c>
      <c r="M126" s="23">
        <v>0</v>
      </c>
      <c r="N126" s="23">
        <v>0</v>
      </c>
      <c r="O126" s="23">
        <v>0</v>
      </c>
      <c r="P126" s="25">
        <f t="shared" si="11"/>
        <v>3120</v>
      </c>
      <c r="Q126" s="26" t="s">
        <v>26</v>
      </c>
      <c r="R126" s="26" t="s">
        <v>27</v>
      </c>
      <c r="S126" s="26">
        <v>2016</v>
      </c>
      <c r="T126" s="27">
        <v>1575</v>
      </c>
      <c r="U126" s="27">
        <f t="shared" si="12"/>
        <v>78.75</v>
      </c>
      <c r="V126" s="28">
        <f t="shared" si="13"/>
        <v>4773.75</v>
      </c>
      <c r="W126" s="31"/>
    </row>
    <row r="127" spans="1:24" s="41" customFormat="1" ht="15.75" outlineLevel="2">
      <c r="A127" s="16"/>
      <c r="B127" s="17" t="s">
        <v>22</v>
      </c>
      <c r="C127" s="18" t="s">
        <v>48</v>
      </c>
      <c r="D127" s="18" t="s">
        <v>49</v>
      </c>
      <c r="E127" s="19" t="s">
        <v>50</v>
      </c>
      <c r="F127" s="20">
        <v>1024</v>
      </c>
      <c r="G127" s="116">
        <v>3951</v>
      </c>
      <c r="H127" s="22">
        <f>VLOOKUP(F127,'[5]FY16 Rates VLookup'!$A$1:$D$175,4,0)</f>
        <v>2280</v>
      </c>
      <c r="I127" s="22">
        <v>25.65</v>
      </c>
      <c r="J127" s="23">
        <v>0</v>
      </c>
      <c r="K127" s="24">
        <v>0</v>
      </c>
      <c r="L127" s="24">
        <v>900</v>
      </c>
      <c r="M127" s="23">
        <v>0</v>
      </c>
      <c r="N127" s="23">
        <v>0</v>
      </c>
      <c r="O127" s="23">
        <v>0</v>
      </c>
      <c r="P127" s="25">
        <f t="shared" si="11"/>
        <v>3205.65</v>
      </c>
      <c r="Q127" s="26" t="s">
        <v>26</v>
      </c>
      <c r="R127" s="26" t="s">
        <v>27</v>
      </c>
      <c r="S127" s="26">
        <v>2016</v>
      </c>
      <c r="T127" s="27">
        <v>2056</v>
      </c>
      <c r="U127" s="27">
        <f t="shared" si="12"/>
        <v>102.80000000000001</v>
      </c>
      <c r="V127" s="28">
        <f t="shared" si="13"/>
        <v>5364.45</v>
      </c>
      <c r="W127" s="31"/>
    </row>
    <row r="128" spans="1:24" ht="15.75" outlineLevel="2">
      <c r="A128" s="16"/>
      <c r="B128" s="17" t="s">
        <v>22</v>
      </c>
      <c r="C128" s="18" t="s">
        <v>51</v>
      </c>
      <c r="D128" s="18" t="s">
        <v>52</v>
      </c>
      <c r="E128" s="19" t="s">
        <v>53</v>
      </c>
      <c r="F128" s="20">
        <v>1020</v>
      </c>
      <c r="G128" s="116">
        <v>3469</v>
      </c>
      <c r="H128" s="22">
        <f>VLOOKUP(F128,'[5]FY16 Rates VLookup'!$A$1:$D$175,4,0)</f>
        <v>2220</v>
      </c>
      <c r="I128" s="22">
        <v>0</v>
      </c>
      <c r="J128" s="23">
        <v>0</v>
      </c>
      <c r="K128" s="24">
        <v>0</v>
      </c>
      <c r="L128" s="24">
        <v>900</v>
      </c>
      <c r="M128" s="23">
        <v>0</v>
      </c>
      <c r="N128" s="23">
        <v>0</v>
      </c>
      <c r="O128" s="23">
        <v>165</v>
      </c>
      <c r="P128" s="25">
        <f t="shared" si="11"/>
        <v>3285</v>
      </c>
      <c r="Q128" s="26" t="s">
        <v>26</v>
      </c>
      <c r="R128" s="26" t="s">
        <v>27</v>
      </c>
      <c r="S128" s="26">
        <v>2016</v>
      </c>
      <c r="T128" s="27">
        <v>1575</v>
      </c>
      <c r="U128" s="27">
        <f t="shared" si="12"/>
        <v>78.75</v>
      </c>
      <c r="V128" s="28">
        <f t="shared" si="13"/>
        <v>4938.75</v>
      </c>
      <c r="W128" s="43"/>
    </row>
    <row r="129" spans="1:24" ht="15.75" outlineLevel="2">
      <c r="A129" s="16"/>
      <c r="B129" s="17" t="s">
        <v>22</v>
      </c>
      <c r="C129" s="18" t="s">
        <v>51</v>
      </c>
      <c r="D129" s="18" t="s">
        <v>52</v>
      </c>
      <c r="E129" s="19" t="s">
        <v>53</v>
      </c>
      <c r="F129" s="20">
        <v>1024</v>
      </c>
      <c r="G129" s="116">
        <v>3682</v>
      </c>
      <c r="H129" s="22">
        <f>VLOOKUP(F129,'[5]FY16 Rates VLookup'!$A$1:$D$175,4,0)</f>
        <v>2280</v>
      </c>
      <c r="I129" s="22">
        <v>82.42200000000004</v>
      </c>
      <c r="J129" s="23">
        <v>0</v>
      </c>
      <c r="K129" s="24">
        <v>0</v>
      </c>
      <c r="L129" s="24">
        <v>900</v>
      </c>
      <c r="M129" s="23">
        <v>0</v>
      </c>
      <c r="N129" s="23">
        <v>0</v>
      </c>
      <c r="O129" s="23">
        <v>165</v>
      </c>
      <c r="P129" s="25">
        <f t="shared" si="11"/>
        <v>3427.422</v>
      </c>
      <c r="Q129" s="26" t="s">
        <v>26</v>
      </c>
      <c r="R129" s="26" t="s">
        <v>27</v>
      </c>
      <c r="S129" s="26">
        <v>2016</v>
      </c>
      <c r="T129" s="27">
        <v>2056</v>
      </c>
      <c r="U129" s="27">
        <f t="shared" si="12"/>
        <v>102.80000000000001</v>
      </c>
      <c r="V129" s="28">
        <f t="shared" si="13"/>
        <v>5586.2220000000007</v>
      </c>
      <c r="W129" s="17"/>
    </row>
    <row r="130" spans="1:24" ht="15.75" outlineLevel="2">
      <c r="A130" s="16"/>
      <c r="B130" s="17" t="s">
        <v>22</v>
      </c>
      <c r="C130" s="18" t="s">
        <v>51</v>
      </c>
      <c r="D130" s="18" t="s">
        <v>52</v>
      </c>
      <c r="E130" s="19" t="s">
        <v>53</v>
      </c>
      <c r="F130" s="20">
        <v>1020</v>
      </c>
      <c r="G130" s="116">
        <v>2452</v>
      </c>
      <c r="H130" s="22">
        <f>VLOOKUP(F130,'[5]FY16 Rates VLookup'!$A$1:$D$175,4,0)</f>
        <v>2220</v>
      </c>
      <c r="I130" s="22">
        <v>16.848214285714285</v>
      </c>
      <c r="J130" s="23">
        <v>0</v>
      </c>
      <c r="K130" s="23">
        <v>0</v>
      </c>
      <c r="L130" s="24">
        <v>900</v>
      </c>
      <c r="M130" s="23">
        <v>0</v>
      </c>
      <c r="N130" s="23">
        <v>0</v>
      </c>
      <c r="O130" s="23">
        <v>0</v>
      </c>
      <c r="P130" s="25">
        <f t="shared" si="11"/>
        <v>3136.8482142857142</v>
      </c>
      <c r="Q130" s="26" t="s">
        <v>26</v>
      </c>
      <c r="R130" s="26" t="s">
        <v>27</v>
      </c>
      <c r="S130" s="26">
        <v>2024</v>
      </c>
      <c r="T130" s="39">
        <v>1580</v>
      </c>
      <c r="U130" s="27">
        <f t="shared" si="12"/>
        <v>79</v>
      </c>
      <c r="V130" s="28">
        <f t="shared" si="13"/>
        <v>4795.8482142857138</v>
      </c>
      <c r="W130" s="17"/>
    </row>
    <row r="131" spans="1:24" s="41" customFormat="1" ht="15.75" outlineLevel="2">
      <c r="A131" s="16"/>
      <c r="B131" s="17" t="s">
        <v>22</v>
      </c>
      <c r="C131" s="18" t="s">
        <v>54</v>
      </c>
      <c r="D131" s="18" t="s">
        <v>55</v>
      </c>
      <c r="E131" s="19" t="s">
        <v>56</v>
      </c>
      <c r="F131" s="20">
        <v>1024</v>
      </c>
      <c r="G131" s="116">
        <v>2853</v>
      </c>
      <c r="H131" s="22">
        <f>VLOOKUP(F131,'[5]FY16 Rates VLookup'!$A$1:$D$175,4,0)</f>
        <v>2280</v>
      </c>
      <c r="I131" s="22">
        <v>14.022000000000029</v>
      </c>
      <c r="J131" s="23">
        <v>0</v>
      </c>
      <c r="K131" s="24">
        <v>0</v>
      </c>
      <c r="L131" s="24">
        <v>900</v>
      </c>
      <c r="M131" s="23">
        <v>0</v>
      </c>
      <c r="N131" s="23">
        <v>0</v>
      </c>
      <c r="O131" s="23">
        <v>0</v>
      </c>
      <c r="P131" s="25">
        <f t="shared" si="11"/>
        <v>3194.0219999999999</v>
      </c>
      <c r="Q131" s="26" t="s">
        <v>26</v>
      </c>
      <c r="R131" s="26" t="s">
        <v>27</v>
      </c>
      <c r="S131" s="26">
        <v>2016</v>
      </c>
      <c r="T131" s="27">
        <v>2056</v>
      </c>
      <c r="U131" s="27">
        <f t="shared" si="12"/>
        <v>102.80000000000001</v>
      </c>
      <c r="V131" s="28">
        <f t="shared" si="13"/>
        <v>5352.8220000000001</v>
      </c>
      <c r="W131" s="17"/>
      <c r="X131" s="56"/>
    </row>
    <row r="132" spans="1:24" ht="15.75" outlineLevel="2">
      <c r="A132" s="16"/>
      <c r="B132" s="17" t="s">
        <v>22</v>
      </c>
      <c r="C132" s="18" t="s">
        <v>54</v>
      </c>
      <c r="D132" s="18" t="s">
        <v>55</v>
      </c>
      <c r="E132" s="19" t="s">
        <v>56</v>
      </c>
      <c r="F132" s="20">
        <v>1024</v>
      </c>
      <c r="G132" s="116">
        <v>3038</v>
      </c>
      <c r="H132" s="22">
        <f>VLOOKUP(F132,'[5]FY16 Rates VLookup'!$A$1:$D$175,4,0)</f>
        <v>2280</v>
      </c>
      <c r="I132" s="22">
        <v>24.623999999999999</v>
      </c>
      <c r="J132" s="23">
        <v>0</v>
      </c>
      <c r="K132" s="24">
        <v>0</v>
      </c>
      <c r="L132" s="24">
        <v>900</v>
      </c>
      <c r="M132" s="23">
        <v>0</v>
      </c>
      <c r="N132" s="23">
        <v>0</v>
      </c>
      <c r="O132" s="23">
        <v>0</v>
      </c>
      <c r="P132" s="25">
        <f t="shared" si="11"/>
        <v>3204.6239999999998</v>
      </c>
      <c r="Q132" s="26" t="s">
        <v>26</v>
      </c>
      <c r="R132" s="26" t="s">
        <v>27</v>
      </c>
      <c r="S132" s="26">
        <v>2016</v>
      </c>
      <c r="T132" s="27">
        <v>2056</v>
      </c>
      <c r="U132" s="27">
        <f t="shared" si="12"/>
        <v>102.80000000000001</v>
      </c>
      <c r="V132" s="28">
        <f t="shared" si="13"/>
        <v>5363.424</v>
      </c>
      <c r="W132" s="17"/>
    </row>
    <row r="133" spans="1:24" ht="15.75" outlineLevel="2">
      <c r="A133" s="16"/>
      <c r="B133" s="17" t="s">
        <v>22</v>
      </c>
      <c r="C133" s="18" t="s">
        <v>54</v>
      </c>
      <c r="D133" s="18" t="s">
        <v>55</v>
      </c>
      <c r="E133" s="19" t="s">
        <v>56</v>
      </c>
      <c r="F133" s="32">
        <v>1020</v>
      </c>
      <c r="G133" s="117">
        <v>2828</v>
      </c>
      <c r="H133" s="44">
        <f>VLOOKUP(F133,'[5]FY16 Rates VLookup'!$A$1:$D$175,4,0)</f>
        <v>2220</v>
      </c>
      <c r="I133" s="44">
        <v>29.970000000000006</v>
      </c>
      <c r="J133" s="23">
        <v>0</v>
      </c>
      <c r="K133" s="24">
        <v>0</v>
      </c>
      <c r="L133" s="24">
        <v>900</v>
      </c>
      <c r="M133" s="23">
        <v>0</v>
      </c>
      <c r="N133" s="45">
        <v>0</v>
      </c>
      <c r="O133" s="23">
        <v>0</v>
      </c>
      <c r="P133" s="25">
        <f t="shared" si="11"/>
        <v>3149.97</v>
      </c>
      <c r="Q133" s="26" t="s">
        <v>26</v>
      </c>
      <c r="R133" s="33" t="s">
        <v>27</v>
      </c>
      <c r="S133" s="33">
        <v>2019</v>
      </c>
      <c r="T133" s="40">
        <v>1575</v>
      </c>
      <c r="U133" s="27">
        <f t="shared" si="12"/>
        <v>78.75</v>
      </c>
      <c r="V133" s="28">
        <f t="shared" si="13"/>
        <v>4803.7199999999993</v>
      </c>
      <c r="W133" s="17"/>
    </row>
    <row r="134" spans="1:24" ht="15.75" outlineLevel="2">
      <c r="A134" s="16"/>
      <c r="B134" s="17" t="s">
        <v>22</v>
      </c>
      <c r="C134" s="18" t="s">
        <v>57</v>
      </c>
      <c r="D134" s="18" t="s">
        <v>58</v>
      </c>
      <c r="E134" s="19" t="s">
        <v>59</v>
      </c>
      <c r="F134" s="35">
        <v>1024</v>
      </c>
      <c r="G134" s="118">
        <v>8395</v>
      </c>
      <c r="H134" s="22">
        <f>VLOOKUP(F134,'[5]FY16 Rates VLookup'!$A$1:$D$175,4,0)</f>
        <v>2280</v>
      </c>
      <c r="I134" s="22">
        <v>857.05200000000025</v>
      </c>
      <c r="J134" s="23">
        <v>0</v>
      </c>
      <c r="K134" s="24">
        <v>0</v>
      </c>
      <c r="L134" s="24">
        <v>900</v>
      </c>
      <c r="M134" s="24">
        <v>0</v>
      </c>
      <c r="N134" s="24">
        <v>0</v>
      </c>
      <c r="O134" s="24">
        <v>0</v>
      </c>
      <c r="P134" s="25">
        <f t="shared" si="11"/>
        <v>4037.0520000000001</v>
      </c>
      <c r="Q134" s="26" t="s">
        <v>26</v>
      </c>
      <c r="R134" s="26" t="s">
        <v>27</v>
      </c>
      <c r="S134" s="26">
        <v>2016</v>
      </c>
      <c r="T134" s="27">
        <v>2056</v>
      </c>
      <c r="U134" s="27">
        <f t="shared" si="12"/>
        <v>102.80000000000001</v>
      </c>
      <c r="V134" s="28">
        <f t="shared" si="13"/>
        <v>6195.8519999999999</v>
      </c>
      <c r="W134" s="19"/>
    </row>
    <row r="135" spans="1:24" s="15" customFormat="1" ht="15.75" outlineLevel="1">
      <c r="A135" s="99"/>
      <c r="B135" s="98" t="s">
        <v>311</v>
      </c>
      <c r="C135" s="100"/>
      <c r="D135" s="100"/>
      <c r="E135" s="101"/>
      <c r="F135" s="102">
        <f>COUNTIF(H104:H134,"&gt;0")</f>
        <v>31</v>
      </c>
      <c r="G135" s="119">
        <f t="shared" ref="G135:P135" si="14">SUBTOTAL(9,G104:G134)</f>
        <v>109702</v>
      </c>
      <c r="H135" s="103">
        <f t="shared" si="14"/>
        <v>72600</v>
      </c>
      <c r="I135" s="103">
        <f t="shared" si="14"/>
        <v>5088.0320135135153</v>
      </c>
      <c r="J135" s="104">
        <f t="shared" si="14"/>
        <v>0</v>
      </c>
      <c r="K135" s="25">
        <f t="shared" si="14"/>
        <v>0</v>
      </c>
      <c r="L135" s="25">
        <f t="shared" si="14"/>
        <v>27900</v>
      </c>
      <c r="M135" s="25">
        <f t="shared" si="14"/>
        <v>4343.33</v>
      </c>
      <c r="N135" s="25">
        <f t="shared" si="14"/>
        <v>0</v>
      </c>
      <c r="O135" s="25">
        <f t="shared" si="14"/>
        <v>624</v>
      </c>
      <c r="P135" s="25">
        <f t="shared" si="14"/>
        <v>110555.36201351351</v>
      </c>
      <c r="Q135" s="105"/>
      <c r="R135" s="105"/>
      <c r="S135" s="105"/>
      <c r="T135" s="112">
        <f>SUBTOTAL(9,T104:T134)</f>
        <v>53199</v>
      </c>
      <c r="U135" s="112">
        <f>SUBTOTAL(9,U104:U134)</f>
        <v>2659.9500000000007</v>
      </c>
      <c r="V135" s="28">
        <f>SUBTOTAL(9,V104:V134)</f>
        <v>166414.31201351355</v>
      </c>
      <c r="W135" s="101"/>
    </row>
    <row r="136" spans="1:24" ht="15.75" outlineLevel="2">
      <c r="A136" s="16"/>
      <c r="B136" s="17" t="s">
        <v>95</v>
      </c>
      <c r="C136" s="18">
        <v>500000</v>
      </c>
      <c r="D136" s="18" t="s">
        <v>96</v>
      </c>
      <c r="E136" s="19" t="s">
        <v>97</v>
      </c>
      <c r="F136" s="20">
        <v>1024</v>
      </c>
      <c r="G136" s="117">
        <v>4048</v>
      </c>
      <c r="H136" s="22">
        <f>VLOOKUP(F136,'[5]FY16 Rates VLookup'!$A$1:$D$175,4,0)</f>
        <v>2280</v>
      </c>
      <c r="I136" s="22">
        <v>156.97800000000007</v>
      </c>
      <c r="J136" s="23">
        <v>0</v>
      </c>
      <c r="K136" s="24">
        <v>0</v>
      </c>
      <c r="L136" s="24">
        <v>900</v>
      </c>
      <c r="M136" s="45">
        <v>0</v>
      </c>
      <c r="N136" s="45">
        <v>0</v>
      </c>
      <c r="O136" s="45">
        <v>0</v>
      </c>
      <c r="P136" s="25">
        <f t="shared" ref="P136:P199" si="15">SUM(H136:O136)</f>
        <v>3336.9780000000001</v>
      </c>
      <c r="Q136" s="26" t="s">
        <v>26</v>
      </c>
      <c r="R136" s="26" t="s">
        <v>27</v>
      </c>
      <c r="S136" s="26">
        <v>2018</v>
      </c>
      <c r="T136" s="40">
        <v>3083</v>
      </c>
      <c r="U136" s="27">
        <f t="shared" ref="U136:U199" si="16">T136*0.05</f>
        <v>154.15</v>
      </c>
      <c r="V136" s="28">
        <f t="shared" ref="V136:V199" si="17">P136+T136+U136</f>
        <v>6574.1279999999997</v>
      </c>
      <c r="W136" s="51"/>
    </row>
    <row r="137" spans="1:24" ht="15.75" outlineLevel="2">
      <c r="A137" s="16"/>
      <c r="B137" s="17" t="s">
        <v>95</v>
      </c>
      <c r="C137" s="18">
        <v>503401</v>
      </c>
      <c r="D137" s="18" t="s">
        <v>98</v>
      </c>
      <c r="E137" s="19" t="s">
        <v>99</v>
      </c>
      <c r="F137" s="35">
        <v>1024</v>
      </c>
      <c r="G137" s="116">
        <v>6262</v>
      </c>
      <c r="H137" s="22">
        <f>VLOOKUP(F137,'[5]FY16 Rates VLookup'!$A$1:$D$175,4,0)</f>
        <v>2280</v>
      </c>
      <c r="I137" s="22">
        <v>825.58800000000019</v>
      </c>
      <c r="J137" s="23">
        <v>0</v>
      </c>
      <c r="K137" s="24">
        <v>0</v>
      </c>
      <c r="L137" s="24">
        <v>900</v>
      </c>
      <c r="M137" s="23">
        <v>0</v>
      </c>
      <c r="N137" s="23">
        <v>0</v>
      </c>
      <c r="O137" s="23">
        <v>0</v>
      </c>
      <c r="P137" s="25">
        <f t="shared" si="15"/>
        <v>4005.5880000000002</v>
      </c>
      <c r="Q137" s="26" t="s">
        <v>26</v>
      </c>
      <c r="R137" s="26" t="s">
        <v>27</v>
      </c>
      <c r="S137" s="26">
        <v>2022</v>
      </c>
      <c r="T137" s="27">
        <v>2056</v>
      </c>
      <c r="U137" s="27">
        <f t="shared" si="16"/>
        <v>102.80000000000001</v>
      </c>
      <c r="V137" s="28">
        <f t="shared" si="17"/>
        <v>6164.3879999999999</v>
      </c>
      <c r="W137" s="17"/>
    </row>
    <row r="138" spans="1:24" s="41" customFormat="1" ht="15.75" outlineLevel="2">
      <c r="A138" s="16"/>
      <c r="B138" s="17" t="s">
        <v>95</v>
      </c>
      <c r="C138" s="18">
        <v>505401</v>
      </c>
      <c r="D138" s="18" t="s">
        <v>100</v>
      </c>
      <c r="E138" s="19" t="s">
        <v>101</v>
      </c>
      <c r="F138" s="35">
        <v>1024</v>
      </c>
      <c r="G138" s="116">
        <v>10822</v>
      </c>
      <c r="H138" s="22">
        <f>VLOOKUP(F138,'[5]FY16 Rates VLookup'!$A$1:$D$175,4,0)</f>
        <v>2280</v>
      </c>
      <c r="I138" s="22">
        <v>2466.5039999999999</v>
      </c>
      <c r="J138" s="23">
        <v>0</v>
      </c>
      <c r="K138" s="24">
        <v>0</v>
      </c>
      <c r="L138" s="24">
        <v>900</v>
      </c>
      <c r="M138" s="23">
        <v>0</v>
      </c>
      <c r="N138" s="23">
        <v>0</v>
      </c>
      <c r="O138" s="23">
        <v>0</v>
      </c>
      <c r="P138" s="25">
        <f t="shared" si="15"/>
        <v>5646.5039999999999</v>
      </c>
      <c r="Q138" s="26" t="s">
        <v>26</v>
      </c>
      <c r="R138" s="26" t="s">
        <v>27</v>
      </c>
      <c r="S138" s="26">
        <v>2022</v>
      </c>
      <c r="T138" s="27">
        <v>2056</v>
      </c>
      <c r="U138" s="27">
        <f t="shared" si="16"/>
        <v>102.80000000000001</v>
      </c>
      <c r="V138" s="28">
        <f t="shared" si="17"/>
        <v>7805.3040000000001</v>
      </c>
      <c r="W138" s="17"/>
    </row>
    <row r="139" spans="1:24" ht="15.75" outlineLevel="2">
      <c r="A139" s="16"/>
      <c r="B139" s="17" t="s">
        <v>95</v>
      </c>
      <c r="C139" s="18" t="s">
        <v>102</v>
      </c>
      <c r="D139" s="18" t="s">
        <v>103</v>
      </c>
      <c r="E139" s="19" t="s">
        <v>104</v>
      </c>
      <c r="F139" s="20">
        <v>1212</v>
      </c>
      <c r="G139" s="118">
        <v>3818</v>
      </c>
      <c r="H139" s="22">
        <f>VLOOKUP(F139,'[5]FY16 Rates VLookup'!$A$1:$D$175,4,0)</f>
        <v>2700</v>
      </c>
      <c r="I139" s="22">
        <v>68.36363636363636</v>
      </c>
      <c r="J139" s="23">
        <v>0</v>
      </c>
      <c r="K139" s="24">
        <v>0</v>
      </c>
      <c r="L139" s="24">
        <v>900</v>
      </c>
      <c r="M139" s="24">
        <v>0</v>
      </c>
      <c r="N139" s="24">
        <v>5500</v>
      </c>
      <c r="O139" s="24">
        <v>0</v>
      </c>
      <c r="P139" s="25">
        <f t="shared" si="15"/>
        <v>9168.363636363636</v>
      </c>
      <c r="Q139" s="26" t="s">
        <v>26</v>
      </c>
      <c r="R139" s="26" t="s">
        <v>88</v>
      </c>
      <c r="S139" s="26">
        <v>2012</v>
      </c>
      <c r="T139" s="27">
        <v>0</v>
      </c>
      <c r="U139" s="27">
        <f t="shared" si="16"/>
        <v>0</v>
      </c>
      <c r="V139" s="28">
        <f t="shared" si="17"/>
        <v>9168.363636363636</v>
      </c>
      <c r="W139" s="52" t="s">
        <v>105</v>
      </c>
    </row>
    <row r="140" spans="1:24" ht="15.75" outlineLevel="2">
      <c r="A140" s="16"/>
      <c r="B140" s="17" t="s">
        <v>95</v>
      </c>
      <c r="C140" s="18">
        <v>505601</v>
      </c>
      <c r="D140" s="18" t="s">
        <v>106</v>
      </c>
      <c r="E140" s="19" t="s">
        <v>107</v>
      </c>
      <c r="F140" s="35">
        <v>1247</v>
      </c>
      <c r="G140" s="116">
        <v>7720</v>
      </c>
      <c r="H140" s="22">
        <f>VLOOKUP(F140,'[5]FY16 Rates VLookup'!$A$1:$D$175,4,0)</f>
        <v>3720</v>
      </c>
      <c r="I140" s="22">
        <v>1596.1184615384609</v>
      </c>
      <c r="J140" s="23">
        <v>0</v>
      </c>
      <c r="K140" s="24">
        <v>0</v>
      </c>
      <c r="L140" s="24">
        <v>900</v>
      </c>
      <c r="M140" s="23">
        <v>1995.72</v>
      </c>
      <c r="N140" s="23">
        <v>0</v>
      </c>
      <c r="O140" s="23">
        <v>0</v>
      </c>
      <c r="P140" s="25">
        <f t="shared" si="15"/>
        <v>8211.8384615384603</v>
      </c>
      <c r="Q140" s="26" t="s">
        <v>26</v>
      </c>
      <c r="R140" s="26" t="s">
        <v>40</v>
      </c>
      <c r="S140" s="26">
        <v>2012</v>
      </c>
      <c r="T140" s="47">
        <v>0</v>
      </c>
      <c r="U140" s="27">
        <f t="shared" si="16"/>
        <v>0</v>
      </c>
      <c r="V140" s="28">
        <f t="shared" si="17"/>
        <v>8211.8384615384603</v>
      </c>
      <c r="W140" s="17"/>
    </row>
    <row r="141" spans="1:24" ht="15.75" outlineLevel="2">
      <c r="A141" s="16"/>
      <c r="B141" s="17" t="s">
        <v>95</v>
      </c>
      <c r="C141" s="18">
        <v>505601</v>
      </c>
      <c r="D141" s="18" t="s">
        <v>108</v>
      </c>
      <c r="E141" s="19" t="s">
        <v>107</v>
      </c>
      <c r="F141" s="20">
        <v>3007</v>
      </c>
      <c r="G141" s="116">
        <v>0</v>
      </c>
      <c r="H141" s="22">
        <v>0</v>
      </c>
      <c r="I141" s="22">
        <v>0</v>
      </c>
      <c r="J141" s="23">
        <v>380.22184199999992</v>
      </c>
      <c r="K141" s="24">
        <v>0</v>
      </c>
      <c r="L141" s="24">
        <v>240</v>
      </c>
      <c r="M141" s="23">
        <v>0</v>
      </c>
      <c r="N141" s="23">
        <v>0</v>
      </c>
      <c r="O141" s="23">
        <v>0</v>
      </c>
      <c r="P141" s="25">
        <f t="shared" si="15"/>
        <v>620.22184199999992</v>
      </c>
      <c r="Q141" s="26" t="s">
        <v>74</v>
      </c>
      <c r="R141" s="26" t="s">
        <v>35</v>
      </c>
      <c r="S141" s="26">
        <v>1900</v>
      </c>
      <c r="T141" s="27">
        <v>0</v>
      </c>
      <c r="U141" s="27">
        <f t="shared" si="16"/>
        <v>0</v>
      </c>
      <c r="V141" s="28">
        <f t="shared" si="17"/>
        <v>620.22184199999992</v>
      </c>
      <c r="W141" s="17"/>
    </row>
    <row r="142" spans="1:24" ht="15.75" outlineLevel="2">
      <c r="A142" s="16"/>
      <c r="B142" s="17" t="s">
        <v>95</v>
      </c>
      <c r="C142" s="18">
        <v>505601</v>
      </c>
      <c r="D142" s="18" t="s">
        <v>108</v>
      </c>
      <c r="E142" s="19" t="s">
        <v>107</v>
      </c>
      <c r="F142" s="35">
        <v>1247</v>
      </c>
      <c r="G142" s="118">
        <v>8831</v>
      </c>
      <c r="H142" s="22">
        <f>VLOOKUP(F142,'[5]FY16 Rates VLookup'!$A$1:$D$175,4,0)</f>
        <v>3720</v>
      </c>
      <c r="I142" s="22">
        <v>1671.4842307692304</v>
      </c>
      <c r="J142" s="23">
        <v>0</v>
      </c>
      <c r="K142" s="24">
        <v>0</v>
      </c>
      <c r="L142" s="24">
        <v>900</v>
      </c>
      <c r="M142" s="23">
        <v>0</v>
      </c>
      <c r="N142" s="23">
        <v>1000</v>
      </c>
      <c r="O142" s="23">
        <v>0</v>
      </c>
      <c r="P142" s="25">
        <f t="shared" si="15"/>
        <v>7291.4842307692306</v>
      </c>
      <c r="Q142" s="26" t="s">
        <v>26</v>
      </c>
      <c r="R142" s="37" t="s">
        <v>27</v>
      </c>
      <c r="S142" s="26">
        <v>2021</v>
      </c>
      <c r="T142" s="47">
        <v>3840</v>
      </c>
      <c r="U142" s="27">
        <f t="shared" si="16"/>
        <v>192</v>
      </c>
      <c r="V142" s="28">
        <f t="shared" si="17"/>
        <v>11323.484230769231</v>
      </c>
      <c r="W142" s="52"/>
      <c r="X142" s="30"/>
    </row>
    <row r="143" spans="1:24" ht="15.75" outlineLevel="2">
      <c r="A143" s="16"/>
      <c r="B143" s="17" t="s">
        <v>95</v>
      </c>
      <c r="C143" s="18">
        <v>505601</v>
      </c>
      <c r="D143" s="18" t="s">
        <v>108</v>
      </c>
      <c r="E143" s="19" t="s">
        <v>107</v>
      </c>
      <c r="F143" s="20">
        <v>1247</v>
      </c>
      <c r="G143" s="118">
        <v>3407</v>
      </c>
      <c r="H143" s="22">
        <f>VLOOKUP(F143,'[5]FY16 Rates VLookup'!$A$1:$D$175,4,0)</f>
        <v>3720</v>
      </c>
      <c r="I143" s="22">
        <v>0</v>
      </c>
      <c r="J143" s="23">
        <v>0</v>
      </c>
      <c r="K143" s="24">
        <v>0</v>
      </c>
      <c r="L143" s="24">
        <v>900</v>
      </c>
      <c r="M143" s="23">
        <v>0</v>
      </c>
      <c r="N143" s="23">
        <v>1000</v>
      </c>
      <c r="O143" s="23">
        <v>0</v>
      </c>
      <c r="P143" s="25">
        <f t="shared" si="15"/>
        <v>5620</v>
      </c>
      <c r="Q143" s="26" t="s">
        <v>26</v>
      </c>
      <c r="R143" s="37" t="s">
        <v>27</v>
      </c>
      <c r="S143" s="26">
        <v>2021</v>
      </c>
      <c r="T143" s="47">
        <v>3840</v>
      </c>
      <c r="U143" s="27">
        <f t="shared" si="16"/>
        <v>192</v>
      </c>
      <c r="V143" s="28">
        <f t="shared" si="17"/>
        <v>9652</v>
      </c>
      <c r="W143" s="52"/>
    </row>
    <row r="144" spans="1:24" ht="15.75" outlineLevel="2">
      <c r="A144" s="16"/>
      <c r="B144" s="17" t="s">
        <v>95</v>
      </c>
      <c r="C144" s="18">
        <v>505601</v>
      </c>
      <c r="D144" s="18" t="s">
        <v>108</v>
      </c>
      <c r="E144" s="19" t="s">
        <v>107</v>
      </c>
      <c r="F144" s="20">
        <v>1247</v>
      </c>
      <c r="G144" s="118">
        <v>5609</v>
      </c>
      <c r="H144" s="22">
        <f>VLOOKUP(F144,'[5]FY16 Rates VLookup'!$A$1:$D$175,4,0)</f>
        <v>3720</v>
      </c>
      <c r="I144" s="22">
        <v>701.07692307692287</v>
      </c>
      <c r="J144" s="23">
        <v>0</v>
      </c>
      <c r="K144" s="24">
        <v>0</v>
      </c>
      <c r="L144" s="24">
        <v>900</v>
      </c>
      <c r="M144" s="23">
        <v>0</v>
      </c>
      <c r="N144" s="23">
        <v>1000</v>
      </c>
      <c r="O144" s="23">
        <v>0</v>
      </c>
      <c r="P144" s="25">
        <f t="shared" si="15"/>
        <v>6321.0769230769229</v>
      </c>
      <c r="Q144" s="26" t="s">
        <v>26</v>
      </c>
      <c r="R144" s="37" t="s">
        <v>27</v>
      </c>
      <c r="S144" s="26">
        <v>2021</v>
      </c>
      <c r="T144" s="47">
        <v>3840</v>
      </c>
      <c r="U144" s="27">
        <f t="shared" si="16"/>
        <v>192</v>
      </c>
      <c r="V144" s="28">
        <f t="shared" si="17"/>
        <v>10353.076923076922</v>
      </c>
      <c r="W144" s="53"/>
    </row>
    <row r="145" spans="1:23" ht="15.75" outlineLevel="2">
      <c r="A145" s="16"/>
      <c r="B145" s="17" t="s">
        <v>95</v>
      </c>
      <c r="C145" s="18">
        <v>505601</v>
      </c>
      <c r="D145" s="18" t="s">
        <v>108</v>
      </c>
      <c r="E145" s="19" t="s">
        <v>107</v>
      </c>
      <c r="F145" s="20">
        <v>1247</v>
      </c>
      <c r="G145" s="118">
        <v>4029</v>
      </c>
      <c r="H145" s="22">
        <f>VLOOKUP(F145,'[5]FY16 Rates VLookup'!$A$1:$D$175,4,0)</f>
        <v>3720</v>
      </c>
      <c r="I145" s="22">
        <v>29.21153846153846</v>
      </c>
      <c r="J145" s="23">
        <v>0</v>
      </c>
      <c r="K145" s="24">
        <v>0</v>
      </c>
      <c r="L145" s="24">
        <v>900</v>
      </c>
      <c r="M145" s="23">
        <v>350.22</v>
      </c>
      <c r="N145" s="23">
        <v>1000</v>
      </c>
      <c r="O145" s="23">
        <v>0</v>
      </c>
      <c r="P145" s="25">
        <f t="shared" si="15"/>
        <v>5999.4315384615393</v>
      </c>
      <c r="Q145" s="26" t="s">
        <v>26</v>
      </c>
      <c r="R145" s="37" t="s">
        <v>27</v>
      </c>
      <c r="S145" s="26">
        <v>2021</v>
      </c>
      <c r="T145" s="47">
        <v>3840</v>
      </c>
      <c r="U145" s="27">
        <f t="shared" si="16"/>
        <v>192</v>
      </c>
      <c r="V145" s="28">
        <f t="shared" si="17"/>
        <v>10031.43153846154</v>
      </c>
      <c r="W145" s="53"/>
    </row>
    <row r="146" spans="1:23" ht="15.75" outlineLevel="2">
      <c r="A146" s="16"/>
      <c r="B146" s="17" t="s">
        <v>95</v>
      </c>
      <c r="C146" s="18">
        <v>505601</v>
      </c>
      <c r="D146" s="18" t="s">
        <v>108</v>
      </c>
      <c r="E146" s="19" t="s">
        <v>107</v>
      </c>
      <c r="F146" s="20">
        <v>1247</v>
      </c>
      <c r="G146" s="118">
        <v>4907</v>
      </c>
      <c r="H146" s="22">
        <f>VLOOKUP(F146,'[5]FY16 Rates VLookup'!$A$1:$D$175,4,0)</f>
        <v>3720</v>
      </c>
      <c r="I146" s="22">
        <v>151.89999999999998</v>
      </c>
      <c r="J146" s="23">
        <v>0</v>
      </c>
      <c r="K146" s="24">
        <v>0</v>
      </c>
      <c r="L146" s="24">
        <v>900</v>
      </c>
      <c r="M146" s="23">
        <v>0</v>
      </c>
      <c r="N146" s="23">
        <v>1000</v>
      </c>
      <c r="O146" s="23">
        <v>0</v>
      </c>
      <c r="P146" s="25">
        <f t="shared" si="15"/>
        <v>5771.9</v>
      </c>
      <c r="Q146" s="26" t="s">
        <v>26</v>
      </c>
      <c r="R146" s="37" t="s">
        <v>27</v>
      </c>
      <c r="S146" s="26">
        <v>2021</v>
      </c>
      <c r="T146" s="47">
        <v>3840</v>
      </c>
      <c r="U146" s="27">
        <f t="shared" si="16"/>
        <v>192</v>
      </c>
      <c r="V146" s="28">
        <f t="shared" si="17"/>
        <v>9803.9</v>
      </c>
      <c r="W146" s="53"/>
    </row>
    <row r="147" spans="1:23" s="41" customFormat="1" ht="15.75" outlineLevel="2">
      <c r="A147" s="16"/>
      <c r="B147" s="17" t="s">
        <v>95</v>
      </c>
      <c r="C147" s="18">
        <v>505601</v>
      </c>
      <c r="D147" s="18" t="s">
        <v>108</v>
      </c>
      <c r="E147" s="19" t="s">
        <v>107</v>
      </c>
      <c r="F147" s="20">
        <v>1247</v>
      </c>
      <c r="G147" s="116">
        <v>4036</v>
      </c>
      <c r="H147" s="22">
        <f>VLOOKUP(F147,'[5]FY16 Rates VLookup'!$A$1:$D$175,4,0)</f>
        <v>3720</v>
      </c>
      <c r="I147" s="22">
        <v>44.98576923076925</v>
      </c>
      <c r="J147" s="23">
        <v>0</v>
      </c>
      <c r="K147" s="24">
        <v>0</v>
      </c>
      <c r="L147" s="24">
        <v>900</v>
      </c>
      <c r="M147" s="23">
        <v>1045.46</v>
      </c>
      <c r="N147" s="23">
        <v>0</v>
      </c>
      <c r="O147" s="23">
        <v>0</v>
      </c>
      <c r="P147" s="25">
        <f t="shared" si="15"/>
        <v>5710.4457692307687</v>
      </c>
      <c r="Q147" s="26" t="s">
        <v>26</v>
      </c>
      <c r="R147" s="26" t="s">
        <v>27</v>
      </c>
      <c r="S147" s="26">
        <v>2016</v>
      </c>
      <c r="T147" s="47">
        <v>3840</v>
      </c>
      <c r="U147" s="27">
        <f t="shared" si="16"/>
        <v>192</v>
      </c>
      <c r="V147" s="28">
        <f t="shared" si="17"/>
        <v>9742.4457692307697</v>
      </c>
      <c r="W147" s="17"/>
    </row>
    <row r="148" spans="1:23" s="41" customFormat="1" ht="15.75" outlineLevel="2">
      <c r="A148" s="16"/>
      <c r="B148" s="17" t="s">
        <v>95</v>
      </c>
      <c r="C148" s="18">
        <v>505601</v>
      </c>
      <c r="D148" s="18" t="s">
        <v>108</v>
      </c>
      <c r="E148" s="19" t="s">
        <v>107</v>
      </c>
      <c r="F148" s="20">
        <v>1247</v>
      </c>
      <c r="G148" s="118">
        <v>2600</v>
      </c>
      <c r="H148" s="22">
        <f>VLOOKUP(F148,'[5]FY16 Rates VLookup'!$A$1:$D$175,4,0)</f>
        <v>3720</v>
      </c>
      <c r="I148" s="22">
        <v>0</v>
      </c>
      <c r="J148" s="23">
        <v>0</v>
      </c>
      <c r="K148" s="24">
        <v>0</v>
      </c>
      <c r="L148" s="24">
        <v>900</v>
      </c>
      <c r="M148" s="23">
        <v>0</v>
      </c>
      <c r="N148" s="23">
        <v>0</v>
      </c>
      <c r="O148" s="23">
        <v>0</v>
      </c>
      <c r="P148" s="25">
        <f t="shared" si="15"/>
        <v>4620</v>
      </c>
      <c r="Q148" s="26" t="s">
        <v>26</v>
      </c>
      <c r="R148" s="26" t="s">
        <v>27</v>
      </c>
      <c r="S148" s="26">
        <v>2019</v>
      </c>
      <c r="T148" s="47">
        <v>3840</v>
      </c>
      <c r="U148" s="27">
        <f t="shared" si="16"/>
        <v>192</v>
      </c>
      <c r="V148" s="28">
        <f t="shared" si="17"/>
        <v>8652</v>
      </c>
      <c r="W148" s="17"/>
    </row>
    <row r="149" spans="1:23" s="41" customFormat="1" ht="15.75" outlineLevel="2">
      <c r="A149" s="16"/>
      <c r="B149" s="17" t="s">
        <v>95</v>
      </c>
      <c r="C149" s="18">
        <v>505601</v>
      </c>
      <c r="D149" s="18" t="s">
        <v>108</v>
      </c>
      <c r="E149" s="19" t="s">
        <v>107</v>
      </c>
      <c r="F149" s="20">
        <v>1247</v>
      </c>
      <c r="G149" s="116">
        <v>556</v>
      </c>
      <c r="H149" s="22">
        <f>VLOOKUP(F149,'[5]FY16 Rates VLookup'!$A$1:$D$175,4,0)</f>
        <v>3720</v>
      </c>
      <c r="I149" s="22">
        <v>28.043076923076899</v>
      </c>
      <c r="J149" s="23">
        <v>0</v>
      </c>
      <c r="K149" s="24">
        <v>0</v>
      </c>
      <c r="L149" s="24">
        <v>900</v>
      </c>
      <c r="M149" s="23">
        <v>0</v>
      </c>
      <c r="N149" s="23">
        <v>0</v>
      </c>
      <c r="O149" s="23">
        <v>0</v>
      </c>
      <c r="P149" s="25">
        <f t="shared" si="15"/>
        <v>4648.043076923077</v>
      </c>
      <c r="Q149" s="26" t="s">
        <v>26</v>
      </c>
      <c r="R149" s="26" t="s">
        <v>27</v>
      </c>
      <c r="S149" s="26">
        <v>2020</v>
      </c>
      <c r="T149" s="54">
        <v>4375</v>
      </c>
      <c r="U149" s="27">
        <f t="shared" si="16"/>
        <v>218.75</v>
      </c>
      <c r="V149" s="28">
        <f t="shared" si="17"/>
        <v>9241.793076923077</v>
      </c>
      <c r="W149" s="17"/>
    </row>
    <row r="150" spans="1:23" ht="15.75" outlineLevel="2">
      <c r="A150" s="16"/>
      <c r="B150" s="17" t="s">
        <v>95</v>
      </c>
      <c r="C150" s="18">
        <v>502700</v>
      </c>
      <c r="D150" s="18" t="s">
        <v>109</v>
      </c>
      <c r="E150" s="19" t="s">
        <v>110</v>
      </c>
      <c r="F150" s="35">
        <v>1212</v>
      </c>
      <c r="G150" s="116">
        <v>7607</v>
      </c>
      <c r="H150" s="22">
        <f>VLOOKUP(F150,'[5]FY16 Rates VLookup'!$A$1:$D$175,4,0)</f>
        <v>2700</v>
      </c>
      <c r="I150" s="22">
        <v>1082.1907894736842</v>
      </c>
      <c r="J150" s="23">
        <v>0</v>
      </c>
      <c r="K150" s="24">
        <v>0</v>
      </c>
      <c r="L150" s="24">
        <v>900</v>
      </c>
      <c r="M150" s="23">
        <v>1829.59</v>
      </c>
      <c r="N150" s="23">
        <v>0</v>
      </c>
      <c r="O150" s="23">
        <v>0</v>
      </c>
      <c r="P150" s="25">
        <f t="shared" si="15"/>
        <v>6511.7807894736843</v>
      </c>
      <c r="Q150" s="26" t="s">
        <v>26</v>
      </c>
      <c r="R150" s="26" t="s">
        <v>27</v>
      </c>
      <c r="S150" s="26">
        <v>2023</v>
      </c>
      <c r="T150" s="36">
        <v>2995</v>
      </c>
      <c r="U150" s="27">
        <f t="shared" si="16"/>
        <v>149.75</v>
      </c>
      <c r="V150" s="28">
        <f t="shared" si="17"/>
        <v>9656.5307894736834</v>
      </c>
      <c r="W150" s="17"/>
    </row>
    <row r="151" spans="1:23" ht="15.75" outlineLevel="2">
      <c r="A151" s="16"/>
      <c r="B151" s="17" t="s">
        <v>95</v>
      </c>
      <c r="C151" s="18">
        <v>504401</v>
      </c>
      <c r="D151" s="18" t="s">
        <v>111</v>
      </c>
      <c r="E151" s="19" t="s">
        <v>112</v>
      </c>
      <c r="F151" s="20">
        <v>1212</v>
      </c>
      <c r="G151" s="116">
        <v>1649</v>
      </c>
      <c r="H151" s="22">
        <f>VLOOKUP(F151,'[5]FY16 Rates VLookup'!$A$1:$D$175,4,0)</f>
        <v>2700</v>
      </c>
      <c r="I151" s="22">
        <v>0</v>
      </c>
      <c r="J151" s="23">
        <v>0</v>
      </c>
      <c r="K151" s="24">
        <v>0</v>
      </c>
      <c r="L151" s="24">
        <v>900</v>
      </c>
      <c r="M151" s="23">
        <v>0</v>
      </c>
      <c r="N151" s="23">
        <v>0</v>
      </c>
      <c r="O151" s="23">
        <v>0</v>
      </c>
      <c r="P151" s="25">
        <f t="shared" si="15"/>
        <v>3600</v>
      </c>
      <c r="Q151" s="26" t="s">
        <v>26</v>
      </c>
      <c r="R151" s="37" t="s">
        <v>27</v>
      </c>
      <c r="S151" s="26">
        <v>2025</v>
      </c>
      <c r="T151" s="39">
        <v>2860</v>
      </c>
      <c r="U151" s="27">
        <f t="shared" si="16"/>
        <v>143</v>
      </c>
      <c r="V151" s="28">
        <f t="shared" si="17"/>
        <v>6603</v>
      </c>
      <c r="W151" s="17"/>
    </row>
    <row r="152" spans="1:23" ht="15.75" outlineLevel="2">
      <c r="A152" s="16"/>
      <c r="B152" s="17" t="s">
        <v>95</v>
      </c>
      <c r="C152" s="18">
        <v>504401</v>
      </c>
      <c r="D152" s="18" t="s">
        <v>111</v>
      </c>
      <c r="E152" s="19" t="s">
        <v>112</v>
      </c>
      <c r="F152" s="20">
        <v>1212</v>
      </c>
      <c r="G152" s="118">
        <v>3551</v>
      </c>
      <c r="H152" s="22">
        <f>VLOOKUP(F152,'[5]FY16 Rates VLookup'!$A$1:$D$175,4,0)</f>
        <v>2700</v>
      </c>
      <c r="I152" s="22">
        <v>75.636363636363612</v>
      </c>
      <c r="J152" s="23">
        <v>0</v>
      </c>
      <c r="K152" s="24">
        <v>0</v>
      </c>
      <c r="L152" s="24">
        <v>900</v>
      </c>
      <c r="M152" s="24">
        <v>0</v>
      </c>
      <c r="N152" s="24">
        <v>0</v>
      </c>
      <c r="O152" s="24">
        <v>0</v>
      </c>
      <c r="P152" s="25">
        <f t="shared" si="15"/>
        <v>3675.6363636363635</v>
      </c>
      <c r="Q152" s="26" t="s">
        <v>26</v>
      </c>
      <c r="R152" s="37" t="s">
        <v>27</v>
      </c>
      <c r="S152" s="26">
        <v>2025</v>
      </c>
      <c r="T152" s="27">
        <v>2860</v>
      </c>
      <c r="U152" s="27">
        <f t="shared" si="16"/>
        <v>143</v>
      </c>
      <c r="V152" s="28">
        <f t="shared" si="17"/>
        <v>6678.636363636364</v>
      </c>
      <c r="W152" s="19"/>
    </row>
    <row r="153" spans="1:23" ht="15.75" outlineLevel="2">
      <c r="A153" s="16"/>
      <c r="B153" s="17" t="s">
        <v>95</v>
      </c>
      <c r="C153" s="18">
        <v>504401</v>
      </c>
      <c r="D153" s="18" t="s">
        <v>111</v>
      </c>
      <c r="E153" s="19" t="s">
        <v>112</v>
      </c>
      <c r="F153" s="20">
        <v>1212</v>
      </c>
      <c r="G153" s="118">
        <v>1860</v>
      </c>
      <c r="H153" s="22">
        <f>VLOOKUP(F153,'[5]FY16 Rates VLookup'!$A$1:$D$175,4,0)</f>
        <v>2700</v>
      </c>
      <c r="I153" s="22">
        <v>0</v>
      </c>
      <c r="J153" s="23">
        <v>0</v>
      </c>
      <c r="K153" s="24">
        <v>0</v>
      </c>
      <c r="L153" s="24">
        <v>900</v>
      </c>
      <c r="M153" s="24">
        <v>0</v>
      </c>
      <c r="N153" s="24">
        <v>0</v>
      </c>
      <c r="O153" s="24">
        <v>0</v>
      </c>
      <c r="P153" s="25">
        <f t="shared" si="15"/>
        <v>3600</v>
      </c>
      <c r="Q153" s="26" t="s">
        <v>26</v>
      </c>
      <c r="R153" s="37" t="s">
        <v>27</v>
      </c>
      <c r="S153" s="26">
        <v>2025</v>
      </c>
      <c r="T153" s="27">
        <v>2860</v>
      </c>
      <c r="U153" s="27">
        <f t="shared" si="16"/>
        <v>143</v>
      </c>
      <c r="V153" s="28">
        <f t="shared" si="17"/>
        <v>6603</v>
      </c>
      <c r="W153" s="19"/>
    </row>
    <row r="154" spans="1:23" ht="15.75" outlineLevel="2">
      <c r="A154" s="16"/>
      <c r="B154" s="17" t="s">
        <v>95</v>
      </c>
      <c r="C154" s="18">
        <v>504401</v>
      </c>
      <c r="D154" s="18" t="s">
        <v>111</v>
      </c>
      <c r="E154" s="19" t="s">
        <v>112</v>
      </c>
      <c r="F154" s="20">
        <v>1212</v>
      </c>
      <c r="G154" s="116">
        <v>2235</v>
      </c>
      <c r="H154" s="22">
        <f>VLOOKUP(F154,'[5]FY16 Rates VLookup'!$A$1:$D$175,4,0)</f>
        <v>2700</v>
      </c>
      <c r="I154" s="22">
        <v>0</v>
      </c>
      <c r="J154" s="23">
        <v>0</v>
      </c>
      <c r="K154" s="24">
        <v>0</v>
      </c>
      <c r="L154" s="24">
        <v>900</v>
      </c>
      <c r="M154" s="23">
        <v>0</v>
      </c>
      <c r="N154" s="23">
        <v>0</v>
      </c>
      <c r="O154" s="23">
        <v>0</v>
      </c>
      <c r="P154" s="25">
        <f t="shared" si="15"/>
        <v>3600</v>
      </c>
      <c r="Q154" s="26" t="s">
        <v>26</v>
      </c>
      <c r="R154" s="37" t="s">
        <v>27</v>
      </c>
      <c r="S154" s="26">
        <v>2025</v>
      </c>
      <c r="T154" s="27">
        <v>2860</v>
      </c>
      <c r="U154" s="27">
        <f t="shared" si="16"/>
        <v>143</v>
      </c>
      <c r="V154" s="28">
        <f t="shared" si="17"/>
        <v>6603</v>
      </c>
      <c r="W154" s="17"/>
    </row>
    <row r="155" spans="1:23" ht="15.75" outlineLevel="2">
      <c r="A155" s="16"/>
      <c r="B155" s="17" t="s">
        <v>95</v>
      </c>
      <c r="C155" s="18">
        <v>504401</v>
      </c>
      <c r="D155" s="18" t="s">
        <v>111</v>
      </c>
      <c r="E155" s="19" t="s">
        <v>112</v>
      </c>
      <c r="F155" s="20">
        <v>1212</v>
      </c>
      <c r="G155" s="118">
        <v>3421</v>
      </c>
      <c r="H155" s="22">
        <f>VLOOKUP(F155,'[5]FY16 Rates VLookup'!$A$1:$D$175,4,0)</f>
        <v>2700</v>
      </c>
      <c r="I155" s="22">
        <v>89.454545454545439</v>
      </c>
      <c r="J155" s="23">
        <v>0</v>
      </c>
      <c r="K155" s="24">
        <v>0</v>
      </c>
      <c r="L155" s="24">
        <v>900</v>
      </c>
      <c r="M155" s="23">
        <v>0</v>
      </c>
      <c r="N155" s="23">
        <v>0</v>
      </c>
      <c r="O155" s="23">
        <v>0</v>
      </c>
      <c r="P155" s="25">
        <f t="shared" si="15"/>
        <v>3689.4545454545455</v>
      </c>
      <c r="Q155" s="26" t="s">
        <v>26</v>
      </c>
      <c r="R155" s="37" t="s">
        <v>27</v>
      </c>
      <c r="S155" s="26">
        <v>2025</v>
      </c>
      <c r="T155" s="27">
        <v>2860</v>
      </c>
      <c r="U155" s="27">
        <f t="shared" si="16"/>
        <v>143</v>
      </c>
      <c r="V155" s="28">
        <f t="shared" si="17"/>
        <v>6692.454545454546</v>
      </c>
      <c r="W155" s="17"/>
    </row>
    <row r="156" spans="1:23" ht="15.75" outlineLevel="2">
      <c r="A156" s="16"/>
      <c r="B156" s="17" t="s">
        <v>95</v>
      </c>
      <c r="C156" s="18">
        <v>504401</v>
      </c>
      <c r="D156" s="18" t="s">
        <v>111</v>
      </c>
      <c r="E156" s="19" t="s">
        <v>112</v>
      </c>
      <c r="F156" s="20">
        <v>1212</v>
      </c>
      <c r="G156" s="116">
        <v>1877</v>
      </c>
      <c r="H156" s="22">
        <f>VLOOKUP(F156,'[5]FY16 Rates VLookup'!$A$1:$D$175,4,0)</f>
        <v>2700</v>
      </c>
      <c r="I156" s="22">
        <v>0</v>
      </c>
      <c r="J156" s="23">
        <v>0</v>
      </c>
      <c r="K156" s="24">
        <v>0</v>
      </c>
      <c r="L156" s="24">
        <v>900</v>
      </c>
      <c r="M156" s="23">
        <v>0</v>
      </c>
      <c r="N156" s="23">
        <v>5500</v>
      </c>
      <c r="O156" s="23">
        <v>0</v>
      </c>
      <c r="P156" s="25">
        <f t="shared" si="15"/>
        <v>9100</v>
      </c>
      <c r="Q156" s="26" t="s">
        <v>26</v>
      </c>
      <c r="R156" s="37" t="s">
        <v>88</v>
      </c>
      <c r="S156" s="26">
        <v>2014</v>
      </c>
      <c r="T156" s="27">
        <v>0</v>
      </c>
      <c r="U156" s="27">
        <f t="shared" si="16"/>
        <v>0</v>
      </c>
      <c r="V156" s="28">
        <f t="shared" si="17"/>
        <v>9100</v>
      </c>
      <c r="W156" s="52" t="s">
        <v>105</v>
      </c>
    </row>
    <row r="157" spans="1:23" ht="15.75" outlineLevel="2">
      <c r="A157" s="16"/>
      <c r="B157" s="17" t="s">
        <v>95</v>
      </c>
      <c r="C157" s="18">
        <v>504401</v>
      </c>
      <c r="D157" s="18" t="s">
        <v>111</v>
      </c>
      <c r="E157" s="19" t="s">
        <v>112</v>
      </c>
      <c r="F157" s="20">
        <v>1031</v>
      </c>
      <c r="G157" s="116">
        <v>1288</v>
      </c>
      <c r="H157" s="22">
        <f>VLOOKUP(F157,'[5]FY16 Rates VLookup'!$A$1:$D$175,4,0)</f>
        <v>2400</v>
      </c>
      <c r="I157" s="22">
        <v>0</v>
      </c>
      <c r="J157" s="23">
        <v>0</v>
      </c>
      <c r="K157" s="24">
        <v>0</v>
      </c>
      <c r="L157" s="24">
        <v>900</v>
      </c>
      <c r="M157" s="23">
        <v>43</v>
      </c>
      <c r="N157" s="23">
        <v>0</v>
      </c>
      <c r="O157" s="23">
        <v>0</v>
      </c>
      <c r="P157" s="25">
        <f t="shared" si="15"/>
        <v>3343</v>
      </c>
      <c r="Q157" s="26" t="s">
        <v>26</v>
      </c>
      <c r="R157" s="26" t="s">
        <v>27</v>
      </c>
      <c r="S157" s="26">
        <v>2016</v>
      </c>
      <c r="T157" s="27">
        <v>2745</v>
      </c>
      <c r="U157" s="27">
        <f t="shared" si="16"/>
        <v>137.25</v>
      </c>
      <c r="V157" s="28">
        <f t="shared" si="17"/>
        <v>6225.25</v>
      </c>
      <c r="W157" s="17"/>
    </row>
    <row r="158" spans="1:23" ht="15.75" outlineLevel="2">
      <c r="A158" s="16"/>
      <c r="B158" s="17" t="s">
        <v>95</v>
      </c>
      <c r="C158" s="18">
        <v>504401</v>
      </c>
      <c r="D158" s="18" t="s">
        <v>111</v>
      </c>
      <c r="E158" s="19" t="s">
        <v>112</v>
      </c>
      <c r="F158" s="20">
        <v>1031</v>
      </c>
      <c r="G158" s="118">
        <v>5542</v>
      </c>
      <c r="H158" s="22">
        <f>VLOOKUP(F158,'[5]FY16 Rates VLookup'!$A$1:$D$175,4,0)</f>
        <v>2400</v>
      </c>
      <c r="I158" s="22">
        <v>297.09090909090907</v>
      </c>
      <c r="J158" s="23">
        <v>0</v>
      </c>
      <c r="K158" s="24">
        <v>0</v>
      </c>
      <c r="L158" s="24">
        <v>900</v>
      </c>
      <c r="M158" s="23">
        <v>2127.21</v>
      </c>
      <c r="N158" s="23">
        <v>0</v>
      </c>
      <c r="O158" s="23">
        <v>0</v>
      </c>
      <c r="P158" s="25">
        <f t="shared" si="15"/>
        <v>5724.300909090909</v>
      </c>
      <c r="Q158" s="26" t="s">
        <v>26</v>
      </c>
      <c r="R158" s="26" t="s">
        <v>27</v>
      </c>
      <c r="S158" s="26">
        <v>2021</v>
      </c>
      <c r="T158" s="27">
        <v>2745</v>
      </c>
      <c r="U158" s="27">
        <f t="shared" si="16"/>
        <v>137.25</v>
      </c>
      <c r="V158" s="28">
        <f t="shared" si="17"/>
        <v>8606.550909090909</v>
      </c>
      <c r="W158" s="17"/>
    </row>
    <row r="159" spans="1:23" ht="15.75" outlineLevel="2">
      <c r="A159" s="16"/>
      <c r="B159" s="17" t="s">
        <v>95</v>
      </c>
      <c r="C159" s="18">
        <v>504401</v>
      </c>
      <c r="D159" s="18" t="s">
        <v>111</v>
      </c>
      <c r="E159" s="19" t="s">
        <v>112</v>
      </c>
      <c r="F159" s="35">
        <v>1031</v>
      </c>
      <c r="G159" s="118">
        <v>6846</v>
      </c>
      <c r="H159" s="22">
        <f>VLOOKUP(F159,'[5]FY16 Rates VLookup'!$A$1:$D$175,4,0)</f>
        <v>2400</v>
      </c>
      <c r="I159" s="22">
        <v>1248</v>
      </c>
      <c r="J159" s="23">
        <v>0</v>
      </c>
      <c r="K159" s="24">
        <v>0</v>
      </c>
      <c r="L159" s="24">
        <v>900</v>
      </c>
      <c r="M159" s="23">
        <v>0</v>
      </c>
      <c r="N159" s="23">
        <v>0</v>
      </c>
      <c r="O159" s="23">
        <v>0</v>
      </c>
      <c r="P159" s="25">
        <f t="shared" si="15"/>
        <v>4548</v>
      </c>
      <c r="Q159" s="26" t="s">
        <v>26</v>
      </c>
      <c r="R159" s="26" t="s">
        <v>27</v>
      </c>
      <c r="S159" s="26">
        <v>2021</v>
      </c>
      <c r="T159" s="27">
        <v>2745</v>
      </c>
      <c r="U159" s="27">
        <f t="shared" si="16"/>
        <v>137.25</v>
      </c>
      <c r="V159" s="28">
        <f t="shared" si="17"/>
        <v>7430.25</v>
      </c>
      <c r="W159" s="17"/>
    </row>
    <row r="160" spans="1:23" ht="15.75" outlineLevel="2">
      <c r="A160" s="16"/>
      <c r="B160" s="17" t="s">
        <v>95</v>
      </c>
      <c r="C160" s="18">
        <v>504401</v>
      </c>
      <c r="D160" s="18" t="s">
        <v>111</v>
      </c>
      <c r="E160" s="19" t="s">
        <v>112</v>
      </c>
      <c r="F160" s="35">
        <v>1024</v>
      </c>
      <c r="G160" s="116">
        <v>9491</v>
      </c>
      <c r="H160" s="22">
        <f>VLOOKUP(F160,'[5]FY16 Rates VLookup'!$A$1:$D$175,4,0)</f>
        <v>2280</v>
      </c>
      <c r="I160" s="22">
        <v>1742.8320000000006</v>
      </c>
      <c r="J160" s="23">
        <v>0</v>
      </c>
      <c r="K160" s="24">
        <v>0</v>
      </c>
      <c r="L160" s="24">
        <v>900</v>
      </c>
      <c r="M160" s="23">
        <v>0</v>
      </c>
      <c r="N160" s="23">
        <v>0</v>
      </c>
      <c r="O160" s="23">
        <v>0</v>
      </c>
      <c r="P160" s="25">
        <f t="shared" si="15"/>
        <v>4922.8320000000003</v>
      </c>
      <c r="Q160" s="26" t="s">
        <v>26</v>
      </c>
      <c r="R160" s="26" t="s">
        <v>27</v>
      </c>
      <c r="S160" s="26">
        <v>2022</v>
      </c>
      <c r="T160" s="27">
        <v>2056</v>
      </c>
      <c r="U160" s="27">
        <f t="shared" si="16"/>
        <v>102.80000000000001</v>
      </c>
      <c r="V160" s="28">
        <f t="shared" si="17"/>
        <v>7081.6320000000005</v>
      </c>
      <c r="W160" s="17"/>
    </row>
    <row r="161" spans="1:23" ht="15.75" outlineLevel="2">
      <c r="A161" s="16"/>
      <c r="B161" s="17" t="s">
        <v>95</v>
      </c>
      <c r="C161" s="18">
        <v>503101</v>
      </c>
      <c r="D161" s="18" t="s">
        <v>113</v>
      </c>
      <c r="E161" s="19" t="s">
        <v>114</v>
      </c>
      <c r="F161" s="20">
        <v>1212</v>
      </c>
      <c r="G161" s="118">
        <v>1116</v>
      </c>
      <c r="H161" s="22">
        <f>VLOOKUP(F161,'[5]FY16 Rates VLookup'!$A$1:$D$175,4,0)</f>
        <v>2700</v>
      </c>
      <c r="I161" s="22">
        <v>0</v>
      </c>
      <c r="J161" s="23">
        <v>0</v>
      </c>
      <c r="K161" s="24">
        <v>0</v>
      </c>
      <c r="L161" s="24">
        <v>900</v>
      </c>
      <c r="M161" s="24">
        <v>0</v>
      </c>
      <c r="N161" s="24">
        <v>0</v>
      </c>
      <c r="O161" s="24">
        <v>0</v>
      </c>
      <c r="P161" s="25">
        <f t="shared" si="15"/>
        <v>3600</v>
      </c>
      <c r="Q161" s="26" t="s">
        <v>26</v>
      </c>
      <c r="R161" s="37" t="s">
        <v>27</v>
      </c>
      <c r="S161" s="26">
        <v>2025</v>
      </c>
      <c r="T161" s="27">
        <v>2860</v>
      </c>
      <c r="U161" s="27">
        <f t="shared" si="16"/>
        <v>143</v>
      </c>
      <c r="V161" s="28">
        <f t="shared" si="17"/>
        <v>6603</v>
      </c>
      <c r="W161" s="19"/>
    </row>
    <row r="162" spans="1:23" ht="15.75" outlineLevel="2">
      <c r="A162" s="16"/>
      <c r="B162" s="17" t="s">
        <v>95</v>
      </c>
      <c r="C162" s="18">
        <v>503101</v>
      </c>
      <c r="D162" s="18" t="s">
        <v>113</v>
      </c>
      <c r="E162" s="19" t="s">
        <v>114</v>
      </c>
      <c r="F162" s="35">
        <v>1031</v>
      </c>
      <c r="G162" s="118">
        <v>7107</v>
      </c>
      <c r="H162" s="22">
        <f>VLOOKUP(F162,'[5]FY16 Rates VLookup'!$A$1:$D$175,4,0)</f>
        <v>2400</v>
      </c>
      <c r="I162" s="22">
        <v>659.27272727272725</v>
      </c>
      <c r="J162" s="23">
        <v>0</v>
      </c>
      <c r="K162" s="24">
        <v>0</v>
      </c>
      <c r="L162" s="24">
        <v>900</v>
      </c>
      <c r="M162" s="23">
        <v>0</v>
      </c>
      <c r="N162" s="23">
        <v>0</v>
      </c>
      <c r="O162" s="23">
        <v>0</v>
      </c>
      <c r="P162" s="25">
        <f t="shared" si="15"/>
        <v>3959.272727272727</v>
      </c>
      <c r="Q162" s="26" t="s">
        <v>26</v>
      </c>
      <c r="R162" s="26" t="s">
        <v>27</v>
      </c>
      <c r="S162" s="26">
        <v>2021</v>
      </c>
      <c r="T162" s="27">
        <v>2745</v>
      </c>
      <c r="U162" s="27">
        <f t="shared" si="16"/>
        <v>137.25</v>
      </c>
      <c r="V162" s="28">
        <f t="shared" si="17"/>
        <v>6841.522727272727</v>
      </c>
      <c r="W162" s="17"/>
    </row>
    <row r="163" spans="1:23" ht="15.75" outlineLevel="2">
      <c r="A163" s="16"/>
      <c r="B163" s="17" t="s">
        <v>95</v>
      </c>
      <c r="C163" s="18">
        <v>503101</v>
      </c>
      <c r="D163" s="18" t="s">
        <v>115</v>
      </c>
      <c r="E163" s="19" t="s">
        <v>114</v>
      </c>
      <c r="F163" s="20">
        <v>1212</v>
      </c>
      <c r="G163" s="116">
        <v>5479</v>
      </c>
      <c r="H163" s="22">
        <f>VLOOKUP(F163,'[5]FY16 Rates VLookup'!$A$1:$D$175,4,0)</f>
        <v>2700</v>
      </c>
      <c r="I163" s="22">
        <v>128.36363636363635</v>
      </c>
      <c r="J163" s="23">
        <v>0</v>
      </c>
      <c r="K163" s="24">
        <v>0</v>
      </c>
      <c r="L163" s="24">
        <v>900</v>
      </c>
      <c r="M163" s="23">
        <v>0</v>
      </c>
      <c r="N163" s="23">
        <v>0</v>
      </c>
      <c r="O163" s="23">
        <v>0</v>
      </c>
      <c r="P163" s="25">
        <f t="shared" si="15"/>
        <v>3728.3636363636365</v>
      </c>
      <c r="Q163" s="26" t="s">
        <v>26</v>
      </c>
      <c r="R163" s="37" t="s">
        <v>27</v>
      </c>
      <c r="S163" s="26">
        <v>2025</v>
      </c>
      <c r="T163" s="36">
        <v>2860</v>
      </c>
      <c r="U163" s="27">
        <f t="shared" si="16"/>
        <v>143</v>
      </c>
      <c r="V163" s="28">
        <f t="shared" si="17"/>
        <v>6731.363636363636</v>
      </c>
      <c r="W163" s="17"/>
    </row>
    <row r="164" spans="1:23" ht="15.75" outlineLevel="2">
      <c r="A164" s="16"/>
      <c r="B164" s="17" t="s">
        <v>95</v>
      </c>
      <c r="C164" s="18">
        <v>503101</v>
      </c>
      <c r="D164" s="18" t="s">
        <v>115</v>
      </c>
      <c r="E164" s="19" t="s">
        <v>114</v>
      </c>
      <c r="F164" s="20">
        <v>1212</v>
      </c>
      <c r="G164" s="116">
        <v>5519</v>
      </c>
      <c r="H164" s="22">
        <f>VLOOKUP(F164,'[5]FY16 Rates VLookup'!$A$1:$D$175,4,0)</f>
        <v>2700</v>
      </c>
      <c r="I164" s="22">
        <v>150.54545454545448</v>
      </c>
      <c r="J164" s="23">
        <v>0</v>
      </c>
      <c r="K164" s="24">
        <v>0</v>
      </c>
      <c r="L164" s="24">
        <v>900</v>
      </c>
      <c r="M164" s="23">
        <v>0</v>
      </c>
      <c r="N164" s="23">
        <v>0</v>
      </c>
      <c r="O164" s="23">
        <v>0</v>
      </c>
      <c r="P164" s="25">
        <f t="shared" si="15"/>
        <v>3750.5454545454545</v>
      </c>
      <c r="Q164" s="26" t="s">
        <v>26</v>
      </c>
      <c r="R164" s="37" t="s">
        <v>27</v>
      </c>
      <c r="S164" s="26">
        <v>2025</v>
      </c>
      <c r="T164" s="36">
        <v>2860</v>
      </c>
      <c r="U164" s="27">
        <f t="shared" si="16"/>
        <v>143</v>
      </c>
      <c r="V164" s="28">
        <f t="shared" si="17"/>
        <v>6753.545454545454</v>
      </c>
      <c r="W164" s="17"/>
    </row>
    <row r="165" spans="1:23" ht="15.75" outlineLevel="2">
      <c r="A165" s="16"/>
      <c r="B165" s="17" t="s">
        <v>95</v>
      </c>
      <c r="C165" s="18">
        <v>503101</v>
      </c>
      <c r="D165" s="18" t="s">
        <v>115</v>
      </c>
      <c r="E165" s="19" t="s">
        <v>114</v>
      </c>
      <c r="F165" s="20">
        <v>1212</v>
      </c>
      <c r="G165" s="116">
        <v>3557</v>
      </c>
      <c r="H165" s="22">
        <f>VLOOKUP(F165,'[5]FY16 Rates VLookup'!$A$1:$D$175,4,0)</f>
        <v>2700</v>
      </c>
      <c r="I165" s="22">
        <v>24.727272727272734</v>
      </c>
      <c r="J165" s="23">
        <v>0</v>
      </c>
      <c r="K165" s="24">
        <v>0</v>
      </c>
      <c r="L165" s="24">
        <v>900</v>
      </c>
      <c r="M165" s="23">
        <v>0</v>
      </c>
      <c r="N165" s="23">
        <v>0</v>
      </c>
      <c r="O165" s="23">
        <v>0</v>
      </c>
      <c r="P165" s="25">
        <f t="shared" si="15"/>
        <v>3624.7272727272725</v>
      </c>
      <c r="Q165" s="26" t="s">
        <v>26</v>
      </c>
      <c r="R165" s="37" t="s">
        <v>27</v>
      </c>
      <c r="S165" s="26">
        <v>2025</v>
      </c>
      <c r="T165" s="36">
        <v>2860</v>
      </c>
      <c r="U165" s="27">
        <f t="shared" si="16"/>
        <v>143</v>
      </c>
      <c r="V165" s="28">
        <f t="shared" si="17"/>
        <v>6627.7272727272721</v>
      </c>
      <c r="W165" s="17"/>
    </row>
    <row r="166" spans="1:23" ht="15.75" outlineLevel="2">
      <c r="A166" s="16"/>
      <c r="B166" s="17" t="s">
        <v>95</v>
      </c>
      <c r="C166" s="18">
        <v>503101</v>
      </c>
      <c r="D166" s="18" t="s">
        <v>115</v>
      </c>
      <c r="E166" s="19" t="s">
        <v>114</v>
      </c>
      <c r="F166" s="20">
        <v>1024</v>
      </c>
      <c r="G166" s="116">
        <v>2979</v>
      </c>
      <c r="H166" s="22">
        <f>VLOOKUP(F166,'[5]FY16 Rates VLookup'!$A$1:$D$175,4,0)</f>
        <v>2280</v>
      </c>
      <c r="I166" s="22">
        <v>68.400000000000006</v>
      </c>
      <c r="J166" s="23">
        <v>0</v>
      </c>
      <c r="K166" s="24">
        <v>0</v>
      </c>
      <c r="L166" s="24">
        <v>900</v>
      </c>
      <c r="M166" s="23">
        <v>0</v>
      </c>
      <c r="N166" s="23">
        <v>0</v>
      </c>
      <c r="O166" s="23">
        <v>0</v>
      </c>
      <c r="P166" s="25">
        <f t="shared" si="15"/>
        <v>3248.4</v>
      </c>
      <c r="Q166" s="26" t="s">
        <v>26</v>
      </c>
      <c r="R166" s="37" t="s">
        <v>27</v>
      </c>
      <c r="S166" s="26">
        <v>2025</v>
      </c>
      <c r="T166" s="27">
        <v>1850</v>
      </c>
      <c r="U166" s="27">
        <f t="shared" si="16"/>
        <v>92.5</v>
      </c>
      <c r="V166" s="28">
        <f t="shared" si="17"/>
        <v>5190.8999999999996</v>
      </c>
      <c r="W166" s="17"/>
    </row>
    <row r="167" spans="1:23" s="41" customFormat="1" ht="15.75" outlineLevel="2">
      <c r="A167" s="16"/>
      <c r="B167" s="17" t="s">
        <v>95</v>
      </c>
      <c r="C167" s="18">
        <v>504101</v>
      </c>
      <c r="D167" s="18" t="s">
        <v>118</v>
      </c>
      <c r="E167" s="19" t="s">
        <v>117</v>
      </c>
      <c r="F167" s="35">
        <v>1212</v>
      </c>
      <c r="G167" s="118">
        <v>6054</v>
      </c>
      <c r="H167" s="22">
        <f>VLOOKUP(F167,'[5]FY16 Rates VLookup'!$A$1:$D$175,4,0)</f>
        <v>2700</v>
      </c>
      <c r="I167" s="22">
        <v>360</v>
      </c>
      <c r="J167" s="23">
        <v>0</v>
      </c>
      <c r="K167" s="24">
        <v>0</v>
      </c>
      <c r="L167" s="24">
        <v>900</v>
      </c>
      <c r="M167" s="23">
        <v>0</v>
      </c>
      <c r="N167" s="23">
        <v>5500</v>
      </c>
      <c r="O167" s="23">
        <v>0</v>
      </c>
      <c r="P167" s="25">
        <f t="shared" si="15"/>
        <v>9460</v>
      </c>
      <c r="Q167" s="26" t="s">
        <v>26</v>
      </c>
      <c r="R167" s="37" t="s">
        <v>88</v>
      </c>
      <c r="S167" s="26">
        <v>2014</v>
      </c>
      <c r="T167" s="27">
        <v>0</v>
      </c>
      <c r="U167" s="27">
        <f t="shared" si="16"/>
        <v>0</v>
      </c>
      <c r="V167" s="28">
        <f t="shared" si="17"/>
        <v>9460</v>
      </c>
      <c r="W167" s="52" t="s">
        <v>105</v>
      </c>
    </row>
    <row r="168" spans="1:23" ht="15.75" outlineLevel="2">
      <c r="A168" s="16"/>
      <c r="B168" s="17" t="s">
        <v>95</v>
      </c>
      <c r="C168" s="18">
        <v>504101</v>
      </c>
      <c r="D168" s="18" t="s">
        <v>116</v>
      </c>
      <c r="E168" s="19" t="s">
        <v>117</v>
      </c>
      <c r="F168" s="20">
        <v>1212</v>
      </c>
      <c r="G168" s="116">
        <v>3799</v>
      </c>
      <c r="H168" s="22">
        <f>VLOOKUP(F168,'[5]FY16 Rates VLookup'!$A$1:$D$175,4,0)</f>
        <v>2700</v>
      </c>
      <c r="I168" s="22">
        <v>159.6363636363636</v>
      </c>
      <c r="J168" s="23">
        <v>0</v>
      </c>
      <c r="K168" s="24">
        <v>0</v>
      </c>
      <c r="L168" s="24">
        <v>900</v>
      </c>
      <c r="M168" s="23">
        <v>0</v>
      </c>
      <c r="N168" s="23">
        <v>5500</v>
      </c>
      <c r="O168" s="23">
        <v>0</v>
      </c>
      <c r="P168" s="25">
        <f t="shared" si="15"/>
        <v>9259.636363636364</v>
      </c>
      <c r="Q168" s="26" t="s">
        <v>26</v>
      </c>
      <c r="R168" s="26" t="s">
        <v>88</v>
      </c>
      <c r="S168" s="26">
        <v>2012</v>
      </c>
      <c r="T168" s="36">
        <v>0</v>
      </c>
      <c r="U168" s="27">
        <f t="shared" si="16"/>
        <v>0</v>
      </c>
      <c r="V168" s="28">
        <f t="shared" si="17"/>
        <v>9259.636363636364</v>
      </c>
      <c r="W168" s="52" t="s">
        <v>105</v>
      </c>
    </row>
    <row r="169" spans="1:23" s="41" customFormat="1" ht="15.75" outlineLevel="2">
      <c r="A169" s="16"/>
      <c r="B169" s="17" t="s">
        <v>95</v>
      </c>
      <c r="C169" s="18">
        <v>504101</v>
      </c>
      <c r="D169" s="18" t="s">
        <v>116</v>
      </c>
      <c r="E169" s="19" t="s">
        <v>117</v>
      </c>
      <c r="F169" s="20">
        <v>1212</v>
      </c>
      <c r="G169" s="116">
        <v>4427</v>
      </c>
      <c r="H169" s="22">
        <f>VLOOKUP(F169,'[5]FY16 Rates VLookup'!$A$1:$D$175,4,0)</f>
        <v>2700</v>
      </c>
      <c r="I169" s="22">
        <v>114.90909090909088</v>
      </c>
      <c r="J169" s="23">
        <v>0</v>
      </c>
      <c r="K169" s="24">
        <v>0</v>
      </c>
      <c r="L169" s="24">
        <v>900</v>
      </c>
      <c r="M169" s="23">
        <v>0</v>
      </c>
      <c r="N169" s="23">
        <v>0</v>
      </c>
      <c r="O169" s="23">
        <v>0</v>
      </c>
      <c r="P169" s="25">
        <f t="shared" si="15"/>
        <v>3714.909090909091</v>
      </c>
      <c r="Q169" s="26" t="s">
        <v>26</v>
      </c>
      <c r="R169" s="37" t="s">
        <v>27</v>
      </c>
      <c r="S169" s="26">
        <v>2025</v>
      </c>
      <c r="T169" s="36">
        <v>2860</v>
      </c>
      <c r="U169" s="27">
        <f t="shared" si="16"/>
        <v>143</v>
      </c>
      <c r="V169" s="28">
        <f t="shared" si="17"/>
        <v>6717.909090909091</v>
      </c>
      <c r="W169" s="17"/>
    </row>
    <row r="170" spans="1:23" ht="15.75" outlineLevel="2">
      <c r="A170" s="16"/>
      <c r="B170" s="17" t="s">
        <v>95</v>
      </c>
      <c r="C170" s="18">
        <v>504101</v>
      </c>
      <c r="D170" s="18" t="s">
        <v>116</v>
      </c>
      <c r="E170" s="19" t="s">
        <v>117</v>
      </c>
      <c r="F170" s="20">
        <v>1212</v>
      </c>
      <c r="G170" s="116">
        <v>4554</v>
      </c>
      <c r="H170" s="22">
        <f>VLOOKUP(F170,'[5]FY16 Rates VLookup'!$A$1:$D$175,4,0)</f>
        <v>2700</v>
      </c>
      <c r="I170" s="22">
        <v>115.99999999999996</v>
      </c>
      <c r="J170" s="23">
        <v>0</v>
      </c>
      <c r="K170" s="24">
        <v>0</v>
      </c>
      <c r="L170" s="24">
        <v>900</v>
      </c>
      <c r="M170" s="23">
        <v>0</v>
      </c>
      <c r="N170" s="23">
        <v>0</v>
      </c>
      <c r="O170" s="23">
        <v>0</v>
      </c>
      <c r="P170" s="25">
        <f t="shared" si="15"/>
        <v>3716</v>
      </c>
      <c r="Q170" s="26" t="s">
        <v>26</v>
      </c>
      <c r="R170" s="26" t="s">
        <v>27</v>
      </c>
      <c r="S170" s="26">
        <v>2025</v>
      </c>
      <c r="T170" s="27">
        <v>2860</v>
      </c>
      <c r="U170" s="27">
        <f t="shared" si="16"/>
        <v>143</v>
      </c>
      <c r="V170" s="28">
        <f t="shared" si="17"/>
        <v>6719</v>
      </c>
      <c r="W170" s="17"/>
    </row>
    <row r="171" spans="1:23" ht="15.75" outlineLevel="2">
      <c r="A171" s="16"/>
      <c r="B171" s="17" t="s">
        <v>95</v>
      </c>
      <c r="C171" s="18">
        <v>504101</v>
      </c>
      <c r="D171" s="18" t="s">
        <v>116</v>
      </c>
      <c r="E171" s="19" t="s">
        <v>117</v>
      </c>
      <c r="F171" s="20">
        <v>1024</v>
      </c>
      <c r="G171" s="116">
        <v>4994</v>
      </c>
      <c r="H171" s="22">
        <f>VLOOKUP(F171,'[5]FY16 Rates VLookup'!$A$1:$D$175,4,0)</f>
        <v>2280</v>
      </c>
      <c r="I171" s="22">
        <v>180.91800000000006</v>
      </c>
      <c r="J171" s="23">
        <v>0</v>
      </c>
      <c r="K171" s="24">
        <v>0</v>
      </c>
      <c r="L171" s="24">
        <v>900</v>
      </c>
      <c r="M171" s="23">
        <v>0</v>
      </c>
      <c r="N171" s="23">
        <v>0</v>
      </c>
      <c r="O171" s="23">
        <v>0</v>
      </c>
      <c r="P171" s="25">
        <f t="shared" si="15"/>
        <v>3360.9180000000001</v>
      </c>
      <c r="Q171" s="26" t="s">
        <v>26</v>
      </c>
      <c r="R171" s="37" t="s">
        <v>27</v>
      </c>
      <c r="S171" s="26">
        <v>2025</v>
      </c>
      <c r="T171" s="27">
        <v>1850</v>
      </c>
      <c r="U171" s="27">
        <f t="shared" si="16"/>
        <v>92.5</v>
      </c>
      <c r="V171" s="28">
        <f t="shared" si="17"/>
        <v>5303.4179999999997</v>
      </c>
      <c r="W171" s="17"/>
    </row>
    <row r="172" spans="1:23" s="41" customFormat="1" ht="15.75" outlineLevel="2">
      <c r="A172" s="16"/>
      <c r="B172" s="17" t="s">
        <v>95</v>
      </c>
      <c r="C172" s="18">
        <v>504101</v>
      </c>
      <c r="D172" s="18" t="s">
        <v>116</v>
      </c>
      <c r="E172" s="19" t="s">
        <v>117</v>
      </c>
      <c r="F172" s="20">
        <v>1024</v>
      </c>
      <c r="G172" s="116">
        <v>4349</v>
      </c>
      <c r="H172" s="22">
        <f>VLOOKUP(F172,'[5]FY16 Rates VLookup'!$A$1:$D$175,4,0)</f>
        <v>2280</v>
      </c>
      <c r="I172" s="22">
        <v>159.71400000000011</v>
      </c>
      <c r="J172" s="23">
        <v>0</v>
      </c>
      <c r="K172" s="24">
        <v>0</v>
      </c>
      <c r="L172" s="24">
        <v>900</v>
      </c>
      <c r="M172" s="23">
        <v>0</v>
      </c>
      <c r="N172" s="23">
        <v>0</v>
      </c>
      <c r="O172" s="23">
        <v>0</v>
      </c>
      <c r="P172" s="25">
        <f t="shared" si="15"/>
        <v>3339.7139999999999</v>
      </c>
      <c r="Q172" s="26" t="s">
        <v>26</v>
      </c>
      <c r="R172" s="37" t="s">
        <v>27</v>
      </c>
      <c r="S172" s="26">
        <v>2025</v>
      </c>
      <c r="T172" s="27">
        <v>1850</v>
      </c>
      <c r="U172" s="27">
        <f t="shared" si="16"/>
        <v>92.5</v>
      </c>
      <c r="V172" s="28">
        <f t="shared" si="17"/>
        <v>5282.2139999999999</v>
      </c>
      <c r="W172" s="17"/>
    </row>
    <row r="173" spans="1:23" ht="15.75" outlineLevel="2">
      <c r="A173" s="16"/>
      <c r="B173" s="17" t="s">
        <v>95</v>
      </c>
      <c r="C173" s="18">
        <v>504101</v>
      </c>
      <c r="D173" s="18" t="s">
        <v>116</v>
      </c>
      <c r="E173" s="19" t="s">
        <v>117</v>
      </c>
      <c r="F173" s="20">
        <v>1024</v>
      </c>
      <c r="G173" s="116">
        <v>4945</v>
      </c>
      <c r="H173" s="22">
        <f>VLOOKUP(F173,'[5]FY16 Rates VLookup'!$A$1:$D$175,4,0)</f>
        <v>2280</v>
      </c>
      <c r="I173" s="22">
        <v>30.438000000000041</v>
      </c>
      <c r="J173" s="23">
        <v>0</v>
      </c>
      <c r="K173" s="24">
        <v>0</v>
      </c>
      <c r="L173" s="24">
        <v>900</v>
      </c>
      <c r="M173" s="23">
        <v>0</v>
      </c>
      <c r="N173" s="23">
        <v>0</v>
      </c>
      <c r="O173" s="23">
        <v>0</v>
      </c>
      <c r="P173" s="25">
        <f t="shared" si="15"/>
        <v>3210.4380000000001</v>
      </c>
      <c r="Q173" s="26" t="s">
        <v>26</v>
      </c>
      <c r="R173" s="37" t="s">
        <v>27</v>
      </c>
      <c r="S173" s="26">
        <v>2025</v>
      </c>
      <c r="T173" s="27">
        <v>1850</v>
      </c>
      <c r="U173" s="27">
        <f t="shared" si="16"/>
        <v>92.5</v>
      </c>
      <c r="V173" s="28">
        <f t="shared" si="17"/>
        <v>5152.9380000000001</v>
      </c>
      <c r="W173" s="17"/>
    </row>
    <row r="174" spans="1:23" s="41" customFormat="1" ht="15.75" outlineLevel="2">
      <c r="A174" s="16"/>
      <c r="B174" s="17" t="s">
        <v>95</v>
      </c>
      <c r="C174" s="18">
        <v>504600</v>
      </c>
      <c r="D174" s="18" t="s">
        <v>119</v>
      </c>
      <c r="E174" s="19" t="s">
        <v>120</v>
      </c>
      <c r="F174" s="20">
        <v>1212</v>
      </c>
      <c r="G174" s="116">
        <v>2747</v>
      </c>
      <c r="H174" s="22">
        <f>VLOOKUP(F174,'[5]FY16 Rates VLookup'!$A$1:$D$175,4,0)</f>
        <v>2700</v>
      </c>
      <c r="I174" s="22">
        <v>0</v>
      </c>
      <c r="J174" s="23">
        <v>0</v>
      </c>
      <c r="K174" s="24">
        <v>0</v>
      </c>
      <c r="L174" s="24">
        <v>900</v>
      </c>
      <c r="M174" s="23">
        <v>0</v>
      </c>
      <c r="N174" s="23">
        <v>5500</v>
      </c>
      <c r="O174" s="23">
        <v>0</v>
      </c>
      <c r="P174" s="25">
        <f t="shared" si="15"/>
        <v>9100</v>
      </c>
      <c r="Q174" s="26" t="s">
        <v>26</v>
      </c>
      <c r="R174" s="26" t="s">
        <v>88</v>
      </c>
      <c r="S174" s="26">
        <v>2012</v>
      </c>
      <c r="T174" s="36">
        <v>0</v>
      </c>
      <c r="U174" s="27">
        <f t="shared" si="16"/>
        <v>0</v>
      </c>
      <c r="V174" s="28">
        <f t="shared" si="17"/>
        <v>9100</v>
      </c>
      <c r="W174" s="52" t="s">
        <v>105</v>
      </c>
    </row>
    <row r="175" spans="1:23" ht="15.75" outlineLevel="2">
      <c r="A175" s="16"/>
      <c r="B175" s="17" t="s">
        <v>95</v>
      </c>
      <c r="C175" s="18">
        <v>504600</v>
      </c>
      <c r="D175" s="18" t="s">
        <v>119</v>
      </c>
      <c r="E175" s="19" t="s">
        <v>120</v>
      </c>
      <c r="F175" s="20">
        <v>1212</v>
      </c>
      <c r="G175" s="116">
        <v>3628</v>
      </c>
      <c r="H175" s="22">
        <f>VLOOKUP(F175,'[5]FY16 Rates VLookup'!$A$1:$D$175,4,0)</f>
        <v>2700</v>
      </c>
      <c r="I175" s="22">
        <v>55.999999999999993</v>
      </c>
      <c r="J175" s="23">
        <v>0</v>
      </c>
      <c r="K175" s="24">
        <v>0</v>
      </c>
      <c r="L175" s="24">
        <v>900</v>
      </c>
      <c r="M175" s="23">
        <v>0</v>
      </c>
      <c r="N175" s="23">
        <v>0</v>
      </c>
      <c r="O175" s="23">
        <v>0</v>
      </c>
      <c r="P175" s="25">
        <f t="shared" si="15"/>
        <v>3656</v>
      </c>
      <c r="Q175" s="26" t="s">
        <v>26</v>
      </c>
      <c r="R175" s="37" t="s">
        <v>27</v>
      </c>
      <c r="S175" s="26">
        <v>2025</v>
      </c>
      <c r="T175" s="36">
        <v>2860</v>
      </c>
      <c r="U175" s="27">
        <f t="shared" si="16"/>
        <v>143</v>
      </c>
      <c r="V175" s="28">
        <f t="shared" si="17"/>
        <v>6659</v>
      </c>
      <c r="W175" s="17"/>
    </row>
    <row r="176" spans="1:23" ht="15.75" outlineLevel="2">
      <c r="A176" s="16"/>
      <c r="B176" s="17" t="s">
        <v>95</v>
      </c>
      <c r="C176" s="18">
        <v>504600</v>
      </c>
      <c r="D176" s="18" t="s">
        <v>119</v>
      </c>
      <c r="E176" s="19" t="s">
        <v>120</v>
      </c>
      <c r="F176" s="20">
        <v>1212</v>
      </c>
      <c r="G176" s="116">
        <v>4219</v>
      </c>
      <c r="H176" s="22">
        <f>VLOOKUP(F176,'[5]FY16 Rates VLookup'!$A$1:$D$175,4,0)</f>
        <v>2700</v>
      </c>
      <c r="I176" s="22">
        <v>17.454545454545464</v>
      </c>
      <c r="J176" s="23">
        <v>0</v>
      </c>
      <c r="K176" s="24">
        <v>0</v>
      </c>
      <c r="L176" s="24">
        <v>900</v>
      </c>
      <c r="M176" s="23">
        <v>0</v>
      </c>
      <c r="N176" s="23">
        <v>5500</v>
      </c>
      <c r="O176" s="23">
        <v>0</v>
      </c>
      <c r="P176" s="25">
        <f t="shared" si="15"/>
        <v>9117.454545454546</v>
      </c>
      <c r="Q176" s="26" t="s">
        <v>26</v>
      </c>
      <c r="R176" s="37" t="s">
        <v>88</v>
      </c>
      <c r="S176" s="26">
        <v>2014</v>
      </c>
      <c r="T176" s="27">
        <v>0</v>
      </c>
      <c r="U176" s="27">
        <f t="shared" si="16"/>
        <v>0</v>
      </c>
      <c r="V176" s="28">
        <f t="shared" si="17"/>
        <v>9117.454545454546</v>
      </c>
      <c r="W176" s="52" t="s">
        <v>105</v>
      </c>
    </row>
    <row r="177" spans="1:23" ht="15.75" outlineLevel="2">
      <c r="A177" s="16"/>
      <c r="B177" s="17" t="s">
        <v>95</v>
      </c>
      <c r="C177" s="18">
        <v>504600</v>
      </c>
      <c r="D177" s="18" t="s">
        <v>119</v>
      </c>
      <c r="E177" s="19" t="s">
        <v>120</v>
      </c>
      <c r="F177" s="20">
        <v>1024</v>
      </c>
      <c r="G177" s="116">
        <v>3330</v>
      </c>
      <c r="H177" s="22">
        <f>VLOOKUP(F177,'[5]FY16 Rates VLookup'!$A$1:$D$175,4,0)</f>
        <v>2280</v>
      </c>
      <c r="I177" s="22">
        <v>339.26400000000007</v>
      </c>
      <c r="J177" s="23">
        <v>0</v>
      </c>
      <c r="K177" s="24">
        <v>0</v>
      </c>
      <c r="L177" s="24">
        <v>900</v>
      </c>
      <c r="M177" s="23">
        <v>0</v>
      </c>
      <c r="N177" s="23">
        <v>0</v>
      </c>
      <c r="O177" s="23">
        <v>0</v>
      </c>
      <c r="P177" s="25">
        <f t="shared" si="15"/>
        <v>3519.2640000000001</v>
      </c>
      <c r="Q177" s="26" t="s">
        <v>26</v>
      </c>
      <c r="R177" s="37" t="s">
        <v>27</v>
      </c>
      <c r="S177" s="26">
        <v>2025</v>
      </c>
      <c r="T177" s="27">
        <v>1850</v>
      </c>
      <c r="U177" s="27">
        <f t="shared" si="16"/>
        <v>92.5</v>
      </c>
      <c r="V177" s="28">
        <f t="shared" si="17"/>
        <v>5461.7640000000001</v>
      </c>
      <c r="W177" s="17"/>
    </row>
    <row r="178" spans="1:23" ht="15.75" outlineLevel="2">
      <c r="A178" s="16"/>
      <c r="B178" s="17" t="s">
        <v>95</v>
      </c>
      <c r="C178" s="18">
        <v>504600</v>
      </c>
      <c r="D178" s="18" t="s">
        <v>119</v>
      </c>
      <c r="E178" s="19" t="s">
        <v>120</v>
      </c>
      <c r="F178" s="20">
        <v>1031</v>
      </c>
      <c r="G178" s="116">
        <v>4000</v>
      </c>
      <c r="H178" s="22">
        <f>VLOOKUP(F178,'[5]FY16 Rates VLookup'!$A$1:$D$175,4,0)</f>
        <v>2400</v>
      </c>
      <c r="I178" s="22">
        <v>12.363636363636351</v>
      </c>
      <c r="J178" s="23">
        <v>0</v>
      </c>
      <c r="K178" s="24">
        <v>0</v>
      </c>
      <c r="L178" s="24">
        <v>900</v>
      </c>
      <c r="M178" s="23">
        <v>0</v>
      </c>
      <c r="N178" s="23">
        <v>0</v>
      </c>
      <c r="O178" s="23">
        <v>0</v>
      </c>
      <c r="P178" s="25">
        <f t="shared" si="15"/>
        <v>3312.3636363636365</v>
      </c>
      <c r="Q178" s="26" t="s">
        <v>26</v>
      </c>
      <c r="R178" s="26" t="s">
        <v>27</v>
      </c>
      <c r="S178" s="26">
        <v>2017</v>
      </c>
      <c r="T178" s="27">
        <v>2745</v>
      </c>
      <c r="U178" s="27">
        <f t="shared" si="16"/>
        <v>137.25</v>
      </c>
      <c r="V178" s="28">
        <f t="shared" si="17"/>
        <v>6194.613636363636</v>
      </c>
      <c r="W178" s="17"/>
    </row>
    <row r="179" spans="1:23" ht="15.75" outlineLevel="2">
      <c r="A179" s="16"/>
      <c r="B179" s="17" t="s">
        <v>95</v>
      </c>
      <c r="C179" s="18">
        <v>503201</v>
      </c>
      <c r="D179" s="18" t="s">
        <v>121</v>
      </c>
      <c r="E179" s="19" t="s">
        <v>122</v>
      </c>
      <c r="F179" s="20">
        <v>1024</v>
      </c>
      <c r="G179" s="116">
        <v>5303</v>
      </c>
      <c r="H179" s="22">
        <f>VLOOKUP(F179,'[5]FY16 Rates VLookup'!$A$1:$D$175,4,0)</f>
        <v>2280</v>
      </c>
      <c r="I179" s="22">
        <v>234.27000000000004</v>
      </c>
      <c r="J179" s="23">
        <v>0</v>
      </c>
      <c r="K179" s="24">
        <v>0</v>
      </c>
      <c r="L179" s="24">
        <v>900</v>
      </c>
      <c r="M179" s="23">
        <v>0</v>
      </c>
      <c r="N179" s="23">
        <v>0</v>
      </c>
      <c r="O179" s="23">
        <v>0</v>
      </c>
      <c r="P179" s="25">
        <f t="shared" si="15"/>
        <v>3414.27</v>
      </c>
      <c r="Q179" s="26" t="s">
        <v>26</v>
      </c>
      <c r="R179" s="37" t="s">
        <v>27</v>
      </c>
      <c r="S179" s="26">
        <v>2025</v>
      </c>
      <c r="T179" s="27">
        <v>1850</v>
      </c>
      <c r="U179" s="27">
        <f t="shared" si="16"/>
        <v>92.5</v>
      </c>
      <c r="V179" s="28">
        <f t="shared" si="17"/>
        <v>5356.77</v>
      </c>
      <c r="W179" s="17"/>
    </row>
    <row r="180" spans="1:23" ht="15.75" outlineLevel="2">
      <c r="A180" s="16"/>
      <c r="B180" s="17" t="s">
        <v>95</v>
      </c>
      <c r="C180" s="18">
        <v>503201</v>
      </c>
      <c r="D180" s="18" t="s">
        <v>121</v>
      </c>
      <c r="E180" s="19" t="s">
        <v>122</v>
      </c>
      <c r="F180" s="20">
        <v>1031</v>
      </c>
      <c r="G180" s="116">
        <v>5181</v>
      </c>
      <c r="H180" s="22">
        <f>VLOOKUP(F180,'[5]FY16 Rates VLookup'!$A$1:$D$175,4,0)</f>
        <v>2400</v>
      </c>
      <c r="I180" s="22">
        <v>79.272727272727252</v>
      </c>
      <c r="J180" s="23">
        <v>0</v>
      </c>
      <c r="K180" s="24">
        <v>0</v>
      </c>
      <c r="L180" s="24">
        <v>900</v>
      </c>
      <c r="M180" s="23">
        <v>0</v>
      </c>
      <c r="N180" s="23">
        <v>0</v>
      </c>
      <c r="O180" s="23">
        <v>0</v>
      </c>
      <c r="P180" s="25">
        <f t="shared" si="15"/>
        <v>3379.272727272727</v>
      </c>
      <c r="Q180" s="26" t="s">
        <v>26</v>
      </c>
      <c r="R180" s="26" t="s">
        <v>27</v>
      </c>
      <c r="S180" s="26">
        <v>2016</v>
      </c>
      <c r="T180" s="27">
        <v>2745</v>
      </c>
      <c r="U180" s="27">
        <f t="shared" si="16"/>
        <v>137.25</v>
      </c>
      <c r="V180" s="28">
        <f t="shared" si="17"/>
        <v>6261.522727272727</v>
      </c>
      <c r="W180" s="17"/>
    </row>
    <row r="181" spans="1:23" ht="15.75" outlineLevel="2">
      <c r="A181" s="16"/>
      <c r="B181" s="17" t="s">
        <v>95</v>
      </c>
      <c r="C181" s="18">
        <v>503201</v>
      </c>
      <c r="D181" s="18" t="s">
        <v>121</v>
      </c>
      <c r="E181" s="19" t="s">
        <v>122</v>
      </c>
      <c r="F181" s="20">
        <v>1031</v>
      </c>
      <c r="G181" s="116">
        <v>2757</v>
      </c>
      <c r="H181" s="22">
        <f>VLOOKUP(F181,'[5]FY16 Rates VLookup'!$A$1:$D$175,4,0)</f>
        <v>2400</v>
      </c>
      <c r="I181" s="22">
        <v>0</v>
      </c>
      <c r="J181" s="23">
        <v>0</v>
      </c>
      <c r="K181" s="24">
        <v>0</v>
      </c>
      <c r="L181" s="24">
        <v>900</v>
      </c>
      <c r="M181" s="23">
        <v>2483.7399999999998</v>
      </c>
      <c r="N181" s="23">
        <v>0</v>
      </c>
      <c r="O181" s="23">
        <v>0</v>
      </c>
      <c r="P181" s="25">
        <f t="shared" si="15"/>
        <v>5783.74</v>
      </c>
      <c r="Q181" s="26" t="s">
        <v>26</v>
      </c>
      <c r="R181" s="26" t="s">
        <v>27</v>
      </c>
      <c r="S181" s="26">
        <v>2017</v>
      </c>
      <c r="T181" s="27">
        <v>2745</v>
      </c>
      <c r="U181" s="27">
        <f t="shared" si="16"/>
        <v>137.25</v>
      </c>
      <c r="V181" s="28">
        <f t="shared" si="17"/>
        <v>8665.99</v>
      </c>
      <c r="W181" s="17"/>
    </row>
    <row r="182" spans="1:23" ht="15.75" outlineLevel="2">
      <c r="A182" s="16"/>
      <c r="B182" s="17" t="s">
        <v>95</v>
      </c>
      <c r="C182" s="18">
        <v>503201</v>
      </c>
      <c r="D182" s="18" t="s">
        <v>121</v>
      </c>
      <c r="E182" s="19" t="s">
        <v>122</v>
      </c>
      <c r="F182" s="35">
        <v>1212</v>
      </c>
      <c r="G182" s="116">
        <v>9090</v>
      </c>
      <c r="H182" s="22">
        <f>VLOOKUP(F182,'[5]FY16 Rates VLookup'!$A$1:$D$175,4,0)</f>
        <v>2700</v>
      </c>
      <c r="I182" s="22">
        <v>1280.723684210526</v>
      </c>
      <c r="J182" s="23">
        <v>0</v>
      </c>
      <c r="K182" s="24">
        <v>0</v>
      </c>
      <c r="L182" s="24">
        <v>900</v>
      </c>
      <c r="M182" s="23">
        <v>0</v>
      </c>
      <c r="N182" s="23">
        <v>0</v>
      </c>
      <c r="O182" s="23">
        <v>0</v>
      </c>
      <c r="P182" s="25">
        <f t="shared" si="15"/>
        <v>4880.7236842105258</v>
      </c>
      <c r="Q182" s="26" t="s">
        <v>26</v>
      </c>
      <c r="R182" s="26" t="s">
        <v>27</v>
      </c>
      <c r="S182" s="26">
        <v>2023</v>
      </c>
      <c r="T182" s="36">
        <v>2995</v>
      </c>
      <c r="U182" s="27">
        <f t="shared" si="16"/>
        <v>149.75</v>
      </c>
      <c r="V182" s="28">
        <f t="shared" si="17"/>
        <v>8025.4736842105258</v>
      </c>
      <c r="W182" s="17"/>
    </row>
    <row r="183" spans="1:23" ht="15.75" outlineLevel="2">
      <c r="A183" s="16"/>
      <c r="B183" s="17" t="s">
        <v>95</v>
      </c>
      <c r="C183" s="18">
        <v>504800</v>
      </c>
      <c r="D183" s="18" t="s">
        <v>123</v>
      </c>
      <c r="E183" s="19" t="s">
        <v>124</v>
      </c>
      <c r="F183" s="20">
        <v>1024</v>
      </c>
      <c r="G183" s="118">
        <v>5498</v>
      </c>
      <c r="H183" s="22">
        <f>VLOOKUP(F183,'[5]FY16 Rates VLookup'!$A$1:$D$175,4,0)</f>
        <v>2280</v>
      </c>
      <c r="I183" s="22">
        <v>450.75600000000009</v>
      </c>
      <c r="J183" s="23">
        <v>0</v>
      </c>
      <c r="K183" s="24">
        <v>0</v>
      </c>
      <c r="L183" s="24">
        <v>900</v>
      </c>
      <c r="M183" s="23">
        <v>0</v>
      </c>
      <c r="N183" s="23">
        <v>0</v>
      </c>
      <c r="O183" s="23">
        <v>0</v>
      </c>
      <c r="P183" s="25">
        <f t="shared" si="15"/>
        <v>3630.7560000000003</v>
      </c>
      <c r="Q183" s="26" t="s">
        <v>26</v>
      </c>
      <c r="R183" s="26" t="s">
        <v>27</v>
      </c>
      <c r="S183" s="26">
        <v>2021</v>
      </c>
      <c r="T183" s="39">
        <v>2335</v>
      </c>
      <c r="U183" s="27">
        <f t="shared" si="16"/>
        <v>116.75</v>
      </c>
      <c r="V183" s="28">
        <f t="shared" si="17"/>
        <v>6082.5060000000003</v>
      </c>
      <c r="W183" s="17"/>
    </row>
    <row r="184" spans="1:23" s="41" customFormat="1" ht="15.75" outlineLevel="2">
      <c r="A184" s="16"/>
      <c r="B184" s="17" t="s">
        <v>95</v>
      </c>
      <c r="C184" s="18">
        <v>502230</v>
      </c>
      <c r="D184" s="18" t="s">
        <v>125</v>
      </c>
      <c r="E184" s="19" t="s">
        <v>126</v>
      </c>
      <c r="F184" s="20">
        <v>1212</v>
      </c>
      <c r="G184" s="116">
        <v>639</v>
      </c>
      <c r="H184" s="22">
        <f>VLOOKUP(F184,'[5]FY16 Rates VLookup'!$A$1:$D$175,4,0)</f>
        <v>2700</v>
      </c>
      <c r="I184" s="22">
        <v>0</v>
      </c>
      <c r="J184" s="23">
        <v>0</v>
      </c>
      <c r="K184" s="24">
        <v>0</v>
      </c>
      <c r="L184" s="24">
        <v>900</v>
      </c>
      <c r="M184" s="23">
        <v>0</v>
      </c>
      <c r="N184" s="23">
        <v>5500</v>
      </c>
      <c r="O184" s="23">
        <v>0</v>
      </c>
      <c r="P184" s="25">
        <f t="shared" si="15"/>
        <v>9100</v>
      </c>
      <c r="Q184" s="26" t="s">
        <v>26</v>
      </c>
      <c r="R184" s="37" t="s">
        <v>88</v>
      </c>
      <c r="S184" s="26">
        <v>2014</v>
      </c>
      <c r="T184" s="27">
        <v>0</v>
      </c>
      <c r="U184" s="27">
        <f t="shared" si="16"/>
        <v>0</v>
      </c>
      <c r="V184" s="28">
        <f t="shared" si="17"/>
        <v>9100</v>
      </c>
      <c r="W184" s="52" t="s">
        <v>105</v>
      </c>
    </row>
    <row r="185" spans="1:23" ht="15.75" outlineLevel="2">
      <c r="A185" s="16"/>
      <c r="B185" s="17" t="s">
        <v>95</v>
      </c>
      <c r="C185" s="18">
        <v>508300</v>
      </c>
      <c r="D185" s="18" t="s">
        <v>127</v>
      </c>
      <c r="E185" s="19" t="s">
        <v>128</v>
      </c>
      <c r="F185" s="20">
        <v>1024</v>
      </c>
      <c r="G185" s="116">
        <v>4214</v>
      </c>
      <c r="H185" s="22">
        <f>VLOOKUP(F185,'[5]FY16 Rates VLookup'!$A$1:$D$175,4,0)</f>
        <v>2280</v>
      </c>
      <c r="I185" s="22">
        <v>63.612000000000002</v>
      </c>
      <c r="J185" s="23">
        <v>0</v>
      </c>
      <c r="K185" s="24">
        <v>0</v>
      </c>
      <c r="L185" s="24">
        <v>900</v>
      </c>
      <c r="M185" s="23">
        <v>0</v>
      </c>
      <c r="N185" s="23">
        <v>0</v>
      </c>
      <c r="O185" s="23">
        <v>0</v>
      </c>
      <c r="P185" s="25">
        <f t="shared" si="15"/>
        <v>3243.6120000000001</v>
      </c>
      <c r="Q185" s="26" t="s">
        <v>26</v>
      </c>
      <c r="R185" s="37" t="s">
        <v>27</v>
      </c>
      <c r="S185" s="26">
        <v>2025</v>
      </c>
      <c r="T185" s="27">
        <v>1850</v>
      </c>
      <c r="U185" s="27">
        <f t="shared" si="16"/>
        <v>92.5</v>
      </c>
      <c r="V185" s="28">
        <f t="shared" si="17"/>
        <v>5186.1120000000001</v>
      </c>
      <c r="W185" s="17"/>
    </row>
    <row r="186" spans="1:23" s="41" customFormat="1" ht="15.75" outlineLevel="2">
      <c r="A186" s="16"/>
      <c r="B186" s="17" t="s">
        <v>95</v>
      </c>
      <c r="C186" s="18">
        <v>508300</v>
      </c>
      <c r="D186" s="18" t="s">
        <v>127</v>
      </c>
      <c r="E186" s="19" t="s">
        <v>128</v>
      </c>
      <c r="F186" s="20">
        <v>1212</v>
      </c>
      <c r="G186" s="116">
        <v>4228</v>
      </c>
      <c r="H186" s="22">
        <f>VLOOKUP(F186,'[5]FY16 Rates VLookup'!$A$1:$D$175,4,0)</f>
        <v>2700</v>
      </c>
      <c r="I186" s="22">
        <v>535.08552631578948</v>
      </c>
      <c r="J186" s="23">
        <v>0</v>
      </c>
      <c r="K186" s="24">
        <v>0</v>
      </c>
      <c r="L186" s="24">
        <v>900</v>
      </c>
      <c r="M186" s="23">
        <v>2258.52</v>
      </c>
      <c r="N186" s="23">
        <v>0</v>
      </c>
      <c r="O186" s="23">
        <v>0</v>
      </c>
      <c r="P186" s="25">
        <f t="shared" si="15"/>
        <v>6393.6055263157905</v>
      </c>
      <c r="Q186" s="26" t="s">
        <v>26</v>
      </c>
      <c r="R186" s="26" t="s">
        <v>27</v>
      </c>
      <c r="S186" s="26">
        <v>2016</v>
      </c>
      <c r="T186" s="47">
        <v>2424</v>
      </c>
      <c r="U186" s="27">
        <f t="shared" si="16"/>
        <v>121.2</v>
      </c>
      <c r="V186" s="28">
        <f t="shared" si="17"/>
        <v>8938.8055263157912</v>
      </c>
      <c r="W186" s="17"/>
    </row>
    <row r="187" spans="1:23" ht="15.75" outlineLevel="2">
      <c r="A187" s="16"/>
      <c r="B187" s="17" t="s">
        <v>95</v>
      </c>
      <c r="C187" s="18">
        <v>508300</v>
      </c>
      <c r="D187" s="18" t="s">
        <v>127</v>
      </c>
      <c r="E187" s="19" t="s">
        <v>128</v>
      </c>
      <c r="F187" s="55">
        <v>1202</v>
      </c>
      <c r="G187" s="117">
        <v>7228</v>
      </c>
      <c r="H187" s="44">
        <f>VLOOKUP(F187,'[5]FY16 Rates VLookup'!$A$1:$D$175,4,0)</f>
        <v>2700</v>
      </c>
      <c r="I187" s="44">
        <v>1040.8135135135137</v>
      </c>
      <c r="J187" s="23">
        <v>0</v>
      </c>
      <c r="K187" s="24">
        <v>0</v>
      </c>
      <c r="L187" s="24">
        <v>900</v>
      </c>
      <c r="M187" s="23">
        <v>0</v>
      </c>
      <c r="N187" s="45">
        <v>0</v>
      </c>
      <c r="O187" s="23">
        <v>0</v>
      </c>
      <c r="P187" s="25">
        <f t="shared" si="15"/>
        <v>4640.8135135135135</v>
      </c>
      <c r="Q187" s="26" t="s">
        <v>26</v>
      </c>
      <c r="R187" s="33" t="s">
        <v>27</v>
      </c>
      <c r="S187" s="33">
        <v>2017</v>
      </c>
      <c r="T187" s="34">
        <v>2170</v>
      </c>
      <c r="U187" s="27">
        <f t="shared" si="16"/>
        <v>108.5</v>
      </c>
      <c r="V187" s="28">
        <f t="shared" si="17"/>
        <v>6919.3135135135135</v>
      </c>
      <c r="W187" s="17"/>
    </row>
    <row r="188" spans="1:23" ht="15.75" outlineLevel="2">
      <c r="A188" s="16"/>
      <c r="B188" s="17" t="s">
        <v>95</v>
      </c>
      <c r="C188" s="18">
        <v>508300</v>
      </c>
      <c r="D188" s="18" t="s">
        <v>127</v>
      </c>
      <c r="E188" s="19" t="s">
        <v>128</v>
      </c>
      <c r="F188" s="20">
        <v>1024</v>
      </c>
      <c r="G188" s="116">
        <v>5799</v>
      </c>
      <c r="H188" s="22">
        <f>VLOOKUP(F188,'[5]FY16 Rates VLookup'!$A$1:$D$175,4,0)</f>
        <v>2280</v>
      </c>
      <c r="I188" s="22">
        <v>293.09400000000011</v>
      </c>
      <c r="J188" s="23">
        <v>0</v>
      </c>
      <c r="K188" s="24">
        <v>0</v>
      </c>
      <c r="L188" s="24">
        <v>900</v>
      </c>
      <c r="M188" s="23">
        <v>0</v>
      </c>
      <c r="N188" s="23">
        <v>0</v>
      </c>
      <c r="O188" s="23">
        <v>0</v>
      </c>
      <c r="P188" s="25">
        <f t="shared" si="15"/>
        <v>3473.0940000000001</v>
      </c>
      <c r="Q188" s="26" t="s">
        <v>26</v>
      </c>
      <c r="R188" s="26" t="s">
        <v>27</v>
      </c>
      <c r="S188" s="26">
        <v>2017</v>
      </c>
      <c r="T188" s="27">
        <v>2056</v>
      </c>
      <c r="U188" s="27">
        <f t="shared" si="16"/>
        <v>102.80000000000001</v>
      </c>
      <c r="V188" s="28">
        <f t="shared" si="17"/>
        <v>5631.8940000000002</v>
      </c>
      <c r="W188" s="17"/>
    </row>
    <row r="189" spans="1:23" ht="15.75" outlineLevel="2">
      <c r="A189" s="16"/>
      <c r="B189" s="17" t="s">
        <v>95</v>
      </c>
      <c r="C189" s="18">
        <v>506600</v>
      </c>
      <c r="D189" s="18" t="s">
        <v>129</v>
      </c>
      <c r="E189" s="19" t="s">
        <v>130</v>
      </c>
      <c r="F189" s="20">
        <v>1247</v>
      </c>
      <c r="G189" s="116">
        <v>1702</v>
      </c>
      <c r="H189" s="22">
        <f>VLOOKUP(F189,'[5]FY16 Rates VLookup'!$A$1:$D$175,4,0)</f>
        <v>3720</v>
      </c>
      <c r="I189" s="22">
        <v>5.8423076923076991</v>
      </c>
      <c r="J189" s="23">
        <v>0</v>
      </c>
      <c r="K189" s="24">
        <v>0</v>
      </c>
      <c r="L189" s="24">
        <v>900</v>
      </c>
      <c r="M189" s="23">
        <v>0</v>
      </c>
      <c r="N189" s="23">
        <v>0</v>
      </c>
      <c r="O189" s="23">
        <v>0</v>
      </c>
      <c r="P189" s="25">
        <f t="shared" si="15"/>
        <v>4625.8423076923082</v>
      </c>
      <c r="Q189" s="26" t="s">
        <v>26</v>
      </c>
      <c r="R189" s="37" t="s">
        <v>27</v>
      </c>
      <c r="S189" s="26">
        <v>2021</v>
      </c>
      <c r="T189" s="47">
        <v>3840</v>
      </c>
      <c r="U189" s="27">
        <f t="shared" si="16"/>
        <v>192</v>
      </c>
      <c r="V189" s="28">
        <f t="shared" si="17"/>
        <v>8657.8423076923082</v>
      </c>
      <c r="W189" s="17"/>
    </row>
    <row r="190" spans="1:23" ht="15.75" outlineLevel="2">
      <c r="A190" s="16"/>
      <c r="B190" s="17" t="s">
        <v>95</v>
      </c>
      <c r="C190" s="18">
        <v>508800</v>
      </c>
      <c r="D190" s="18" t="s">
        <v>131</v>
      </c>
      <c r="E190" s="19" t="s">
        <v>132</v>
      </c>
      <c r="F190" s="32">
        <v>1209</v>
      </c>
      <c r="G190" s="117">
        <v>1794</v>
      </c>
      <c r="H190" s="44">
        <f>VLOOKUP(F190,'[5]FY16 Rates VLookup'!$A$1:$D$175,4,0)</f>
        <v>3180</v>
      </c>
      <c r="I190" s="44">
        <v>0</v>
      </c>
      <c r="J190" s="23">
        <v>0</v>
      </c>
      <c r="K190" s="24">
        <v>0</v>
      </c>
      <c r="L190" s="24">
        <v>900</v>
      </c>
      <c r="M190" s="24">
        <v>1101.19</v>
      </c>
      <c r="N190" s="45">
        <v>1000</v>
      </c>
      <c r="O190" s="24">
        <v>0</v>
      </c>
      <c r="P190" s="25">
        <f t="shared" si="15"/>
        <v>6181.1900000000005</v>
      </c>
      <c r="Q190" s="26" t="s">
        <v>26</v>
      </c>
      <c r="R190" s="38" t="s">
        <v>27</v>
      </c>
      <c r="S190" s="33">
        <v>2025</v>
      </c>
      <c r="T190" s="34">
        <v>2345</v>
      </c>
      <c r="U190" s="27">
        <f t="shared" si="16"/>
        <v>117.25</v>
      </c>
      <c r="V190" s="28">
        <f t="shared" si="17"/>
        <v>8643.44</v>
      </c>
      <c r="W190" s="19"/>
    </row>
    <row r="191" spans="1:23" ht="15.75" outlineLevel="2">
      <c r="A191" s="16"/>
      <c r="B191" s="17" t="s">
        <v>95</v>
      </c>
      <c r="C191" s="18">
        <v>508800</v>
      </c>
      <c r="D191" s="18" t="s">
        <v>131</v>
      </c>
      <c r="E191" s="19" t="s">
        <v>132</v>
      </c>
      <c r="F191" s="20">
        <v>1247</v>
      </c>
      <c r="G191" s="118">
        <v>5099</v>
      </c>
      <c r="H191" s="22">
        <f>VLOOKUP(F191,'[5]FY16 Rates VLookup'!$A$1:$D$175,4,0)</f>
        <v>3720</v>
      </c>
      <c r="I191" s="22">
        <v>480.23769230769227</v>
      </c>
      <c r="J191" s="23">
        <v>0</v>
      </c>
      <c r="K191" s="24">
        <v>0</v>
      </c>
      <c r="L191" s="24">
        <v>900</v>
      </c>
      <c r="M191" s="23">
        <v>0</v>
      </c>
      <c r="N191" s="23">
        <v>0</v>
      </c>
      <c r="O191" s="23">
        <v>0</v>
      </c>
      <c r="P191" s="25">
        <f t="shared" si="15"/>
        <v>5100.2376923076927</v>
      </c>
      <c r="Q191" s="26" t="s">
        <v>26</v>
      </c>
      <c r="R191" s="26" t="s">
        <v>27</v>
      </c>
      <c r="S191" s="26">
        <v>2019</v>
      </c>
      <c r="T191" s="47">
        <v>3840</v>
      </c>
      <c r="U191" s="27">
        <f t="shared" si="16"/>
        <v>192</v>
      </c>
      <c r="V191" s="28">
        <f t="shared" si="17"/>
        <v>9132.2376923076918</v>
      </c>
      <c r="W191" s="17"/>
    </row>
    <row r="192" spans="1:23" ht="15.75" outlineLevel="2">
      <c r="A192" s="16"/>
      <c r="B192" s="17" t="s">
        <v>95</v>
      </c>
      <c r="C192" s="18">
        <v>508800</v>
      </c>
      <c r="D192" s="18" t="s">
        <v>131</v>
      </c>
      <c r="E192" s="19" t="s">
        <v>132</v>
      </c>
      <c r="F192" s="20">
        <v>1247</v>
      </c>
      <c r="G192" s="118">
        <v>3878</v>
      </c>
      <c r="H192" s="22">
        <f>VLOOKUP(F192,'[5]FY16 Rates VLookup'!$A$1:$D$175,4,0)</f>
        <v>3720</v>
      </c>
      <c r="I192" s="22">
        <v>164.16884615384612</v>
      </c>
      <c r="J192" s="23">
        <v>0</v>
      </c>
      <c r="K192" s="24">
        <v>0</v>
      </c>
      <c r="L192" s="24">
        <v>900</v>
      </c>
      <c r="M192" s="23">
        <v>0</v>
      </c>
      <c r="N192" s="23">
        <v>0</v>
      </c>
      <c r="O192" s="23">
        <v>0</v>
      </c>
      <c r="P192" s="25">
        <f t="shared" si="15"/>
        <v>4784.1688461538461</v>
      </c>
      <c r="Q192" s="26" t="s">
        <v>26</v>
      </c>
      <c r="R192" s="26" t="s">
        <v>27</v>
      </c>
      <c r="S192" s="26">
        <v>2019</v>
      </c>
      <c r="T192" s="47">
        <v>3840</v>
      </c>
      <c r="U192" s="27">
        <f t="shared" si="16"/>
        <v>192</v>
      </c>
      <c r="V192" s="28">
        <f t="shared" si="17"/>
        <v>8816.168846153847</v>
      </c>
      <c r="W192" s="17"/>
    </row>
    <row r="193" spans="1:24" ht="15.75" outlineLevel="2">
      <c r="A193" s="16"/>
      <c r="B193" s="17" t="s">
        <v>95</v>
      </c>
      <c r="C193" s="18">
        <v>508800</v>
      </c>
      <c r="D193" s="18" t="s">
        <v>131</v>
      </c>
      <c r="E193" s="19" t="s">
        <v>132</v>
      </c>
      <c r="F193" s="20">
        <v>9020</v>
      </c>
      <c r="G193" s="118">
        <v>0</v>
      </c>
      <c r="H193" s="22">
        <v>0</v>
      </c>
      <c r="I193" s="22">
        <v>0</v>
      </c>
      <c r="J193" s="23">
        <v>2215.2386620000002</v>
      </c>
      <c r="K193" s="24">
        <v>0</v>
      </c>
      <c r="L193" s="24">
        <v>240</v>
      </c>
      <c r="M193" s="23">
        <v>0</v>
      </c>
      <c r="N193" s="23">
        <v>0</v>
      </c>
      <c r="O193" s="23">
        <v>0</v>
      </c>
      <c r="P193" s="25">
        <f t="shared" si="15"/>
        <v>2455.2386620000002</v>
      </c>
      <c r="Q193" s="26" t="s">
        <v>74</v>
      </c>
      <c r="R193" s="26" t="s">
        <v>35</v>
      </c>
      <c r="S193" s="26">
        <v>1900</v>
      </c>
      <c r="T193" s="27">
        <v>0</v>
      </c>
      <c r="U193" s="27">
        <f t="shared" si="16"/>
        <v>0</v>
      </c>
      <c r="V193" s="28">
        <f t="shared" si="17"/>
        <v>2455.2386620000002</v>
      </c>
      <c r="W193" s="17"/>
      <c r="X193" s="30"/>
    </row>
    <row r="194" spans="1:24" ht="15.75" outlineLevel="2">
      <c r="A194" s="16"/>
      <c r="B194" s="17" t="s">
        <v>95</v>
      </c>
      <c r="C194" s="18">
        <v>506100</v>
      </c>
      <c r="D194" s="18" t="s">
        <v>133</v>
      </c>
      <c r="E194" s="19" t="s">
        <v>134</v>
      </c>
      <c r="F194" s="20">
        <v>1031</v>
      </c>
      <c r="G194" s="118">
        <v>2230</v>
      </c>
      <c r="H194" s="22">
        <f>VLOOKUP(F194,'[5]FY16 Rates VLookup'!$A$1:$D$175,4,0)</f>
        <v>2400</v>
      </c>
      <c r="I194" s="22">
        <v>52.727272727272727</v>
      </c>
      <c r="J194" s="23">
        <v>0</v>
      </c>
      <c r="K194" s="24">
        <v>0</v>
      </c>
      <c r="L194" s="24">
        <v>900</v>
      </c>
      <c r="M194" s="24">
        <v>0</v>
      </c>
      <c r="N194" s="24">
        <v>0</v>
      </c>
      <c r="O194" s="24">
        <v>0</v>
      </c>
      <c r="P194" s="25">
        <f t="shared" si="15"/>
        <v>3352.7272727272725</v>
      </c>
      <c r="Q194" s="26" t="s">
        <v>26</v>
      </c>
      <c r="R194" s="26" t="s">
        <v>27</v>
      </c>
      <c r="S194" s="26">
        <v>2016</v>
      </c>
      <c r="T194" s="27">
        <v>2745</v>
      </c>
      <c r="U194" s="27">
        <f t="shared" si="16"/>
        <v>137.25</v>
      </c>
      <c r="V194" s="28">
        <f t="shared" si="17"/>
        <v>6234.9772727272721</v>
      </c>
      <c r="W194" s="19"/>
      <c r="X194" s="30"/>
    </row>
    <row r="195" spans="1:24" ht="15.75" outlineLevel="2">
      <c r="A195" s="16"/>
      <c r="B195" s="17" t="s">
        <v>95</v>
      </c>
      <c r="C195" s="18">
        <v>506410</v>
      </c>
      <c r="D195" s="18" t="s">
        <v>135</v>
      </c>
      <c r="E195" s="19" t="s">
        <v>136</v>
      </c>
      <c r="F195" s="20">
        <v>1024</v>
      </c>
      <c r="G195" s="116">
        <v>3652</v>
      </c>
      <c r="H195" s="22">
        <f>VLOOKUP(F195,'[5]FY16 Rates VLookup'!$A$1:$D$175,4,0)</f>
        <v>2280</v>
      </c>
      <c r="I195" s="22">
        <v>0</v>
      </c>
      <c r="J195" s="23">
        <v>0</v>
      </c>
      <c r="K195" s="24">
        <v>0</v>
      </c>
      <c r="L195" s="24">
        <v>900</v>
      </c>
      <c r="M195" s="23">
        <v>0</v>
      </c>
      <c r="N195" s="23">
        <v>0</v>
      </c>
      <c r="O195" s="23">
        <v>0</v>
      </c>
      <c r="P195" s="25">
        <f t="shared" si="15"/>
        <v>3180</v>
      </c>
      <c r="Q195" s="26" t="s">
        <v>26</v>
      </c>
      <c r="R195" s="37" t="s">
        <v>27</v>
      </c>
      <c r="S195" s="26">
        <v>2025</v>
      </c>
      <c r="T195" s="27">
        <v>1850</v>
      </c>
      <c r="U195" s="27">
        <f t="shared" si="16"/>
        <v>92.5</v>
      </c>
      <c r="V195" s="28">
        <f t="shared" si="17"/>
        <v>5122.5</v>
      </c>
      <c r="W195" s="17"/>
    </row>
    <row r="196" spans="1:24" s="41" customFormat="1" ht="15.75" outlineLevel="2">
      <c r="A196" s="16"/>
      <c r="B196" s="17" t="s">
        <v>95</v>
      </c>
      <c r="C196" s="18">
        <v>506410</v>
      </c>
      <c r="D196" s="18" t="s">
        <v>135</v>
      </c>
      <c r="E196" s="19" t="s">
        <v>136</v>
      </c>
      <c r="F196" s="20">
        <v>1024</v>
      </c>
      <c r="G196" s="116">
        <v>5119</v>
      </c>
      <c r="H196" s="22">
        <f>VLOOKUP(F196,'[5]FY16 Rates VLookup'!$A$1:$D$175,4,0)</f>
        <v>2280</v>
      </c>
      <c r="I196" s="22">
        <v>47.880000000000017</v>
      </c>
      <c r="J196" s="23">
        <v>0</v>
      </c>
      <c r="K196" s="24">
        <v>0</v>
      </c>
      <c r="L196" s="24">
        <v>900</v>
      </c>
      <c r="M196" s="23">
        <v>0</v>
      </c>
      <c r="N196" s="23">
        <v>0</v>
      </c>
      <c r="O196" s="23">
        <v>0</v>
      </c>
      <c r="P196" s="25">
        <f t="shared" si="15"/>
        <v>3227.88</v>
      </c>
      <c r="Q196" s="26" t="s">
        <v>26</v>
      </c>
      <c r="R196" s="26" t="s">
        <v>27</v>
      </c>
      <c r="S196" s="26">
        <v>2016</v>
      </c>
      <c r="T196" s="27">
        <v>2056</v>
      </c>
      <c r="U196" s="27">
        <f t="shared" si="16"/>
        <v>102.80000000000001</v>
      </c>
      <c r="V196" s="28">
        <f t="shared" si="17"/>
        <v>5386.68</v>
      </c>
      <c r="W196" s="43"/>
    </row>
    <row r="197" spans="1:24" ht="15.75" outlineLevel="2">
      <c r="A197" s="16"/>
      <c r="B197" s="17" t="s">
        <v>95</v>
      </c>
      <c r="C197" s="18">
        <v>508000</v>
      </c>
      <c r="D197" s="18" t="s">
        <v>137</v>
      </c>
      <c r="E197" s="19" t="s">
        <v>138</v>
      </c>
      <c r="F197" s="20">
        <v>1024</v>
      </c>
      <c r="G197" s="116">
        <v>5336</v>
      </c>
      <c r="H197" s="22">
        <f>VLOOKUP(F197,'[5]FY16 Rates VLookup'!$A$1:$D$175,4,0)</f>
        <v>2280</v>
      </c>
      <c r="I197" s="22">
        <v>113.88600000000008</v>
      </c>
      <c r="J197" s="23">
        <v>0</v>
      </c>
      <c r="K197" s="24">
        <v>0</v>
      </c>
      <c r="L197" s="24">
        <v>900</v>
      </c>
      <c r="M197" s="23">
        <v>0</v>
      </c>
      <c r="N197" s="23">
        <v>0</v>
      </c>
      <c r="O197" s="23">
        <v>0</v>
      </c>
      <c r="P197" s="25">
        <f t="shared" si="15"/>
        <v>3293.886</v>
      </c>
      <c r="Q197" s="26" t="s">
        <v>26</v>
      </c>
      <c r="R197" s="26" t="s">
        <v>27</v>
      </c>
      <c r="S197" s="26">
        <v>2016</v>
      </c>
      <c r="T197" s="27">
        <v>2056</v>
      </c>
      <c r="U197" s="27">
        <f t="shared" si="16"/>
        <v>102.80000000000001</v>
      </c>
      <c r="V197" s="28">
        <f t="shared" si="17"/>
        <v>5452.6860000000006</v>
      </c>
      <c r="W197" s="21"/>
      <c r="X197" s="30"/>
    </row>
    <row r="198" spans="1:24" ht="15.75" outlineLevel="2">
      <c r="A198" s="16"/>
      <c r="B198" s="17" t="s">
        <v>95</v>
      </c>
      <c r="C198" s="18">
        <v>508000</v>
      </c>
      <c r="D198" s="18" t="s">
        <v>137</v>
      </c>
      <c r="E198" s="19" t="s">
        <v>138</v>
      </c>
      <c r="F198" s="20">
        <v>1020</v>
      </c>
      <c r="G198" s="116">
        <v>5707</v>
      </c>
      <c r="H198" s="22">
        <f>VLOOKUP(F198,'[5]FY16 Rates VLookup'!$A$1:$D$175,4,0)</f>
        <v>2220</v>
      </c>
      <c r="I198" s="22">
        <v>199.53571428571425</v>
      </c>
      <c r="J198" s="23">
        <v>0</v>
      </c>
      <c r="K198" s="24">
        <v>0</v>
      </c>
      <c r="L198" s="24">
        <v>900</v>
      </c>
      <c r="M198" s="23">
        <v>0</v>
      </c>
      <c r="N198" s="23">
        <v>0</v>
      </c>
      <c r="O198" s="23">
        <v>0</v>
      </c>
      <c r="P198" s="25">
        <f t="shared" si="15"/>
        <v>3319.5357142857142</v>
      </c>
      <c r="Q198" s="26" t="s">
        <v>26</v>
      </c>
      <c r="R198" s="26" t="s">
        <v>27</v>
      </c>
      <c r="S198" s="26">
        <v>2017</v>
      </c>
      <c r="T198" s="27">
        <v>1575</v>
      </c>
      <c r="U198" s="27">
        <f t="shared" si="16"/>
        <v>78.75</v>
      </c>
      <c r="V198" s="28">
        <f t="shared" si="17"/>
        <v>4973.2857142857138</v>
      </c>
      <c r="W198" s="17"/>
    </row>
    <row r="199" spans="1:24" ht="15.75" outlineLevel="2">
      <c r="A199" s="16"/>
      <c r="B199" s="17" t="s">
        <v>95</v>
      </c>
      <c r="C199" s="18">
        <v>508000</v>
      </c>
      <c r="D199" s="18" t="s">
        <v>137</v>
      </c>
      <c r="E199" s="19" t="s">
        <v>138</v>
      </c>
      <c r="F199" s="35">
        <v>1024</v>
      </c>
      <c r="G199" s="116">
        <v>6530</v>
      </c>
      <c r="H199" s="22">
        <f>VLOOKUP(F199,'[5]FY16 Rates VLookup'!$A$1:$D$175,4,0)</f>
        <v>2280</v>
      </c>
      <c r="I199" s="22">
        <v>410.05800000000016</v>
      </c>
      <c r="J199" s="23">
        <v>0</v>
      </c>
      <c r="K199" s="24">
        <v>0</v>
      </c>
      <c r="L199" s="24">
        <v>900</v>
      </c>
      <c r="M199" s="23">
        <v>0</v>
      </c>
      <c r="N199" s="23">
        <v>0</v>
      </c>
      <c r="O199" s="23">
        <v>0</v>
      </c>
      <c r="P199" s="25">
        <f t="shared" si="15"/>
        <v>3590.058</v>
      </c>
      <c r="Q199" s="26" t="s">
        <v>26</v>
      </c>
      <c r="R199" s="26" t="s">
        <v>27</v>
      </c>
      <c r="S199" s="26">
        <v>2017</v>
      </c>
      <c r="T199" s="27">
        <v>2056</v>
      </c>
      <c r="U199" s="27">
        <f t="shared" si="16"/>
        <v>102.80000000000001</v>
      </c>
      <c r="V199" s="28">
        <f t="shared" si="17"/>
        <v>5748.8580000000002</v>
      </c>
      <c r="W199" s="17"/>
    </row>
    <row r="200" spans="1:24" ht="15.75" outlineLevel="2">
      <c r="A200" s="16"/>
      <c r="B200" s="17" t="s">
        <v>95</v>
      </c>
      <c r="C200" s="18">
        <v>508000</v>
      </c>
      <c r="D200" s="18" t="s">
        <v>137</v>
      </c>
      <c r="E200" s="19" t="s">
        <v>138</v>
      </c>
      <c r="F200" s="20">
        <v>1202</v>
      </c>
      <c r="G200" s="118">
        <v>5030</v>
      </c>
      <c r="H200" s="22">
        <f>VLOOKUP(F200,'[5]FY16 Rates VLookup'!$A$1:$D$175,4,0)</f>
        <v>2700</v>
      </c>
      <c r="I200" s="22">
        <v>747.91216216216219</v>
      </c>
      <c r="J200" s="23">
        <v>0</v>
      </c>
      <c r="K200" s="24">
        <v>0</v>
      </c>
      <c r="L200" s="24">
        <v>900</v>
      </c>
      <c r="M200" s="23">
        <v>0</v>
      </c>
      <c r="N200" s="23">
        <v>0</v>
      </c>
      <c r="O200" s="23">
        <v>0</v>
      </c>
      <c r="P200" s="25">
        <f t="shared" ref="P200:P209" si="18">SUM(H200:O200)</f>
        <v>4347.9121621621616</v>
      </c>
      <c r="Q200" s="26" t="s">
        <v>26</v>
      </c>
      <c r="R200" s="26" t="s">
        <v>27</v>
      </c>
      <c r="S200" s="26">
        <v>2019</v>
      </c>
      <c r="T200" s="47">
        <v>3867</v>
      </c>
      <c r="U200" s="27">
        <f t="shared" ref="U200:U209" si="19">T200*0.05</f>
        <v>193.35000000000002</v>
      </c>
      <c r="V200" s="28">
        <f t="shared" ref="V200:V209" si="20">P200+T200+U200</f>
        <v>8408.262162162162</v>
      </c>
      <c r="W200" s="17"/>
    </row>
    <row r="201" spans="1:24" ht="15.75" outlineLevel="2">
      <c r="A201" s="16"/>
      <c r="B201" s="17" t="s">
        <v>95</v>
      </c>
      <c r="C201" s="18">
        <v>508000</v>
      </c>
      <c r="D201" s="18" t="s">
        <v>137</v>
      </c>
      <c r="E201" s="19" t="s">
        <v>138</v>
      </c>
      <c r="F201" s="20">
        <v>1031</v>
      </c>
      <c r="G201" s="116">
        <v>3740</v>
      </c>
      <c r="H201" s="22">
        <f>VLOOKUP(F201,'[5]FY16 Rates VLookup'!$A$1:$D$175,4,0)</f>
        <v>2400</v>
      </c>
      <c r="I201" s="22">
        <v>306.5454545454545</v>
      </c>
      <c r="J201" s="23">
        <v>0</v>
      </c>
      <c r="K201" s="24">
        <v>0</v>
      </c>
      <c r="L201" s="24">
        <v>900</v>
      </c>
      <c r="M201" s="23">
        <v>0</v>
      </c>
      <c r="N201" s="23">
        <v>0</v>
      </c>
      <c r="O201" s="23">
        <v>0</v>
      </c>
      <c r="P201" s="25">
        <f t="shared" si="18"/>
        <v>3606.5454545454545</v>
      </c>
      <c r="Q201" s="26" t="s">
        <v>26</v>
      </c>
      <c r="R201" s="33" t="s">
        <v>27</v>
      </c>
      <c r="S201" s="33">
        <v>2024</v>
      </c>
      <c r="T201" s="40">
        <v>2468</v>
      </c>
      <c r="U201" s="27">
        <f t="shared" si="19"/>
        <v>123.4</v>
      </c>
      <c r="V201" s="28">
        <f t="shared" si="20"/>
        <v>6197.9454545454537</v>
      </c>
      <c r="W201" s="17"/>
    </row>
    <row r="202" spans="1:24" ht="15.75" outlineLevel="2">
      <c r="A202" s="16"/>
      <c r="B202" s="17" t="s">
        <v>95</v>
      </c>
      <c r="C202" s="18">
        <v>507410</v>
      </c>
      <c r="D202" s="18" t="s">
        <v>139</v>
      </c>
      <c r="E202" s="19" t="s">
        <v>140</v>
      </c>
      <c r="F202" s="20">
        <v>1024</v>
      </c>
      <c r="G202" s="116">
        <v>4230</v>
      </c>
      <c r="H202" s="22">
        <f>VLOOKUP(F202,'[5]FY16 Rates VLookup'!$A$1:$D$175,4,0)</f>
        <v>2280</v>
      </c>
      <c r="I202" s="22">
        <v>166.55400000000003</v>
      </c>
      <c r="J202" s="23">
        <v>0</v>
      </c>
      <c r="K202" s="24">
        <v>0</v>
      </c>
      <c r="L202" s="24">
        <v>900</v>
      </c>
      <c r="M202" s="23">
        <v>0</v>
      </c>
      <c r="N202" s="23">
        <v>0</v>
      </c>
      <c r="O202" s="23">
        <v>0</v>
      </c>
      <c r="P202" s="25">
        <f t="shared" si="18"/>
        <v>3346.5540000000001</v>
      </c>
      <c r="Q202" s="26" t="s">
        <v>26</v>
      </c>
      <c r="R202" s="37" t="s">
        <v>27</v>
      </c>
      <c r="S202" s="26">
        <v>2025</v>
      </c>
      <c r="T202" s="27">
        <v>1850</v>
      </c>
      <c r="U202" s="27">
        <f t="shared" si="19"/>
        <v>92.5</v>
      </c>
      <c r="V202" s="28">
        <f t="shared" si="20"/>
        <v>5289.0540000000001</v>
      </c>
      <c r="W202" s="17"/>
    </row>
    <row r="203" spans="1:24" s="41" customFormat="1" ht="15.75" outlineLevel="2">
      <c r="A203" s="16"/>
      <c r="B203" s="17" t="s">
        <v>95</v>
      </c>
      <c r="C203" s="18">
        <v>507410</v>
      </c>
      <c r="D203" s="18" t="s">
        <v>139</v>
      </c>
      <c r="E203" s="19" t="s">
        <v>140</v>
      </c>
      <c r="F203" s="20">
        <v>1020</v>
      </c>
      <c r="G203" s="116">
        <v>3078</v>
      </c>
      <c r="H203" s="22">
        <f>VLOOKUP(F203,'[5]FY16 Rates VLookup'!$A$1:$D$175,4,0)</f>
        <v>2220</v>
      </c>
      <c r="I203" s="22">
        <v>8.9196428571428559</v>
      </c>
      <c r="J203" s="23">
        <v>0</v>
      </c>
      <c r="K203" s="24">
        <v>0</v>
      </c>
      <c r="L203" s="24">
        <v>900</v>
      </c>
      <c r="M203" s="23">
        <v>0</v>
      </c>
      <c r="N203" s="23">
        <v>0</v>
      </c>
      <c r="O203" s="23">
        <v>0</v>
      </c>
      <c r="P203" s="25">
        <f t="shared" si="18"/>
        <v>3128.9196428571427</v>
      </c>
      <c r="Q203" s="26" t="s">
        <v>26</v>
      </c>
      <c r="R203" s="26" t="s">
        <v>27</v>
      </c>
      <c r="S203" s="26">
        <v>2017</v>
      </c>
      <c r="T203" s="27">
        <v>1575</v>
      </c>
      <c r="U203" s="27">
        <f t="shared" si="19"/>
        <v>78.75</v>
      </c>
      <c r="V203" s="28">
        <f t="shared" si="20"/>
        <v>4782.6696428571431</v>
      </c>
      <c r="W203" s="17"/>
    </row>
    <row r="204" spans="1:24" s="41" customFormat="1" ht="15.75" outlineLevel="2">
      <c r="A204" s="16"/>
      <c r="B204" s="17" t="s">
        <v>95</v>
      </c>
      <c r="C204" s="18">
        <v>507410</v>
      </c>
      <c r="D204" s="18" t="s">
        <v>139</v>
      </c>
      <c r="E204" s="19" t="s">
        <v>140</v>
      </c>
      <c r="F204" s="35">
        <v>1024</v>
      </c>
      <c r="G204" s="116">
        <v>6160</v>
      </c>
      <c r="H204" s="22">
        <f>VLOOKUP(F204,'[5]FY16 Rates VLookup'!$A$1:$D$175,4,0)</f>
        <v>2280</v>
      </c>
      <c r="I204" s="22">
        <v>425.10600000000022</v>
      </c>
      <c r="J204" s="23">
        <v>0</v>
      </c>
      <c r="K204" s="24">
        <v>0</v>
      </c>
      <c r="L204" s="24">
        <v>900</v>
      </c>
      <c r="M204" s="23">
        <v>0</v>
      </c>
      <c r="N204" s="23">
        <v>0</v>
      </c>
      <c r="O204" s="23">
        <v>0</v>
      </c>
      <c r="P204" s="25">
        <f t="shared" si="18"/>
        <v>3605.1060000000002</v>
      </c>
      <c r="Q204" s="26" t="s">
        <v>26</v>
      </c>
      <c r="R204" s="26" t="s">
        <v>27</v>
      </c>
      <c r="S204" s="26">
        <v>2017</v>
      </c>
      <c r="T204" s="27">
        <v>2056</v>
      </c>
      <c r="U204" s="27">
        <f t="shared" si="19"/>
        <v>102.80000000000001</v>
      </c>
      <c r="V204" s="28">
        <f t="shared" si="20"/>
        <v>5763.9059999999999</v>
      </c>
      <c r="W204" s="17"/>
    </row>
    <row r="205" spans="1:24" s="41" customFormat="1" ht="15.75" outlineLevel="2">
      <c r="A205" s="16"/>
      <c r="B205" s="17" t="s">
        <v>95</v>
      </c>
      <c r="C205" s="18">
        <v>507410</v>
      </c>
      <c r="D205" s="18" t="s">
        <v>139</v>
      </c>
      <c r="E205" s="19" t="s">
        <v>140</v>
      </c>
      <c r="F205" s="20">
        <v>1024</v>
      </c>
      <c r="G205" s="116">
        <v>2097</v>
      </c>
      <c r="H205" s="22">
        <f>VLOOKUP(F205,'[5]FY16 Rates VLookup'!$A$1:$D$175,4,0)</f>
        <v>2280</v>
      </c>
      <c r="I205" s="22">
        <v>39.672000000000033</v>
      </c>
      <c r="J205" s="23">
        <v>0</v>
      </c>
      <c r="K205" s="24">
        <v>0</v>
      </c>
      <c r="L205" s="24">
        <v>900</v>
      </c>
      <c r="M205" s="23">
        <v>0</v>
      </c>
      <c r="N205" s="23">
        <v>0</v>
      </c>
      <c r="O205" s="23">
        <v>0</v>
      </c>
      <c r="P205" s="25">
        <f t="shared" si="18"/>
        <v>3219.672</v>
      </c>
      <c r="Q205" s="26" t="s">
        <v>26</v>
      </c>
      <c r="R205" s="26" t="s">
        <v>40</v>
      </c>
      <c r="S205" s="26">
        <v>2010</v>
      </c>
      <c r="T205" s="47">
        <v>0</v>
      </c>
      <c r="U205" s="27">
        <f t="shared" si="19"/>
        <v>0</v>
      </c>
      <c r="V205" s="28">
        <f t="shared" si="20"/>
        <v>3219.672</v>
      </c>
      <c r="W205" s="17"/>
    </row>
    <row r="206" spans="1:24" ht="15.75" outlineLevel="2">
      <c r="A206" s="16"/>
      <c r="B206" s="17" t="s">
        <v>95</v>
      </c>
      <c r="C206" s="18">
        <v>506230</v>
      </c>
      <c r="D206" s="18" t="s">
        <v>141</v>
      </c>
      <c r="E206" s="19" t="s">
        <v>142</v>
      </c>
      <c r="F206" s="20">
        <v>1202</v>
      </c>
      <c r="G206" s="118">
        <v>1926</v>
      </c>
      <c r="H206" s="22">
        <f>VLOOKUP(F206,'[5]FY16 Rates VLookup'!$A$1:$D$175,4,0)</f>
        <v>2700</v>
      </c>
      <c r="I206" s="22">
        <v>0</v>
      </c>
      <c r="J206" s="23">
        <v>0</v>
      </c>
      <c r="K206" s="24">
        <v>0</v>
      </c>
      <c r="L206" s="24">
        <v>900</v>
      </c>
      <c r="M206" s="23">
        <v>0</v>
      </c>
      <c r="N206" s="23">
        <v>0</v>
      </c>
      <c r="O206" s="23">
        <v>0</v>
      </c>
      <c r="P206" s="25">
        <f t="shared" si="18"/>
        <v>3600</v>
      </c>
      <c r="Q206" s="26" t="s">
        <v>26</v>
      </c>
      <c r="R206" s="26" t="s">
        <v>40</v>
      </c>
      <c r="S206" s="26">
        <v>2008</v>
      </c>
      <c r="T206" s="27">
        <v>0</v>
      </c>
      <c r="U206" s="27">
        <f t="shared" si="19"/>
        <v>0</v>
      </c>
      <c r="V206" s="28">
        <f t="shared" si="20"/>
        <v>3600</v>
      </c>
      <c r="W206" s="17"/>
    </row>
    <row r="207" spans="1:24" ht="15.75" outlineLevel="2">
      <c r="A207" s="16"/>
      <c r="B207" s="17" t="s">
        <v>95</v>
      </c>
      <c r="C207" s="18">
        <v>506230</v>
      </c>
      <c r="D207" s="18" t="s">
        <v>141</v>
      </c>
      <c r="E207" s="19" t="s">
        <v>142</v>
      </c>
      <c r="F207" s="20">
        <v>1237</v>
      </c>
      <c r="G207" s="124">
        <v>1063</v>
      </c>
      <c r="H207" s="22">
        <f>VLOOKUP(F207,'[5]FY16 Rates VLookup'!$A$1:$D$175,4,0)</f>
        <v>3960</v>
      </c>
      <c r="I207" s="22">
        <v>0</v>
      </c>
      <c r="J207" s="23">
        <v>0</v>
      </c>
      <c r="K207" s="24">
        <v>0</v>
      </c>
      <c r="L207" s="24">
        <v>900</v>
      </c>
      <c r="M207" s="23">
        <v>0</v>
      </c>
      <c r="N207" s="23">
        <v>0</v>
      </c>
      <c r="O207" s="23">
        <v>0</v>
      </c>
      <c r="P207" s="25">
        <f t="shared" si="18"/>
        <v>4860</v>
      </c>
      <c r="Q207" s="26" t="s">
        <v>26</v>
      </c>
      <c r="R207" s="26" t="s">
        <v>27</v>
      </c>
      <c r="S207" s="26">
        <v>2016</v>
      </c>
      <c r="T207" s="47">
        <v>3867</v>
      </c>
      <c r="U207" s="27">
        <f t="shared" si="19"/>
        <v>193.35000000000002</v>
      </c>
      <c r="V207" s="28">
        <f t="shared" si="20"/>
        <v>8920.35</v>
      </c>
      <c r="W207" s="17"/>
    </row>
    <row r="208" spans="1:24" ht="15.75" outlineLevel="2">
      <c r="A208" s="16"/>
      <c r="B208" s="17" t="s">
        <v>95</v>
      </c>
      <c r="C208" s="18">
        <v>508201</v>
      </c>
      <c r="D208" s="18" t="s">
        <v>143</v>
      </c>
      <c r="E208" s="19" t="s">
        <v>144</v>
      </c>
      <c r="F208" s="35">
        <v>1024</v>
      </c>
      <c r="G208" s="116">
        <v>6167</v>
      </c>
      <c r="H208" s="22">
        <f>VLOOKUP(F208,'[5]FY16 Rates VLookup'!$A$1:$D$175,4,0)</f>
        <v>2280</v>
      </c>
      <c r="I208" s="22">
        <v>710.67600000000027</v>
      </c>
      <c r="J208" s="23">
        <v>0</v>
      </c>
      <c r="K208" s="24">
        <v>0</v>
      </c>
      <c r="L208" s="24">
        <v>900</v>
      </c>
      <c r="M208" s="23">
        <v>0</v>
      </c>
      <c r="N208" s="23">
        <v>0</v>
      </c>
      <c r="O208" s="23">
        <v>0</v>
      </c>
      <c r="P208" s="25">
        <f t="shared" si="18"/>
        <v>3890.6760000000004</v>
      </c>
      <c r="Q208" s="26" t="s">
        <v>26</v>
      </c>
      <c r="R208" s="26" t="s">
        <v>27</v>
      </c>
      <c r="S208" s="26">
        <v>2019</v>
      </c>
      <c r="T208" s="27">
        <v>2056</v>
      </c>
      <c r="U208" s="27">
        <f t="shared" si="19"/>
        <v>102.80000000000001</v>
      </c>
      <c r="V208" s="28">
        <f t="shared" si="20"/>
        <v>6049.4760000000006</v>
      </c>
      <c r="W208" s="17"/>
    </row>
    <row r="209" spans="1:24" ht="15.75" outlineLevel="2">
      <c r="A209" s="16"/>
      <c r="B209" s="17" t="s">
        <v>95</v>
      </c>
      <c r="C209" s="18">
        <v>508201</v>
      </c>
      <c r="D209" s="18" t="s">
        <v>143</v>
      </c>
      <c r="E209" s="19" t="s">
        <v>144</v>
      </c>
      <c r="F209" s="35">
        <v>1024</v>
      </c>
      <c r="G209" s="116">
        <v>6629</v>
      </c>
      <c r="H209" s="22">
        <f>VLOOKUP(F209,'[5]FY16 Rates VLookup'!$A$1:$D$175,4,0)</f>
        <v>2280</v>
      </c>
      <c r="I209" s="22">
        <v>1100.8980000000001</v>
      </c>
      <c r="J209" s="23">
        <v>0</v>
      </c>
      <c r="K209" s="24">
        <v>0</v>
      </c>
      <c r="L209" s="24">
        <v>900</v>
      </c>
      <c r="M209" s="23">
        <v>0</v>
      </c>
      <c r="N209" s="23">
        <v>0</v>
      </c>
      <c r="O209" s="23">
        <v>0</v>
      </c>
      <c r="P209" s="25">
        <f t="shared" si="18"/>
        <v>4280.8980000000001</v>
      </c>
      <c r="Q209" s="26" t="s">
        <v>26</v>
      </c>
      <c r="R209" s="26" t="s">
        <v>27</v>
      </c>
      <c r="S209" s="26">
        <v>2019</v>
      </c>
      <c r="T209" s="27">
        <v>2056</v>
      </c>
      <c r="U209" s="27">
        <f t="shared" si="19"/>
        <v>102.80000000000001</v>
      </c>
      <c r="V209" s="28">
        <f t="shared" si="20"/>
        <v>6439.6980000000003</v>
      </c>
      <c r="W209" s="17"/>
      <c r="X209" s="30"/>
    </row>
    <row r="210" spans="1:24" s="15" customFormat="1" ht="15.75" outlineLevel="1">
      <c r="A210" s="99"/>
      <c r="B210" s="98" t="s">
        <v>312</v>
      </c>
      <c r="C210" s="100"/>
      <c r="D210" s="100"/>
      <c r="E210" s="101"/>
      <c r="F210" s="102">
        <f>COUNTIF(H136:H209,"&gt;0")</f>
        <v>72</v>
      </c>
      <c r="G210" s="121">
        <f t="shared" ref="G210:P210" si="21">SUBTOTAL(9,G136:G209)</f>
        <v>319919</v>
      </c>
      <c r="H210" s="103">
        <f t="shared" si="21"/>
        <v>195480</v>
      </c>
      <c r="I210" s="103">
        <f t="shared" si="21"/>
        <v>23811.711515336014</v>
      </c>
      <c r="J210" s="104">
        <f t="shared" si="21"/>
        <v>2595.4605040000001</v>
      </c>
      <c r="K210" s="25">
        <f t="shared" si="21"/>
        <v>0</v>
      </c>
      <c r="L210" s="25">
        <f t="shared" si="21"/>
        <v>65280</v>
      </c>
      <c r="M210" s="104">
        <f t="shared" si="21"/>
        <v>13234.65</v>
      </c>
      <c r="N210" s="104">
        <f t="shared" si="21"/>
        <v>44500</v>
      </c>
      <c r="O210" s="104">
        <f t="shared" si="21"/>
        <v>0</v>
      </c>
      <c r="P210" s="25">
        <f t="shared" si="21"/>
        <v>344901.8220193361</v>
      </c>
      <c r="Q210" s="105"/>
      <c r="R210" s="105"/>
      <c r="S210" s="105"/>
      <c r="T210" s="112">
        <f>SUBTOTAL(9,T136:T209)</f>
        <v>167964</v>
      </c>
      <c r="U210" s="112">
        <f>SUBTOTAL(9,U136:U209)</f>
        <v>8398.1999999999989</v>
      </c>
      <c r="V210" s="28">
        <f>SUBTOTAL(9,V136:V209)</f>
        <v>521264.02201933612</v>
      </c>
      <c r="W210" s="98"/>
      <c r="X210" s="94"/>
    </row>
    <row r="211" spans="1:24" ht="15.75" outlineLevel="2">
      <c r="A211" s="16"/>
      <c r="B211" s="17" t="s">
        <v>235</v>
      </c>
      <c r="C211" s="18">
        <v>905110</v>
      </c>
      <c r="D211" s="18" t="s">
        <v>236</v>
      </c>
      <c r="E211" s="19" t="s">
        <v>237</v>
      </c>
      <c r="F211" s="20" t="s">
        <v>75</v>
      </c>
      <c r="G211" s="118">
        <v>0</v>
      </c>
      <c r="H211" s="22">
        <v>0</v>
      </c>
      <c r="I211" s="22">
        <v>0</v>
      </c>
      <c r="J211" s="23">
        <v>643.5820299999998</v>
      </c>
      <c r="K211" s="24">
        <v>0</v>
      </c>
      <c r="L211" s="24">
        <v>240</v>
      </c>
      <c r="M211" s="24">
        <v>0</v>
      </c>
      <c r="N211" s="24">
        <v>0</v>
      </c>
      <c r="O211" s="24">
        <v>0</v>
      </c>
      <c r="P211" s="25">
        <f t="shared" ref="P211:P274" si="22">SUM(H211:O211)</f>
        <v>883.5820299999998</v>
      </c>
      <c r="Q211" s="26" t="s">
        <v>74</v>
      </c>
      <c r="R211" s="26" t="s">
        <v>35</v>
      </c>
      <c r="S211" s="26">
        <v>1900</v>
      </c>
      <c r="T211" s="57">
        <v>0</v>
      </c>
      <c r="U211" s="27">
        <f t="shared" ref="U211:U274" si="23">T211*0.05</f>
        <v>0</v>
      </c>
      <c r="V211" s="28">
        <f t="shared" ref="V211:V274" si="24">P211+T211+U211</f>
        <v>883.5820299999998</v>
      </c>
      <c r="W211" s="17"/>
    </row>
    <row r="212" spans="1:24" ht="15.75" outlineLevel="2">
      <c r="A212" s="62"/>
      <c r="B212" s="63" t="s">
        <v>235</v>
      </c>
      <c r="C212" s="18">
        <v>905110</v>
      </c>
      <c r="D212" s="18" t="s">
        <v>236</v>
      </c>
      <c r="E212" s="64" t="s">
        <v>237</v>
      </c>
      <c r="F212" s="65">
        <v>1209</v>
      </c>
      <c r="G212" s="125">
        <v>1457</v>
      </c>
      <c r="H212" s="22">
        <f>VLOOKUP(F212,'[5]FY16 Rates VLookup'!$A$1:$D$175,4,0)</f>
        <v>3180</v>
      </c>
      <c r="I212" s="22">
        <v>0</v>
      </c>
      <c r="J212" s="23">
        <v>0</v>
      </c>
      <c r="K212" s="66">
        <v>0</v>
      </c>
      <c r="L212" s="24">
        <v>900</v>
      </c>
      <c r="M212" s="67">
        <v>0</v>
      </c>
      <c r="N212" s="67">
        <v>0</v>
      </c>
      <c r="O212" s="67">
        <v>0</v>
      </c>
      <c r="P212" s="25">
        <f t="shared" si="22"/>
        <v>4080</v>
      </c>
      <c r="Q212" s="68" t="s">
        <v>26</v>
      </c>
      <c r="R212" s="69" t="s">
        <v>27</v>
      </c>
      <c r="S212" s="70">
        <v>2024</v>
      </c>
      <c r="T212" s="71">
        <v>2345</v>
      </c>
      <c r="U212" s="27">
        <f t="shared" si="23"/>
        <v>117.25</v>
      </c>
      <c r="V212" s="28">
        <f t="shared" si="24"/>
        <v>6542.25</v>
      </c>
      <c r="W212" s="63"/>
    </row>
    <row r="213" spans="1:24" ht="15.75" outlineLevel="2">
      <c r="A213" s="62"/>
      <c r="B213" s="63" t="s">
        <v>235</v>
      </c>
      <c r="C213" s="18">
        <v>905110</v>
      </c>
      <c r="D213" s="18" t="s">
        <v>236</v>
      </c>
      <c r="E213" s="64" t="s">
        <v>237</v>
      </c>
      <c r="F213" s="73">
        <v>1209</v>
      </c>
      <c r="G213" s="125">
        <v>9118</v>
      </c>
      <c r="H213" s="22">
        <f>VLOOKUP(F213,'[5]FY16 Rates VLookup'!$A$1:$D$175,4,0)</f>
        <v>3180</v>
      </c>
      <c r="I213" s="22">
        <v>2668.4853658536581</v>
      </c>
      <c r="J213" s="23">
        <v>0</v>
      </c>
      <c r="K213" s="66">
        <v>0</v>
      </c>
      <c r="L213" s="24">
        <v>900</v>
      </c>
      <c r="M213" s="67">
        <v>0</v>
      </c>
      <c r="N213" s="67">
        <v>0</v>
      </c>
      <c r="O213" s="67">
        <v>0</v>
      </c>
      <c r="P213" s="25">
        <f t="shared" si="22"/>
        <v>6748.4853658536576</v>
      </c>
      <c r="Q213" s="68" t="s">
        <v>26</v>
      </c>
      <c r="R213" s="69" t="s">
        <v>27</v>
      </c>
      <c r="S213" s="70">
        <v>2024</v>
      </c>
      <c r="T213" s="74">
        <v>2345</v>
      </c>
      <c r="U213" s="27">
        <f t="shared" si="23"/>
        <v>117.25</v>
      </c>
      <c r="V213" s="28">
        <f t="shared" si="24"/>
        <v>9210.7353658536576</v>
      </c>
      <c r="W213" s="63"/>
    </row>
    <row r="214" spans="1:24" ht="15.75" outlineLevel="2">
      <c r="A214" s="62"/>
      <c r="B214" s="63" t="s">
        <v>235</v>
      </c>
      <c r="C214" s="18">
        <v>905110</v>
      </c>
      <c r="D214" s="18" t="s">
        <v>236</v>
      </c>
      <c r="E214" s="64" t="s">
        <v>237</v>
      </c>
      <c r="F214" s="65">
        <v>1209</v>
      </c>
      <c r="G214" s="125">
        <v>3654</v>
      </c>
      <c r="H214" s="22">
        <f>VLOOKUP(F214,'[5]FY16 Rates VLookup'!$A$1:$D$175,4,0)</f>
        <v>3180</v>
      </c>
      <c r="I214" s="22">
        <v>493.610975609756</v>
      </c>
      <c r="J214" s="23">
        <v>0</v>
      </c>
      <c r="K214" s="66">
        <v>0</v>
      </c>
      <c r="L214" s="24">
        <v>900</v>
      </c>
      <c r="M214" s="67">
        <v>0</v>
      </c>
      <c r="N214" s="67">
        <v>0</v>
      </c>
      <c r="O214" s="67">
        <v>0</v>
      </c>
      <c r="P214" s="25">
        <f t="shared" si="22"/>
        <v>4573.6109756097558</v>
      </c>
      <c r="Q214" s="68" t="s">
        <v>26</v>
      </c>
      <c r="R214" s="69" t="s">
        <v>27</v>
      </c>
      <c r="S214" s="70">
        <v>2024</v>
      </c>
      <c r="T214" s="74">
        <v>2345</v>
      </c>
      <c r="U214" s="27">
        <f t="shared" si="23"/>
        <v>117.25</v>
      </c>
      <c r="V214" s="28">
        <f t="shared" si="24"/>
        <v>7035.8609756097558</v>
      </c>
      <c r="W214" s="63"/>
    </row>
    <row r="215" spans="1:24" ht="15.75" outlineLevel="2">
      <c r="A215" s="16"/>
      <c r="B215" s="17" t="s">
        <v>235</v>
      </c>
      <c r="C215" s="18">
        <v>905110</v>
      </c>
      <c r="D215" s="18" t="s">
        <v>236</v>
      </c>
      <c r="E215" s="19" t="s">
        <v>237</v>
      </c>
      <c r="F215" s="32">
        <v>1209</v>
      </c>
      <c r="G215" s="117">
        <v>4214</v>
      </c>
      <c r="H215" s="44">
        <f>VLOOKUP(F215,'[5]FY16 Rates VLookup'!$A$1:$D$175,4,0)</f>
        <v>3180</v>
      </c>
      <c r="I215" s="44">
        <v>213.18926829268295</v>
      </c>
      <c r="J215" s="23">
        <v>0</v>
      </c>
      <c r="K215" s="24">
        <v>0</v>
      </c>
      <c r="L215" s="24">
        <v>900</v>
      </c>
      <c r="M215" s="23">
        <v>0</v>
      </c>
      <c r="N215" s="45">
        <v>0</v>
      </c>
      <c r="O215" s="23">
        <v>0</v>
      </c>
      <c r="P215" s="25">
        <f t="shared" si="22"/>
        <v>4293.1892682926828</v>
      </c>
      <c r="Q215" s="26" t="s">
        <v>26</v>
      </c>
      <c r="R215" s="33" t="s">
        <v>27</v>
      </c>
      <c r="S215" s="33">
        <v>2018</v>
      </c>
      <c r="T215" s="34">
        <v>2345</v>
      </c>
      <c r="U215" s="27">
        <f t="shared" si="23"/>
        <v>117.25</v>
      </c>
      <c r="V215" s="28">
        <f t="shared" si="24"/>
        <v>6755.4392682926828</v>
      </c>
      <c r="W215" s="17"/>
    </row>
    <row r="216" spans="1:24" ht="15.75" outlineLevel="2">
      <c r="A216" s="16"/>
      <c r="B216" s="17" t="s">
        <v>235</v>
      </c>
      <c r="C216" s="18">
        <v>905110</v>
      </c>
      <c r="D216" s="18" t="s">
        <v>236</v>
      </c>
      <c r="E216" s="19" t="s">
        <v>237</v>
      </c>
      <c r="F216" s="32">
        <v>1209</v>
      </c>
      <c r="G216" s="117">
        <v>4329</v>
      </c>
      <c r="H216" s="44">
        <f>VLOOKUP(F216,'[5]FY16 Rates VLookup'!$A$1:$D$175,4,0)</f>
        <v>3180</v>
      </c>
      <c r="I216" s="44">
        <v>166.52341463414635</v>
      </c>
      <c r="J216" s="23">
        <v>0</v>
      </c>
      <c r="K216" s="24">
        <v>0</v>
      </c>
      <c r="L216" s="24">
        <v>900</v>
      </c>
      <c r="M216" s="23">
        <v>0</v>
      </c>
      <c r="N216" s="45">
        <v>0</v>
      </c>
      <c r="O216" s="23">
        <v>0</v>
      </c>
      <c r="P216" s="25">
        <f t="shared" si="22"/>
        <v>4246.5234146341463</v>
      </c>
      <c r="Q216" s="26" t="s">
        <v>26</v>
      </c>
      <c r="R216" s="33" t="s">
        <v>27</v>
      </c>
      <c r="S216" s="33">
        <v>2018</v>
      </c>
      <c r="T216" s="34">
        <v>2345</v>
      </c>
      <c r="U216" s="27">
        <f t="shared" si="23"/>
        <v>117.25</v>
      </c>
      <c r="V216" s="28">
        <f t="shared" si="24"/>
        <v>6708.7734146341463</v>
      </c>
      <c r="W216" s="17"/>
    </row>
    <row r="217" spans="1:24" ht="15.75" outlineLevel="2">
      <c r="A217" s="16"/>
      <c r="B217" s="17" t="s">
        <v>235</v>
      </c>
      <c r="C217" s="18">
        <v>905110</v>
      </c>
      <c r="D217" s="18" t="s">
        <v>236</v>
      </c>
      <c r="E217" s="19" t="s">
        <v>237</v>
      </c>
      <c r="F217" s="20">
        <v>1226</v>
      </c>
      <c r="G217" s="126">
        <v>5508</v>
      </c>
      <c r="H217" s="22">
        <f>VLOOKUP(F217,'[5]FY16 Rates VLookup'!$A$1:$D$175,4,0)</f>
        <v>4440</v>
      </c>
      <c r="I217" s="22">
        <v>971.34961538461528</v>
      </c>
      <c r="J217" s="23">
        <v>0</v>
      </c>
      <c r="K217" s="24">
        <v>0</v>
      </c>
      <c r="L217" s="24">
        <v>900</v>
      </c>
      <c r="M217" s="23">
        <v>0</v>
      </c>
      <c r="N217" s="24">
        <v>0</v>
      </c>
      <c r="O217" s="23">
        <v>0</v>
      </c>
      <c r="P217" s="25">
        <f t="shared" si="22"/>
        <v>6311.3496153846154</v>
      </c>
      <c r="Q217" s="26" t="s">
        <v>26</v>
      </c>
      <c r="R217" s="26" t="s">
        <v>27</v>
      </c>
      <c r="S217" s="26">
        <v>2016</v>
      </c>
      <c r="T217" s="34">
        <v>2316</v>
      </c>
      <c r="U217" s="27">
        <f t="shared" si="23"/>
        <v>115.80000000000001</v>
      </c>
      <c r="V217" s="28">
        <f t="shared" si="24"/>
        <v>8743.1496153846147</v>
      </c>
      <c r="W217" s="17"/>
    </row>
    <row r="218" spans="1:24" ht="15.75" outlineLevel="2">
      <c r="A218" s="16"/>
      <c r="B218" s="17" t="s">
        <v>235</v>
      </c>
      <c r="C218" s="18">
        <v>905110</v>
      </c>
      <c r="D218" s="18" t="s">
        <v>236</v>
      </c>
      <c r="E218" s="19" t="s">
        <v>237</v>
      </c>
      <c r="F218" s="20">
        <v>1209</v>
      </c>
      <c r="G218" s="116">
        <v>230</v>
      </c>
      <c r="H218" s="22">
        <f>VLOOKUP(F218,'[5]FY16 Rates VLookup'!$A$1:$D$175,4,0)</f>
        <v>3180</v>
      </c>
      <c r="I218" s="22">
        <v>0</v>
      </c>
      <c r="J218" s="23">
        <v>0</v>
      </c>
      <c r="K218" s="24">
        <v>0</v>
      </c>
      <c r="L218" s="24">
        <v>900</v>
      </c>
      <c r="M218" s="23">
        <v>0</v>
      </c>
      <c r="N218" s="23">
        <v>0</v>
      </c>
      <c r="O218" s="23">
        <v>0</v>
      </c>
      <c r="P218" s="25">
        <f t="shared" si="22"/>
        <v>4080</v>
      </c>
      <c r="Q218" s="26" t="s">
        <v>26</v>
      </c>
      <c r="R218" s="26" t="s">
        <v>40</v>
      </c>
      <c r="S218" s="26">
        <v>2005</v>
      </c>
      <c r="T218" s="57">
        <v>0</v>
      </c>
      <c r="U218" s="27">
        <f t="shared" si="23"/>
        <v>0</v>
      </c>
      <c r="V218" s="28">
        <f t="shared" si="24"/>
        <v>4080</v>
      </c>
      <c r="W218" s="17"/>
    </row>
    <row r="219" spans="1:24" ht="15.75" outlineLevel="2">
      <c r="A219" s="16"/>
      <c r="B219" s="17" t="s">
        <v>235</v>
      </c>
      <c r="C219" s="18">
        <v>905110</v>
      </c>
      <c r="D219" s="18" t="s">
        <v>236</v>
      </c>
      <c r="E219" s="19" t="s">
        <v>237</v>
      </c>
      <c r="F219" s="35">
        <v>1204</v>
      </c>
      <c r="G219" s="116">
        <v>7061</v>
      </c>
      <c r="H219" s="22">
        <f>VLOOKUP(F219,'[5]FY16 Rates VLookup'!$A$1:$D$175,4,0)</f>
        <v>4020</v>
      </c>
      <c r="I219" s="22">
        <v>1592.0418181818181</v>
      </c>
      <c r="J219" s="23">
        <v>0</v>
      </c>
      <c r="K219" s="24">
        <v>0</v>
      </c>
      <c r="L219" s="24">
        <v>900</v>
      </c>
      <c r="M219" s="23">
        <v>0</v>
      </c>
      <c r="N219" s="23">
        <v>0</v>
      </c>
      <c r="O219" s="23">
        <v>0</v>
      </c>
      <c r="P219" s="25">
        <f t="shared" si="22"/>
        <v>6512.0418181818186</v>
      </c>
      <c r="Q219" s="26" t="s">
        <v>26</v>
      </c>
      <c r="R219" s="33" t="s">
        <v>27</v>
      </c>
      <c r="S219" s="33">
        <v>2024</v>
      </c>
      <c r="T219" s="34">
        <v>2485</v>
      </c>
      <c r="U219" s="27">
        <f t="shared" si="23"/>
        <v>124.25</v>
      </c>
      <c r="V219" s="28">
        <f t="shared" si="24"/>
        <v>9121.2918181818186</v>
      </c>
      <c r="W219" s="17"/>
    </row>
    <row r="220" spans="1:24" ht="15.75" outlineLevel="2">
      <c r="A220" s="16"/>
      <c r="B220" s="17" t="s">
        <v>235</v>
      </c>
      <c r="C220" s="18">
        <v>905110</v>
      </c>
      <c r="D220" s="18" t="s">
        <v>236</v>
      </c>
      <c r="E220" s="19" t="s">
        <v>237</v>
      </c>
      <c r="F220" s="20">
        <v>1204</v>
      </c>
      <c r="G220" s="116">
        <v>5081</v>
      </c>
      <c r="H220" s="22">
        <f>VLOOKUP(F220,'[5]FY16 Rates VLookup'!$A$1:$D$175,4,0)</f>
        <v>4020</v>
      </c>
      <c r="I220" s="22">
        <v>978.93090909090893</v>
      </c>
      <c r="J220" s="23">
        <v>0</v>
      </c>
      <c r="K220" s="24">
        <v>0</v>
      </c>
      <c r="L220" s="24">
        <v>900</v>
      </c>
      <c r="M220" s="23">
        <v>0</v>
      </c>
      <c r="N220" s="23">
        <v>0</v>
      </c>
      <c r="O220" s="23">
        <v>0</v>
      </c>
      <c r="P220" s="25">
        <f t="shared" si="22"/>
        <v>5898.9309090909092</v>
      </c>
      <c r="Q220" s="26" t="s">
        <v>26</v>
      </c>
      <c r="R220" s="33" t="s">
        <v>27</v>
      </c>
      <c r="S220" s="33">
        <v>2024</v>
      </c>
      <c r="T220" s="34">
        <v>2485</v>
      </c>
      <c r="U220" s="27">
        <f t="shared" si="23"/>
        <v>124.25</v>
      </c>
      <c r="V220" s="28">
        <f t="shared" si="24"/>
        <v>8508.1809090909082</v>
      </c>
      <c r="W220" s="17"/>
    </row>
    <row r="221" spans="1:24" ht="15.75" outlineLevel="2">
      <c r="A221" s="16"/>
      <c r="B221" s="17" t="s">
        <v>235</v>
      </c>
      <c r="C221" s="18" t="s">
        <v>238</v>
      </c>
      <c r="D221" s="18" t="s">
        <v>239</v>
      </c>
      <c r="E221" s="19" t="s">
        <v>240</v>
      </c>
      <c r="F221" s="20">
        <v>1211</v>
      </c>
      <c r="G221" s="118">
        <v>0</v>
      </c>
      <c r="H221" s="22">
        <v>0</v>
      </c>
      <c r="I221" s="22">
        <v>0</v>
      </c>
      <c r="J221" s="23">
        <v>0</v>
      </c>
      <c r="K221" s="24">
        <v>75.180000000000007</v>
      </c>
      <c r="L221" s="24">
        <v>900</v>
      </c>
      <c r="M221" s="23">
        <v>0</v>
      </c>
      <c r="N221" s="23">
        <v>0</v>
      </c>
      <c r="O221" s="23">
        <v>0</v>
      </c>
      <c r="P221" s="25">
        <f t="shared" si="22"/>
        <v>975.18000000000006</v>
      </c>
      <c r="Q221" s="26" t="s">
        <v>74</v>
      </c>
      <c r="R221" s="26" t="s">
        <v>35</v>
      </c>
      <c r="S221" s="26">
        <v>1900</v>
      </c>
      <c r="T221" s="39">
        <v>0</v>
      </c>
      <c r="U221" s="27">
        <f t="shared" si="23"/>
        <v>0</v>
      </c>
      <c r="V221" s="28">
        <f t="shared" si="24"/>
        <v>975.18000000000006</v>
      </c>
      <c r="W221" s="17"/>
    </row>
    <row r="222" spans="1:24" ht="15.75" outlineLevel="2">
      <c r="A222" s="16"/>
      <c r="B222" s="17" t="s">
        <v>235</v>
      </c>
      <c r="C222" s="18" t="s">
        <v>238</v>
      </c>
      <c r="D222" s="18" t="s">
        <v>239</v>
      </c>
      <c r="E222" s="19" t="s">
        <v>240</v>
      </c>
      <c r="F222" s="20">
        <v>1505</v>
      </c>
      <c r="G222" s="118">
        <v>0</v>
      </c>
      <c r="H222" s="22">
        <v>0</v>
      </c>
      <c r="I222" s="22">
        <v>0</v>
      </c>
      <c r="J222" s="23">
        <v>0</v>
      </c>
      <c r="K222" s="24">
        <v>0</v>
      </c>
      <c r="L222" s="24">
        <v>240</v>
      </c>
      <c r="M222" s="23">
        <v>0</v>
      </c>
      <c r="N222" s="23">
        <v>0</v>
      </c>
      <c r="O222" s="23">
        <v>0</v>
      </c>
      <c r="P222" s="25">
        <f t="shared" si="22"/>
        <v>240</v>
      </c>
      <c r="Q222" s="26" t="s">
        <v>74</v>
      </c>
      <c r="R222" s="26" t="s">
        <v>35</v>
      </c>
      <c r="S222" s="26">
        <v>1900</v>
      </c>
      <c r="T222" s="39">
        <v>0</v>
      </c>
      <c r="U222" s="27">
        <f t="shared" si="23"/>
        <v>0</v>
      </c>
      <c r="V222" s="28">
        <f t="shared" si="24"/>
        <v>240</v>
      </c>
      <c r="W222" s="17"/>
    </row>
    <row r="223" spans="1:24" ht="15.75" outlineLevel="2">
      <c r="A223" s="16"/>
      <c r="B223" s="17" t="s">
        <v>235</v>
      </c>
      <c r="C223" s="18">
        <v>905580</v>
      </c>
      <c r="D223" s="18" t="s">
        <v>243</v>
      </c>
      <c r="E223" s="19" t="s">
        <v>242</v>
      </c>
      <c r="F223" s="20">
        <v>1252</v>
      </c>
      <c r="G223" s="118">
        <v>0</v>
      </c>
      <c r="H223" s="22">
        <v>0</v>
      </c>
      <c r="I223" s="22">
        <v>0</v>
      </c>
      <c r="J223" s="23">
        <v>1697.3234459999999</v>
      </c>
      <c r="K223" s="24">
        <v>3285.7699999999995</v>
      </c>
      <c r="L223" s="24">
        <v>900</v>
      </c>
      <c r="M223" s="23">
        <v>0</v>
      </c>
      <c r="N223" s="23">
        <v>0</v>
      </c>
      <c r="O223" s="23">
        <v>0</v>
      </c>
      <c r="P223" s="25">
        <f t="shared" si="22"/>
        <v>5883.0934459999989</v>
      </c>
      <c r="Q223" s="26" t="s">
        <v>74</v>
      </c>
      <c r="R223" s="26" t="s">
        <v>35</v>
      </c>
      <c r="S223" s="26">
        <v>1900</v>
      </c>
      <c r="T223" s="57">
        <v>0</v>
      </c>
      <c r="U223" s="27">
        <f t="shared" si="23"/>
        <v>0</v>
      </c>
      <c r="V223" s="28">
        <f t="shared" si="24"/>
        <v>5883.0934459999989</v>
      </c>
      <c r="W223" s="17"/>
    </row>
    <row r="224" spans="1:24" ht="15.75" outlineLevel="2">
      <c r="A224" s="16"/>
      <c r="B224" s="17" t="s">
        <v>235</v>
      </c>
      <c r="C224" s="18">
        <v>905580</v>
      </c>
      <c r="D224" s="18" t="s">
        <v>241</v>
      </c>
      <c r="E224" s="19" t="s">
        <v>242</v>
      </c>
      <c r="F224" s="20">
        <v>1252</v>
      </c>
      <c r="G224" s="116">
        <v>0</v>
      </c>
      <c r="H224" s="22">
        <v>0</v>
      </c>
      <c r="I224" s="22">
        <v>0</v>
      </c>
      <c r="J224" s="23">
        <v>592.78055199999994</v>
      </c>
      <c r="K224" s="24">
        <v>1436.33</v>
      </c>
      <c r="L224" s="24">
        <v>900</v>
      </c>
      <c r="M224" s="23">
        <v>0</v>
      </c>
      <c r="N224" s="23">
        <v>0</v>
      </c>
      <c r="O224" s="23">
        <v>0</v>
      </c>
      <c r="P224" s="25">
        <f t="shared" si="22"/>
        <v>2929.1105520000001</v>
      </c>
      <c r="Q224" s="26" t="s">
        <v>74</v>
      </c>
      <c r="R224" s="26" t="s">
        <v>35</v>
      </c>
      <c r="S224" s="26">
        <v>1900</v>
      </c>
      <c r="T224" s="57">
        <v>0</v>
      </c>
      <c r="U224" s="27">
        <f t="shared" si="23"/>
        <v>0</v>
      </c>
      <c r="V224" s="28">
        <f t="shared" si="24"/>
        <v>2929.1105520000001</v>
      </c>
      <c r="W224" s="17"/>
    </row>
    <row r="225" spans="1:23" ht="15.75" outlineLevel="2">
      <c r="A225" s="16"/>
      <c r="B225" s="17" t="s">
        <v>235</v>
      </c>
      <c r="C225" s="18">
        <v>905580</v>
      </c>
      <c r="D225" s="18" t="s">
        <v>241</v>
      </c>
      <c r="E225" s="19" t="s">
        <v>242</v>
      </c>
      <c r="F225" s="20">
        <v>1252</v>
      </c>
      <c r="G225" s="116">
        <v>37</v>
      </c>
      <c r="H225" s="22">
        <v>0</v>
      </c>
      <c r="I225" s="22">
        <v>0</v>
      </c>
      <c r="J225" s="23">
        <v>138.52019999999999</v>
      </c>
      <c r="K225" s="24">
        <v>1641.69</v>
      </c>
      <c r="L225" s="24">
        <v>900</v>
      </c>
      <c r="M225" s="23">
        <v>0</v>
      </c>
      <c r="N225" s="23">
        <v>0</v>
      </c>
      <c r="O225" s="23">
        <v>0</v>
      </c>
      <c r="P225" s="25">
        <f t="shared" si="22"/>
        <v>2680.2102</v>
      </c>
      <c r="Q225" s="26" t="s">
        <v>74</v>
      </c>
      <c r="R225" s="26" t="s">
        <v>35</v>
      </c>
      <c r="S225" s="26">
        <v>1900</v>
      </c>
      <c r="T225" s="36">
        <v>0</v>
      </c>
      <c r="U225" s="27">
        <f t="shared" si="23"/>
        <v>0</v>
      </c>
      <c r="V225" s="28">
        <f t="shared" si="24"/>
        <v>2680.2102</v>
      </c>
      <c r="W225" s="17"/>
    </row>
    <row r="226" spans="1:23" ht="15.75" outlineLevel="2">
      <c r="A226" s="16"/>
      <c r="B226" s="17" t="s">
        <v>235</v>
      </c>
      <c r="C226" s="18">
        <v>905580</v>
      </c>
      <c r="D226" s="18" t="s">
        <v>241</v>
      </c>
      <c r="E226" s="19" t="s">
        <v>242</v>
      </c>
      <c r="F226" s="20" t="s">
        <v>75</v>
      </c>
      <c r="G226" s="118">
        <v>0</v>
      </c>
      <c r="H226" s="22">
        <v>0</v>
      </c>
      <c r="I226" s="22">
        <v>0</v>
      </c>
      <c r="J226" s="23">
        <v>765.07176200000004</v>
      </c>
      <c r="K226" s="24">
        <v>0</v>
      </c>
      <c r="L226" s="24">
        <v>240</v>
      </c>
      <c r="M226" s="23">
        <v>0</v>
      </c>
      <c r="N226" s="23">
        <v>0</v>
      </c>
      <c r="O226" s="23">
        <v>0</v>
      </c>
      <c r="P226" s="25">
        <f t="shared" si="22"/>
        <v>1005.071762</v>
      </c>
      <c r="Q226" s="26" t="s">
        <v>74</v>
      </c>
      <c r="R226" s="26" t="s">
        <v>35</v>
      </c>
      <c r="S226" s="26">
        <v>1900</v>
      </c>
      <c r="T226" s="57">
        <v>0</v>
      </c>
      <c r="U226" s="27">
        <f t="shared" si="23"/>
        <v>0</v>
      </c>
      <c r="V226" s="28">
        <f t="shared" si="24"/>
        <v>1005.071762</v>
      </c>
      <c r="W226" s="17"/>
    </row>
    <row r="227" spans="1:23" ht="15.75" outlineLevel="2">
      <c r="A227" s="16"/>
      <c r="B227" s="17" t="s">
        <v>235</v>
      </c>
      <c r="C227" s="18">
        <v>905300</v>
      </c>
      <c r="D227" s="18" t="s">
        <v>246</v>
      </c>
      <c r="E227" s="19" t="s">
        <v>245</v>
      </c>
      <c r="F227" s="20">
        <v>1665</v>
      </c>
      <c r="G227" s="118">
        <v>0</v>
      </c>
      <c r="H227" s="22">
        <f>VLOOKUP(F227,'[5]FY16 Rates VLookup'!$A$1:$D$175,4,0)</f>
        <v>0</v>
      </c>
      <c r="I227" s="22">
        <v>0</v>
      </c>
      <c r="J227" s="23">
        <v>0</v>
      </c>
      <c r="K227" s="24">
        <v>0</v>
      </c>
      <c r="L227" s="24">
        <v>900</v>
      </c>
      <c r="M227" s="23">
        <v>0</v>
      </c>
      <c r="N227" s="23">
        <v>0</v>
      </c>
      <c r="O227" s="23">
        <v>0</v>
      </c>
      <c r="P227" s="25">
        <f t="shared" si="22"/>
        <v>900</v>
      </c>
      <c r="Q227" s="26" t="s">
        <v>74</v>
      </c>
      <c r="R227" s="26" t="s">
        <v>27</v>
      </c>
      <c r="S227" s="26">
        <v>2019</v>
      </c>
      <c r="T227" s="47">
        <v>9216</v>
      </c>
      <c r="U227" s="27">
        <f t="shared" si="23"/>
        <v>460.8</v>
      </c>
      <c r="V227" s="28">
        <f t="shared" si="24"/>
        <v>10576.8</v>
      </c>
      <c r="W227" s="17"/>
    </row>
    <row r="228" spans="1:23" ht="15.75" outlineLevel="2">
      <c r="A228" s="16"/>
      <c r="B228" s="17" t="s">
        <v>235</v>
      </c>
      <c r="C228" s="18">
        <v>905300</v>
      </c>
      <c r="D228" s="18" t="s">
        <v>246</v>
      </c>
      <c r="E228" s="19" t="s">
        <v>245</v>
      </c>
      <c r="F228" s="20">
        <v>1254</v>
      </c>
      <c r="G228" s="118">
        <v>0</v>
      </c>
      <c r="H228" s="22">
        <v>0</v>
      </c>
      <c r="I228" s="22">
        <v>0</v>
      </c>
      <c r="J228" s="23">
        <v>2376.3516140000002</v>
      </c>
      <c r="K228" s="24">
        <v>5041.4299999999994</v>
      </c>
      <c r="L228" s="24">
        <v>900</v>
      </c>
      <c r="M228" s="23">
        <v>0</v>
      </c>
      <c r="N228" s="23">
        <v>0</v>
      </c>
      <c r="O228" s="23">
        <v>0</v>
      </c>
      <c r="P228" s="25">
        <f t="shared" si="22"/>
        <v>8317.7816139999995</v>
      </c>
      <c r="Q228" s="26" t="s">
        <v>74</v>
      </c>
      <c r="R228" s="26" t="s">
        <v>27</v>
      </c>
      <c r="S228" s="26">
        <v>2019</v>
      </c>
      <c r="T228" s="27">
        <v>3360</v>
      </c>
      <c r="U228" s="27">
        <f t="shared" si="23"/>
        <v>168</v>
      </c>
      <c r="V228" s="28">
        <f t="shared" si="24"/>
        <v>11845.781614</v>
      </c>
      <c r="W228" s="17"/>
    </row>
    <row r="229" spans="1:23" ht="15.75" outlineLevel="2">
      <c r="A229" s="16"/>
      <c r="B229" s="17" t="s">
        <v>235</v>
      </c>
      <c r="C229" s="18">
        <v>905300</v>
      </c>
      <c r="D229" s="18" t="s">
        <v>246</v>
      </c>
      <c r="E229" s="19" t="s">
        <v>245</v>
      </c>
      <c r="F229" s="20">
        <v>1254</v>
      </c>
      <c r="G229" s="118">
        <v>0</v>
      </c>
      <c r="H229" s="22">
        <v>0</v>
      </c>
      <c r="I229" s="22">
        <v>0</v>
      </c>
      <c r="J229" s="23">
        <v>709.63146800000004</v>
      </c>
      <c r="K229" s="24">
        <v>5869.98</v>
      </c>
      <c r="L229" s="24">
        <v>900</v>
      </c>
      <c r="M229" s="23">
        <v>0</v>
      </c>
      <c r="N229" s="23">
        <v>0</v>
      </c>
      <c r="O229" s="23">
        <v>0</v>
      </c>
      <c r="P229" s="25">
        <f t="shared" si="22"/>
        <v>7479.6114679999991</v>
      </c>
      <c r="Q229" s="26" t="s">
        <v>74</v>
      </c>
      <c r="R229" s="26" t="s">
        <v>27</v>
      </c>
      <c r="S229" s="26">
        <v>2019</v>
      </c>
      <c r="T229" s="27">
        <v>3360</v>
      </c>
      <c r="U229" s="27">
        <f t="shared" si="23"/>
        <v>168</v>
      </c>
      <c r="V229" s="28">
        <f t="shared" si="24"/>
        <v>11007.611467999999</v>
      </c>
      <c r="W229" s="17"/>
    </row>
    <row r="230" spans="1:23" ht="15.75" outlineLevel="2">
      <c r="A230" s="16"/>
      <c r="B230" s="17" t="s">
        <v>235</v>
      </c>
      <c r="C230" s="18">
        <v>905300</v>
      </c>
      <c r="D230" s="18" t="s">
        <v>246</v>
      </c>
      <c r="E230" s="19" t="s">
        <v>245</v>
      </c>
      <c r="F230" s="20">
        <v>1254</v>
      </c>
      <c r="G230" s="118">
        <v>0</v>
      </c>
      <c r="H230" s="22">
        <v>0</v>
      </c>
      <c r="I230" s="22">
        <v>0</v>
      </c>
      <c r="J230" s="23">
        <v>2001.4021299999999</v>
      </c>
      <c r="K230" s="24">
        <v>2878.0699999999997</v>
      </c>
      <c r="L230" s="24">
        <v>900</v>
      </c>
      <c r="M230" s="23">
        <v>566.11</v>
      </c>
      <c r="N230" s="23">
        <v>0</v>
      </c>
      <c r="O230" s="23">
        <v>0</v>
      </c>
      <c r="P230" s="25">
        <f t="shared" si="22"/>
        <v>6345.5821299999998</v>
      </c>
      <c r="Q230" s="26" t="s">
        <v>74</v>
      </c>
      <c r="R230" s="26" t="s">
        <v>27</v>
      </c>
      <c r="S230" s="26">
        <v>2019</v>
      </c>
      <c r="T230" s="27">
        <v>3360</v>
      </c>
      <c r="U230" s="27">
        <f t="shared" si="23"/>
        <v>168</v>
      </c>
      <c r="V230" s="28">
        <f t="shared" si="24"/>
        <v>9873.5821299999989</v>
      </c>
      <c r="W230" s="17"/>
    </row>
    <row r="231" spans="1:23" ht="15.75" outlineLevel="2">
      <c r="A231" s="16"/>
      <c r="B231" s="17" t="s">
        <v>235</v>
      </c>
      <c r="C231" s="18">
        <v>905300</v>
      </c>
      <c r="D231" s="18" t="s">
        <v>246</v>
      </c>
      <c r="E231" s="19" t="s">
        <v>245</v>
      </c>
      <c r="F231" s="20">
        <v>1256</v>
      </c>
      <c r="G231" s="118">
        <v>0</v>
      </c>
      <c r="H231" s="22">
        <v>0</v>
      </c>
      <c r="I231" s="22">
        <v>0</v>
      </c>
      <c r="J231" s="23">
        <v>5212.3003659999995</v>
      </c>
      <c r="K231" s="24">
        <v>4731.7699999999995</v>
      </c>
      <c r="L231" s="24">
        <v>900</v>
      </c>
      <c r="M231" s="23">
        <v>0</v>
      </c>
      <c r="N231" s="23">
        <v>0</v>
      </c>
      <c r="O231" s="23">
        <v>0</v>
      </c>
      <c r="P231" s="25">
        <f t="shared" si="22"/>
        <v>10844.070366</v>
      </c>
      <c r="Q231" s="26" t="s">
        <v>74</v>
      </c>
      <c r="R231" s="26" t="s">
        <v>27</v>
      </c>
      <c r="S231" s="26">
        <v>2019</v>
      </c>
      <c r="T231" s="47">
        <v>5508</v>
      </c>
      <c r="U231" s="27">
        <f t="shared" si="23"/>
        <v>275.40000000000003</v>
      </c>
      <c r="V231" s="28">
        <f t="shared" si="24"/>
        <v>16627.470366000001</v>
      </c>
      <c r="W231" s="17"/>
    </row>
    <row r="232" spans="1:23" ht="15.75" outlineLevel="2">
      <c r="A232" s="16"/>
      <c r="B232" s="17" t="s">
        <v>235</v>
      </c>
      <c r="C232" s="18">
        <v>905300</v>
      </c>
      <c r="D232" s="18" t="s">
        <v>246</v>
      </c>
      <c r="E232" s="19" t="s">
        <v>245</v>
      </c>
      <c r="F232" s="20">
        <v>1256</v>
      </c>
      <c r="G232" s="118">
        <v>0</v>
      </c>
      <c r="H232" s="22">
        <v>0</v>
      </c>
      <c r="I232" s="22">
        <v>0</v>
      </c>
      <c r="J232" s="23">
        <v>6470.4718259999991</v>
      </c>
      <c r="K232" s="24">
        <v>5606.58</v>
      </c>
      <c r="L232" s="24">
        <v>900</v>
      </c>
      <c r="M232" s="23">
        <v>0</v>
      </c>
      <c r="N232" s="23">
        <v>0</v>
      </c>
      <c r="O232" s="23">
        <v>0</v>
      </c>
      <c r="P232" s="25">
        <f t="shared" si="22"/>
        <v>12977.051825999999</v>
      </c>
      <c r="Q232" s="26" t="s">
        <v>74</v>
      </c>
      <c r="R232" s="26" t="s">
        <v>27</v>
      </c>
      <c r="S232" s="26">
        <v>2019</v>
      </c>
      <c r="T232" s="47">
        <v>5508</v>
      </c>
      <c r="U232" s="27">
        <f t="shared" si="23"/>
        <v>275.40000000000003</v>
      </c>
      <c r="V232" s="28">
        <f t="shared" si="24"/>
        <v>18760.451826</v>
      </c>
      <c r="W232" s="17"/>
    </row>
    <row r="233" spans="1:23" ht="15.75" outlineLevel="2">
      <c r="A233" s="16"/>
      <c r="B233" s="17" t="s">
        <v>235</v>
      </c>
      <c r="C233" s="18">
        <v>905300</v>
      </c>
      <c r="D233" s="18" t="s">
        <v>246</v>
      </c>
      <c r="E233" s="19" t="s">
        <v>245</v>
      </c>
      <c r="F233" s="20">
        <v>1256</v>
      </c>
      <c r="G233" s="118">
        <v>0</v>
      </c>
      <c r="H233" s="22">
        <v>0</v>
      </c>
      <c r="I233" s="22">
        <v>0</v>
      </c>
      <c r="J233" s="23">
        <v>3595.9736539999999</v>
      </c>
      <c r="K233" s="24">
        <v>5032.7</v>
      </c>
      <c r="L233" s="24">
        <v>900</v>
      </c>
      <c r="M233" s="23">
        <v>0</v>
      </c>
      <c r="N233" s="23">
        <v>0</v>
      </c>
      <c r="O233" s="23">
        <v>0</v>
      </c>
      <c r="P233" s="25">
        <f t="shared" si="22"/>
        <v>9528.6736540000002</v>
      </c>
      <c r="Q233" s="26" t="s">
        <v>74</v>
      </c>
      <c r="R233" s="26" t="s">
        <v>27</v>
      </c>
      <c r="S233" s="26">
        <v>2019</v>
      </c>
      <c r="T233" s="47">
        <v>5508</v>
      </c>
      <c r="U233" s="27">
        <f t="shared" si="23"/>
        <v>275.40000000000003</v>
      </c>
      <c r="V233" s="28">
        <f t="shared" si="24"/>
        <v>15312.073654</v>
      </c>
      <c r="W233" s="17"/>
    </row>
    <row r="234" spans="1:23" ht="15.75" outlineLevel="2">
      <c r="A234" s="16"/>
      <c r="B234" s="17" t="s">
        <v>235</v>
      </c>
      <c r="C234" s="18">
        <v>905300</v>
      </c>
      <c r="D234" s="18" t="s">
        <v>246</v>
      </c>
      <c r="E234" s="19" t="s">
        <v>245</v>
      </c>
      <c r="F234" s="20">
        <v>1505</v>
      </c>
      <c r="G234" s="123">
        <v>0</v>
      </c>
      <c r="H234" s="22">
        <v>0</v>
      </c>
      <c r="I234" s="22">
        <v>0</v>
      </c>
      <c r="J234" s="23">
        <v>0</v>
      </c>
      <c r="K234" s="24">
        <v>0</v>
      </c>
      <c r="L234" s="24">
        <v>240</v>
      </c>
      <c r="M234" s="23">
        <v>0</v>
      </c>
      <c r="N234" s="23">
        <v>0</v>
      </c>
      <c r="O234" s="23">
        <v>0</v>
      </c>
      <c r="P234" s="25">
        <f t="shared" si="22"/>
        <v>240</v>
      </c>
      <c r="Q234" s="26" t="s">
        <v>74</v>
      </c>
      <c r="R234" s="26" t="s">
        <v>35</v>
      </c>
      <c r="S234" s="26">
        <v>1900</v>
      </c>
      <c r="T234" s="47">
        <v>0</v>
      </c>
      <c r="U234" s="27">
        <f t="shared" si="23"/>
        <v>0</v>
      </c>
      <c r="V234" s="28">
        <f t="shared" si="24"/>
        <v>240</v>
      </c>
      <c r="W234" s="17"/>
    </row>
    <row r="235" spans="1:23" ht="15.75" outlineLevel="2">
      <c r="A235" s="16"/>
      <c r="B235" s="17" t="s">
        <v>235</v>
      </c>
      <c r="C235" s="18">
        <v>905300</v>
      </c>
      <c r="D235" s="18" t="s">
        <v>246</v>
      </c>
      <c r="E235" s="19" t="s">
        <v>245</v>
      </c>
      <c r="F235" s="20">
        <v>1505</v>
      </c>
      <c r="G235" s="123">
        <v>0</v>
      </c>
      <c r="H235" s="22">
        <v>0</v>
      </c>
      <c r="I235" s="22">
        <v>0</v>
      </c>
      <c r="J235" s="23">
        <v>0</v>
      </c>
      <c r="K235" s="24">
        <v>0</v>
      </c>
      <c r="L235" s="24">
        <v>240</v>
      </c>
      <c r="M235" s="23">
        <v>0</v>
      </c>
      <c r="N235" s="23">
        <v>0</v>
      </c>
      <c r="O235" s="23">
        <v>0</v>
      </c>
      <c r="P235" s="25">
        <f t="shared" si="22"/>
        <v>240</v>
      </c>
      <c r="Q235" s="26" t="s">
        <v>74</v>
      </c>
      <c r="R235" s="26" t="s">
        <v>35</v>
      </c>
      <c r="S235" s="26">
        <v>1900</v>
      </c>
      <c r="T235" s="47">
        <v>0</v>
      </c>
      <c r="U235" s="27">
        <f t="shared" si="23"/>
        <v>0</v>
      </c>
      <c r="V235" s="28">
        <f t="shared" si="24"/>
        <v>240</v>
      </c>
      <c r="W235" s="17"/>
    </row>
    <row r="236" spans="1:23" ht="15.75" outlineLevel="2">
      <c r="A236" s="16"/>
      <c r="B236" s="17" t="s">
        <v>235</v>
      </c>
      <c r="C236" s="18">
        <v>905300</v>
      </c>
      <c r="D236" s="18" t="s">
        <v>246</v>
      </c>
      <c r="E236" s="19" t="s">
        <v>245</v>
      </c>
      <c r="F236" s="20">
        <v>1505</v>
      </c>
      <c r="G236" s="118">
        <v>0</v>
      </c>
      <c r="H236" s="22">
        <v>0</v>
      </c>
      <c r="I236" s="22">
        <v>0</v>
      </c>
      <c r="J236" s="23">
        <v>0</v>
      </c>
      <c r="K236" s="24">
        <v>0</v>
      </c>
      <c r="L236" s="24">
        <v>240</v>
      </c>
      <c r="M236" s="23">
        <v>0</v>
      </c>
      <c r="N236" s="24">
        <v>0</v>
      </c>
      <c r="O236" s="23">
        <v>0</v>
      </c>
      <c r="P236" s="25">
        <f t="shared" si="22"/>
        <v>240</v>
      </c>
      <c r="Q236" s="26" t="s">
        <v>74</v>
      </c>
      <c r="R236" s="26" t="s">
        <v>35</v>
      </c>
      <c r="S236" s="26">
        <v>1900</v>
      </c>
      <c r="T236" s="47">
        <v>0</v>
      </c>
      <c r="U236" s="27">
        <f t="shared" si="23"/>
        <v>0</v>
      </c>
      <c r="V236" s="28">
        <f t="shared" si="24"/>
        <v>240</v>
      </c>
      <c r="W236" s="17"/>
    </row>
    <row r="237" spans="1:23" ht="15.75" outlineLevel="2">
      <c r="A237" s="16"/>
      <c r="B237" s="17" t="s">
        <v>235</v>
      </c>
      <c r="C237" s="18">
        <v>905300</v>
      </c>
      <c r="D237" s="18" t="s">
        <v>246</v>
      </c>
      <c r="E237" s="19" t="s">
        <v>245</v>
      </c>
      <c r="F237" s="20">
        <v>1505</v>
      </c>
      <c r="G237" s="118">
        <v>0</v>
      </c>
      <c r="H237" s="22">
        <v>0</v>
      </c>
      <c r="I237" s="22">
        <v>0</v>
      </c>
      <c r="J237" s="23">
        <v>1200.5083999999999</v>
      </c>
      <c r="K237" s="24">
        <v>0</v>
      </c>
      <c r="L237" s="24">
        <v>240</v>
      </c>
      <c r="M237" s="23">
        <v>0</v>
      </c>
      <c r="N237" s="23">
        <v>0</v>
      </c>
      <c r="O237" s="23">
        <v>0</v>
      </c>
      <c r="P237" s="25">
        <f t="shared" si="22"/>
        <v>1440.5083999999999</v>
      </c>
      <c r="Q237" s="26" t="s">
        <v>74</v>
      </c>
      <c r="R237" s="26" t="s">
        <v>35</v>
      </c>
      <c r="S237" s="26">
        <v>1900</v>
      </c>
      <c r="T237" s="47">
        <v>0</v>
      </c>
      <c r="U237" s="27">
        <f t="shared" si="23"/>
        <v>0</v>
      </c>
      <c r="V237" s="28">
        <f t="shared" si="24"/>
        <v>1440.5083999999999</v>
      </c>
      <c r="W237" s="17"/>
    </row>
    <row r="238" spans="1:23" ht="15.75" outlineLevel="2">
      <c r="A238" s="16"/>
      <c r="B238" s="17" t="s">
        <v>235</v>
      </c>
      <c r="C238" s="18">
        <v>905300</v>
      </c>
      <c r="D238" s="18" t="s">
        <v>244</v>
      </c>
      <c r="E238" s="19" t="s">
        <v>245</v>
      </c>
      <c r="F238" s="20" t="s">
        <v>75</v>
      </c>
      <c r="G238" s="118">
        <v>0</v>
      </c>
      <c r="H238" s="22">
        <v>0</v>
      </c>
      <c r="I238" s="22">
        <v>0</v>
      </c>
      <c r="J238" s="23">
        <v>569.25359400000002</v>
      </c>
      <c r="K238" s="24">
        <v>0</v>
      </c>
      <c r="L238" s="24">
        <v>240</v>
      </c>
      <c r="M238" s="23">
        <v>0</v>
      </c>
      <c r="N238" s="23">
        <v>0</v>
      </c>
      <c r="O238" s="23">
        <v>0</v>
      </c>
      <c r="P238" s="25">
        <f t="shared" si="22"/>
        <v>809.25359400000002</v>
      </c>
      <c r="Q238" s="26" t="s">
        <v>74</v>
      </c>
      <c r="R238" s="26" t="s">
        <v>35</v>
      </c>
      <c r="S238" s="26">
        <v>1900</v>
      </c>
      <c r="T238" s="27">
        <v>0</v>
      </c>
      <c r="U238" s="27">
        <f t="shared" si="23"/>
        <v>0</v>
      </c>
      <c r="V238" s="28">
        <f t="shared" si="24"/>
        <v>809.25359400000002</v>
      </c>
      <c r="W238" s="17"/>
    </row>
    <row r="239" spans="1:23" ht="15.75" outlineLevel="2">
      <c r="A239" s="16"/>
      <c r="B239" s="17" t="s">
        <v>235</v>
      </c>
      <c r="C239" s="18">
        <v>905300</v>
      </c>
      <c r="D239" s="18" t="s">
        <v>244</v>
      </c>
      <c r="E239" s="19" t="s">
        <v>245</v>
      </c>
      <c r="F239" s="20">
        <v>1665</v>
      </c>
      <c r="G239" s="118">
        <v>0</v>
      </c>
      <c r="H239" s="22">
        <f>VLOOKUP(F239,'[5]FY16 Rates VLookup'!$A$1:$D$175,4,0)</f>
        <v>0</v>
      </c>
      <c r="I239" s="22">
        <v>0</v>
      </c>
      <c r="J239" s="23">
        <v>15870.538501999999</v>
      </c>
      <c r="K239" s="24">
        <v>964.32999999999993</v>
      </c>
      <c r="L239" s="24">
        <v>900</v>
      </c>
      <c r="M239" s="23">
        <v>0</v>
      </c>
      <c r="N239" s="23">
        <v>0</v>
      </c>
      <c r="O239" s="23">
        <v>0</v>
      </c>
      <c r="P239" s="25">
        <f t="shared" si="22"/>
        <v>17734.868501999998</v>
      </c>
      <c r="Q239" s="26" t="s">
        <v>74</v>
      </c>
      <c r="R239" s="37" t="s">
        <v>88</v>
      </c>
      <c r="S239" s="26">
        <v>2015</v>
      </c>
      <c r="T239" s="47">
        <v>0</v>
      </c>
      <c r="U239" s="27">
        <f t="shared" si="23"/>
        <v>0</v>
      </c>
      <c r="V239" s="28">
        <f t="shared" si="24"/>
        <v>17734.868501999998</v>
      </c>
      <c r="W239" s="17"/>
    </row>
    <row r="240" spans="1:23" ht="15.75" outlineLevel="2">
      <c r="A240" s="16"/>
      <c r="B240" s="17" t="s">
        <v>235</v>
      </c>
      <c r="C240" s="18">
        <v>905300</v>
      </c>
      <c r="D240" s="18" t="s">
        <v>244</v>
      </c>
      <c r="E240" s="19" t="s">
        <v>245</v>
      </c>
      <c r="F240" s="20">
        <v>1665</v>
      </c>
      <c r="G240" s="118">
        <v>0</v>
      </c>
      <c r="H240" s="22">
        <f>VLOOKUP(F240,'[5]FY16 Rates VLookup'!$A$1:$D$175,4,0)</f>
        <v>0</v>
      </c>
      <c r="I240" s="22">
        <v>0</v>
      </c>
      <c r="J240" s="23">
        <v>10140.011517999999</v>
      </c>
      <c r="K240" s="24">
        <v>1171.4699999999998</v>
      </c>
      <c r="L240" s="24">
        <v>900</v>
      </c>
      <c r="M240" s="23">
        <v>0</v>
      </c>
      <c r="N240" s="23">
        <v>0</v>
      </c>
      <c r="O240" s="23">
        <v>0</v>
      </c>
      <c r="P240" s="25">
        <f t="shared" si="22"/>
        <v>12211.481517999999</v>
      </c>
      <c r="Q240" s="26" t="s">
        <v>74</v>
      </c>
      <c r="R240" s="26" t="s">
        <v>27</v>
      </c>
      <c r="S240" s="26">
        <v>2016</v>
      </c>
      <c r="T240" s="47">
        <v>9456</v>
      </c>
      <c r="U240" s="27">
        <f t="shared" si="23"/>
        <v>472.8</v>
      </c>
      <c r="V240" s="28">
        <f t="shared" si="24"/>
        <v>22140.281518</v>
      </c>
      <c r="W240" s="17"/>
    </row>
    <row r="241" spans="1:23" ht="15.75" outlineLevel="2">
      <c r="A241" s="16"/>
      <c r="B241" s="17" t="s">
        <v>235</v>
      </c>
      <c r="C241" s="18">
        <v>905300</v>
      </c>
      <c r="D241" s="18" t="s">
        <v>244</v>
      </c>
      <c r="E241" s="19" t="s">
        <v>245</v>
      </c>
      <c r="F241" s="20">
        <v>1335</v>
      </c>
      <c r="G241" s="118">
        <v>0</v>
      </c>
      <c r="H241" s="22">
        <f>VLOOKUP(F241,'[5]FY16 Rates VLookup'!$A$1:$D$175,4,0)</f>
        <v>0</v>
      </c>
      <c r="I241" s="22">
        <v>0</v>
      </c>
      <c r="J241" s="23">
        <v>28794.118807999999</v>
      </c>
      <c r="K241" s="24">
        <v>9613.24</v>
      </c>
      <c r="L241" s="24">
        <v>900</v>
      </c>
      <c r="M241" s="23">
        <v>597.61</v>
      </c>
      <c r="N241" s="23">
        <v>0</v>
      </c>
      <c r="O241" s="23">
        <v>0</v>
      </c>
      <c r="P241" s="25">
        <f t="shared" si="22"/>
        <v>39904.968807999998</v>
      </c>
      <c r="Q241" s="26" t="s">
        <v>74</v>
      </c>
      <c r="R241" s="37" t="s">
        <v>27</v>
      </c>
      <c r="S241" s="26">
        <v>2023</v>
      </c>
      <c r="T241" s="47">
        <v>30252</v>
      </c>
      <c r="U241" s="27">
        <f t="shared" si="23"/>
        <v>1512.6000000000001</v>
      </c>
      <c r="V241" s="28">
        <f t="shared" si="24"/>
        <v>71669.568808000011</v>
      </c>
      <c r="W241" s="19"/>
    </row>
    <row r="242" spans="1:23" ht="15.75" outlineLevel="2">
      <c r="A242" s="16"/>
      <c r="B242" s="17" t="s">
        <v>235</v>
      </c>
      <c r="C242" s="18">
        <v>905300</v>
      </c>
      <c r="D242" s="18" t="s">
        <v>244</v>
      </c>
      <c r="E242" s="19" t="s">
        <v>245</v>
      </c>
      <c r="F242" s="20">
        <v>1500</v>
      </c>
      <c r="G242" s="118">
        <v>0</v>
      </c>
      <c r="H242" s="22">
        <f>VLOOKUP(F242,'[5]FY16 Rates VLookup'!$A$1:$D$175,4,0)</f>
        <v>0</v>
      </c>
      <c r="I242" s="22">
        <v>0</v>
      </c>
      <c r="J242" s="23">
        <v>53.69</v>
      </c>
      <c r="K242" s="24">
        <v>410.03</v>
      </c>
      <c r="L242" s="24">
        <v>900</v>
      </c>
      <c r="M242" s="23">
        <v>4196.74</v>
      </c>
      <c r="N242" s="23">
        <v>0</v>
      </c>
      <c r="O242" s="23">
        <v>0</v>
      </c>
      <c r="P242" s="25">
        <f t="shared" si="22"/>
        <v>5560.46</v>
      </c>
      <c r="Q242" s="26" t="s">
        <v>74</v>
      </c>
      <c r="R242" s="26" t="s">
        <v>27</v>
      </c>
      <c r="S242" s="26">
        <v>2022</v>
      </c>
      <c r="T242" s="47">
        <v>1416</v>
      </c>
      <c r="U242" s="27">
        <f t="shared" si="23"/>
        <v>70.8</v>
      </c>
      <c r="V242" s="28">
        <f t="shared" si="24"/>
        <v>7047.26</v>
      </c>
      <c r="W242" s="17"/>
    </row>
    <row r="243" spans="1:23" ht="15.75" outlineLevel="2">
      <c r="A243" s="16"/>
      <c r="B243" s="17" t="s">
        <v>235</v>
      </c>
      <c r="C243" s="18">
        <v>905300</v>
      </c>
      <c r="D243" s="18" t="s">
        <v>244</v>
      </c>
      <c r="E243" s="19" t="s">
        <v>245</v>
      </c>
      <c r="F243" s="20">
        <v>1500</v>
      </c>
      <c r="G243" s="118">
        <v>0</v>
      </c>
      <c r="H243" s="22">
        <f>VLOOKUP(F243,'[5]FY16 Rates VLookup'!$A$1:$D$175,4,0)</f>
        <v>0</v>
      </c>
      <c r="I243" s="22">
        <v>0</v>
      </c>
      <c r="J243" s="23">
        <v>894.38949600000001</v>
      </c>
      <c r="K243" s="24">
        <v>607.54999999999995</v>
      </c>
      <c r="L243" s="24">
        <v>900</v>
      </c>
      <c r="M243" s="23">
        <v>0</v>
      </c>
      <c r="N243" s="23">
        <v>0</v>
      </c>
      <c r="O243" s="23">
        <v>0</v>
      </c>
      <c r="P243" s="25">
        <f t="shared" si="22"/>
        <v>2401.939496</v>
      </c>
      <c r="Q243" s="26" t="s">
        <v>74</v>
      </c>
      <c r="R243" s="26" t="s">
        <v>27</v>
      </c>
      <c r="S243" s="26">
        <v>2022</v>
      </c>
      <c r="T243" s="47">
        <v>1416</v>
      </c>
      <c r="U243" s="27">
        <f t="shared" si="23"/>
        <v>70.8</v>
      </c>
      <c r="V243" s="28">
        <f t="shared" si="24"/>
        <v>3888.7394960000001</v>
      </c>
      <c r="W243" s="17"/>
    </row>
    <row r="244" spans="1:23" s="41" customFormat="1" ht="15.75" outlineLevel="2">
      <c r="A244" s="16"/>
      <c r="B244" s="17" t="s">
        <v>235</v>
      </c>
      <c r="C244" s="18">
        <v>905300</v>
      </c>
      <c r="D244" s="18" t="s">
        <v>244</v>
      </c>
      <c r="E244" s="19" t="s">
        <v>245</v>
      </c>
      <c r="F244" s="20" t="s">
        <v>75</v>
      </c>
      <c r="G244" s="118">
        <v>0</v>
      </c>
      <c r="H244" s="22">
        <v>0</v>
      </c>
      <c r="I244" s="22">
        <v>0</v>
      </c>
      <c r="J244" s="23">
        <v>369.38720000000001</v>
      </c>
      <c r="K244" s="24">
        <v>0</v>
      </c>
      <c r="L244" s="24">
        <v>240</v>
      </c>
      <c r="M244" s="23">
        <v>0</v>
      </c>
      <c r="N244" s="23">
        <v>0</v>
      </c>
      <c r="O244" s="23">
        <v>0</v>
      </c>
      <c r="P244" s="25">
        <f t="shared" si="22"/>
        <v>609.38720000000001</v>
      </c>
      <c r="Q244" s="26" t="s">
        <v>74</v>
      </c>
      <c r="R244" s="26" t="s">
        <v>35</v>
      </c>
      <c r="S244" s="26">
        <v>1900</v>
      </c>
      <c r="T244" s="27">
        <v>0</v>
      </c>
      <c r="U244" s="27">
        <f t="shared" si="23"/>
        <v>0</v>
      </c>
      <c r="V244" s="28">
        <f t="shared" si="24"/>
        <v>609.38720000000001</v>
      </c>
      <c r="W244" s="17"/>
    </row>
    <row r="245" spans="1:23" ht="15.75" outlineLevel="2">
      <c r="A245" s="16"/>
      <c r="B245" s="17" t="s">
        <v>235</v>
      </c>
      <c r="C245" s="18">
        <v>905300</v>
      </c>
      <c r="D245" s="18" t="s">
        <v>244</v>
      </c>
      <c r="E245" s="19" t="s">
        <v>245</v>
      </c>
      <c r="F245" s="20" t="s">
        <v>75</v>
      </c>
      <c r="G245" s="118">
        <v>0</v>
      </c>
      <c r="H245" s="22">
        <v>0</v>
      </c>
      <c r="I245" s="22">
        <v>0</v>
      </c>
      <c r="J245" s="23">
        <v>0</v>
      </c>
      <c r="K245" s="24">
        <v>3675.29</v>
      </c>
      <c r="L245" s="24">
        <v>240</v>
      </c>
      <c r="M245" s="23">
        <v>0</v>
      </c>
      <c r="N245" s="23">
        <v>0</v>
      </c>
      <c r="O245" s="23">
        <v>0</v>
      </c>
      <c r="P245" s="25">
        <f t="shared" si="22"/>
        <v>3915.29</v>
      </c>
      <c r="Q245" s="26" t="s">
        <v>74</v>
      </c>
      <c r="R245" s="26" t="s">
        <v>35</v>
      </c>
      <c r="S245" s="26">
        <v>1900</v>
      </c>
      <c r="T245" s="27">
        <v>0</v>
      </c>
      <c r="U245" s="27">
        <f t="shared" si="23"/>
        <v>0</v>
      </c>
      <c r="V245" s="28">
        <f t="shared" si="24"/>
        <v>3915.29</v>
      </c>
      <c r="W245" s="17"/>
    </row>
    <row r="246" spans="1:23" ht="15.75" outlineLevel="2">
      <c r="A246" s="16"/>
      <c r="B246" s="17" t="s">
        <v>235</v>
      </c>
      <c r="C246" s="18">
        <v>905300</v>
      </c>
      <c r="D246" s="18" t="s">
        <v>244</v>
      </c>
      <c r="E246" s="19" t="s">
        <v>245</v>
      </c>
      <c r="F246" s="20">
        <v>3001</v>
      </c>
      <c r="G246" s="118">
        <v>0</v>
      </c>
      <c r="H246" s="22">
        <v>0</v>
      </c>
      <c r="I246" s="22">
        <v>0</v>
      </c>
      <c r="J246" s="23">
        <v>0</v>
      </c>
      <c r="K246" s="24">
        <v>0</v>
      </c>
      <c r="L246" s="24">
        <v>240</v>
      </c>
      <c r="M246" s="23">
        <v>0</v>
      </c>
      <c r="N246" s="23">
        <v>0</v>
      </c>
      <c r="O246" s="23">
        <v>0</v>
      </c>
      <c r="P246" s="25">
        <f t="shared" si="22"/>
        <v>240</v>
      </c>
      <c r="Q246" s="26" t="s">
        <v>74</v>
      </c>
      <c r="R246" s="26" t="s">
        <v>35</v>
      </c>
      <c r="S246" s="26">
        <v>1900</v>
      </c>
      <c r="T246" s="27">
        <v>0</v>
      </c>
      <c r="U246" s="27">
        <f t="shared" si="23"/>
        <v>0</v>
      </c>
      <c r="V246" s="28">
        <f t="shared" si="24"/>
        <v>240</v>
      </c>
      <c r="W246" s="17"/>
    </row>
    <row r="247" spans="1:23" ht="15.75" outlineLevel="2">
      <c r="A247" s="16"/>
      <c r="B247" s="17" t="s">
        <v>235</v>
      </c>
      <c r="C247" s="18">
        <v>905300</v>
      </c>
      <c r="D247" s="18" t="s">
        <v>244</v>
      </c>
      <c r="E247" s="19" t="s">
        <v>245</v>
      </c>
      <c r="F247" s="20">
        <v>2010</v>
      </c>
      <c r="G247" s="118">
        <v>0</v>
      </c>
      <c r="H247" s="22">
        <v>0</v>
      </c>
      <c r="I247" s="22">
        <v>0</v>
      </c>
      <c r="J247" s="23">
        <v>0</v>
      </c>
      <c r="K247" s="24">
        <v>0</v>
      </c>
      <c r="L247" s="24">
        <v>240</v>
      </c>
      <c r="M247" s="23">
        <v>0</v>
      </c>
      <c r="N247" s="23">
        <v>0</v>
      </c>
      <c r="O247" s="23">
        <v>0</v>
      </c>
      <c r="P247" s="25">
        <f t="shared" si="22"/>
        <v>240</v>
      </c>
      <c r="Q247" s="26" t="s">
        <v>74</v>
      </c>
      <c r="R247" s="26" t="s">
        <v>35</v>
      </c>
      <c r="S247" s="26">
        <v>1900</v>
      </c>
      <c r="T247" s="27">
        <v>0</v>
      </c>
      <c r="U247" s="27">
        <f t="shared" si="23"/>
        <v>0</v>
      </c>
      <c r="V247" s="28">
        <f t="shared" si="24"/>
        <v>240</v>
      </c>
      <c r="W247" s="17"/>
    </row>
    <row r="248" spans="1:23" ht="15.75" outlineLevel="2">
      <c r="A248" s="16"/>
      <c r="B248" s="17" t="s">
        <v>235</v>
      </c>
      <c r="C248" s="18">
        <v>905300</v>
      </c>
      <c r="D248" s="18" t="s">
        <v>244</v>
      </c>
      <c r="E248" s="19" t="s">
        <v>245</v>
      </c>
      <c r="F248" s="20">
        <v>1600</v>
      </c>
      <c r="G248" s="118">
        <v>0</v>
      </c>
      <c r="H248" s="22">
        <v>0</v>
      </c>
      <c r="I248" s="22">
        <v>0</v>
      </c>
      <c r="J248" s="23">
        <v>7935.2853579999992</v>
      </c>
      <c r="K248" s="24">
        <v>2806.64</v>
      </c>
      <c r="L248" s="24">
        <v>900</v>
      </c>
      <c r="M248" s="23">
        <v>0</v>
      </c>
      <c r="N248" s="23">
        <v>0</v>
      </c>
      <c r="O248" s="23">
        <v>0</v>
      </c>
      <c r="P248" s="25">
        <f t="shared" si="22"/>
        <v>11641.925357999999</v>
      </c>
      <c r="Q248" s="26" t="s">
        <v>74</v>
      </c>
      <c r="R248" s="37" t="s">
        <v>27</v>
      </c>
      <c r="S248" s="37">
        <v>2030</v>
      </c>
      <c r="T248" s="47">
        <v>16668</v>
      </c>
      <c r="U248" s="27">
        <f t="shared" si="23"/>
        <v>833.40000000000009</v>
      </c>
      <c r="V248" s="28">
        <f t="shared" si="24"/>
        <v>29143.325358000002</v>
      </c>
      <c r="W248" s="17"/>
    </row>
    <row r="249" spans="1:23" ht="15.75" outlineLevel="2">
      <c r="A249" s="16"/>
      <c r="B249" s="17" t="s">
        <v>235</v>
      </c>
      <c r="C249" s="18">
        <v>905300</v>
      </c>
      <c r="D249" s="18" t="s">
        <v>244</v>
      </c>
      <c r="E249" s="19" t="s">
        <v>245</v>
      </c>
      <c r="F249" s="20">
        <v>1665</v>
      </c>
      <c r="G249" s="118">
        <v>0</v>
      </c>
      <c r="H249" s="22">
        <f>VLOOKUP(F249,'[5]FY16 Rates VLookup'!$A$1:$D$175,4,0)</f>
        <v>0</v>
      </c>
      <c r="I249" s="22">
        <v>0</v>
      </c>
      <c r="J249" s="23">
        <v>0</v>
      </c>
      <c r="K249" s="24">
        <v>0</v>
      </c>
      <c r="L249" s="24">
        <v>900</v>
      </c>
      <c r="M249" s="23">
        <v>0</v>
      </c>
      <c r="N249" s="23">
        <v>0</v>
      </c>
      <c r="O249" s="23">
        <v>0</v>
      </c>
      <c r="P249" s="25">
        <f t="shared" si="22"/>
        <v>900</v>
      </c>
      <c r="Q249" s="26" t="s">
        <v>74</v>
      </c>
      <c r="R249" s="26" t="s">
        <v>27</v>
      </c>
      <c r="S249" s="26">
        <v>2019</v>
      </c>
      <c r="T249" s="47">
        <v>9216</v>
      </c>
      <c r="U249" s="27">
        <f t="shared" si="23"/>
        <v>460.8</v>
      </c>
      <c r="V249" s="28">
        <f t="shared" si="24"/>
        <v>10576.8</v>
      </c>
      <c r="W249" s="75"/>
    </row>
    <row r="250" spans="1:23" s="41" customFormat="1" ht="15.75" outlineLevel="2">
      <c r="A250" s="16"/>
      <c r="B250" s="17" t="s">
        <v>235</v>
      </c>
      <c r="C250" s="18">
        <v>905300</v>
      </c>
      <c r="D250" s="18" t="s">
        <v>244</v>
      </c>
      <c r="E250" s="19" t="s">
        <v>245</v>
      </c>
      <c r="F250" s="20">
        <v>1667</v>
      </c>
      <c r="G250" s="118">
        <v>0</v>
      </c>
      <c r="H250" s="22">
        <f>VLOOKUP(F250,'[5]FY16 Rates VLookup'!$A$1:$D$175,4,0)</f>
        <v>0</v>
      </c>
      <c r="I250" s="22">
        <v>0</v>
      </c>
      <c r="J250" s="23">
        <v>3267.1975699999994</v>
      </c>
      <c r="K250" s="24">
        <v>49.69</v>
      </c>
      <c r="L250" s="24">
        <v>900</v>
      </c>
      <c r="M250" s="23">
        <v>0</v>
      </c>
      <c r="N250" s="23">
        <v>0</v>
      </c>
      <c r="O250" s="23">
        <v>0</v>
      </c>
      <c r="P250" s="25">
        <f t="shared" si="22"/>
        <v>4216.887569999999</v>
      </c>
      <c r="Q250" s="26" t="s">
        <v>74</v>
      </c>
      <c r="R250" s="37" t="s">
        <v>27</v>
      </c>
      <c r="S250" s="26">
        <v>2025</v>
      </c>
      <c r="T250" s="27">
        <v>25800</v>
      </c>
      <c r="U250" s="27">
        <f t="shared" si="23"/>
        <v>1290</v>
      </c>
      <c r="V250" s="28">
        <f t="shared" si="24"/>
        <v>31306.887569999999</v>
      </c>
      <c r="W250" s="42"/>
    </row>
    <row r="251" spans="1:23" ht="15.75" outlineLevel="2">
      <c r="A251" s="16"/>
      <c r="B251" s="17" t="s">
        <v>235</v>
      </c>
      <c r="C251" s="18">
        <v>905300</v>
      </c>
      <c r="D251" s="18" t="s">
        <v>244</v>
      </c>
      <c r="E251" s="19" t="s">
        <v>245</v>
      </c>
      <c r="F251" s="20">
        <v>1665</v>
      </c>
      <c r="G251" s="118">
        <v>0</v>
      </c>
      <c r="H251" s="22">
        <f>VLOOKUP(F251,'[5]FY16 Rates VLookup'!$A$1:$D$175,4,0)</f>
        <v>0</v>
      </c>
      <c r="I251" s="22">
        <v>0</v>
      </c>
      <c r="J251" s="23">
        <v>305.45314799999994</v>
      </c>
      <c r="K251" s="24">
        <v>430.65000000000003</v>
      </c>
      <c r="L251" s="24">
        <v>900</v>
      </c>
      <c r="M251" s="23">
        <v>279</v>
      </c>
      <c r="N251" s="23">
        <v>0</v>
      </c>
      <c r="O251" s="23">
        <v>0</v>
      </c>
      <c r="P251" s="25">
        <f t="shared" si="22"/>
        <v>1915.1031479999999</v>
      </c>
      <c r="Q251" s="26" t="s">
        <v>74</v>
      </c>
      <c r="R251" s="26" t="s">
        <v>88</v>
      </c>
      <c r="S251" s="26">
        <v>2012</v>
      </c>
      <c r="T251" s="47">
        <v>0</v>
      </c>
      <c r="U251" s="27">
        <f t="shared" si="23"/>
        <v>0</v>
      </c>
      <c r="V251" s="28">
        <f t="shared" si="24"/>
        <v>1915.1031479999999</v>
      </c>
      <c r="W251" s="17"/>
    </row>
    <row r="252" spans="1:23" ht="15.75" outlineLevel="2">
      <c r="A252" s="16"/>
      <c r="B252" s="17" t="s">
        <v>235</v>
      </c>
      <c r="C252" s="18">
        <v>905300</v>
      </c>
      <c r="D252" s="18" t="s">
        <v>244</v>
      </c>
      <c r="E252" s="19" t="s">
        <v>245</v>
      </c>
      <c r="F252" s="20">
        <v>1667</v>
      </c>
      <c r="G252" s="118">
        <v>0</v>
      </c>
      <c r="H252" s="22">
        <f>VLOOKUP(F252,'[5]FY16 Rates VLookup'!$A$1:$D$175,4,0)</f>
        <v>0</v>
      </c>
      <c r="I252" s="22">
        <v>0</v>
      </c>
      <c r="J252" s="23">
        <v>7677.9491880000005</v>
      </c>
      <c r="K252" s="24">
        <v>492.43</v>
      </c>
      <c r="L252" s="24">
        <v>900</v>
      </c>
      <c r="M252" s="23">
        <v>0</v>
      </c>
      <c r="N252" s="23">
        <v>0</v>
      </c>
      <c r="O252" s="23">
        <v>0</v>
      </c>
      <c r="P252" s="25">
        <f t="shared" si="22"/>
        <v>9070.3791880000008</v>
      </c>
      <c r="Q252" s="26" t="s">
        <v>74</v>
      </c>
      <c r="R252" s="26" t="s">
        <v>27</v>
      </c>
      <c r="S252" s="26">
        <v>2024</v>
      </c>
      <c r="T252" s="47">
        <v>25008</v>
      </c>
      <c r="U252" s="27">
        <f t="shared" si="23"/>
        <v>1250.4000000000001</v>
      </c>
      <c r="V252" s="28">
        <f t="shared" si="24"/>
        <v>35328.779188</v>
      </c>
      <c r="W252" s="75"/>
    </row>
    <row r="253" spans="1:23" ht="15.75" outlineLevel="2">
      <c r="A253" s="16"/>
      <c r="B253" s="17" t="s">
        <v>235</v>
      </c>
      <c r="C253" s="18">
        <v>905300</v>
      </c>
      <c r="D253" s="18" t="s">
        <v>244</v>
      </c>
      <c r="E253" s="19" t="s">
        <v>245</v>
      </c>
      <c r="F253" s="20">
        <v>3007</v>
      </c>
      <c r="G253" s="118">
        <v>0</v>
      </c>
      <c r="H253" s="22">
        <v>0</v>
      </c>
      <c r="I253" s="22">
        <v>0</v>
      </c>
      <c r="J253" s="23">
        <v>660.82725800000003</v>
      </c>
      <c r="K253" s="24">
        <v>0</v>
      </c>
      <c r="L253" s="24">
        <v>240</v>
      </c>
      <c r="M253" s="23">
        <v>0</v>
      </c>
      <c r="N253" s="23">
        <v>0</v>
      </c>
      <c r="O253" s="23">
        <v>0</v>
      </c>
      <c r="P253" s="25">
        <f t="shared" si="22"/>
        <v>900.82725800000003</v>
      </c>
      <c r="Q253" s="26" t="s">
        <v>74</v>
      </c>
      <c r="R253" s="26" t="s">
        <v>35</v>
      </c>
      <c r="S253" s="26">
        <v>1900</v>
      </c>
      <c r="T253" s="27">
        <v>0</v>
      </c>
      <c r="U253" s="27">
        <f t="shared" si="23"/>
        <v>0</v>
      </c>
      <c r="V253" s="28">
        <f t="shared" si="24"/>
        <v>900.82725800000003</v>
      </c>
      <c r="W253" s="17"/>
    </row>
    <row r="254" spans="1:23" ht="15.75" outlineLevel="2">
      <c r="A254" s="16"/>
      <c r="B254" s="17" t="s">
        <v>235</v>
      </c>
      <c r="C254" s="18">
        <v>905300</v>
      </c>
      <c r="D254" s="18" t="s">
        <v>244</v>
      </c>
      <c r="E254" s="19" t="s">
        <v>245</v>
      </c>
      <c r="F254" s="20">
        <v>3007</v>
      </c>
      <c r="G254" s="118">
        <v>0</v>
      </c>
      <c r="H254" s="22">
        <v>0</v>
      </c>
      <c r="I254" s="22">
        <v>0</v>
      </c>
      <c r="J254" s="23">
        <v>0</v>
      </c>
      <c r="K254" s="24">
        <v>0</v>
      </c>
      <c r="L254" s="24">
        <v>240</v>
      </c>
      <c r="M254" s="23">
        <v>0</v>
      </c>
      <c r="N254" s="23">
        <v>0</v>
      </c>
      <c r="O254" s="23">
        <v>0</v>
      </c>
      <c r="P254" s="25">
        <f t="shared" si="22"/>
        <v>240</v>
      </c>
      <c r="Q254" s="26" t="s">
        <v>74</v>
      </c>
      <c r="R254" s="26" t="s">
        <v>35</v>
      </c>
      <c r="S254" s="26">
        <v>1900</v>
      </c>
      <c r="T254" s="27">
        <v>0</v>
      </c>
      <c r="U254" s="27">
        <f t="shared" si="23"/>
        <v>0</v>
      </c>
      <c r="V254" s="28">
        <f t="shared" si="24"/>
        <v>240</v>
      </c>
      <c r="W254" s="17"/>
    </row>
    <row r="255" spans="1:23" ht="15.75" outlineLevel="2">
      <c r="A255" s="16"/>
      <c r="B255" s="17" t="s">
        <v>235</v>
      </c>
      <c r="C255" s="18">
        <v>905300</v>
      </c>
      <c r="D255" s="18" t="s">
        <v>244</v>
      </c>
      <c r="E255" s="19" t="s">
        <v>245</v>
      </c>
      <c r="F255" s="20">
        <v>3007</v>
      </c>
      <c r="G255" s="118">
        <v>0</v>
      </c>
      <c r="H255" s="22">
        <v>0</v>
      </c>
      <c r="I255" s="22">
        <v>0</v>
      </c>
      <c r="J255" s="23">
        <v>568.54488600000002</v>
      </c>
      <c r="K255" s="24">
        <v>0</v>
      </c>
      <c r="L255" s="24">
        <v>240</v>
      </c>
      <c r="M255" s="23">
        <v>0</v>
      </c>
      <c r="N255" s="23">
        <v>0</v>
      </c>
      <c r="O255" s="23">
        <v>0</v>
      </c>
      <c r="P255" s="25">
        <f t="shared" si="22"/>
        <v>808.54488600000002</v>
      </c>
      <c r="Q255" s="26" t="s">
        <v>74</v>
      </c>
      <c r="R255" s="26" t="s">
        <v>35</v>
      </c>
      <c r="S255" s="26">
        <v>1900</v>
      </c>
      <c r="T255" s="27">
        <v>0</v>
      </c>
      <c r="U255" s="27">
        <f t="shared" si="23"/>
        <v>0</v>
      </c>
      <c r="V255" s="28">
        <f t="shared" si="24"/>
        <v>808.54488600000002</v>
      </c>
      <c r="W255" s="17"/>
    </row>
    <row r="256" spans="1:23" ht="15.75" outlineLevel="2">
      <c r="A256" s="16"/>
      <c r="B256" s="17" t="s">
        <v>235</v>
      </c>
      <c r="C256" s="18">
        <v>905300</v>
      </c>
      <c r="D256" s="18" t="s">
        <v>244</v>
      </c>
      <c r="E256" s="19" t="s">
        <v>245</v>
      </c>
      <c r="F256" s="20">
        <v>3007</v>
      </c>
      <c r="G256" s="118">
        <v>0</v>
      </c>
      <c r="H256" s="22">
        <v>0</v>
      </c>
      <c r="I256" s="22">
        <v>0</v>
      </c>
      <c r="J256" s="23">
        <v>0</v>
      </c>
      <c r="K256" s="24">
        <v>0</v>
      </c>
      <c r="L256" s="24">
        <v>240</v>
      </c>
      <c r="M256" s="23">
        <v>0</v>
      </c>
      <c r="N256" s="23">
        <v>0</v>
      </c>
      <c r="O256" s="23">
        <v>0</v>
      </c>
      <c r="P256" s="25">
        <f t="shared" si="22"/>
        <v>240</v>
      </c>
      <c r="Q256" s="26" t="s">
        <v>74</v>
      </c>
      <c r="R256" s="26" t="s">
        <v>35</v>
      </c>
      <c r="S256" s="26">
        <v>1900</v>
      </c>
      <c r="T256" s="27">
        <v>0</v>
      </c>
      <c r="U256" s="27">
        <f t="shared" si="23"/>
        <v>0</v>
      </c>
      <c r="V256" s="28">
        <f t="shared" si="24"/>
        <v>240</v>
      </c>
      <c r="W256" s="17"/>
    </row>
    <row r="257" spans="1:23" ht="15.75" outlineLevel="2">
      <c r="A257" s="16"/>
      <c r="B257" s="17" t="s">
        <v>235</v>
      </c>
      <c r="C257" s="18">
        <v>905300</v>
      </c>
      <c r="D257" s="18" t="s">
        <v>244</v>
      </c>
      <c r="E257" s="19" t="s">
        <v>245</v>
      </c>
      <c r="F257" s="20">
        <v>3007</v>
      </c>
      <c r="G257" s="118">
        <v>0</v>
      </c>
      <c r="H257" s="22">
        <v>0</v>
      </c>
      <c r="I257" s="22">
        <v>0</v>
      </c>
      <c r="J257" s="23">
        <v>0</v>
      </c>
      <c r="K257" s="24">
        <v>0</v>
      </c>
      <c r="L257" s="24">
        <v>240</v>
      </c>
      <c r="M257" s="23">
        <v>0</v>
      </c>
      <c r="N257" s="23">
        <v>0</v>
      </c>
      <c r="O257" s="23">
        <v>0</v>
      </c>
      <c r="P257" s="25">
        <f t="shared" si="22"/>
        <v>240</v>
      </c>
      <c r="Q257" s="26" t="s">
        <v>74</v>
      </c>
      <c r="R257" s="26" t="s">
        <v>35</v>
      </c>
      <c r="S257" s="26">
        <v>1900</v>
      </c>
      <c r="T257" s="27">
        <v>0</v>
      </c>
      <c r="U257" s="27">
        <f t="shared" si="23"/>
        <v>0</v>
      </c>
      <c r="V257" s="28">
        <f t="shared" si="24"/>
        <v>240</v>
      </c>
      <c r="W257" s="17"/>
    </row>
    <row r="258" spans="1:23" ht="15.75" outlineLevel="2">
      <c r="A258" s="16"/>
      <c r="B258" s="17" t="s">
        <v>235</v>
      </c>
      <c r="C258" s="18">
        <v>905300</v>
      </c>
      <c r="D258" s="18" t="s">
        <v>244</v>
      </c>
      <c r="E258" s="19" t="s">
        <v>245</v>
      </c>
      <c r="F258" s="20">
        <v>3007</v>
      </c>
      <c r="G258" s="118">
        <v>0</v>
      </c>
      <c r="H258" s="22">
        <v>0</v>
      </c>
      <c r="I258" s="22">
        <v>0</v>
      </c>
      <c r="J258" s="23">
        <v>3107.244322</v>
      </c>
      <c r="K258" s="24">
        <v>0</v>
      </c>
      <c r="L258" s="24">
        <v>240</v>
      </c>
      <c r="M258" s="23">
        <v>0</v>
      </c>
      <c r="N258" s="23">
        <v>0</v>
      </c>
      <c r="O258" s="23">
        <v>0</v>
      </c>
      <c r="P258" s="25">
        <f t="shared" si="22"/>
        <v>3347.244322</v>
      </c>
      <c r="Q258" s="26" t="s">
        <v>74</v>
      </c>
      <c r="R258" s="26" t="s">
        <v>35</v>
      </c>
      <c r="S258" s="26">
        <v>1900</v>
      </c>
      <c r="T258" s="27">
        <v>0</v>
      </c>
      <c r="U258" s="27">
        <f t="shared" si="23"/>
        <v>0</v>
      </c>
      <c r="V258" s="28">
        <f t="shared" si="24"/>
        <v>3347.244322</v>
      </c>
      <c r="W258" s="17"/>
    </row>
    <row r="259" spans="1:23" ht="15.75" outlineLevel="2">
      <c r="A259" s="16"/>
      <c r="B259" s="17" t="s">
        <v>235</v>
      </c>
      <c r="C259" s="18">
        <v>905300</v>
      </c>
      <c r="D259" s="18" t="s">
        <v>244</v>
      </c>
      <c r="E259" s="19" t="s">
        <v>245</v>
      </c>
      <c r="F259" s="20">
        <v>3007</v>
      </c>
      <c r="G259" s="118">
        <v>0</v>
      </c>
      <c r="H259" s="22">
        <v>0</v>
      </c>
      <c r="I259" s="22">
        <v>0</v>
      </c>
      <c r="J259" s="23">
        <v>0</v>
      </c>
      <c r="K259" s="24">
        <v>0</v>
      </c>
      <c r="L259" s="24">
        <v>240</v>
      </c>
      <c r="M259" s="23">
        <v>0</v>
      </c>
      <c r="N259" s="23">
        <v>0</v>
      </c>
      <c r="O259" s="23">
        <v>0</v>
      </c>
      <c r="P259" s="25">
        <f t="shared" si="22"/>
        <v>240</v>
      </c>
      <c r="Q259" s="26" t="s">
        <v>74</v>
      </c>
      <c r="R259" s="26" t="s">
        <v>35</v>
      </c>
      <c r="S259" s="26">
        <v>1900</v>
      </c>
      <c r="T259" s="27">
        <v>0</v>
      </c>
      <c r="U259" s="27">
        <f t="shared" si="23"/>
        <v>0</v>
      </c>
      <c r="V259" s="28">
        <f t="shared" si="24"/>
        <v>240</v>
      </c>
      <c r="W259" s="17"/>
    </row>
    <row r="260" spans="1:23" ht="15.75" outlineLevel="2">
      <c r="A260" s="16"/>
      <c r="B260" s="17" t="s">
        <v>235</v>
      </c>
      <c r="C260" s="18">
        <v>905300</v>
      </c>
      <c r="D260" s="18" t="s">
        <v>244</v>
      </c>
      <c r="E260" s="19" t="s">
        <v>245</v>
      </c>
      <c r="F260" s="20">
        <v>3007</v>
      </c>
      <c r="G260" s="118">
        <v>0</v>
      </c>
      <c r="H260" s="22">
        <v>0</v>
      </c>
      <c r="I260" s="22">
        <v>0</v>
      </c>
      <c r="J260" s="23">
        <v>184.6936</v>
      </c>
      <c r="K260" s="24">
        <v>0</v>
      </c>
      <c r="L260" s="24">
        <v>240</v>
      </c>
      <c r="M260" s="23">
        <v>0</v>
      </c>
      <c r="N260" s="23">
        <v>0</v>
      </c>
      <c r="O260" s="23">
        <v>0</v>
      </c>
      <c r="P260" s="25">
        <f t="shared" si="22"/>
        <v>424.6936</v>
      </c>
      <c r="Q260" s="26" t="s">
        <v>74</v>
      </c>
      <c r="R260" s="26" t="s">
        <v>35</v>
      </c>
      <c r="S260" s="26">
        <v>1900</v>
      </c>
      <c r="T260" s="27">
        <v>0</v>
      </c>
      <c r="U260" s="27">
        <f t="shared" si="23"/>
        <v>0</v>
      </c>
      <c r="V260" s="28">
        <f t="shared" si="24"/>
        <v>424.6936</v>
      </c>
      <c r="W260" s="17"/>
    </row>
    <row r="261" spans="1:23" ht="15.75" outlineLevel="2">
      <c r="A261" s="16"/>
      <c r="B261" s="17" t="s">
        <v>235</v>
      </c>
      <c r="C261" s="18">
        <v>905300</v>
      </c>
      <c r="D261" s="18" t="s">
        <v>244</v>
      </c>
      <c r="E261" s="19" t="s">
        <v>245</v>
      </c>
      <c r="F261" s="20">
        <v>3007</v>
      </c>
      <c r="G261" s="118">
        <v>0</v>
      </c>
      <c r="H261" s="22">
        <v>0</v>
      </c>
      <c r="I261" s="22">
        <v>0</v>
      </c>
      <c r="J261" s="23">
        <v>0</v>
      </c>
      <c r="K261" s="24">
        <v>0</v>
      </c>
      <c r="L261" s="24">
        <v>240</v>
      </c>
      <c r="M261" s="23">
        <v>0</v>
      </c>
      <c r="N261" s="23">
        <v>0</v>
      </c>
      <c r="O261" s="23">
        <v>0</v>
      </c>
      <c r="P261" s="25">
        <f t="shared" si="22"/>
        <v>240</v>
      </c>
      <c r="Q261" s="26" t="s">
        <v>74</v>
      </c>
      <c r="R261" s="26" t="s">
        <v>35</v>
      </c>
      <c r="S261" s="26">
        <v>1900</v>
      </c>
      <c r="T261" s="27">
        <v>0</v>
      </c>
      <c r="U261" s="27">
        <f t="shared" si="23"/>
        <v>0</v>
      </c>
      <c r="V261" s="28">
        <f t="shared" si="24"/>
        <v>240</v>
      </c>
      <c r="W261" s="17"/>
    </row>
    <row r="262" spans="1:23" ht="15.75" outlineLevel="2">
      <c r="A262" s="16"/>
      <c r="B262" s="17" t="s">
        <v>235</v>
      </c>
      <c r="C262" s="18">
        <v>905300</v>
      </c>
      <c r="D262" s="18" t="s">
        <v>244</v>
      </c>
      <c r="E262" s="19" t="s">
        <v>245</v>
      </c>
      <c r="F262" s="20">
        <v>3007</v>
      </c>
      <c r="G262" s="118">
        <v>0</v>
      </c>
      <c r="H262" s="22">
        <v>0</v>
      </c>
      <c r="I262" s="22">
        <v>0</v>
      </c>
      <c r="J262" s="23">
        <v>773.84470799999997</v>
      </c>
      <c r="K262" s="24">
        <v>0</v>
      </c>
      <c r="L262" s="24">
        <v>240</v>
      </c>
      <c r="M262" s="23">
        <v>0</v>
      </c>
      <c r="N262" s="23">
        <v>0</v>
      </c>
      <c r="O262" s="23">
        <v>0</v>
      </c>
      <c r="P262" s="25">
        <f t="shared" si="22"/>
        <v>1013.844708</v>
      </c>
      <c r="Q262" s="26" t="s">
        <v>74</v>
      </c>
      <c r="R262" s="26" t="s">
        <v>35</v>
      </c>
      <c r="S262" s="26">
        <v>1900</v>
      </c>
      <c r="T262" s="27">
        <v>0</v>
      </c>
      <c r="U262" s="27">
        <f t="shared" si="23"/>
        <v>0</v>
      </c>
      <c r="V262" s="28">
        <f t="shared" si="24"/>
        <v>1013.844708</v>
      </c>
      <c r="W262" s="17"/>
    </row>
    <row r="263" spans="1:23" ht="15.75" outlineLevel="2">
      <c r="A263" s="16"/>
      <c r="B263" s="17" t="s">
        <v>235</v>
      </c>
      <c r="C263" s="18">
        <v>905300</v>
      </c>
      <c r="D263" s="18" t="s">
        <v>244</v>
      </c>
      <c r="E263" s="19" t="s">
        <v>245</v>
      </c>
      <c r="F263" s="20">
        <v>3007</v>
      </c>
      <c r="G263" s="118">
        <v>0</v>
      </c>
      <c r="H263" s="22">
        <v>0</v>
      </c>
      <c r="I263" s="22">
        <v>0</v>
      </c>
      <c r="J263" s="23">
        <v>0</v>
      </c>
      <c r="K263" s="24">
        <v>0</v>
      </c>
      <c r="L263" s="24">
        <v>240</v>
      </c>
      <c r="M263" s="23">
        <v>0</v>
      </c>
      <c r="N263" s="23">
        <v>0</v>
      </c>
      <c r="O263" s="23">
        <v>0</v>
      </c>
      <c r="P263" s="25">
        <f t="shared" si="22"/>
        <v>240</v>
      </c>
      <c r="Q263" s="26" t="s">
        <v>74</v>
      </c>
      <c r="R263" s="26" t="s">
        <v>35</v>
      </c>
      <c r="S263" s="26">
        <v>1900</v>
      </c>
      <c r="T263" s="27">
        <v>0</v>
      </c>
      <c r="U263" s="27">
        <f t="shared" si="23"/>
        <v>0</v>
      </c>
      <c r="V263" s="28">
        <f t="shared" si="24"/>
        <v>240</v>
      </c>
      <c r="W263" s="17"/>
    </row>
    <row r="264" spans="1:23" ht="15.75" outlineLevel="2">
      <c r="A264" s="16"/>
      <c r="B264" s="17" t="s">
        <v>235</v>
      </c>
      <c r="C264" s="18">
        <v>905300</v>
      </c>
      <c r="D264" s="18" t="s">
        <v>244</v>
      </c>
      <c r="E264" s="19" t="s">
        <v>245</v>
      </c>
      <c r="F264" s="20">
        <v>3007</v>
      </c>
      <c r="G264" s="118">
        <v>0</v>
      </c>
      <c r="H264" s="22">
        <v>0</v>
      </c>
      <c r="I264" s="22">
        <v>0</v>
      </c>
      <c r="J264" s="23">
        <v>0</v>
      </c>
      <c r="K264" s="24">
        <v>0</v>
      </c>
      <c r="L264" s="24">
        <v>240</v>
      </c>
      <c r="M264" s="23">
        <v>0</v>
      </c>
      <c r="N264" s="23">
        <v>0</v>
      </c>
      <c r="O264" s="23">
        <v>0</v>
      </c>
      <c r="P264" s="25">
        <f t="shared" si="22"/>
        <v>240</v>
      </c>
      <c r="Q264" s="26" t="s">
        <v>74</v>
      </c>
      <c r="R264" s="26" t="s">
        <v>35</v>
      </c>
      <c r="S264" s="26">
        <v>1900</v>
      </c>
      <c r="T264" s="27">
        <v>0</v>
      </c>
      <c r="U264" s="27">
        <f t="shared" si="23"/>
        <v>0</v>
      </c>
      <c r="V264" s="28">
        <f t="shared" si="24"/>
        <v>240</v>
      </c>
      <c r="W264" s="17"/>
    </row>
    <row r="265" spans="1:23" ht="15.75" outlineLevel="2">
      <c r="A265" s="16"/>
      <c r="B265" s="17" t="s">
        <v>235</v>
      </c>
      <c r="C265" s="18">
        <v>905300</v>
      </c>
      <c r="D265" s="18" t="s">
        <v>244</v>
      </c>
      <c r="E265" s="19" t="s">
        <v>245</v>
      </c>
      <c r="F265" s="20">
        <v>3007</v>
      </c>
      <c r="G265" s="118">
        <v>0</v>
      </c>
      <c r="H265" s="22">
        <v>0</v>
      </c>
      <c r="I265" s="22">
        <v>0</v>
      </c>
      <c r="J265" s="23">
        <v>0</v>
      </c>
      <c r="K265" s="24">
        <v>0</v>
      </c>
      <c r="L265" s="24">
        <v>240</v>
      </c>
      <c r="M265" s="23">
        <v>0</v>
      </c>
      <c r="N265" s="23">
        <v>0</v>
      </c>
      <c r="O265" s="23">
        <v>0</v>
      </c>
      <c r="P265" s="25">
        <f t="shared" si="22"/>
        <v>240</v>
      </c>
      <c r="Q265" s="26" t="s">
        <v>74</v>
      </c>
      <c r="R265" s="26" t="s">
        <v>35</v>
      </c>
      <c r="S265" s="26">
        <v>1900</v>
      </c>
      <c r="T265" s="27">
        <v>0</v>
      </c>
      <c r="U265" s="27">
        <f t="shared" si="23"/>
        <v>0</v>
      </c>
      <c r="V265" s="28">
        <f t="shared" si="24"/>
        <v>240</v>
      </c>
      <c r="W265" s="17"/>
    </row>
    <row r="266" spans="1:23" ht="15.75" outlineLevel="2">
      <c r="A266" s="16"/>
      <c r="B266" s="17" t="s">
        <v>235</v>
      </c>
      <c r="C266" s="18">
        <v>905300</v>
      </c>
      <c r="D266" s="18" t="s">
        <v>244</v>
      </c>
      <c r="E266" s="19" t="s">
        <v>245</v>
      </c>
      <c r="F266" s="20">
        <v>1665</v>
      </c>
      <c r="G266" s="118">
        <v>0</v>
      </c>
      <c r="H266" s="22">
        <f>VLOOKUP(F266,'[5]FY16 Rates VLookup'!$A$1:$D$175,4,0)</f>
        <v>0</v>
      </c>
      <c r="I266" s="22">
        <v>0</v>
      </c>
      <c r="J266" s="23">
        <v>12390.148679999998</v>
      </c>
      <c r="K266" s="24">
        <v>3210.32</v>
      </c>
      <c r="L266" s="24">
        <v>900</v>
      </c>
      <c r="M266" s="23">
        <v>0</v>
      </c>
      <c r="N266" s="23">
        <v>0</v>
      </c>
      <c r="O266" s="23">
        <v>0</v>
      </c>
      <c r="P266" s="25">
        <f t="shared" si="22"/>
        <v>16500.468679999998</v>
      </c>
      <c r="Q266" s="26" t="s">
        <v>74</v>
      </c>
      <c r="R266" s="26" t="s">
        <v>27</v>
      </c>
      <c r="S266" s="26">
        <v>2020</v>
      </c>
      <c r="T266" s="47">
        <v>7176</v>
      </c>
      <c r="U266" s="27">
        <f t="shared" si="23"/>
        <v>358.8</v>
      </c>
      <c r="V266" s="28">
        <f t="shared" si="24"/>
        <v>24035.268679999997</v>
      </c>
      <c r="W266" s="17"/>
    </row>
    <row r="267" spans="1:23" ht="15.75" outlineLevel="2">
      <c r="A267" s="16"/>
      <c r="B267" s="17" t="s">
        <v>235</v>
      </c>
      <c r="C267" s="18">
        <v>905300</v>
      </c>
      <c r="D267" s="18" t="s">
        <v>244</v>
      </c>
      <c r="E267" s="19" t="s">
        <v>245</v>
      </c>
      <c r="F267" s="20">
        <v>1665</v>
      </c>
      <c r="G267" s="118">
        <v>0</v>
      </c>
      <c r="H267" s="22">
        <f>VLOOKUP(F267,'[5]FY16 Rates VLookup'!$A$1:$D$175,4,0)</f>
        <v>0</v>
      </c>
      <c r="I267" s="22">
        <v>0</v>
      </c>
      <c r="J267" s="23">
        <v>13629.614544</v>
      </c>
      <c r="K267" s="24">
        <v>556.54999999999995</v>
      </c>
      <c r="L267" s="24">
        <v>900</v>
      </c>
      <c r="M267" s="23">
        <v>0</v>
      </c>
      <c r="N267" s="23">
        <v>0</v>
      </c>
      <c r="O267" s="23">
        <v>0</v>
      </c>
      <c r="P267" s="25">
        <f t="shared" si="22"/>
        <v>15086.164543999999</v>
      </c>
      <c r="Q267" s="26" t="s">
        <v>74</v>
      </c>
      <c r="R267" s="26" t="s">
        <v>27</v>
      </c>
      <c r="S267" s="26">
        <v>2020</v>
      </c>
      <c r="T267" s="47">
        <v>7176</v>
      </c>
      <c r="U267" s="27">
        <f t="shared" si="23"/>
        <v>358.8</v>
      </c>
      <c r="V267" s="28">
        <f t="shared" si="24"/>
        <v>22620.964543999999</v>
      </c>
      <c r="W267" s="17"/>
    </row>
    <row r="268" spans="1:23" ht="15.75" outlineLevel="2">
      <c r="A268" s="16"/>
      <c r="B268" s="17" t="s">
        <v>235</v>
      </c>
      <c r="C268" s="18">
        <v>905300</v>
      </c>
      <c r="D268" s="18" t="s">
        <v>244</v>
      </c>
      <c r="E268" s="19" t="s">
        <v>245</v>
      </c>
      <c r="F268" s="20">
        <v>1665</v>
      </c>
      <c r="G268" s="118">
        <v>0</v>
      </c>
      <c r="H268" s="22">
        <f>VLOOKUP(F268,'[5]FY16 Rates VLookup'!$A$1:$D$175,4,0)</f>
        <v>0</v>
      </c>
      <c r="I268" s="22">
        <v>0</v>
      </c>
      <c r="J268" s="23">
        <v>10610.926508</v>
      </c>
      <c r="K268" s="24">
        <v>2106.0299999999997</v>
      </c>
      <c r="L268" s="24">
        <v>900</v>
      </c>
      <c r="M268" s="23">
        <v>0</v>
      </c>
      <c r="N268" s="23">
        <v>0</v>
      </c>
      <c r="O268" s="23">
        <v>0</v>
      </c>
      <c r="P268" s="25">
        <f t="shared" si="22"/>
        <v>13616.956507999999</v>
      </c>
      <c r="Q268" s="26" t="s">
        <v>74</v>
      </c>
      <c r="R268" s="26" t="s">
        <v>27</v>
      </c>
      <c r="S268" s="26">
        <v>2020</v>
      </c>
      <c r="T268" s="47">
        <v>7176</v>
      </c>
      <c r="U268" s="27">
        <f t="shared" si="23"/>
        <v>358.8</v>
      </c>
      <c r="V268" s="28">
        <f t="shared" si="24"/>
        <v>21151.756507999999</v>
      </c>
      <c r="W268" s="17"/>
    </row>
    <row r="269" spans="1:23" s="41" customFormat="1" ht="15.75" outlineLevel="2">
      <c r="A269" s="16"/>
      <c r="B269" s="17" t="s">
        <v>235</v>
      </c>
      <c r="C269" s="18">
        <v>905300</v>
      </c>
      <c r="D269" s="18" t="s">
        <v>244</v>
      </c>
      <c r="E269" s="19" t="s">
        <v>245</v>
      </c>
      <c r="F269" s="20">
        <v>1625</v>
      </c>
      <c r="G269" s="118">
        <v>0</v>
      </c>
      <c r="H269" s="22">
        <f>VLOOKUP(F269,'[5]FY16 Rates VLookup'!$A$1:$D$175,4,0)</f>
        <v>0</v>
      </c>
      <c r="I269" s="22">
        <v>0</v>
      </c>
      <c r="J269" s="23">
        <v>8728.8987240000006</v>
      </c>
      <c r="K269" s="24">
        <v>3735.2900000000004</v>
      </c>
      <c r="L269" s="24">
        <v>900</v>
      </c>
      <c r="M269" s="23">
        <v>0</v>
      </c>
      <c r="N269" s="23">
        <v>0</v>
      </c>
      <c r="O269" s="23">
        <v>0</v>
      </c>
      <c r="P269" s="25">
        <f t="shared" si="22"/>
        <v>13364.188724000001</v>
      </c>
      <c r="Q269" s="26" t="s">
        <v>74</v>
      </c>
      <c r="R269" s="26" t="s">
        <v>27</v>
      </c>
      <c r="S269" s="26">
        <v>2021</v>
      </c>
      <c r="T269" s="47">
        <v>8400</v>
      </c>
      <c r="U269" s="27">
        <f t="shared" si="23"/>
        <v>420</v>
      </c>
      <c r="V269" s="28">
        <f t="shared" si="24"/>
        <v>22184.188724</v>
      </c>
      <c r="W269" s="17"/>
    </row>
    <row r="270" spans="1:23" ht="15.75" outlineLevel="2">
      <c r="A270" s="16"/>
      <c r="B270" s="17" t="s">
        <v>235</v>
      </c>
      <c r="C270" s="18">
        <v>905300</v>
      </c>
      <c r="D270" s="18" t="s">
        <v>244</v>
      </c>
      <c r="E270" s="19" t="s">
        <v>245</v>
      </c>
      <c r="F270" s="20">
        <v>1625</v>
      </c>
      <c r="G270" s="118">
        <v>0</v>
      </c>
      <c r="H270" s="22">
        <f>VLOOKUP(F270,'[5]FY16 Rates VLookup'!$A$1:$D$175,4,0)</f>
        <v>0</v>
      </c>
      <c r="I270" s="22">
        <v>0</v>
      </c>
      <c r="J270" s="23">
        <v>22395.054682000002</v>
      </c>
      <c r="K270" s="24">
        <v>1439.1100000000001</v>
      </c>
      <c r="L270" s="24">
        <v>900</v>
      </c>
      <c r="M270" s="23">
        <v>0</v>
      </c>
      <c r="N270" s="23">
        <v>0</v>
      </c>
      <c r="O270" s="23">
        <v>0</v>
      </c>
      <c r="P270" s="25">
        <f t="shared" si="22"/>
        <v>24734.164682000002</v>
      </c>
      <c r="Q270" s="26" t="s">
        <v>74</v>
      </c>
      <c r="R270" s="26" t="s">
        <v>27</v>
      </c>
      <c r="S270" s="37">
        <v>2025</v>
      </c>
      <c r="T270" s="47">
        <v>13560</v>
      </c>
      <c r="U270" s="27">
        <f t="shared" si="23"/>
        <v>678</v>
      </c>
      <c r="V270" s="28">
        <f t="shared" si="24"/>
        <v>38972.164682000002</v>
      </c>
      <c r="W270" s="17"/>
    </row>
    <row r="271" spans="1:23" ht="15.75" outlineLevel="2">
      <c r="A271" s="16"/>
      <c r="B271" s="17" t="s">
        <v>235</v>
      </c>
      <c r="C271" s="18">
        <v>905300</v>
      </c>
      <c r="D271" s="18" t="s">
        <v>244</v>
      </c>
      <c r="E271" s="19" t="s">
        <v>245</v>
      </c>
      <c r="F271" s="20">
        <v>9020</v>
      </c>
      <c r="G271" s="118">
        <v>0</v>
      </c>
      <c r="H271" s="22">
        <v>0</v>
      </c>
      <c r="I271" s="22">
        <v>0</v>
      </c>
      <c r="J271" s="23">
        <v>0</v>
      </c>
      <c r="K271" s="24">
        <v>1216.95</v>
      </c>
      <c r="L271" s="24">
        <v>240</v>
      </c>
      <c r="M271" s="23">
        <v>0</v>
      </c>
      <c r="N271" s="23">
        <v>0</v>
      </c>
      <c r="O271" s="23">
        <v>0</v>
      </c>
      <c r="P271" s="25">
        <f t="shared" si="22"/>
        <v>1456.95</v>
      </c>
      <c r="Q271" s="26" t="s">
        <v>74</v>
      </c>
      <c r="R271" s="26" t="s">
        <v>35</v>
      </c>
      <c r="S271" s="26">
        <v>1900</v>
      </c>
      <c r="T271" s="27">
        <v>0</v>
      </c>
      <c r="U271" s="27">
        <f t="shared" si="23"/>
        <v>0</v>
      </c>
      <c r="V271" s="28">
        <f t="shared" si="24"/>
        <v>1456.95</v>
      </c>
      <c r="W271" s="17"/>
    </row>
    <row r="272" spans="1:23" ht="15.75" outlineLevel="2">
      <c r="A272" s="16"/>
      <c r="B272" s="17" t="s">
        <v>235</v>
      </c>
      <c r="C272" s="18">
        <v>905300</v>
      </c>
      <c r="D272" s="18" t="s">
        <v>244</v>
      </c>
      <c r="E272" s="19" t="s">
        <v>245</v>
      </c>
      <c r="F272" s="20">
        <v>9020</v>
      </c>
      <c r="G272" s="118">
        <v>0</v>
      </c>
      <c r="H272" s="22">
        <v>0</v>
      </c>
      <c r="I272" s="22">
        <v>0</v>
      </c>
      <c r="J272" s="23">
        <v>3149.5842560000001</v>
      </c>
      <c r="K272" s="24">
        <v>3805.25</v>
      </c>
      <c r="L272" s="24">
        <v>240</v>
      </c>
      <c r="M272" s="23">
        <v>0</v>
      </c>
      <c r="N272" s="23">
        <v>0</v>
      </c>
      <c r="O272" s="23">
        <v>0</v>
      </c>
      <c r="P272" s="25">
        <f t="shared" si="22"/>
        <v>7194.8342560000001</v>
      </c>
      <c r="Q272" s="26" t="s">
        <v>74</v>
      </c>
      <c r="R272" s="26" t="s">
        <v>35</v>
      </c>
      <c r="S272" s="26">
        <v>1900</v>
      </c>
      <c r="T272" s="27">
        <v>0</v>
      </c>
      <c r="U272" s="27">
        <f t="shared" si="23"/>
        <v>0</v>
      </c>
      <c r="V272" s="28">
        <f t="shared" si="24"/>
        <v>7194.8342560000001</v>
      </c>
      <c r="W272" s="17"/>
    </row>
    <row r="273" spans="1:23" ht="15.75" outlineLevel="2">
      <c r="A273" s="16"/>
      <c r="B273" s="17" t="s">
        <v>235</v>
      </c>
      <c r="C273" s="18">
        <v>905300</v>
      </c>
      <c r="D273" s="18" t="s">
        <v>244</v>
      </c>
      <c r="E273" s="19" t="s">
        <v>245</v>
      </c>
      <c r="F273" s="20">
        <v>1667</v>
      </c>
      <c r="G273" s="117">
        <v>0</v>
      </c>
      <c r="H273" s="22">
        <f>VLOOKUP(F273,'[5]FY16 Rates VLookup'!$A$1:$D$175,4,0)</f>
        <v>0</v>
      </c>
      <c r="I273" s="22">
        <v>0</v>
      </c>
      <c r="J273" s="23">
        <v>883.99511200000006</v>
      </c>
      <c r="K273" s="24">
        <v>443.89</v>
      </c>
      <c r="L273" s="24">
        <v>900</v>
      </c>
      <c r="M273" s="45">
        <v>0</v>
      </c>
      <c r="N273" s="45">
        <v>0</v>
      </c>
      <c r="O273" s="45">
        <v>0</v>
      </c>
      <c r="P273" s="25">
        <f t="shared" si="22"/>
        <v>2227.8851119999999</v>
      </c>
      <c r="Q273" s="26" t="s">
        <v>74</v>
      </c>
      <c r="R273" s="26" t="s">
        <v>27</v>
      </c>
      <c r="S273" s="26">
        <v>2021</v>
      </c>
      <c r="T273" s="34">
        <v>5784</v>
      </c>
      <c r="U273" s="27">
        <f t="shared" si="23"/>
        <v>289.2</v>
      </c>
      <c r="V273" s="28">
        <f t="shared" si="24"/>
        <v>8301.0851120000007</v>
      </c>
      <c r="W273" s="42"/>
    </row>
    <row r="274" spans="1:23" ht="15.75" outlineLevel="2">
      <c r="A274" s="16"/>
      <c r="B274" s="17" t="s">
        <v>235</v>
      </c>
      <c r="C274" s="18">
        <v>905300</v>
      </c>
      <c r="D274" s="18" t="s">
        <v>244</v>
      </c>
      <c r="E274" s="19" t="s">
        <v>245</v>
      </c>
      <c r="F274" s="20">
        <v>1667</v>
      </c>
      <c r="G274" s="118">
        <v>0</v>
      </c>
      <c r="H274" s="22">
        <f>VLOOKUP(F274,'[5]FY16 Rates VLookup'!$A$1:$D$175,4,0)</f>
        <v>0</v>
      </c>
      <c r="I274" s="22">
        <v>0</v>
      </c>
      <c r="J274" s="23">
        <v>0</v>
      </c>
      <c r="K274" s="24">
        <v>0</v>
      </c>
      <c r="L274" s="24">
        <v>900</v>
      </c>
      <c r="M274" s="23">
        <v>0</v>
      </c>
      <c r="N274" s="23">
        <v>0</v>
      </c>
      <c r="O274" s="23">
        <v>0</v>
      </c>
      <c r="P274" s="25">
        <f t="shared" si="22"/>
        <v>900</v>
      </c>
      <c r="Q274" s="26" t="s">
        <v>74</v>
      </c>
      <c r="R274" s="26" t="s">
        <v>35</v>
      </c>
      <c r="S274" s="26">
        <v>1900</v>
      </c>
      <c r="T274" s="47">
        <v>0</v>
      </c>
      <c r="U274" s="27">
        <f t="shared" si="23"/>
        <v>0</v>
      </c>
      <c r="V274" s="28">
        <f t="shared" si="24"/>
        <v>900</v>
      </c>
      <c r="W274" s="17"/>
    </row>
    <row r="275" spans="1:23" ht="15.75" outlineLevel="2">
      <c r="A275" s="16"/>
      <c r="B275" s="17" t="s">
        <v>235</v>
      </c>
      <c r="C275" s="18">
        <v>905300</v>
      </c>
      <c r="D275" s="18" t="s">
        <v>244</v>
      </c>
      <c r="E275" s="19" t="s">
        <v>245</v>
      </c>
      <c r="F275" s="20">
        <v>1667</v>
      </c>
      <c r="G275" s="118">
        <v>0</v>
      </c>
      <c r="H275" s="22">
        <f>VLOOKUP(F275,'[5]FY16 Rates VLookup'!$A$1:$D$175,4,0)</f>
        <v>0</v>
      </c>
      <c r="I275" s="22">
        <v>0</v>
      </c>
      <c r="J275" s="23">
        <v>3203.3386840000003</v>
      </c>
      <c r="K275" s="24">
        <v>591.98</v>
      </c>
      <c r="L275" s="24">
        <v>900</v>
      </c>
      <c r="M275" s="23">
        <v>0</v>
      </c>
      <c r="N275" s="23">
        <v>0</v>
      </c>
      <c r="O275" s="23">
        <v>0</v>
      </c>
      <c r="P275" s="25">
        <f t="shared" ref="P275:P338" si="25">SUM(H275:O275)</f>
        <v>4695.3186839999998</v>
      </c>
      <c r="Q275" s="26" t="s">
        <v>74</v>
      </c>
      <c r="R275" s="26" t="s">
        <v>27</v>
      </c>
      <c r="S275" s="26">
        <v>2017</v>
      </c>
      <c r="T275" s="47">
        <v>5784</v>
      </c>
      <c r="U275" s="27">
        <f t="shared" ref="U275:U338" si="26">T275*0.05</f>
        <v>289.2</v>
      </c>
      <c r="V275" s="28">
        <f t="shared" ref="V275:V338" si="27">P275+T275+U275</f>
        <v>10768.518684000001</v>
      </c>
      <c r="W275" s="17"/>
    </row>
    <row r="276" spans="1:23" ht="15.75" outlineLevel="2">
      <c r="A276" s="16"/>
      <c r="B276" s="17" t="s">
        <v>235</v>
      </c>
      <c r="C276" s="18">
        <v>905300</v>
      </c>
      <c r="D276" s="18" t="s">
        <v>244</v>
      </c>
      <c r="E276" s="19" t="s">
        <v>245</v>
      </c>
      <c r="F276" s="20">
        <v>2020</v>
      </c>
      <c r="G276" s="118">
        <v>0</v>
      </c>
      <c r="H276" s="22">
        <v>0</v>
      </c>
      <c r="I276" s="22">
        <v>0</v>
      </c>
      <c r="J276" s="23">
        <v>316.008602</v>
      </c>
      <c r="K276" s="24">
        <v>0</v>
      </c>
      <c r="L276" s="24">
        <v>900</v>
      </c>
      <c r="M276" s="23">
        <v>0</v>
      </c>
      <c r="N276" s="23">
        <v>0</v>
      </c>
      <c r="O276" s="23">
        <v>0</v>
      </c>
      <c r="P276" s="25">
        <f t="shared" si="25"/>
        <v>1216.0086019999999</v>
      </c>
      <c r="Q276" s="26" t="s">
        <v>74</v>
      </c>
      <c r="R276" s="26" t="s">
        <v>27</v>
      </c>
      <c r="S276" s="26">
        <v>2020</v>
      </c>
      <c r="T276" s="47">
        <v>2304</v>
      </c>
      <c r="U276" s="27">
        <f t="shared" si="26"/>
        <v>115.2</v>
      </c>
      <c r="V276" s="28">
        <f t="shared" si="27"/>
        <v>3635.2086019999997</v>
      </c>
      <c r="W276" s="17"/>
    </row>
    <row r="277" spans="1:23" ht="15.75" outlineLevel="2">
      <c r="A277" s="16"/>
      <c r="B277" s="17" t="s">
        <v>235</v>
      </c>
      <c r="C277" s="18">
        <v>905300</v>
      </c>
      <c r="D277" s="18" t="s">
        <v>244</v>
      </c>
      <c r="E277" s="19" t="s">
        <v>245</v>
      </c>
      <c r="F277" s="20">
        <v>2020</v>
      </c>
      <c r="G277" s="118">
        <v>0</v>
      </c>
      <c r="H277" s="22">
        <v>0</v>
      </c>
      <c r="I277" s="22">
        <v>0</v>
      </c>
      <c r="J277" s="23">
        <v>2312.4175620000001</v>
      </c>
      <c r="K277" s="24">
        <v>0</v>
      </c>
      <c r="L277" s="24">
        <v>900</v>
      </c>
      <c r="M277" s="23">
        <v>0</v>
      </c>
      <c r="N277" s="23">
        <v>0</v>
      </c>
      <c r="O277" s="23">
        <v>0</v>
      </c>
      <c r="P277" s="25">
        <f t="shared" si="25"/>
        <v>3212.4175620000001</v>
      </c>
      <c r="Q277" s="26" t="s">
        <v>74</v>
      </c>
      <c r="R277" s="26" t="s">
        <v>27</v>
      </c>
      <c r="S277" s="26">
        <v>2020</v>
      </c>
      <c r="T277" s="47">
        <v>2304</v>
      </c>
      <c r="U277" s="27">
        <f t="shared" si="26"/>
        <v>115.2</v>
      </c>
      <c r="V277" s="28">
        <f t="shared" si="27"/>
        <v>5631.6175620000004</v>
      </c>
      <c r="W277" s="17"/>
    </row>
    <row r="278" spans="1:23" ht="15.75" outlineLevel="2">
      <c r="A278" s="16"/>
      <c r="B278" s="17" t="s">
        <v>235</v>
      </c>
      <c r="C278" s="18">
        <v>905300</v>
      </c>
      <c r="D278" s="18" t="s">
        <v>244</v>
      </c>
      <c r="E278" s="19" t="s">
        <v>245</v>
      </c>
      <c r="F278" s="20">
        <v>1212</v>
      </c>
      <c r="G278" s="118">
        <v>5395</v>
      </c>
      <c r="H278" s="22">
        <f>VLOOKUP(F278,'[5]FY16 Rates VLookup'!$A$1:$D$175,4,0)</f>
        <v>2700</v>
      </c>
      <c r="I278" s="22">
        <v>486.5921052631578</v>
      </c>
      <c r="J278" s="23">
        <v>0</v>
      </c>
      <c r="K278" s="24">
        <v>0</v>
      </c>
      <c r="L278" s="24">
        <v>900</v>
      </c>
      <c r="M278" s="23">
        <v>0</v>
      </c>
      <c r="N278" s="23">
        <v>0</v>
      </c>
      <c r="O278" s="23">
        <v>0</v>
      </c>
      <c r="P278" s="25">
        <f t="shared" si="25"/>
        <v>4086.5921052631579</v>
      </c>
      <c r="Q278" s="26" t="s">
        <v>26</v>
      </c>
      <c r="R278" s="26" t="s">
        <v>27</v>
      </c>
      <c r="S278" s="26">
        <v>2018</v>
      </c>
      <c r="T278" s="47">
        <v>2424</v>
      </c>
      <c r="U278" s="27">
        <f t="shared" si="26"/>
        <v>121.2</v>
      </c>
      <c r="V278" s="28">
        <f t="shared" si="27"/>
        <v>6631.7921052631582</v>
      </c>
      <c r="W278" s="17"/>
    </row>
    <row r="279" spans="1:23" ht="15.75" outlineLevel="2">
      <c r="A279" s="16"/>
      <c r="B279" s="17" t="s">
        <v>235</v>
      </c>
      <c r="C279" s="18">
        <v>905300</v>
      </c>
      <c r="D279" s="18" t="s">
        <v>244</v>
      </c>
      <c r="E279" s="19" t="s">
        <v>245</v>
      </c>
      <c r="F279" s="35">
        <v>1204</v>
      </c>
      <c r="G279" s="118">
        <v>22019</v>
      </c>
      <c r="H279" s="22">
        <f>VLOOKUP(F279,'[5]FY16 Rates VLookup'!$A$1:$D$175,4,0)</f>
        <v>4020</v>
      </c>
      <c r="I279" s="22">
        <v>7494.5225454545462</v>
      </c>
      <c r="J279" s="23">
        <v>0</v>
      </c>
      <c r="K279" s="24">
        <v>0</v>
      </c>
      <c r="L279" s="24">
        <v>900</v>
      </c>
      <c r="M279" s="23">
        <v>0</v>
      </c>
      <c r="N279" s="23">
        <v>0</v>
      </c>
      <c r="O279" s="23">
        <v>0</v>
      </c>
      <c r="P279" s="25">
        <f t="shared" si="25"/>
        <v>12414.522545454547</v>
      </c>
      <c r="Q279" s="26" t="s">
        <v>26</v>
      </c>
      <c r="R279" s="77" t="s">
        <v>27</v>
      </c>
      <c r="S279" s="78">
        <v>2024</v>
      </c>
      <c r="T279" s="47">
        <v>2485</v>
      </c>
      <c r="U279" s="27">
        <f t="shared" si="26"/>
        <v>124.25</v>
      </c>
      <c r="V279" s="28">
        <f t="shared" si="27"/>
        <v>15023.772545454547</v>
      </c>
      <c r="W279" s="17"/>
    </row>
    <row r="280" spans="1:23" ht="15.75" outlineLevel="2">
      <c r="A280" s="62"/>
      <c r="B280" s="63" t="s">
        <v>235</v>
      </c>
      <c r="C280" s="18">
        <v>905300</v>
      </c>
      <c r="D280" s="18" t="s">
        <v>244</v>
      </c>
      <c r="E280" s="64" t="s">
        <v>245</v>
      </c>
      <c r="F280" s="65">
        <v>1256</v>
      </c>
      <c r="G280" s="127">
        <v>0</v>
      </c>
      <c r="H280" s="22">
        <v>0</v>
      </c>
      <c r="I280" s="22">
        <v>0</v>
      </c>
      <c r="J280" s="23">
        <v>5080.1907520000004</v>
      </c>
      <c r="K280" s="66">
        <v>4861.66</v>
      </c>
      <c r="L280" s="24">
        <v>900</v>
      </c>
      <c r="M280" s="67">
        <v>0</v>
      </c>
      <c r="N280" s="66">
        <v>0</v>
      </c>
      <c r="O280" s="67">
        <v>0</v>
      </c>
      <c r="P280" s="25">
        <f t="shared" si="25"/>
        <v>10841.850752</v>
      </c>
      <c r="Q280" s="68" t="s">
        <v>74</v>
      </c>
      <c r="R280" s="68" t="s">
        <v>27</v>
      </c>
      <c r="S280" s="68">
        <v>2024</v>
      </c>
      <c r="T280" s="79">
        <v>5508</v>
      </c>
      <c r="U280" s="27">
        <f t="shared" si="26"/>
        <v>275.40000000000003</v>
      </c>
      <c r="V280" s="28">
        <f t="shared" si="27"/>
        <v>16625.250752</v>
      </c>
      <c r="W280" s="63"/>
    </row>
    <row r="281" spans="1:23" ht="15.75" outlineLevel="2">
      <c r="A281" s="16"/>
      <c r="B281" s="17" t="s">
        <v>235</v>
      </c>
      <c r="C281" s="18">
        <v>905300</v>
      </c>
      <c r="D281" s="18" t="s">
        <v>244</v>
      </c>
      <c r="E281" s="19" t="s">
        <v>245</v>
      </c>
      <c r="F281" s="20">
        <v>1256</v>
      </c>
      <c r="G281" s="118">
        <v>0</v>
      </c>
      <c r="H281" s="22">
        <v>0</v>
      </c>
      <c r="I281" s="22">
        <v>0</v>
      </c>
      <c r="J281" s="23">
        <v>3739.1863599999997</v>
      </c>
      <c r="K281" s="24">
        <v>4774.6800000000012</v>
      </c>
      <c r="L281" s="24">
        <v>900</v>
      </c>
      <c r="M281" s="23">
        <v>0</v>
      </c>
      <c r="N281" s="23">
        <v>0</v>
      </c>
      <c r="O281" s="23">
        <v>0</v>
      </c>
      <c r="P281" s="25">
        <f t="shared" si="25"/>
        <v>9413.86636</v>
      </c>
      <c r="Q281" s="26" t="s">
        <v>74</v>
      </c>
      <c r="R281" s="26" t="s">
        <v>27</v>
      </c>
      <c r="S281" s="26">
        <v>2024</v>
      </c>
      <c r="T281" s="47">
        <v>5508</v>
      </c>
      <c r="U281" s="27">
        <f t="shared" si="26"/>
        <v>275.40000000000003</v>
      </c>
      <c r="V281" s="28">
        <f t="shared" si="27"/>
        <v>15197.26636</v>
      </c>
      <c r="W281" s="17"/>
    </row>
    <row r="282" spans="1:23" ht="15.75" outlineLevel="2">
      <c r="A282" s="16"/>
      <c r="B282" s="17" t="s">
        <v>235</v>
      </c>
      <c r="C282" s="18">
        <v>905300</v>
      </c>
      <c r="D282" s="18" t="s">
        <v>244</v>
      </c>
      <c r="E282" s="19" t="s">
        <v>245</v>
      </c>
      <c r="F282" s="20">
        <v>1256</v>
      </c>
      <c r="G282" s="118">
        <v>0</v>
      </c>
      <c r="H282" s="22">
        <v>0</v>
      </c>
      <c r="I282" s="22">
        <v>0</v>
      </c>
      <c r="J282" s="23">
        <v>1233.667344</v>
      </c>
      <c r="K282" s="24">
        <v>4512.1099999999997</v>
      </c>
      <c r="L282" s="24">
        <v>900</v>
      </c>
      <c r="M282" s="23">
        <v>0</v>
      </c>
      <c r="N282" s="23">
        <v>0</v>
      </c>
      <c r="O282" s="23">
        <v>0</v>
      </c>
      <c r="P282" s="25">
        <f t="shared" si="25"/>
        <v>6645.7773440000001</v>
      </c>
      <c r="Q282" s="26" t="s">
        <v>74</v>
      </c>
      <c r="R282" s="80" t="s">
        <v>27</v>
      </c>
      <c r="S282" s="81">
        <v>2024</v>
      </c>
      <c r="T282" s="47">
        <v>5508</v>
      </c>
      <c r="U282" s="27">
        <f t="shared" si="26"/>
        <v>275.40000000000003</v>
      </c>
      <c r="V282" s="28">
        <f t="shared" si="27"/>
        <v>12429.177344</v>
      </c>
      <c r="W282" s="17"/>
    </row>
    <row r="283" spans="1:23" ht="15.75" outlineLevel="2">
      <c r="A283" s="16"/>
      <c r="B283" s="17" t="s">
        <v>235</v>
      </c>
      <c r="C283" s="18">
        <v>905300</v>
      </c>
      <c r="D283" s="18" t="s">
        <v>244</v>
      </c>
      <c r="E283" s="19" t="s">
        <v>245</v>
      </c>
      <c r="F283" s="20">
        <v>1256</v>
      </c>
      <c r="G283" s="118">
        <v>0</v>
      </c>
      <c r="H283" s="22">
        <v>0</v>
      </c>
      <c r="I283" s="22">
        <v>0</v>
      </c>
      <c r="J283" s="23">
        <v>2403.8945840000006</v>
      </c>
      <c r="K283" s="24">
        <v>2184.2200000000003</v>
      </c>
      <c r="L283" s="24">
        <v>900</v>
      </c>
      <c r="M283" s="23">
        <v>0</v>
      </c>
      <c r="N283" s="23">
        <v>0</v>
      </c>
      <c r="O283" s="23">
        <v>0</v>
      </c>
      <c r="P283" s="25">
        <f t="shared" si="25"/>
        <v>5488.1145840000008</v>
      </c>
      <c r="Q283" s="26" t="s">
        <v>74</v>
      </c>
      <c r="R283" s="80" t="s">
        <v>27</v>
      </c>
      <c r="S283" s="81">
        <v>2024</v>
      </c>
      <c r="T283" s="27">
        <v>5508</v>
      </c>
      <c r="U283" s="27">
        <f t="shared" si="26"/>
        <v>275.40000000000003</v>
      </c>
      <c r="V283" s="28">
        <f t="shared" si="27"/>
        <v>11271.514584</v>
      </c>
      <c r="W283" s="17"/>
    </row>
    <row r="284" spans="1:23" ht="15.75" outlineLevel="2">
      <c r="A284" s="16"/>
      <c r="B284" s="17" t="s">
        <v>235</v>
      </c>
      <c r="C284" s="18">
        <v>905300</v>
      </c>
      <c r="D284" s="18" t="s">
        <v>244</v>
      </c>
      <c r="E284" s="19" t="s">
        <v>245</v>
      </c>
      <c r="F284" s="20">
        <v>1256</v>
      </c>
      <c r="G284" s="118">
        <v>0</v>
      </c>
      <c r="H284" s="22">
        <v>0</v>
      </c>
      <c r="I284" s="22">
        <v>0</v>
      </c>
      <c r="J284" s="23">
        <v>9472.591128</v>
      </c>
      <c r="K284" s="24">
        <v>4614.1900000000005</v>
      </c>
      <c r="L284" s="24">
        <v>900</v>
      </c>
      <c r="M284" s="23">
        <v>0</v>
      </c>
      <c r="N284" s="23">
        <v>0</v>
      </c>
      <c r="O284" s="23">
        <v>0</v>
      </c>
      <c r="P284" s="25">
        <f t="shared" si="25"/>
        <v>14986.781128000001</v>
      </c>
      <c r="Q284" s="26" t="s">
        <v>74</v>
      </c>
      <c r="R284" s="26" t="s">
        <v>27</v>
      </c>
      <c r="S284" s="26">
        <v>2017</v>
      </c>
      <c r="T284" s="47">
        <v>5508</v>
      </c>
      <c r="U284" s="27">
        <f t="shared" si="26"/>
        <v>275.40000000000003</v>
      </c>
      <c r="V284" s="28">
        <f t="shared" si="27"/>
        <v>20770.181128000004</v>
      </c>
      <c r="W284" s="17"/>
    </row>
    <row r="285" spans="1:23" ht="15.75" outlineLevel="2">
      <c r="A285" s="16"/>
      <c r="B285" s="17" t="s">
        <v>235</v>
      </c>
      <c r="C285" s="18">
        <v>905300</v>
      </c>
      <c r="D285" s="18" t="s">
        <v>244</v>
      </c>
      <c r="E285" s="19" t="s">
        <v>245</v>
      </c>
      <c r="F285" s="20">
        <v>1254</v>
      </c>
      <c r="G285" s="118">
        <v>0</v>
      </c>
      <c r="H285" s="22">
        <v>0</v>
      </c>
      <c r="I285" s="22">
        <v>0</v>
      </c>
      <c r="J285" s="23">
        <v>4968.9128579999997</v>
      </c>
      <c r="K285" s="24">
        <v>4100.57</v>
      </c>
      <c r="L285" s="24">
        <v>900</v>
      </c>
      <c r="M285" s="23">
        <v>1719.13</v>
      </c>
      <c r="N285" s="23">
        <v>0</v>
      </c>
      <c r="O285" s="23">
        <v>0</v>
      </c>
      <c r="P285" s="25">
        <f t="shared" si="25"/>
        <v>11688.612858</v>
      </c>
      <c r="Q285" s="26" t="s">
        <v>74</v>
      </c>
      <c r="R285" s="26" t="s">
        <v>27</v>
      </c>
      <c r="S285" s="26">
        <v>2019</v>
      </c>
      <c r="T285" s="27">
        <v>3360</v>
      </c>
      <c r="U285" s="27">
        <f t="shared" si="26"/>
        <v>168</v>
      </c>
      <c r="V285" s="28">
        <f t="shared" si="27"/>
        <v>15216.612858</v>
      </c>
      <c r="W285" s="17"/>
    </row>
    <row r="286" spans="1:23" ht="15.75" outlineLevel="2">
      <c r="A286" s="16"/>
      <c r="B286" s="17" t="s">
        <v>235</v>
      </c>
      <c r="C286" s="18">
        <v>905300</v>
      </c>
      <c r="D286" s="18" t="s">
        <v>244</v>
      </c>
      <c r="E286" s="19" t="s">
        <v>245</v>
      </c>
      <c r="F286" s="20">
        <v>1257</v>
      </c>
      <c r="G286" s="118">
        <v>0</v>
      </c>
      <c r="H286" s="22">
        <v>0</v>
      </c>
      <c r="I286" s="22">
        <v>0</v>
      </c>
      <c r="J286" s="23">
        <v>820.96305199999995</v>
      </c>
      <c r="K286" s="24">
        <v>3683.7099999999996</v>
      </c>
      <c r="L286" s="24">
        <v>900</v>
      </c>
      <c r="M286" s="23">
        <v>893.96</v>
      </c>
      <c r="N286" s="23">
        <v>0</v>
      </c>
      <c r="O286" s="23">
        <v>0</v>
      </c>
      <c r="P286" s="25">
        <f t="shared" si="25"/>
        <v>6298.6330519999992</v>
      </c>
      <c r="Q286" s="26" t="s">
        <v>74</v>
      </c>
      <c r="R286" s="26" t="s">
        <v>27</v>
      </c>
      <c r="S286" s="26">
        <v>2018</v>
      </c>
      <c r="T286" s="47">
        <v>4308</v>
      </c>
      <c r="U286" s="27">
        <f t="shared" si="26"/>
        <v>215.4</v>
      </c>
      <c r="V286" s="28">
        <f t="shared" si="27"/>
        <v>10822.033051999999</v>
      </c>
      <c r="W286" s="17"/>
    </row>
    <row r="287" spans="1:23" ht="15.75" outlineLevel="2">
      <c r="A287" s="16"/>
      <c r="B287" s="17" t="s">
        <v>235</v>
      </c>
      <c r="C287" s="18">
        <v>905300</v>
      </c>
      <c r="D287" s="18" t="s">
        <v>244</v>
      </c>
      <c r="E287" s="19" t="s">
        <v>245</v>
      </c>
      <c r="F287" s="35">
        <v>1204</v>
      </c>
      <c r="G287" s="118">
        <v>8775</v>
      </c>
      <c r="H287" s="22">
        <f>VLOOKUP(F287,'[5]FY16 Rates VLookup'!$A$1:$D$175,4,0)</f>
        <v>4020</v>
      </c>
      <c r="I287" s="22">
        <v>1757.8363636363636</v>
      </c>
      <c r="J287" s="23">
        <v>0</v>
      </c>
      <c r="K287" s="24">
        <v>0</v>
      </c>
      <c r="L287" s="24">
        <v>900</v>
      </c>
      <c r="M287" s="23">
        <v>0</v>
      </c>
      <c r="N287" s="23">
        <v>0</v>
      </c>
      <c r="O287" s="23">
        <v>0</v>
      </c>
      <c r="P287" s="25">
        <f t="shared" si="25"/>
        <v>6677.8363636363638</v>
      </c>
      <c r="Q287" s="26" t="s">
        <v>26</v>
      </c>
      <c r="R287" s="26" t="s">
        <v>27</v>
      </c>
      <c r="S287" s="26">
        <v>2022</v>
      </c>
      <c r="T287" s="36">
        <v>2485</v>
      </c>
      <c r="U287" s="27">
        <f t="shared" si="26"/>
        <v>124.25</v>
      </c>
      <c r="V287" s="28">
        <f t="shared" si="27"/>
        <v>9287.0863636363647</v>
      </c>
      <c r="W287" s="17"/>
    </row>
    <row r="288" spans="1:23" ht="15.75" outlineLevel="2">
      <c r="A288" s="16"/>
      <c r="B288" s="17" t="s">
        <v>235</v>
      </c>
      <c r="C288" s="18">
        <v>905300</v>
      </c>
      <c r="D288" s="18" t="s">
        <v>244</v>
      </c>
      <c r="E288" s="19" t="s">
        <v>245</v>
      </c>
      <c r="F288" s="20">
        <v>9020</v>
      </c>
      <c r="G288" s="118">
        <v>0</v>
      </c>
      <c r="H288" s="22">
        <v>0</v>
      </c>
      <c r="I288" s="22">
        <v>0</v>
      </c>
      <c r="J288" s="23">
        <v>46.173400000000001</v>
      </c>
      <c r="K288" s="24">
        <v>558.47</v>
      </c>
      <c r="L288" s="24">
        <v>240</v>
      </c>
      <c r="M288" s="23">
        <v>0</v>
      </c>
      <c r="N288" s="23">
        <v>0</v>
      </c>
      <c r="O288" s="23">
        <v>0</v>
      </c>
      <c r="P288" s="25">
        <f t="shared" si="25"/>
        <v>844.64340000000004</v>
      </c>
      <c r="Q288" s="26" t="s">
        <v>74</v>
      </c>
      <c r="R288" s="26" t="s">
        <v>40</v>
      </c>
      <c r="S288" s="26">
        <v>2003</v>
      </c>
      <c r="T288" s="47">
        <v>0</v>
      </c>
      <c r="U288" s="27">
        <f t="shared" si="26"/>
        <v>0</v>
      </c>
      <c r="V288" s="28">
        <f t="shared" si="27"/>
        <v>844.64340000000004</v>
      </c>
      <c r="W288" s="17"/>
    </row>
    <row r="289" spans="1:23" ht="15.75" outlineLevel="2">
      <c r="A289" s="16"/>
      <c r="B289" s="17" t="s">
        <v>235</v>
      </c>
      <c r="C289" s="18">
        <v>905300</v>
      </c>
      <c r="D289" s="18" t="s">
        <v>244</v>
      </c>
      <c r="E289" s="19" t="s">
        <v>245</v>
      </c>
      <c r="F289" s="20">
        <v>3004</v>
      </c>
      <c r="G289" s="118">
        <v>0</v>
      </c>
      <c r="H289" s="22">
        <v>0</v>
      </c>
      <c r="I289" s="22">
        <v>0</v>
      </c>
      <c r="J289" s="23">
        <v>1970.47669</v>
      </c>
      <c r="K289" s="24">
        <v>0</v>
      </c>
      <c r="L289" s="24">
        <v>240</v>
      </c>
      <c r="M289" s="23">
        <v>0</v>
      </c>
      <c r="N289" s="23">
        <v>0</v>
      </c>
      <c r="O289" s="23">
        <v>0</v>
      </c>
      <c r="P289" s="25">
        <f t="shared" si="25"/>
        <v>2210.47669</v>
      </c>
      <c r="Q289" s="26" t="s">
        <v>74</v>
      </c>
      <c r="R289" s="26" t="s">
        <v>35</v>
      </c>
      <c r="S289" s="26">
        <v>1900</v>
      </c>
      <c r="T289" s="47">
        <v>0</v>
      </c>
      <c r="U289" s="27">
        <f t="shared" si="26"/>
        <v>0</v>
      </c>
      <c r="V289" s="28">
        <f t="shared" si="27"/>
        <v>2210.47669</v>
      </c>
      <c r="W289" s="17"/>
    </row>
    <row r="290" spans="1:23" ht="15.75" outlineLevel="2">
      <c r="A290" s="16"/>
      <c r="B290" s="17" t="s">
        <v>235</v>
      </c>
      <c r="C290" s="18">
        <v>905300</v>
      </c>
      <c r="D290" s="18" t="s">
        <v>244</v>
      </c>
      <c r="E290" s="19" t="s">
        <v>245</v>
      </c>
      <c r="F290" s="20">
        <v>3004</v>
      </c>
      <c r="G290" s="118">
        <v>0</v>
      </c>
      <c r="H290" s="22">
        <v>0</v>
      </c>
      <c r="I290" s="22">
        <v>0</v>
      </c>
      <c r="J290" s="23">
        <v>0</v>
      </c>
      <c r="K290" s="24">
        <v>0</v>
      </c>
      <c r="L290" s="24">
        <v>240</v>
      </c>
      <c r="M290" s="23">
        <v>0</v>
      </c>
      <c r="N290" s="23">
        <v>0</v>
      </c>
      <c r="O290" s="23">
        <v>0</v>
      </c>
      <c r="P290" s="25">
        <f t="shared" si="25"/>
        <v>240</v>
      </c>
      <c r="Q290" s="26" t="s">
        <v>74</v>
      </c>
      <c r="R290" s="26" t="s">
        <v>35</v>
      </c>
      <c r="S290" s="26">
        <v>1900</v>
      </c>
      <c r="T290" s="47">
        <v>0</v>
      </c>
      <c r="U290" s="27">
        <f t="shared" si="26"/>
        <v>0</v>
      </c>
      <c r="V290" s="28">
        <f t="shared" si="27"/>
        <v>240</v>
      </c>
      <c r="W290" s="17"/>
    </row>
    <row r="291" spans="1:23" s="41" customFormat="1" ht="15.75" outlineLevel="2">
      <c r="A291" s="16"/>
      <c r="B291" s="17" t="s">
        <v>235</v>
      </c>
      <c r="C291" s="18">
        <v>905300</v>
      </c>
      <c r="D291" s="18" t="s">
        <v>244</v>
      </c>
      <c r="E291" s="19" t="s">
        <v>245</v>
      </c>
      <c r="F291" s="20">
        <v>3004</v>
      </c>
      <c r="G291" s="118">
        <v>0</v>
      </c>
      <c r="H291" s="22">
        <v>0</v>
      </c>
      <c r="I291" s="22">
        <v>0</v>
      </c>
      <c r="J291" s="23">
        <v>320.81922599999996</v>
      </c>
      <c r="K291" s="24">
        <v>0</v>
      </c>
      <c r="L291" s="24">
        <v>240</v>
      </c>
      <c r="M291" s="23">
        <v>0</v>
      </c>
      <c r="N291" s="23">
        <v>0</v>
      </c>
      <c r="O291" s="23">
        <v>0</v>
      </c>
      <c r="P291" s="25">
        <f t="shared" si="25"/>
        <v>560.81922599999996</v>
      </c>
      <c r="Q291" s="26" t="s">
        <v>74</v>
      </c>
      <c r="R291" s="26" t="s">
        <v>35</v>
      </c>
      <c r="S291" s="26">
        <v>1900</v>
      </c>
      <c r="T291" s="47">
        <v>0</v>
      </c>
      <c r="U291" s="27">
        <f t="shared" si="26"/>
        <v>0</v>
      </c>
      <c r="V291" s="28">
        <f t="shared" si="27"/>
        <v>560.81922599999996</v>
      </c>
      <c r="W291" s="17"/>
    </row>
    <row r="292" spans="1:23" ht="15.75" outlineLevel="2">
      <c r="A292" s="16"/>
      <c r="B292" s="17" t="s">
        <v>235</v>
      </c>
      <c r="C292" s="18">
        <v>905300</v>
      </c>
      <c r="D292" s="18" t="s">
        <v>244</v>
      </c>
      <c r="E292" s="19" t="s">
        <v>245</v>
      </c>
      <c r="F292" s="20">
        <v>3004</v>
      </c>
      <c r="G292" s="118">
        <v>0</v>
      </c>
      <c r="H292" s="22">
        <v>0</v>
      </c>
      <c r="I292" s="22">
        <v>0</v>
      </c>
      <c r="J292" s="23">
        <v>0</v>
      </c>
      <c r="K292" s="24">
        <v>0</v>
      </c>
      <c r="L292" s="24">
        <v>240</v>
      </c>
      <c r="M292" s="23">
        <v>0</v>
      </c>
      <c r="N292" s="23">
        <v>0</v>
      </c>
      <c r="O292" s="23">
        <v>0</v>
      </c>
      <c r="P292" s="25">
        <f t="shared" si="25"/>
        <v>240</v>
      </c>
      <c r="Q292" s="26" t="s">
        <v>74</v>
      </c>
      <c r="R292" s="26" t="s">
        <v>35</v>
      </c>
      <c r="S292" s="26">
        <v>1900</v>
      </c>
      <c r="T292" s="47">
        <v>0</v>
      </c>
      <c r="U292" s="27">
        <f t="shared" si="26"/>
        <v>0</v>
      </c>
      <c r="V292" s="28">
        <f t="shared" si="27"/>
        <v>240</v>
      </c>
      <c r="W292" s="17"/>
    </row>
    <row r="293" spans="1:23" ht="15.75" outlineLevel="2">
      <c r="A293" s="16"/>
      <c r="B293" s="17" t="s">
        <v>235</v>
      </c>
      <c r="C293" s="18">
        <v>905300</v>
      </c>
      <c r="D293" s="18" t="s">
        <v>244</v>
      </c>
      <c r="E293" s="19" t="s">
        <v>245</v>
      </c>
      <c r="F293" s="20">
        <v>3004</v>
      </c>
      <c r="G293" s="118">
        <v>0</v>
      </c>
      <c r="H293" s="22">
        <v>0</v>
      </c>
      <c r="I293" s="22">
        <v>0</v>
      </c>
      <c r="J293" s="23">
        <v>0</v>
      </c>
      <c r="K293" s="24">
        <v>0</v>
      </c>
      <c r="L293" s="24">
        <v>240</v>
      </c>
      <c r="M293" s="23">
        <v>0</v>
      </c>
      <c r="N293" s="23">
        <v>0</v>
      </c>
      <c r="O293" s="23">
        <v>0</v>
      </c>
      <c r="P293" s="25">
        <f t="shared" si="25"/>
        <v>240</v>
      </c>
      <c r="Q293" s="26" t="s">
        <v>74</v>
      </c>
      <c r="R293" s="26" t="s">
        <v>35</v>
      </c>
      <c r="S293" s="26">
        <v>1900</v>
      </c>
      <c r="T293" s="47">
        <v>0</v>
      </c>
      <c r="U293" s="27">
        <f t="shared" si="26"/>
        <v>0</v>
      </c>
      <c r="V293" s="28">
        <f t="shared" si="27"/>
        <v>240</v>
      </c>
      <c r="W293" s="17"/>
    </row>
    <row r="294" spans="1:23" ht="15.75" outlineLevel="2">
      <c r="A294" s="16"/>
      <c r="B294" s="17" t="s">
        <v>235</v>
      </c>
      <c r="C294" s="18">
        <v>905300</v>
      </c>
      <c r="D294" s="18" t="s">
        <v>244</v>
      </c>
      <c r="E294" s="19" t="s">
        <v>245</v>
      </c>
      <c r="F294" s="20">
        <v>3004</v>
      </c>
      <c r="G294" s="118">
        <v>0</v>
      </c>
      <c r="H294" s="22">
        <v>0</v>
      </c>
      <c r="I294" s="22">
        <v>0</v>
      </c>
      <c r="J294" s="23">
        <v>1770.7928420000001</v>
      </c>
      <c r="K294" s="24">
        <v>0</v>
      </c>
      <c r="L294" s="24">
        <v>240</v>
      </c>
      <c r="M294" s="23">
        <v>0</v>
      </c>
      <c r="N294" s="23">
        <v>0</v>
      </c>
      <c r="O294" s="23">
        <v>0</v>
      </c>
      <c r="P294" s="25">
        <f t="shared" si="25"/>
        <v>2010.7928420000001</v>
      </c>
      <c r="Q294" s="26" t="s">
        <v>74</v>
      </c>
      <c r="R294" s="26" t="s">
        <v>35</v>
      </c>
      <c r="S294" s="26">
        <v>1900</v>
      </c>
      <c r="T294" s="47">
        <v>0</v>
      </c>
      <c r="U294" s="27">
        <f t="shared" si="26"/>
        <v>0</v>
      </c>
      <c r="V294" s="28">
        <f t="shared" si="27"/>
        <v>2010.7928420000001</v>
      </c>
      <c r="W294" s="17"/>
    </row>
    <row r="295" spans="1:23" ht="15.75" outlineLevel="2">
      <c r="A295" s="16"/>
      <c r="B295" s="17" t="s">
        <v>235</v>
      </c>
      <c r="C295" s="18">
        <v>905300</v>
      </c>
      <c r="D295" s="18" t="s">
        <v>244</v>
      </c>
      <c r="E295" s="19" t="s">
        <v>245</v>
      </c>
      <c r="F295" s="20">
        <v>3004</v>
      </c>
      <c r="G295" s="118">
        <v>0</v>
      </c>
      <c r="H295" s="22">
        <v>0</v>
      </c>
      <c r="I295" s="22">
        <v>0</v>
      </c>
      <c r="J295" s="23">
        <v>2886.127426</v>
      </c>
      <c r="K295" s="24">
        <v>0</v>
      </c>
      <c r="L295" s="24">
        <v>240</v>
      </c>
      <c r="M295" s="23">
        <v>0</v>
      </c>
      <c r="N295" s="23">
        <v>0</v>
      </c>
      <c r="O295" s="23">
        <v>0</v>
      </c>
      <c r="P295" s="25">
        <f t="shared" si="25"/>
        <v>3126.127426</v>
      </c>
      <c r="Q295" s="26" t="s">
        <v>74</v>
      </c>
      <c r="R295" s="26" t="s">
        <v>35</v>
      </c>
      <c r="S295" s="26">
        <v>1900</v>
      </c>
      <c r="T295" s="47">
        <v>0</v>
      </c>
      <c r="U295" s="27">
        <f t="shared" si="26"/>
        <v>0</v>
      </c>
      <c r="V295" s="28">
        <f t="shared" si="27"/>
        <v>3126.127426</v>
      </c>
      <c r="W295" s="17"/>
    </row>
    <row r="296" spans="1:23" ht="15.75" outlineLevel="2">
      <c r="A296" s="16"/>
      <c r="B296" s="17" t="s">
        <v>235</v>
      </c>
      <c r="C296" s="18">
        <v>905300</v>
      </c>
      <c r="D296" s="18" t="s">
        <v>244</v>
      </c>
      <c r="E296" s="19" t="s">
        <v>245</v>
      </c>
      <c r="F296" s="20">
        <v>3004</v>
      </c>
      <c r="G296" s="118">
        <v>0</v>
      </c>
      <c r="H296" s="22">
        <v>0</v>
      </c>
      <c r="I296" s="22">
        <v>0</v>
      </c>
      <c r="J296" s="23">
        <v>1261.843856</v>
      </c>
      <c r="K296" s="24">
        <v>0</v>
      </c>
      <c r="L296" s="24">
        <v>240</v>
      </c>
      <c r="M296" s="23">
        <v>0</v>
      </c>
      <c r="N296" s="23">
        <v>0</v>
      </c>
      <c r="O296" s="23">
        <v>0</v>
      </c>
      <c r="P296" s="25">
        <f t="shared" si="25"/>
        <v>1501.843856</v>
      </c>
      <c r="Q296" s="26" t="s">
        <v>74</v>
      </c>
      <c r="R296" s="26" t="s">
        <v>35</v>
      </c>
      <c r="S296" s="26">
        <v>1900</v>
      </c>
      <c r="T296" s="47">
        <v>0</v>
      </c>
      <c r="U296" s="27">
        <f t="shared" si="26"/>
        <v>0</v>
      </c>
      <c r="V296" s="28">
        <f t="shared" si="27"/>
        <v>1501.843856</v>
      </c>
      <c r="W296" s="17"/>
    </row>
    <row r="297" spans="1:23" ht="15.75" outlineLevel="2">
      <c r="A297" s="16"/>
      <c r="B297" s="17" t="s">
        <v>235</v>
      </c>
      <c r="C297" s="18">
        <v>905300</v>
      </c>
      <c r="D297" s="18" t="s">
        <v>244</v>
      </c>
      <c r="E297" s="19" t="s">
        <v>245</v>
      </c>
      <c r="F297" s="20">
        <v>3004</v>
      </c>
      <c r="G297" s="118">
        <v>0</v>
      </c>
      <c r="H297" s="22">
        <v>0</v>
      </c>
      <c r="I297" s="22">
        <v>0</v>
      </c>
      <c r="J297" s="23">
        <v>1074.5087080000001</v>
      </c>
      <c r="K297" s="24">
        <v>0</v>
      </c>
      <c r="L297" s="24">
        <v>240</v>
      </c>
      <c r="M297" s="23">
        <v>0</v>
      </c>
      <c r="N297" s="23">
        <v>0</v>
      </c>
      <c r="O297" s="23">
        <v>0</v>
      </c>
      <c r="P297" s="25">
        <f t="shared" si="25"/>
        <v>1314.5087080000001</v>
      </c>
      <c r="Q297" s="26" t="s">
        <v>74</v>
      </c>
      <c r="R297" s="26" t="s">
        <v>35</v>
      </c>
      <c r="S297" s="26">
        <v>1900</v>
      </c>
      <c r="T297" s="47">
        <v>0</v>
      </c>
      <c r="U297" s="27">
        <f t="shared" si="26"/>
        <v>0</v>
      </c>
      <c r="V297" s="28">
        <f t="shared" si="27"/>
        <v>1314.5087080000001</v>
      </c>
      <c r="W297" s="17"/>
    </row>
    <row r="298" spans="1:23" ht="15.75" outlineLevel="2">
      <c r="A298" s="16"/>
      <c r="B298" s="17" t="s">
        <v>235</v>
      </c>
      <c r="C298" s="18">
        <v>905300</v>
      </c>
      <c r="D298" s="18" t="s">
        <v>244</v>
      </c>
      <c r="E298" s="19" t="s">
        <v>245</v>
      </c>
      <c r="F298" s="20">
        <v>3004</v>
      </c>
      <c r="G298" s="118">
        <v>0</v>
      </c>
      <c r="H298" s="22">
        <v>0</v>
      </c>
      <c r="I298" s="22">
        <v>0</v>
      </c>
      <c r="J298" s="23">
        <v>543.20320600000002</v>
      </c>
      <c r="K298" s="24">
        <v>0</v>
      </c>
      <c r="L298" s="24">
        <v>240</v>
      </c>
      <c r="M298" s="23">
        <v>0</v>
      </c>
      <c r="N298" s="23">
        <v>0</v>
      </c>
      <c r="O298" s="23">
        <v>0</v>
      </c>
      <c r="P298" s="25">
        <f t="shared" si="25"/>
        <v>783.20320600000002</v>
      </c>
      <c r="Q298" s="26" t="s">
        <v>74</v>
      </c>
      <c r="R298" s="26" t="s">
        <v>35</v>
      </c>
      <c r="S298" s="26">
        <v>1900</v>
      </c>
      <c r="T298" s="47">
        <v>0</v>
      </c>
      <c r="U298" s="27">
        <f t="shared" si="26"/>
        <v>0</v>
      </c>
      <c r="V298" s="28">
        <f t="shared" si="27"/>
        <v>783.20320600000002</v>
      </c>
      <c r="W298" s="17"/>
    </row>
    <row r="299" spans="1:23" ht="15.75" outlineLevel="2">
      <c r="A299" s="16"/>
      <c r="B299" s="17" t="s">
        <v>235</v>
      </c>
      <c r="C299" s="18">
        <v>905300</v>
      </c>
      <c r="D299" s="18" t="s">
        <v>244</v>
      </c>
      <c r="E299" s="19" t="s">
        <v>245</v>
      </c>
      <c r="F299" s="20">
        <v>3004</v>
      </c>
      <c r="G299" s="118">
        <v>0</v>
      </c>
      <c r="H299" s="22">
        <v>0</v>
      </c>
      <c r="I299" s="22">
        <v>0</v>
      </c>
      <c r="J299" s="23">
        <v>0</v>
      </c>
      <c r="K299" s="24">
        <v>0</v>
      </c>
      <c r="L299" s="24">
        <v>240</v>
      </c>
      <c r="M299" s="23">
        <v>0</v>
      </c>
      <c r="N299" s="23">
        <v>0</v>
      </c>
      <c r="O299" s="23">
        <v>0</v>
      </c>
      <c r="P299" s="25">
        <f t="shared" si="25"/>
        <v>240</v>
      </c>
      <c r="Q299" s="26" t="s">
        <v>74</v>
      </c>
      <c r="R299" s="26" t="s">
        <v>35</v>
      </c>
      <c r="S299" s="26">
        <v>1900</v>
      </c>
      <c r="T299" s="47">
        <v>0</v>
      </c>
      <c r="U299" s="27">
        <f t="shared" si="26"/>
        <v>0</v>
      </c>
      <c r="V299" s="28">
        <f t="shared" si="27"/>
        <v>240</v>
      </c>
      <c r="W299" s="17"/>
    </row>
    <row r="300" spans="1:23" ht="15.75" outlineLevel="2">
      <c r="A300" s="16"/>
      <c r="B300" s="17" t="s">
        <v>235</v>
      </c>
      <c r="C300" s="18">
        <v>905300</v>
      </c>
      <c r="D300" s="18" t="s">
        <v>244</v>
      </c>
      <c r="E300" s="19" t="s">
        <v>245</v>
      </c>
      <c r="F300" s="20">
        <v>3004</v>
      </c>
      <c r="G300" s="118">
        <v>0</v>
      </c>
      <c r="H300" s="22">
        <v>0</v>
      </c>
      <c r="I300" s="22">
        <v>0</v>
      </c>
      <c r="J300" s="23">
        <v>0</v>
      </c>
      <c r="K300" s="24">
        <v>0</v>
      </c>
      <c r="L300" s="24">
        <v>240</v>
      </c>
      <c r="M300" s="23">
        <v>0</v>
      </c>
      <c r="N300" s="23">
        <v>0</v>
      </c>
      <c r="O300" s="23">
        <v>0</v>
      </c>
      <c r="P300" s="25">
        <f t="shared" si="25"/>
        <v>240</v>
      </c>
      <c r="Q300" s="26" t="s">
        <v>74</v>
      </c>
      <c r="R300" s="26" t="s">
        <v>35</v>
      </c>
      <c r="S300" s="26">
        <v>1900</v>
      </c>
      <c r="T300" s="47">
        <v>0</v>
      </c>
      <c r="U300" s="27">
        <f t="shared" si="26"/>
        <v>0</v>
      </c>
      <c r="V300" s="28">
        <f t="shared" si="27"/>
        <v>240</v>
      </c>
      <c r="W300" s="17"/>
    </row>
    <row r="301" spans="1:23" ht="15.75" outlineLevel="2">
      <c r="A301" s="16"/>
      <c r="B301" s="17" t="s">
        <v>235</v>
      </c>
      <c r="C301" s="18">
        <v>905300</v>
      </c>
      <c r="D301" s="18" t="s">
        <v>244</v>
      </c>
      <c r="E301" s="19" t="s">
        <v>245</v>
      </c>
      <c r="F301" s="20">
        <v>3004</v>
      </c>
      <c r="G301" s="118">
        <v>0</v>
      </c>
      <c r="H301" s="22">
        <v>0</v>
      </c>
      <c r="I301" s="22">
        <v>0</v>
      </c>
      <c r="J301" s="23">
        <v>2482.1531279999999</v>
      </c>
      <c r="K301" s="24">
        <v>0</v>
      </c>
      <c r="L301" s="24">
        <v>240</v>
      </c>
      <c r="M301" s="23">
        <v>0</v>
      </c>
      <c r="N301" s="23">
        <v>0</v>
      </c>
      <c r="O301" s="23">
        <v>0</v>
      </c>
      <c r="P301" s="25">
        <f t="shared" si="25"/>
        <v>2722.1531279999999</v>
      </c>
      <c r="Q301" s="26" t="s">
        <v>74</v>
      </c>
      <c r="R301" s="26" t="s">
        <v>35</v>
      </c>
      <c r="S301" s="26">
        <v>1900</v>
      </c>
      <c r="T301" s="47">
        <v>0</v>
      </c>
      <c r="U301" s="27">
        <f t="shared" si="26"/>
        <v>0</v>
      </c>
      <c r="V301" s="28">
        <f t="shared" si="27"/>
        <v>2722.1531279999999</v>
      </c>
      <c r="W301" s="17"/>
    </row>
    <row r="302" spans="1:23" ht="15.75" outlineLevel="2">
      <c r="A302" s="16"/>
      <c r="B302" s="17" t="s">
        <v>235</v>
      </c>
      <c r="C302" s="18">
        <v>905300</v>
      </c>
      <c r="D302" s="18" t="s">
        <v>244</v>
      </c>
      <c r="E302" s="19" t="s">
        <v>245</v>
      </c>
      <c r="F302" s="20">
        <v>3004</v>
      </c>
      <c r="G302" s="118">
        <v>0</v>
      </c>
      <c r="H302" s="22">
        <v>0</v>
      </c>
      <c r="I302" s="22">
        <v>0</v>
      </c>
      <c r="J302" s="23">
        <v>192.44643600000001</v>
      </c>
      <c r="K302" s="24">
        <v>0</v>
      </c>
      <c r="L302" s="24">
        <v>240</v>
      </c>
      <c r="M302" s="23">
        <v>0</v>
      </c>
      <c r="N302" s="23">
        <v>0</v>
      </c>
      <c r="O302" s="23">
        <v>0</v>
      </c>
      <c r="P302" s="25">
        <f t="shared" si="25"/>
        <v>432.44643600000001</v>
      </c>
      <c r="Q302" s="26" t="s">
        <v>74</v>
      </c>
      <c r="R302" s="26" t="s">
        <v>35</v>
      </c>
      <c r="S302" s="26">
        <v>1900</v>
      </c>
      <c r="T302" s="47">
        <v>0</v>
      </c>
      <c r="U302" s="27">
        <f t="shared" si="26"/>
        <v>0</v>
      </c>
      <c r="V302" s="28">
        <f t="shared" si="27"/>
        <v>432.44643600000001</v>
      </c>
      <c r="W302" s="17"/>
    </row>
    <row r="303" spans="1:23" ht="15.75" outlineLevel="2">
      <c r="A303" s="16"/>
      <c r="B303" s="17" t="s">
        <v>235</v>
      </c>
      <c r="C303" s="18">
        <v>905300</v>
      </c>
      <c r="D303" s="18" t="s">
        <v>244</v>
      </c>
      <c r="E303" s="19" t="s">
        <v>245</v>
      </c>
      <c r="F303" s="20">
        <v>3004</v>
      </c>
      <c r="G303" s="118">
        <v>0</v>
      </c>
      <c r="H303" s="22">
        <v>0</v>
      </c>
      <c r="I303" s="22">
        <v>0</v>
      </c>
      <c r="J303" s="23">
        <v>0</v>
      </c>
      <c r="K303" s="24">
        <v>0</v>
      </c>
      <c r="L303" s="24">
        <v>240</v>
      </c>
      <c r="M303" s="23">
        <v>0</v>
      </c>
      <c r="N303" s="23">
        <v>0</v>
      </c>
      <c r="O303" s="23">
        <v>0</v>
      </c>
      <c r="P303" s="25">
        <f t="shared" si="25"/>
        <v>240</v>
      </c>
      <c r="Q303" s="26" t="s">
        <v>74</v>
      </c>
      <c r="R303" s="26" t="s">
        <v>35</v>
      </c>
      <c r="S303" s="26">
        <v>1900</v>
      </c>
      <c r="T303" s="47">
        <v>0</v>
      </c>
      <c r="U303" s="27">
        <f t="shared" si="26"/>
        <v>0</v>
      </c>
      <c r="V303" s="28">
        <f t="shared" si="27"/>
        <v>240</v>
      </c>
      <c r="W303" s="17"/>
    </row>
    <row r="304" spans="1:23" ht="15.75" outlineLevel="2">
      <c r="A304" s="16"/>
      <c r="B304" s="17" t="s">
        <v>235</v>
      </c>
      <c r="C304" s="18">
        <v>905300</v>
      </c>
      <c r="D304" s="18" t="s">
        <v>244</v>
      </c>
      <c r="E304" s="19" t="s">
        <v>245</v>
      </c>
      <c r="F304" s="20">
        <v>3004</v>
      </c>
      <c r="G304" s="118">
        <v>0</v>
      </c>
      <c r="H304" s="22">
        <v>0</v>
      </c>
      <c r="I304" s="22">
        <v>0</v>
      </c>
      <c r="J304" s="23">
        <v>0</v>
      </c>
      <c r="K304" s="24">
        <v>0</v>
      </c>
      <c r="L304" s="24">
        <v>240</v>
      </c>
      <c r="M304" s="23">
        <v>0</v>
      </c>
      <c r="N304" s="23">
        <v>0</v>
      </c>
      <c r="O304" s="23">
        <v>0</v>
      </c>
      <c r="P304" s="25">
        <f t="shared" si="25"/>
        <v>240</v>
      </c>
      <c r="Q304" s="26" t="s">
        <v>74</v>
      </c>
      <c r="R304" s="26" t="s">
        <v>35</v>
      </c>
      <c r="S304" s="26">
        <v>1900</v>
      </c>
      <c r="T304" s="47">
        <v>0</v>
      </c>
      <c r="U304" s="27">
        <f t="shared" si="26"/>
        <v>0</v>
      </c>
      <c r="V304" s="28">
        <f t="shared" si="27"/>
        <v>240</v>
      </c>
      <c r="W304" s="17"/>
    </row>
    <row r="305" spans="1:23" ht="15.75" outlineLevel="2">
      <c r="A305" s="16"/>
      <c r="B305" s="17" t="s">
        <v>235</v>
      </c>
      <c r="C305" s="18">
        <v>905300</v>
      </c>
      <c r="D305" s="18" t="s">
        <v>244</v>
      </c>
      <c r="E305" s="19" t="s">
        <v>245</v>
      </c>
      <c r="F305" s="20">
        <v>3004</v>
      </c>
      <c r="G305" s="118">
        <v>0</v>
      </c>
      <c r="H305" s="22">
        <v>0</v>
      </c>
      <c r="I305" s="22">
        <v>0</v>
      </c>
      <c r="J305" s="23">
        <v>264.69169999999997</v>
      </c>
      <c r="K305" s="24">
        <v>0</v>
      </c>
      <c r="L305" s="24">
        <v>240</v>
      </c>
      <c r="M305" s="23">
        <v>0</v>
      </c>
      <c r="N305" s="23">
        <v>0</v>
      </c>
      <c r="O305" s="23">
        <v>0</v>
      </c>
      <c r="P305" s="25">
        <f t="shared" si="25"/>
        <v>504.69169999999997</v>
      </c>
      <c r="Q305" s="26" t="s">
        <v>74</v>
      </c>
      <c r="R305" s="26" t="s">
        <v>35</v>
      </c>
      <c r="S305" s="26">
        <v>1900</v>
      </c>
      <c r="T305" s="47">
        <v>0</v>
      </c>
      <c r="U305" s="27">
        <f t="shared" si="26"/>
        <v>0</v>
      </c>
      <c r="V305" s="28">
        <f t="shared" si="27"/>
        <v>504.69169999999997</v>
      </c>
      <c r="W305" s="17"/>
    </row>
    <row r="306" spans="1:23" ht="15.75" outlineLevel="2">
      <c r="A306" s="16"/>
      <c r="B306" s="17" t="s">
        <v>235</v>
      </c>
      <c r="C306" s="18">
        <v>905300</v>
      </c>
      <c r="D306" s="18" t="s">
        <v>244</v>
      </c>
      <c r="E306" s="19" t="s">
        <v>245</v>
      </c>
      <c r="F306" s="20">
        <v>3004</v>
      </c>
      <c r="G306" s="118">
        <v>0</v>
      </c>
      <c r="H306" s="22">
        <v>0</v>
      </c>
      <c r="I306" s="22">
        <v>0</v>
      </c>
      <c r="J306" s="23">
        <v>344.711276</v>
      </c>
      <c r="K306" s="24">
        <v>0</v>
      </c>
      <c r="L306" s="24">
        <v>240</v>
      </c>
      <c r="M306" s="23">
        <v>0</v>
      </c>
      <c r="N306" s="23">
        <v>0</v>
      </c>
      <c r="O306" s="23">
        <v>0</v>
      </c>
      <c r="P306" s="25">
        <f t="shared" si="25"/>
        <v>584.711276</v>
      </c>
      <c r="Q306" s="26" t="s">
        <v>74</v>
      </c>
      <c r="R306" s="26" t="s">
        <v>35</v>
      </c>
      <c r="S306" s="26">
        <v>1900</v>
      </c>
      <c r="T306" s="47">
        <v>0</v>
      </c>
      <c r="U306" s="27">
        <f t="shared" si="26"/>
        <v>0</v>
      </c>
      <c r="V306" s="28">
        <f t="shared" si="27"/>
        <v>584.711276</v>
      </c>
      <c r="W306" s="17"/>
    </row>
    <row r="307" spans="1:23" ht="15.75" outlineLevel="2">
      <c r="A307" s="16"/>
      <c r="B307" s="17" t="s">
        <v>235</v>
      </c>
      <c r="C307" s="18">
        <v>905300</v>
      </c>
      <c r="D307" s="18" t="s">
        <v>244</v>
      </c>
      <c r="E307" s="19" t="s">
        <v>245</v>
      </c>
      <c r="F307" s="20">
        <v>3004</v>
      </c>
      <c r="G307" s="118">
        <v>0</v>
      </c>
      <c r="H307" s="22">
        <v>0</v>
      </c>
      <c r="I307" s="22">
        <v>0</v>
      </c>
      <c r="J307" s="23">
        <v>0</v>
      </c>
      <c r="K307" s="24">
        <v>0</v>
      </c>
      <c r="L307" s="24">
        <v>240</v>
      </c>
      <c r="M307" s="23">
        <v>0</v>
      </c>
      <c r="N307" s="23">
        <v>0</v>
      </c>
      <c r="O307" s="23">
        <v>0</v>
      </c>
      <c r="P307" s="25">
        <f t="shared" si="25"/>
        <v>240</v>
      </c>
      <c r="Q307" s="26" t="s">
        <v>74</v>
      </c>
      <c r="R307" s="26" t="s">
        <v>35</v>
      </c>
      <c r="S307" s="26">
        <v>1900</v>
      </c>
      <c r="T307" s="47">
        <v>0</v>
      </c>
      <c r="U307" s="27">
        <f t="shared" si="26"/>
        <v>0</v>
      </c>
      <c r="V307" s="28">
        <f t="shared" si="27"/>
        <v>240</v>
      </c>
      <c r="W307" s="17"/>
    </row>
    <row r="308" spans="1:23" ht="15.75" outlineLevel="2">
      <c r="A308" s="16"/>
      <c r="B308" s="17" t="s">
        <v>235</v>
      </c>
      <c r="C308" s="18">
        <v>905300</v>
      </c>
      <c r="D308" s="18" t="s">
        <v>244</v>
      </c>
      <c r="E308" s="19" t="s">
        <v>245</v>
      </c>
      <c r="F308" s="20">
        <v>1640</v>
      </c>
      <c r="G308" s="118">
        <v>0</v>
      </c>
      <c r="H308" s="22">
        <v>0</v>
      </c>
      <c r="I308" s="22">
        <v>0</v>
      </c>
      <c r="J308" s="23">
        <v>1512.0392559999998</v>
      </c>
      <c r="K308" s="24">
        <v>477.18999999999994</v>
      </c>
      <c r="L308" s="24">
        <v>900</v>
      </c>
      <c r="M308" s="23">
        <v>0</v>
      </c>
      <c r="N308" s="23">
        <v>0</v>
      </c>
      <c r="O308" s="23">
        <v>0</v>
      </c>
      <c r="P308" s="25">
        <f t="shared" si="25"/>
        <v>2889.2292559999996</v>
      </c>
      <c r="Q308" s="26" t="s">
        <v>74</v>
      </c>
      <c r="R308" s="37" t="s">
        <v>27</v>
      </c>
      <c r="S308" s="26">
        <v>2024</v>
      </c>
      <c r="T308" s="47">
        <v>3360</v>
      </c>
      <c r="U308" s="27">
        <f t="shared" si="26"/>
        <v>168</v>
      </c>
      <c r="V308" s="28">
        <f t="shared" si="27"/>
        <v>6417.2292559999996</v>
      </c>
      <c r="W308" s="17"/>
    </row>
    <row r="309" spans="1:23" ht="15.75" outlineLevel="2">
      <c r="A309" s="16"/>
      <c r="B309" s="17" t="s">
        <v>235</v>
      </c>
      <c r="C309" s="18">
        <v>905300</v>
      </c>
      <c r="D309" s="18" t="s">
        <v>244</v>
      </c>
      <c r="E309" s="19" t="s">
        <v>245</v>
      </c>
      <c r="F309" s="20">
        <v>1640</v>
      </c>
      <c r="G309" s="118">
        <v>0</v>
      </c>
      <c r="H309" s="22">
        <v>0</v>
      </c>
      <c r="I309" s="22">
        <v>0</v>
      </c>
      <c r="J309" s="23">
        <v>309.53358800000001</v>
      </c>
      <c r="K309" s="24">
        <v>70.83</v>
      </c>
      <c r="L309" s="24">
        <v>900</v>
      </c>
      <c r="M309" s="23">
        <v>0</v>
      </c>
      <c r="N309" s="23">
        <v>0</v>
      </c>
      <c r="O309" s="23">
        <v>0</v>
      </c>
      <c r="P309" s="25">
        <f t="shared" si="25"/>
        <v>1280.3635879999999</v>
      </c>
      <c r="Q309" s="26" t="s">
        <v>74</v>
      </c>
      <c r="R309" s="26" t="s">
        <v>27</v>
      </c>
      <c r="S309" s="26">
        <v>2024</v>
      </c>
      <c r="T309" s="47">
        <v>3360</v>
      </c>
      <c r="U309" s="27">
        <f t="shared" si="26"/>
        <v>168</v>
      </c>
      <c r="V309" s="28">
        <f t="shared" si="27"/>
        <v>4808.3635880000002</v>
      </c>
      <c r="W309" s="17"/>
    </row>
    <row r="310" spans="1:23" ht="15.75" outlineLevel="2">
      <c r="A310" s="16"/>
      <c r="B310" s="17" t="s">
        <v>235</v>
      </c>
      <c r="C310" s="18">
        <v>905300</v>
      </c>
      <c r="D310" s="18" t="s">
        <v>244</v>
      </c>
      <c r="E310" s="19" t="s">
        <v>245</v>
      </c>
      <c r="F310" s="20">
        <v>1667</v>
      </c>
      <c r="G310" s="118">
        <v>0</v>
      </c>
      <c r="H310" s="22">
        <f>VLOOKUP(F310,'[5]FY16 Rates VLookup'!$A$1:$D$175,4,0)</f>
        <v>0</v>
      </c>
      <c r="I310" s="22">
        <v>0</v>
      </c>
      <c r="J310" s="23">
        <v>7394.1331099999998</v>
      </c>
      <c r="K310" s="24">
        <v>86.13</v>
      </c>
      <c r="L310" s="24">
        <v>900</v>
      </c>
      <c r="M310" s="23">
        <v>0</v>
      </c>
      <c r="N310" s="23">
        <v>0</v>
      </c>
      <c r="O310" s="23">
        <v>0</v>
      </c>
      <c r="P310" s="25">
        <f t="shared" si="25"/>
        <v>8380.2631099999999</v>
      </c>
      <c r="Q310" s="26" t="s">
        <v>74</v>
      </c>
      <c r="R310" s="37" t="s">
        <v>88</v>
      </c>
      <c r="S310" s="26">
        <v>2015</v>
      </c>
      <c r="T310" s="47">
        <v>0</v>
      </c>
      <c r="U310" s="27">
        <f t="shared" si="26"/>
        <v>0</v>
      </c>
      <c r="V310" s="28">
        <f t="shared" si="27"/>
        <v>8380.2631099999999</v>
      </c>
      <c r="W310" s="17"/>
    </row>
    <row r="311" spans="1:23" ht="15.75" outlineLevel="2">
      <c r="A311" s="16"/>
      <c r="B311" s="17" t="s">
        <v>235</v>
      </c>
      <c r="C311" s="18">
        <v>905300</v>
      </c>
      <c r="D311" s="18" t="s">
        <v>244</v>
      </c>
      <c r="E311" s="19" t="s">
        <v>245</v>
      </c>
      <c r="F311" s="20">
        <v>9020</v>
      </c>
      <c r="G311" s="118">
        <v>0</v>
      </c>
      <c r="H311" s="22">
        <v>0</v>
      </c>
      <c r="I311" s="22">
        <v>0</v>
      </c>
      <c r="J311" s="23">
        <v>0</v>
      </c>
      <c r="K311" s="24">
        <v>0</v>
      </c>
      <c r="L311" s="24">
        <v>240</v>
      </c>
      <c r="M311" s="23">
        <v>0</v>
      </c>
      <c r="N311" s="23">
        <v>0</v>
      </c>
      <c r="O311" s="23">
        <v>0</v>
      </c>
      <c r="P311" s="25">
        <f t="shared" si="25"/>
        <v>240</v>
      </c>
      <c r="Q311" s="26" t="s">
        <v>74</v>
      </c>
      <c r="R311" s="26" t="s">
        <v>35</v>
      </c>
      <c r="S311" s="26">
        <v>1900</v>
      </c>
      <c r="T311" s="47">
        <v>0</v>
      </c>
      <c r="U311" s="27">
        <f t="shared" si="26"/>
        <v>0</v>
      </c>
      <c r="V311" s="28">
        <f t="shared" si="27"/>
        <v>240</v>
      </c>
      <c r="W311" s="17"/>
    </row>
    <row r="312" spans="1:23" s="41" customFormat="1" ht="15.75" outlineLevel="2">
      <c r="A312" s="16"/>
      <c r="B312" s="17" t="s">
        <v>235</v>
      </c>
      <c r="C312" s="18">
        <v>905300</v>
      </c>
      <c r="D312" s="18" t="s">
        <v>244</v>
      </c>
      <c r="E312" s="19" t="s">
        <v>245</v>
      </c>
      <c r="F312" s="20">
        <v>9020</v>
      </c>
      <c r="G312" s="118">
        <v>0</v>
      </c>
      <c r="H312" s="22">
        <v>0</v>
      </c>
      <c r="I312" s="22">
        <v>0</v>
      </c>
      <c r="J312" s="23">
        <v>2698.1802120000002</v>
      </c>
      <c r="K312" s="24">
        <v>1718.61</v>
      </c>
      <c r="L312" s="24">
        <v>240</v>
      </c>
      <c r="M312" s="23">
        <v>0</v>
      </c>
      <c r="N312" s="23">
        <v>0</v>
      </c>
      <c r="O312" s="23">
        <v>0</v>
      </c>
      <c r="P312" s="25">
        <f t="shared" si="25"/>
        <v>4656.7902119999999</v>
      </c>
      <c r="Q312" s="26" t="s">
        <v>74</v>
      </c>
      <c r="R312" s="26" t="s">
        <v>35</v>
      </c>
      <c r="S312" s="26">
        <v>1900</v>
      </c>
      <c r="T312" s="47">
        <v>0</v>
      </c>
      <c r="U312" s="27">
        <f t="shared" si="26"/>
        <v>0</v>
      </c>
      <c r="V312" s="28">
        <f t="shared" si="27"/>
        <v>4656.7902119999999</v>
      </c>
      <c r="W312" s="17"/>
    </row>
    <row r="313" spans="1:23" ht="15.75" outlineLevel="2">
      <c r="A313" s="16"/>
      <c r="B313" s="17" t="s">
        <v>235</v>
      </c>
      <c r="C313" s="18">
        <v>905300</v>
      </c>
      <c r="D313" s="18" t="s">
        <v>244</v>
      </c>
      <c r="E313" s="19" t="s">
        <v>245</v>
      </c>
      <c r="F313" s="20">
        <v>9020</v>
      </c>
      <c r="G313" s="118">
        <v>0</v>
      </c>
      <c r="H313" s="22">
        <v>0</v>
      </c>
      <c r="I313" s="22">
        <v>0</v>
      </c>
      <c r="J313" s="23">
        <v>2149.2966040000001</v>
      </c>
      <c r="K313" s="24">
        <v>0</v>
      </c>
      <c r="L313" s="24">
        <v>240</v>
      </c>
      <c r="M313" s="23">
        <v>0</v>
      </c>
      <c r="N313" s="23">
        <v>0</v>
      </c>
      <c r="O313" s="23">
        <v>0</v>
      </c>
      <c r="P313" s="25">
        <f t="shared" si="25"/>
        <v>2389.2966040000001</v>
      </c>
      <c r="Q313" s="26" t="s">
        <v>74</v>
      </c>
      <c r="R313" s="26" t="s">
        <v>35</v>
      </c>
      <c r="S313" s="26">
        <v>1900</v>
      </c>
      <c r="T313" s="47">
        <v>0</v>
      </c>
      <c r="U313" s="27">
        <f t="shared" si="26"/>
        <v>0</v>
      </c>
      <c r="V313" s="28">
        <f t="shared" si="27"/>
        <v>2389.2966040000001</v>
      </c>
      <c r="W313" s="17"/>
    </row>
    <row r="314" spans="1:23" ht="15.75" outlineLevel="2">
      <c r="A314" s="16"/>
      <c r="B314" s="17" t="s">
        <v>235</v>
      </c>
      <c r="C314" s="18">
        <v>905300</v>
      </c>
      <c r="D314" s="18" t="s">
        <v>244</v>
      </c>
      <c r="E314" s="19" t="s">
        <v>245</v>
      </c>
      <c r="F314" s="20">
        <v>9020</v>
      </c>
      <c r="G314" s="118">
        <v>0</v>
      </c>
      <c r="H314" s="22">
        <v>0</v>
      </c>
      <c r="I314" s="22">
        <v>0</v>
      </c>
      <c r="J314" s="23">
        <v>1715.3418099999999</v>
      </c>
      <c r="K314" s="24">
        <v>6143.7300000000005</v>
      </c>
      <c r="L314" s="24">
        <v>240</v>
      </c>
      <c r="M314" s="23">
        <v>0</v>
      </c>
      <c r="N314" s="23">
        <v>0</v>
      </c>
      <c r="O314" s="23">
        <v>0</v>
      </c>
      <c r="P314" s="25">
        <f t="shared" si="25"/>
        <v>8099.0718100000004</v>
      </c>
      <c r="Q314" s="26" t="s">
        <v>74</v>
      </c>
      <c r="R314" s="26" t="s">
        <v>35</v>
      </c>
      <c r="S314" s="26">
        <v>1900</v>
      </c>
      <c r="T314" s="47">
        <v>0</v>
      </c>
      <c r="U314" s="27">
        <f t="shared" si="26"/>
        <v>0</v>
      </c>
      <c r="V314" s="28">
        <f t="shared" si="27"/>
        <v>8099.0718100000004</v>
      </c>
      <c r="W314" s="17"/>
    </row>
    <row r="315" spans="1:23" ht="15.75" outlineLevel="2">
      <c r="A315" s="16"/>
      <c r="B315" s="17" t="s">
        <v>235</v>
      </c>
      <c r="C315" s="18">
        <v>905300</v>
      </c>
      <c r="D315" s="18" t="s">
        <v>244</v>
      </c>
      <c r="E315" s="19" t="s">
        <v>245</v>
      </c>
      <c r="F315" s="20">
        <v>9020</v>
      </c>
      <c r="G315" s="118">
        <v>0</v>
      </c>
      <c r="H315" s="22">
        <v>0</v>
      </c>
      <c r="I315" s="22">
        <v>0</v>
      </c>
      <c r="J315" s="23">
        <v>0</v>
      </c>
      <c r="K315" s="24">
        <v>638.22</v>
      </c>
      <c r="L315" s="24">
        <v>240</v>
      </c>
      <c r="M315" s="23">
        <v>0</v>
      </c>
      <c r="N315" s="23">
        <v>0</v>
      </c>
      <c r="O315" s="23">
        <v>0</v>
      </c>
      <c r="P315" s="25">
        <f t="shared" si="25"/>
        <v>878.22</v>
      </c>
      <c r="Q315" s="26" t="s">
        <v>74</v>
      </c>
      <c r="R315" s="26" t="s">
        <v>35</v>
      </c>
      <c r="S315" s="26">
        <v>1900</v>
      </c>
      <c r="T315" s="47">
        <v>0</v>
      </c>
      <c r="U315" s="27">
        <f t="shared" si="26"/>
        <v>0</v>
      </c>
      <c r="V315" s="28">
        <f t="shared" si="27"/>
        <v>878.22</v>
      </c>
      <c r="W315" s="17"/>
    </row>
    <row r="316" spans="1:23" ht="15.75" outlineLevel="2">
      <c r="A316" s="16"/>
      <c r="B316" s="17" t="s">
        <v>235</v>
      </c>
      <c r="C316" s="18">
        <v>905300</v>
      </c>
      <c r="D316" s="18" t="s">
        <v>244</v>
      </c>
      <c r="E316" s="19" t="s">
        <v>245</v>
      </c>
      <c r="F316" s="20">
        <v>9020</v>
      </c>
      <c r="G316" s="118">
        <v>0</v>
      </c>
      <c r="H316" s="22">
        <v>0</v>
      </c>
      <c r="I316" s="22">
        <v>0</v>
      </c>
      <c r="J316" s="23">
        <v>0</v>
      </c>
      <c r="K316" s="24">
        <v>0</v>
      </c>
      <c r="L316" s="24">
        <v>240</v>
      </c>
      <c r="M316" s="23">
        <v>0</v>
      </c>
      <c r="N316" s="23">
        <v>0</v>
      </c>
      <c r="O316" s="23">
        <v>0</v>
      </c>
      <c r="P316" s="25">
        <f t="shared" si="25"/>
        <v>240</v>
      </c>
      <c r="Q316" s="26" t="s">
        <v>74</v>
      </c>
      <c r="R316" s="26" t="s">
        <v>35</v>
      </c>
      <c r="S316" s="26">
        <v>1900</v>
      </c>
      <c r="T316" s="47">
        <v>0</v>
      </c>
      <c r="U316" s="27">
        <f t="shared" si="26"/>
        <v>0</v>
      </c>
      <c r="V316" s="28">
        <f t="shared" si="27"/>
        <v>240</v>
      </c>
      <c r="W316" s="17"/>
    </row>
    <row r="317" spans="1:23" ht="15.75" outlineLevel="2">
      <c r="A317" s="16"/>
      <c r="B317" s="17" t="s">
        <v>235</v>
      </c>
      <c r="C317" s="18">
        <v>905300</v>
      </c>
      <c r="D317" s="18" t="s">
        <v>244</v>
      </c>
      <c r="E317" s="19" t="s">
        <v>245</v>
      </c>
      <c r="F317" s="20">
        <v>9020</v>
      </c>
      <c r="G317" s="118">
        <v>0</v>
      </c>
      <c r="H317" s="22">
        <v>0</v>
      </c>
      <c r="I317" s="22">
        <v>0</v>
      </c>
      <c r="J317" s="23">
        <v>0</v>
      </c>
      <c r="K317" s="24">
        <v>0</v>
      </c>
      <c r="L317" s="24">
        <v>240</v>
      </c>
      <c r="M317" s="23">
        <v>0</v>
      </c>
      <c r="N317" s="23">
        <v>0</v>
      </c>
      <c r="O317" s="23">
        <v>0</v>
      </c>
      <c r="P317" s="25">
        <f t="shared" si="25"/>
        <v>240</v>
      </c>
      <c r="Q317" s="26" t="s">
        <v>74</v>
      </c>
      <c r="R317" s="26" t="s">
        <v>35</v>
      </c>
      <c r="S317" s="26">
        <v>1900</v>
      </c>
      <c r="T317" s="47">
        <v>0</v>
      </c>
      <c r="U317" s="27">
        <f t="shared" si="26"/>
        <v>0</v>
      </c>
      <c r="V317" s="28">
        <f t="shared" si="27"/>
        <v>240</v>
      </c>
      <c r="W317" s="17"/>
    </row>
    <row r="318" spans="1:23" ht="15.75" outlineLevel="2">
      <c r="A318" s="16"/>
      <c r="B318" s="17" t="s">
        <v>235</v>
      </c>
      <c r="C318" s="18">
        <v>905300</v>
      </c>
      <c r="D318" s="18" t="s">
        <v>244</v>
      </c>
      <c r="E318" s="19" t="s">
        <v>245</v>
      </c>
      <c r="F318" s="20">
        <v>9020</v>
      </c>
      <c r="G318" s="118">
        <v>0</v>
      </c>
      <c r="H318" s="22">
        <v>0</v>
      </c>
      <c r="I318" s="22">
        <v>0</v>
      </c>
      <c r="J318" s="23">
        <v>26.673192</v>
      </c>
      <c r="K318" s="24">
        <v>0</v>
      </c>
      <c r="L318" s="24">
        <v>240</v>
      </c>
      <c r="M318" s="23">
        <v>0</v>
      </c>
      <c r="N318" s="23">
        <v>0</v>
      </c>
      <c r="O318" s="23">
        <v>0</v>
      </c>
      <c r="P318" s="25">
        <f t="shared" si="25"/>
        <v>266.67319199999997</v>
      </c>
      <c r="Q318" s="26" t="s">
        <v>74</v>
      </c>
      <c r="R318" s="26" t="s">
        <v>35</v>
      </c>
      <c r="S318" s="26">
        <v>1900</v>
      </c>
      <c r="T318" s="47">
        <v>0</v>
      </c>
      <c r="U318" s="27">
        <f t="shared" si="26"/>
        <v>0</v>
      </c>
      <c r="V318" s="28">
        <f t="shared" si="27"/>
        <v>266.67319199999997</v>
      </c>
      <c r="W318" s="17"/>
    </row>
    <row r="319" spans="1:23" ht="15.75" outlineLevel="2">
      <c r="A319" s="16"/>
      <c r="B319" s="17" t="s">
        <v>235</v>
      </c>
      <c r="C319" s="18">
        <v>905300</v>
      </c>
      <c r="D319" s="18" t="s">
        <v>244</v>
      </c>
      <c r="E319" s="19" t="s">
        <v>245</v>
      </c>
      <c r="F319" s="20">
        <v>3001</v>
      </c>
      <c r="G319" s="118">
        <v>0</v>
      </c>
      <c r="H319" s="22">
        <v>0</v>
      </c>
      <c r="I319" s="22">
        <v>0</v>
      </c>
      <c r="J319" s="23">
        <v>0</v>
      </c>
      <c r="K319" s="24">
        <v>0</v>
      </c>
      <c r="L319" s="24">
        <v>240</v>
      </c>
      <c r="M319" s="23">
        <v>0</v>
      </c>
      <c r="N319" s="23">
        <v>0</v>
      </c>
      <c r="O319" s="23">
        <v>0</v>
      </c>
      <c r="P319" s="25">
        <f t="shared" si="25"/>
        <v>240</v>
      </c>
      <c r="Q319" s="26" t="s">
        <v>74</v>
      </c>
      <c r="R319" s="26" t="s">
        <v>35</v>
      </c>
      <c r="S319" s="26">
        <v>1900</v>
      </c>
      <c r="T319" s="47">
        <v>0</v>
      </c>
      <c r="U319" s="27">
        <f t="shared" si="26"/>
        <v>0</v>
      </c>
      <c r="V319" s="28">
        <f t="shared" si="27"/>
        <v>240</v>
      </c>
      <c r="W319" s="17"/>
    </row>
    <row r="320" spans="1:23" ht="15.75" outlineLevel="2">
      <c r="A320" s="16"/>
      <c r="B320" s="17" t="s">
        <v>235</v>
      </c>
      <c r="C320" s="18">
        <v>905300</v>
      </c>
      <c r="D320" s="18" t="s">
        <v>244</v>
      </c>
      <c r="E320" s="19" t="s">
        <v>245</v>
      </c>
      <c r="F320" s="20">
        <v>3001</v>
      </c>
      <c r="G320" s="118">
        <v>0</v>
      </c>
      <c r="H320" s="22">
        <v>0</v>
      </c>
      <c r="I320" s="22">
        <v>0</v>
      </c>
      <c r="J320" s="23">
        <v>0</v>
      </c>
      <c r="K320" s="24">
        <v>0</v>
      </c>
      <c r="L320" s="24">
        <v>240</v>
      </c>
      <c r="M320" s="23">
        <v>0</v>
      </c>
      <c r="N320" s="23">
        <v>0</v>
      </c>
      <c r="O320" s="23">
        <v>0</v>
      </c>
      <c r="P320" s="25">
        <f t="shared" si="25"/>
        <v>240</v>
      </c>
      <c r="Q320" s="26" t="s">
        <v>74</v>
      </c>
      <c r="R320" s="26" t="s">
        <v>35</v>
      </c>
      <c r="S320" s="26">
        <v>1900</v>
      </c>
      <c r="T320" s="47">
        <v>0</v>
      </c>
      <c r="U320" s="27">
        <f t="shared" si="26"/>
        <v>0</v>
      </c>
      <c r="V320" s="28">
        <f t="shared" si="27"/>
        <v>240</v>
      </c>
      <c r="W320" s="17"/>
    </row>
    <row r="321" spans="1:23" ht="15.75" outlineLevel="2">
      <c r="A321" s="16"/>
      <c r="B321" s="17" t="s">
        <v>235</v>
      </c>
      <c r="C321" s="18">
        <v>905300</v>
      </c>
      <c r="D321" s="18" t="s">
        <v>244</v>
      </c>
      <c r="E321" s="19" t="s">
        <v>245</v>
      </c>
      <c r="F321" s="20">
        <v>3001</v>
      </c>
      <c r="G321" s="118">
        <v>0</v>
      </c>
      <c r="H321" s="22">
        <v>0</v>
      </c>
      <c r="I321" s="22">
        <v>0</v>
      </c>
      <c r="J321" s="23">
        <v>0</v>
      </c>
      <c r="K321" s="24">
        <v>0</v>
      </c>
      <c r="L321" s="24">
        <v>240</v>
      </c>
      <c r="M321" s="23">
        <v>0</v>
      </c>
      <c r="N321" s="23">
        <v>0</v>
      </c>
      <c r="O321" s="23">
        <v>0</v>
      </c>
      <c r="P321" s="25">
        <f t="shared" si="25"/>
        <v>240</v>
      </c>
      <c r="Q321" s="26" t="s">
        <v>74</v>
      </c>
      <c r="R321" s="26" t="s">
        <v>35</v>
      </c>
      <c r="S321" s="26">
        <v>1900</v>
      </c>
      <c r="T321" s="47">
        <v>0</v>
      </c>
      <c r="U321" s="27">
        <f t="shared" si="26"/>
        <v>0</v>
      </c>
      <c r="V321" s="28">
        <f t="shared" si="27"/>
        <v>240</v>
      </c>
      <c r="W321" s="17"/>
    </row>
    <row r="322" spans="1:23" ht="15.75" outlineLevel="2">
      <c r="A322" s="16"/>
      <c r="B322" s="17" t="s">
        <v>235</v>
      </c>
      <c r="C322" s="18">
        <v>905300</v>
      </c>
      <c r="D322" s="18" t="s">
        <v>244</v>
      </c>
      <c r="E322" s="19" t="s">
        <v>245</v>
      </c>
      <c r="F322" s="20">
        <v>3001</v>
      </c>
      <c r="G322" s="118">
        <v>0</v>
      </c>
      <c r="H322" s="22">
        <v>0</v>
      </c>
      <c r="I322" s="22">
        <v>0</v>
      </c>
      <c r="J322" s="23">
        <v>0</v>
      </c>
      <c r="K322" s="24">
        <v>0</v>
      </c>
      <c r="L322" s="24">
        <v>240</v>
      </c>
      <c r="M322" s="23">
        <v>0</v>
      </c>
      <c r="N322" s="23">
        <v>0</v>
      </c>
      <c r="O322" s="23">
        <v>0</v>
      </c>
      <c r="P322" s="25">
        <f t="shared" si="25"/>
        <v>240</v>
      </c>
      <c r="Q322" s="26" t="s">
        <v>74</v>
      </c>
      <c r="R322" s="26" t="s">
        <v>35</v>
      </c>
      <c r="S322" s="26">
        <v>1900</v>
      </c>
      <c r="T322" s="47">
        <v>0</v>
      </c>
      <c r="U322" s="27">
        <f t="shared" si="26"/>
        <v>0</v>
      </c>
      <c r="V322" s="28">
        <f t="shared" si="27"/>
        <v>240</v>
      </c>
      <c r="W322" s="17"/>
    </row>
    <row r="323" spans="1:23" ht="15.75" outlineLevel="2">
      <c r="A323" s="16"/>
      <c r="B323" s="17" t="s">
        <v>235</v>
      </c>
      <c r="C323" s="18">
        <v>905300</v>
      </c>
      <c r="D323" s="18" t="s">
        <v>244</v>
      </c>
      <c r="E323" s="19" t="s">
        <v>245</v>
      </c>
      <c r="F323" s="20">
        <v>3001</v>
      </c>
      <c r="G323" s="118">
        <v>0</v>
      </c>
      <c r="H323" s="22">
        <v>0</v>
      </c>
      <c r="I323" s="22">
        <v>0</v>
      </c>
      <c r="J323" s="23">
        <v>899.51152200000001</v>
      </c>
      <c r="K323" s="24">
        <v>0</v>
      </c>
      <c r="L323" s="24">
        <v>240</v>
      </c>
      <c r="M323" s="23">
        <v>0</v>
      </c>
      <c r="N323" s="23">
        <v>0</v>
      </c>
      <c r="O323" s="23">
        <v>0</v>
      </c>
      <c r="P323" s="25">
        <f t="shared" si="25"/>
        <v>1139.511522</v>
      </c>
      <c r="Q323" s="26" t="s">
        <v>74</v>
      </c>
      <c r="R323" s="26" t="s">
        <v>35</v>
      </c>
      <c r="S323" s="26">
        <v>1900</v>
      </c>
      <c r="T323" s="47">
        <v>0</v>
      </c>
      <c r="U323" s="27">
        <f t="shared" si="26"/>
        <v>0</v>
      </c>
      <c r="V323" s="28">
        <f t="shared" si="27"/>
        <v>1139.511522</v>
      </c>
      <c r="W323" s="17"/>
    </row>
    <row r="324" spans="1:23" ht="15.75" outlineLevel="2">
      <c r="A324" s="16"/>
      <c r="B324" s="17" t="s">
        <v>235</v>
      </c>
      <c r="C324" s="18">
        <v>905300</v>
      </c>
      <c r="D324" s="18" t="s">
        <v>244</v>
      </c>
      <c r="E324" s="19" t="s">
        <v>245</v>
      </c>
      <c r="F324" s="20">
        <v>3001</v>
      </c>
      <c r="G324" s="118">
        <v>0</v>
      </c>
      <c r="H324" s="22">
        <v>0</v>
      </c>
      <c r="I324" s="22">
        <v>0</v>
      </c>
      <c r="J324" s="23">
        <v>0</v>
      </c>
      <c r="K324" s="24">
        <v>0</v>
      </c>
      <c r="L324" s="24">
        <v>240</v>
      </c>
      <c r="M324" s="23">
        <v>0</v>
      </c>
      <c r="N324" s="23">
        <v>0</v>
      </c>
      <c r="O324" s="23">
        <v>0</v>
      </c>
      <c r="P324" s="25">
        <f t="shared" si="25"/>
        <v>240</v>
      </c>
      <c r="Q324" s="26" t="s">
        <v>74</v>
      </c>
      <c r="R324" s="26" t="s">
        <v>35</v>
      </c>
      <c r="S324" s="26">
        <v>1900</v>
      </c>
      <c r="T324" s="47">
        <v>0</v>
      </c>
      <c r="U324" s="27">
        <f t="shared" si="26"/>
        <v>0</v>
      </c>
      <c r="V324" s="28">
        <f t="shared" si="27"/>
        <v>240</v>
      </c>
      <c r="W324" s="17"/>
    </row>
    <row r="325" spans="1:23" ht="15.75" outlineLevel="2">
      <c r="A325" s="16"/>
      <c r="B325" s="17" t="s">
        <v>235</v>
      </c>
      <c r="C325" s="18">
        <v>905300</v>
      </c>
      <c r="D325" s="18" t="s">
        <v>244</v>
      </c>
      <c r="E325" s="19" t="s">
        <v>245</v>
      </c>
      <c r="F325" s="20">
        <v>3001</v>
      </c>
      <c r="G325" s="118">
        <v>0</v>
      </c>
      <c r="H325" s="22">
        <v>0</v>
      </c>
      <c r="I325" s="22">
        <v>0</v>
      </c>
      <c r="J325" s="23">
        <v>0</v>
      </c>
      <c r="K325" s="24">
        <v>0</v>
      </c>
      <c r="L325" s="24">
        <v>240</v>
      </c>
      <c r="M325" s="23">
        <v>0</v>
      </c>
      <c r="N325" s="23">
        <v>0</v>
      </c>
      <c r="O325" s="23">
        <v>0</v>
      </c>
      <c r="P325" s="25">
        <f t="shared" si="25"/>
        <v>240</v>
      </c>
      <c r="Q325" s="26" t="s">
        <v>74</v>
      </c>
      <c r="R325" s="26" t="s">
        <v>35</v>
      </c>
      <c r="S325" s="26">
        <v>1900</v>
      </c>
      <c r="T325" s="47">
        <v>0</v>
      </c>
      <c r="U325" s="27">
        <f t="shared" si="26"/>
        <v>0</v>
      </c>
      <c r="V325" s="28">
        <f t="shared" si="27"/>
        <v>240</v>
      </c>
      <c r="W325" s="17"/>
    </row>
    <row r="326" spans="1:23" ht="15.75" outlineLevel="2">
      <c r="A326" s="16"/>
      <c r="B326" s="17" t="s">
        <v>235</v>
      </c>
      <c r="C326" s="18">
        <v>905300</v>
      </c>
      <c r="D326" s="18" t="s">
        <v>244</v>
      </c>
      <c r="E326" s="19" t="s">
        <v>245</v>
      </c>
      <c r="F326" s="20">
        <v>3001</v>
      </c>
      <c r="G326" s="118">
        <v>0</v>
      </c>
      <c r="H326" s="22">
        <v>0</v>
      </c>
      <c r="I326" s="22">
        <v>0</v>
      </c>
      <c r="J326" s="23">
        <v>369.38720000000001</v>
      </c>
      <c r="K326" s="24">
        <v>0</v>
      </c>
      <c r="L326" s="24">
        <v>240</v>
      </c>
      <c r="M326" s="23">
        <v>0</v>
      </c>
      <c r="N326" s="23">
        <v>0</v>
      </c>
      <c r="O326" s="23">
        <v>0</v>
      </c>
      <c r="P326" s="25">
        <f t="shared" si="25"/>
        <v>609.38720000000001</v>
      </c>
      <c r="Q326" s="26" t="s">
        <v>74</v>
      </c>
      <c r="R326" s="26" t="s">
        <v>35</v>
      </c>
      <c r="S326" s="26">
        <v>1900</v>
      </c>
      <c r="T326" s="47">
        <v>0</v>
      </c>
      <c r="U326" s="27">
        <f t="shared" si="26"/>
        <v>0</v>
      </c>
      <c r="V326" s="28">
        <f t="shared" si="27"/>
        <v>609.38720000000001</v>
      </c>
      <c r="W326" s="17"/>
    </row>
    <row r="327" spans="1:23" ht="15.75" outlineLevel="2">
      <c r="A327" s="16"/>
      <c r="B327" s="17" t="s">
        <v>235</v>
      </c>
      <c r="C327" s="18">
        <v>905300</v>
      </c>
      <c r="D327" s="18" t="s">
        <v>244</v>
      </c>
      <c r="E327" s="19" t="s">
        <v>245</v>
      </c>
      <c r="F327" s="20">
        <v>3001</v>
      </c>
      <c r="G327" s="118">
        <v>0</v>
      </c>
      <c r="H327" s="22">
        <v>0</v>
      </c>
      <c r="I327" s="22">
        <v>0</v>
      </c>
      <c r="J327" s="23">
        <v>143.384514</v>
      </c>
      <c r="K327" s="24">
        <v>0</v>
      </c>
      <c r="L327" s="24">
        <v>240</v>
      </c>
      <c r="M327" s="23">
        <v>0</v>
      </c>
      <c r="N327" s="23">
        <v>0</v>
      </c>
      <c r="O327" s="23">
        <v>0</v>
      </c>
      <c r="P327" s="25">
        <f t="shared" si="25"/>
        <v>383.38451399999997</v>
      </c>
      <c r="Q327" s="26" t="s">
        <v>74</v>
      </c>
      <c r="R327" s="26" t="s">
        <v>35</v>
      </c>
      <c r="S327" s="26">
        <v>1900</v>
      </c>
      <c r="T327" s="47">
        <v>0</v>
      </c>
      <c r="U327" s="27">
        <f t="shared" si="26"/>
        <v>0</v>
      </c>
      <c r="V327" s="28">
        <f t="shared" si="27"/>
        <v>383.38451399999997</v>
      </c>
      <c r="W327" s="17"/>
    </row>
    <row r="328" spans="1:23" ht="15.75" outlineLevel="2">
      <c r="A328" s="16"/>
      <c r="B328" s="17" t="s">
        <v>235</v>
      </c>
      <c r="C328" s="18">
        <v>905300</v>
      </c>
      <c r="D328" s="18" t="s">
        <v>244</v>
      </c>
      <c r="E328" s="19" t="s">
        <v>245</v>
      </c>
      <c r="F328" s="20">
        <v>3001</v>
      </c>
      <c r="G328" s="118">
        <v>0</v>
      </c>
      <c r="H328" s="22">
        <v>0</v>
      </c>
      <c r="I328" s="22">
        <v>0</v>
      </c>
      <c r="J328" s="23">
        <v>0</v>
      </c>
      <c r="K328" s="24">
        <v>0</v>
      </c>
      <c r="L328" s="24">
        <v>240</v>
      </c>
      <c r="M328" s="23">
        <v>0</v>
      </c>
      <c r="N328" s="23">
        <v>0</v>
      </c>
      <c r="O328" s="23">
        <v>0</v>
      </c>
      <c r="P328" s="25">
        <f t="shared" si="25"/>
        <v>240</v>
      </c>
      <c r="Q328" s="26" t="s">
        <v>74</v>
      </c>
      <c r="R328" s="26" t="s">
        <v>35</v>
      </c>
      <c r="S328" s="26">
        <v>1900</v>
      </c>
      <c r="T328" s="47">
        <v>0</v>
      </c>
      <c r="U328" s="27">
        <f t="shared" si="26"/>
        <v>0</v>
      </c>
      <c r="V328" s="28">
        <f t="shared" si="27"/>
        <v>240</v>
      </c>
      <c r="W328" s="17"/>
    </row>
    <row r="329" spans="1:23" ht="15.75" outlineLevel="2">
      <c r="A329" s="16"/>
      <c r="B329" s="17" t="s">
        <v>235</v>
      </c>
      <c r="C329" s="18">
        <v>905300</v>
      </c>
      <c r="D329" s="18" t="s">
        <v>244</v>
      </c>
      <c r="E329" s="19" t="s">
        <v>245</v>
      </c>
      <c r="F329" s="20">
        <v>3001</v>
      </c>
      <c r="G329" s="118">
        <v>0</v>
      </c>
      <c r="H329" s="22">
        <v>0</v>
      </c>
      <c r="I329" s="22">
        <v>0</v>
      </c>
      <c r="J329" s="23">
        <v>0</v>
      </c>
      <c r="K329" s="24">
        <v>0</v>
      </c>
      <c r="L329" s="24">
        <v>240</v>
      </c>
      <c r="M329" s="23">
        <v>0</v>
      </c>
      <c r="N329" s="23">
        <v>0</v>
      </c>
      <c r="O329" s="23">
        <v>0</v>
      </c>
      <c r="P329" s="25">
        <f t="shared" si="25"/>
        <v>240</v>
      </c>
      <c r="Q329" s="26" t="s">
        <v>74</v>
      </c>
      <c r="R329" s="26" t="s">
        <v>35</v>
      </c>
      <c r="S329" s="26">
        <v>1900</v>
      </c>
      <c r="T329" s="47">
        <v>0</v>
      </c>
      <c r="U329" s="27">
        <f t="shared" si="26"/>
        <v>0</v>
      </c>
      <c r="V329" s="28">
        <f t="shared" si="27"/>
        <v>240</v>
      </c>
      <c r="W329" s="17"/>
    </row>
    <row r="330" spans="1:23" ht="15.75" outlineLevel="2">
      <c r="A330" s="16"/>
      <c r="B330" s="17" t="s">
        <v>235</v>
      </c>
      <c r="C330" s="18">
        <v>905300</v>
      </c>
      <c r="D330" s="18" t="s">
        <v>244</v>
      </c>
      <c r="E330" s="19" t="s">
        <v>245</v>
      </c>
      <c r="F330" s="20">
        <v>3001</v>
      </c>
      <c r="G330" s="118">
        <v>0</v>
      </c>
      <c r="H330" s="22">
        <v>0</v>
      </c>
      <c r="I330" s="22">
        <v>0</v>
      </c>
      <c r="J330" s="23">
        <v>0</v>
      </c>
      <c r="K330" s="24">
        <v>0</v>
      </c>
      <c r="L330" s="24">
        <v>240</v>
      </c>
      <c r="M330" s="23">
        <v>0</v>
      </c>
      <c r="N330" s="23">
        <v>0</v>
      </c>
      <c r="O330" s="23">
        <v>0</v>
      </c>
      <c r="P330" s="25">
        <f t="shared" si="25"/>
        <v>240</v>
      </c>
      <c r="Q330" s="26" t="s">
        <v>74</v>
      </c>
      <c r="R330" s="26" t="s">
        <v>35</v>
      </c>
      <c r="S330" s="26">
        <v>1900</v>
      </c>
      <c r="T330" s="47">
        <v>0</v>
      </c>
      <c r="U330" s="27">
        <f t="shared" si="26"/>
        <v>0</v>
      </c>
      <c r="V330" s="28">
        <f t="shared" si="27"/>
        <v>240</v>
      </c>
      <c r="W330" s="17"/>
    </row>
    <row r="331" spans="1:23" ht="15.75" outlineLevel="2">
      <c r="A331" s="16"/>
      <c r="B331" s="17" t="s">
        <v>235</v>
      </c>
      <c r="C331" s="18">
        <v>905300</v>
      </c>
      <c r="D331" s="18" t="s">
        <v>244</v>
      </c>
      <c r="E331" s="19" t="s">
        <v>245</v>
      </c>
      <c r="F331" s="20">
        <v>3001</v>
      </c>
      <c r="G331" s="118">
        <v>0</v>
      </c>
      <c r="H331" s="22">
        <v>0</v>
      </c>
      <c r="I331" s="22">
        <v>0</v>
      </c>
      <c r="J331" s="23">
        <v>0</v>
      </c>
      <c r="K331" s="24">
        <v>0</v>
      </c>
      <c r="L331" s="24">
        <v>240</v>
      </c>
      <c r="M331" s="23">
        <v>0</v>
      </c>
      <c r="N331" s="23">
        <v>0</v>
      </c>
      <c r="O331" s="23">
        <v>0</v>
      </c>
      <c r="P331" s="25">
        <f t="shared" si="25"/>
        <v>240</v>
      </c>
      <c r="Q331" s="26" t="s">
        <v>74</v>
      </c>
      <c r="R331" s="26" t="s">
        <v>35</v>
      </c>
      <c r="S331" s="26">
        <v>1900</v>
      </c>
      <c r="T331" s="47">
        <v>0</v>
      </c>
      <c r="U331" s="27">
        <f t="shared" si="26"/>
        <v>0</v>
      </c>
      <c r="V331" s="28">
        <f t="shared" si="27"/>
        <v>240</v>
      </c>
      <c r="W331" s="17"/>
    </row>
    <row r="332" spans="1:23" ht="15.75" outlineLevel="2">
      <c r="A332" s="16"/>
      <c r="B332" s="17" t="s">
        <v>235</v>
      </c>
      <c r="C332" s="18">
        <v>905300</v>
      </c>
      <c r="D332" s="18" t="s">
        <v>244</v>
      </c>
      <c r="E332" s="19" t="s">
        <v>245</v>
      </c>
      <c r="F332" s="20">
        <v>3001</v>
      </c>
      <c r="G332" s="118">
        <v>0</v>
      </c>
      <c r="H332" s="22">
        <v>0</v>
      </c>
      <c r="I332" s="22">
        <v>0</v>
      </c>
      <c r="J332" s="23">
        <v>554.08079999999995</v>
      </c>
      <c r="K332" s="24">
        <v>0</v>
      </c>
      <c r="L332" s="24">
        <v>240</v>
      </c>
      <c r="M332" s="23">
        <v>0</v>
      </c>
      <c r="N332" s="23">
        <v>0</v>
      </c>
      <c r="O332" s="23">
        <v>0</v>
      </c>
      <c r="P332" s="25">
        <f t="shared" si="25"/>
        <v>794.08079999999995</v>
      </c>
      <c r="Q332" s="26" t="s">
        <v>74</v>
      </c>
      <c r="R332" s="26" t="s">
        <v>35</v>
      </c>
      <c r="S332" s="26">
        <v>1900</v>
      </c>
      <c r="T332" s="47">
        <v>0</v>
      </c>
      <c r="U332" s="27">
        <f t="shared" si="26"/>
        <v>0</v>
      </c>
      <c r="V332" s="28">
        <f t="shared" si="27"/>
        <v>794.08079999999995</v>
      </c>
      <c r="W332" s="17"/>
    </row>
    <row r="333" spans="1:23" ht="15.75" outlineLevel="2">
      <c r="A333" s="16"/>
      <c r="B333" s="17" t="s">
        <v>235</v>
      </c>
      <c r="C333" s="18">
        <v>905300</v>
      </c>
      <c r="D333" s="18" t="s">
        <v>244</v>
      </c>
      <c r="E333" s="19" t="s">
        <v>245</v>
      </c>
      <c r="F333" s="20">
        <v>3001</v>
      </c>
      <c r="G333" s="118">
        <v>0</v>
      </c>
      <c r="H333" s="22">
        <v>0</v>
      </c>
      <c r="I333" s="22">
        <v>0</v>
      </c>
      <c r="J333" s="23">
        <v>0</v>
      </c>
      <c r="K333" s="24">
        <v>0</v>
      </c>
      <c r="L333" s="24">
        <v>240</v>
      </c>
      <c r="M333" s="23">
        <v>0</v>
      </c>
      <c r="N333" s="23">
        <v>0</v>
      </c>
      <c r="O333" s="23">
        <v>0</v>
      </c>
      <c r="P333" s="25">
        <f t="shared" si="25"/>
        <v>240</v>
      </c>
      <c r="Q333" s="26" t="s">
        <v>74</v>
      </c>
      <c r="R333" s="26" t="s">
        <v>35</v>
      </c>
      <c r="S333" s="26">
        <v>1900</v>
      </c>
      <c r="T333" s="47">
        <v>0</v>
      </c>
      <c r="U333" s="27">
        <f t="shared" si="26"/>
        <v>0</v>
      </c>
      <c r="V333" s="28">
        <f t="shared" si="27"/>
        <v>240</v>
      </c>
      <c r="W333" s="17"/>
    </row>
    <row r="334" spans="1:23" ht="15.75" outlineLevel="2">
      <c r="A334" s="16"/>
      <c r="B334" s="17" t="s">
        <v>235</v>
      </c>
      <c r="C334" s="18">
        <v>905300</v>
      </c>
      <c r="D334" s="18" t="s">
        <v>244</v>
      </c>
      <c r="E334" s="19" t="s">
        <v>245</v>
      </c>
      <c r="F334" s="20">
        <v>3001</v>
      </c>
      <c r="G334" s="118">
        <v>0</v>
      </c>
      <c r="H334" s="22">
        <v>0</v>
      </c>
      <c r="I334" s="22">
        <v>0</v>
      </c>
      <c r="J334" s="23">
        <v>0</v>
      </c>
      <c r="K334" s="24">
        <v>0</v>
      </c>
      <c r="L334" s="24">
        <v>240</v>
      </c>
      <c r="M334" s="23">
        <v>0</v>
      </c>
      <c r="N334" s="23">
        <v>0</v>
      </c>
      <c r="O334" s="23">
        <v>0</v>
      </c>
      <c r="P334" s="25">
        <f t="shared" si="25"/>
        <v>240</v>
      </c>
      <c r="Q334" s="26" t="s">
        <v>74</v>
      </c>
      <c r="R334" s="26" t="s">
        <v>35</v>
      </c>
      <c r="S334" s="26">
        <v>1900</v>
      </c>
      <c r="T334" s="47">
        <v>0</v>
      </c>
      <c r="U334" s="27">
        <f t="shared" si="26"/>
        <v>0</v>
      </c>
      <c r="V334" s="28">
        <f t="shared" si="27"/>
        <v>240</v>
      </c>
      <c r="W334" s="17"/>
    </row>
    <row r="335" spans="1:23" ht="15.75" outlineLevel="2">
      <c r="A335" s="16"/>
      <c r="B335" s="17" t="s">
        <v>235</v>
      </c>
      <c r="C335" s="18">
        <v>905300</v>
      </c>
      <c r="D335" s="18" t="s">
        <v>244</v>
      </c>
      <c r="E335" s="19" t="s">
        <v>245</v>
      </c>
      <c r="F335" s="20">
        <v>3001</v>
      </c>
      <c r="G335" s="118">
        <v>0</v>
      </c>
      <c r="H335" s="22">
        <v>0</v>
      </c>
      <c r="I335" s="22">
        <v>0</v>
      </c>
      <c r="J335" s="23">
        <v>0</v>
      </c>
      <c r="K335" s="24">
        <v>0</v>
      </c>
      <c r="L335" s="24">
        <v>240</v>
      </c>
      <c r="M335" s="23">
        <v>0</v>
      </c>
      <c r="N335" s="23">
        <v>0</v>
      </c>
      <c r="O335" s="23">
        <v>0</v>
      </c>
      <c r="P335" s="25">
        <f t="shared" si="25"/>
        <v>240</v>
      </c>
      <c r="Q335" s="26" t="s">
        <v>74</v>
      </c>
      <c r="R335" s="26" t="s">
        <v>35</v>
      </c>
      <c r="S335" s="26">
        <v>1900</v>
      </c>
      <c r="T335" s="47">
        <v>0</v>
      </c>
      <c r="U335" s="27">
        <f t="shared" si="26"/>
        <v>0</v>
      </c>
      <c r="V335" s="28">
        <f t="shared" si="27"/>
        <v>240</v>
      </c>
      <c r="W335" s="17"/>
    </row>
    <row r="336" spans="1:23" ht="15.75" outlineLevel="2">
      <c r="A336" s="16"/>
      <c r="B336" s="17" t="s">
        <v>235</v>
      </c>
      <c r="C336" s="18">
        <v>905300</v>
      </c>
      <c r="D336" s="18" t="s">
        <v>244</v>
      </c>
      <c r="E336" s="19" t="s">
        <v>245</v>
      </c>
      <c r="F336" s="20">
        <v>1335</v>
      </c>
      <c r="G336" s="118">
        <v>0</v>
      </c>
      <c r="H336" s="22">
        <f>VLOOKUP(F336,'[5]FY16 Rates VLookup'!$A$1:$D$175,4,0)</f>
        <v>0</v>
      </c>
      <c r="I336" s="22">
        <v>0</v>
      </c>
      <c r="J336" s="23">
        <v>28446.583437999994</v>
      </c>
      <c r="K336" s="24">
        <v>10972.34</v>
      </c>
      <c r="L336" s="24">
        <v>900</v>
      </c>
      <c r="M336" s="24">
        <v>0</v>
      </c>
      <c r="N336" s="24">
        <v>0</v>
      </c>
      <c r="O336" s="24">
        <v>0</v>
      </c>
      <c r="P336" s="25">
        <f t="shared" si="25"/>
        <v>40318.923437999998</v>
      </c>
      <c r="Q336" s="26" t="s">
        <v>74</v>
      </c>
      <c r="R336" s="26" t="s">
        <v>27</v>
      </c>
      <c r="S336" s="37">
        <v>2025</v>
      </c>
      <c r="T336" s="47">
        <v>36096</v>
      </c>
      <c r="U336" s="27">
        <f t="shared" si="26"/>
        <v>1804.8000000000002</v>
      </c>
      <c r="V336" s="28">
        <f t="shared" si="27"/>
        <v>78219.723438000001</v>
      </c>
      <c r="W336" s="19"/>
    </row>
    <row r="337" spans="1:23" ht="15.75" outlineLevel="2">
      <c r="A337" s="16"/>
      <c r="B337" s="17" t="s">
        <v>235</v>
      </c>
      <c r="C337" s="18">
        <v>905300</v>
      </c>
      <c r="D337" s="18" t="s">
        <v>244</v>
      </c>
      <c r="E337" s="19" t="s">
        <v>245</v>
      </c>
      <c r="F337" s="20">
        <v>1325</v>
      </c>
      <c r="G337" s="118">
        <v>0</v>
      </c>
      <c r="H337" s="22">
        <v>0</v>
      </c>
      <c r="I337" s="22">
        <v>0</v>
      </c>
      <c r="J337" s="23">
        <v>7919.9300179999991</v>
      </c>
      <c r="K337" s="24">
        <v>7113.0399999999991</v>
      </c>
      <c r="L337" s="24">
        <v>900</v>
      </c>
      <c r="M337" s="23">
        <v>0</v>
      </c>
      <c r="N337" s="23">
        <v>0</v>
      </c>
      <c r="O337" s="23">
        <v>0</v>
      </c>
      <c r="P337" s="25">
        <f t="shared" si="25"/>
        <v>15932.970017999998</v>
      </c>
      <c r="Q337" s="26" t="s">
        <v>74</v>
      </c>
      <c r="R337" s="26" t="s">
        <v>27</v>
      </c>
      <c r="S337" s="26">
        <v>2019</v>
      </c>
      <c r="T337" s="47">
        <v>13344</v>
      </c>
      <c r="U337" s="27">
        <f t="shared" si="26"/>
        <v>667.2</v>
      </c>
      <c r="V337" s="28">
        <f t="shared" si="27"/>
        <v>29944.170018000001</v>
      </c>
      <c r="W337" s="17"/>
    </row>
    <row r="338" spans="1:23" ht="15.75" outlineLevel="2">
      <c r="A338" s="16"/>
      <c r="B338" s="17" t="s">
        <v>235</v>
      </c>
      <c r="C338" s="18">
        <v>905300</v>
      </c>
      <c r="D338" s="18" t="s">
        <v>244</v>
      </c>
      <c r="E338" s="19" t="s">
        <v>245</v>
      </c>
      <c r="F338" s="20">
        <v>1325</v>
      </c>
      <c r="G338" s="118">
        <v>0</v>
      </c>
      <c r="H338" s="22">
        <v>0</v>
      </c>
      <c r="I338" s="22">
        <v>0</v>
      </c>
      <c r="J338" s="23">
        <v>13078.433003999999</v>
      </c>
      <c r="K338" s="24">
        <v>6677.4899999999989</v>
      </c>
      <c r="L338" s="24">
        <v>900</v>
      </c>
      <c r="M338" s="23">
        <v>1368.3</v>
      </c>
      <c r="N338" s="23">
        <v>0</v>
      </c>
      <c r="O338" s="23">
        <v>0</v>
      </c>
      <c r="P338" s="25">
        <f t="shared" si="25"/>
        <v>22024.223003999996</v>
      </c>
      <c r="Q338" s="26" t="s">
        <v>74</v>
      </c>
      <c r="R338" s="26" t="s">
        <v>27</v>
      </c>
      <c r="S338" s="26">
        <v>2019</v>
      </c>
      <c r="T338" s="47">
        <v>13344</v>
      </c>
      <c r="U338" s="27">
        <f t="shared" si="26"/>
        <v>667.2</v>
      </c>
      <c r="V338" s="28">
        <f t="shared" si="27"/>
        <v>36035.423003999997</v>
      </c>
      <c r="W338" s="17"/>
    </row>
    <row r="339" spans="1:23" ht="15.75" outlineLevel="2">
      <c r="A339" s="16"/>
      <c r="B339" s="17" t="s">
        <v>235</v>
      </c>
      <c r="C339" s="18">
        <v>905300</v>
      </c>
      <c r="D339" s="18" t="s">
        <v>244</v>
      </c>
      <c r="E339" s="19" t="s">
        <v>245</v>
      </c>
      <c r="F339" s="20">
        <v>1320</v>
      </c>
      <c r="G339" s="118">
        <v>0</v>
      </c>
      <c r="H339" s="22">
        <v>0</v>
      </c>
      <c r="I339" s="22">
        <v>0</v>
      </c>
      <c r="J339" s="23">
        <v>2901.13915</v>
      </c>
      <c r="K339" s="24">
        <v>1079.18</v>
      </c>
      <c r="L339" s="24">
        <v>900</v>
      </c>
      <c r="M339" s="23">
        <v>0</v>
      </c>
      <c r="N339" s="23">
        <v>0</v>
      </c>
      <c r="O339" s="23">
        <v>0</v>
      </c>
      <c r="P339" s="25">
        <f t="shared" ref="P339:P402" si="28">SUM(H339:O339)</f>
        <v>4880.3191500000003</v>
      </c>
      <c r="Q339" s="26" t="s">
        <v>74</v>
      </c>
      <c r="R339" s="26" t="s">
        <v>27</v>
      </c>
      <c r="S339" s="26">
        <v>2019</v>
      </c>
      <c r="T339" s="47">
        <v>6936</v>
      </c>
      <c r="U339" s="27">
        <f t="shared" ref="U339:U402" si="29">T339*0.05</f>
        <v>346.8</v>
      </c>
      <c r="V339" s="28">
        <f t="shared" ref="V339:V402" si="30">P339+T339+U339</f>
        <v>12163.119149999999</v>
      </c>
      <c r="W339" s="17"/>
    </row>
    <row r="340" spans="1:23" ht="15.75" outlineLevel="2">
      <c r="A340" s="16"/>
      <c r="B340" s="17" t="s">
        <v>235</v>
      </c>
      <c r="C340" s="18">
        <v>905300</v>
      </c>
      <c r="D340" s="18" t="s">
        <v>244</v>
      </c>
      <c r="E340" s="19" t="s">
        <v>245</v>
      </c>
      <c r="F340" s="20">
        <v>1325</v>
      </c>
      <c r="G340" s="118">
        <v>0</v>
      </c>
      <c r="H340" s="22">
        <v>0</v>
      </c>
      <c r="I340" s="22">
        <v>0</v>
      </c>
      <c r="J340" s="23">
        <v>3563.8240820000001</v>
      </c>
      <c r="K340" s="24">
        <v>2106.94</v>
      </c>
      <c r="L340" s="24">
        <v>900</v>
      </c>
      <c r="M340" s="23">
        <v>0</v>
      </c>
      <c r="N340" s="23">
        <v>0</v>
      </c>
      <c r="O340" s="23">
        <v>0</v>
      </c>
      <c r="P340" s="25">
        <f t="shared" si="28"/>
        <v>6570.7640819999997</v>
      </c>
      <c r="Q340" s="26" t="s">
        <v>74</v>
      </c>
      <c r="R340" s="37" t="s">
        <v>27</v>
      </c>
      <c r="S340" s="37">
        <v>2030</v>
      </c>
      <c r="T340" s="27">
        <v>13344</v>
      </c>
      <c r="U340" s="27">
        <f t="shared" si="29"/>
        <v>667.2</v>
      </c>
      <c r="V340" s="28">
        <f t="shared" si="30"/>
        <v>20581.964082000002</v>
      </c>
      <c r="W340" s="17"/>
    </row>
    <row r="341" spans="1:23" ht="15.75" outlineLevel="2">
      <c r="A341" s="16"/>
      <c r="B341" s="17" t="s">
        <v>235</v>
      </c>
      <c r="C341" s="18">
        <v>905300</v>
      </c>
      <c r="D341" s="18" t="s">
        <v>244</v>
      </c>
      <c r="E341" s="19" t="s">
        <v>245</v>
      </c>
      <c r="F341" s="20">
        <v>1320</v>
      </c>
      <c r="G341" s="118">
        <v>0</v>
      </c>
      <c r="H341" s="22">
        <v>0</v>
      </c>
      <c r="I341" s="22">
        <v>0</v>
      </c>
      <c r="J341" s="23">
        <v>2243.5869819999998</v>
      </c>
      <c r="K341" s="24">
        <v>158.72999999999999</v>
      </c>
      <c r="L341" s="24">
        <v>900</v>
      </c>
      <c r="M341" s="23">
        <v>0</v>
      </c>
      <c r="N341" s="23">
        <v>0</v>
      </c>
      <c r="O341" s="23">
        <v>0</v>
      </c>
      <c r="P341" s="25">
        <f t="shared" si="28"/>
        <v>3302.3169819999998</v>
      </c>
      <c r="Q341" s="26" t="s">
        <v>74</v>
      </c>
      <c r="R341" s="26" t="s">
        <v>27</v>
      </c>
      <c r="S341" s="26">
        <v>2019</v>
      </c>
      <c r="T341" s="47">
        <v>6936</v>
      </c>
      <c r="U341" s="27">
        <f t="shared" si="29"/>
        <v>346.8</v>
      </c>
      <c r="V341" s="28">
        <f t="shared" si="30"/>
        <v>10585.116982</v>
      </c>
      <c r="W341" s="17"/>
    </row>
    <row r="342" spans="1:23" ht="15.75" outlineLevel="2">
      <c r="A342" s="16"/>
      <c r="B342" s="17" t="s">
        <v>235</v>
      </c>
      <c r="C342" s="18">
        <v>905300</v>
      </c>
      <c r="D342" s="18" t="s">
        <v>244</v>
      </c>
      <c r="E342" s="19" t="s">
        <v>245</v>
      </c>
      <c r="F342" s="20">
        <v>1335</v>
      </c>
      <c r="G342" s="118">
        <v>0</v>
      </c>
      <c r="H342" s="22">
        <f>VLOOKUP(F342,'[5]FY16 Rates VLookup'!$A$1:$D$175,4,0)</f>
        <v>0</v>
      </c>
      <c r="I342" s="22">
        <v>0</v>
      </c>
      <c r="J342" s="23">
        <v>6549.3639120000007</v>
      </c>
      <c r="K342" s="24">
        <v>1326.06</v>
      </c>
      <c r="L342" s="24">
        <v>900</v>
      </c>
      <c r="M342" s="23">
        <v>0</v>
      </c>
      <c r="N342" s="23">
        <v>0</v>
      </c>
      <c r="O342" s="23">
        <v>0</v>
      </c>
      <c r="P342" s="25">
        <f t="shared" si="28"/>
        <v>8775.4239120000002</v>
      </c>
      <c r="Q342" s="26" t="s">
        <v>74</v>
      </c>
      <c r="R342" s="26" t="s">
        <v>27</v>
      </c>
      <c r="S342" s="26">
        <v>2033</v>
      </c>
      <c r="T342" s="47">
        <v>6240</v>
      </c>
      <c r="U342" s="27">
        <f t="shared" si="29"/>
        <v>312</v>
      </c>
      <c r="V342" s="28">
        <f t="shared" si="30"/>
        <v>15327.423912</v>
      </c>
      <c r="W342" s="17"/>
    </row>
    <row r="343" spans="1:23" ht="15.75" outlineLevel="2">
      <c r="A343" s="16"/>
      <c r="B343" s="17" t="s">
        <v>235</v>
      </c>
      <c r="C343" s="18">
        <v>905300</v>
      </c>
      <c r="D343" s="18" t="s">
        <v>244</v>
      </c>
      <c r="E343" s="19" t="s">
        <v>245</v>
      </c>
      <c r="F343" s="20">
        <v>1325</v>
      </c>
      <c r="G343" s="118">
        <v>0</v>
      </c>
      <c r="H343" s="22">
        <v>0</v>
      </c>
      <c r="I343" s="22">
        <v>0</v>
      </c>
      <c r="J343" s="23">
        <v>23067.833333999999</v>
      </c>
      <c r="K343" s="24">
        <v>6079.7599999999993</v>
      </c>
      <c r="L343" s="24">
        <v>900</v>
      </c>
      <c r="M343" s="23">
        <v>0</v>
      </c>
      <c r="N343" s="23">
        <v>0</v>
      </c>
      <c r="O343" s="23">
        <v>0</v>
      </c>
      <c r="P343" s="25">
        <f t="shared" si="28"/>
        <v>30047.593333999997</v>
      </c>
      <c r="Q343" s="26" t="s">
        <v>74</v>
      </c>
      <c r="R343" s="26" t="s">
        <v>27</v>
      </c>
      <c r="S343" s="26">
        <v>2019</v>
      </c>
      <c r="T343" s="47">
        <v>13344</v>
      </c>
      <c r="U343" s="27">
        <f t="shared" si="29"/>
        <v>667.2</v>
      </c>
      <c r="V343" s="28">
        <f t="shared" si="30"/>
        <v>44058.793333999995</v>
      </c>
      <c r="W343" s="17"/>
    </row>
    <row r="344" spans="1:23" ht="15.75" outlineLevel="2">
      <c r="A344" s="16"/>
      <c r="B344" s="17" t="s">
        <v>235</v>
      </c>
      <c r="C344" s="18">
        <v>905300</v>
      </c>
      <c r="D344" s="18" t="s">
        <v>244</v>
      </c>
      <c r="E344" s="19" t="s">
        <v>245</v>
      </c>
      <c r="F344" s="20">
        <v>1325</v>
      </c>
      <c r="G344" s="118">
        <v>0</v>
      </c>
      <c r="H344" s="22">
        <v>0</v>
      </c>
      <c r="I344" s="22">
        <v>0</v>
      </c>
      <c r="J344" s="23">
        <v>16257.847423999998</v>
      </c>
      <c r="K344" s="24">
        <v>7125.15</v>
      </c>
      <c r="L344" s="24">
        <v>900</v>
      </c>
      <c r="M344" s="23">
        <v>0</v>
      </c>
      <c r="N344" s="23">
        <v>0</v>
      </c>
      <c r="O344" s="23">
        <v>0</v>
      </c>
      <c r="P344" s="25">
        <f t="shared" si="28"/>
        <v>24282.997423999997</v>
      </c>
      <c r="Q344" s="26" t="s">
        <v>74</v>
      </c>
      <c r="R344" s="26" t="s">
        <v>27</v>
      </c>
      <c r="S344" s="26">
        <v>2019</v>
      </c>
      <c r="T344" s="47">
        <v>13344</v>
      </c>
      <c r="U344" s="27">
        <f t="shared" si="29"/>
        <v>667.2</v>
      </c>
      <c r="V344" s="28">
        <f t="shared" si="30"/>
        <v>38294.197423999998</v>
      </c>
      <c r="W344" s="17"/>
    </row>
    <row r="345" spans="1:23" ht="15.75" outlineLevel="2">
      <c r="A345" s="16"/>
      <c r="B345" s="17" t="s">
        <v>235</v>
      </c>
      <c r="C345" s="18">
        <v>905300</v>
      </c>
      <c r="D345" s="18" t="s">
        <v>244</v>
      </c>
      <c r="E345" s="19" t="s">
        <v>245</v>
      </c>
      <c r="F345" s="20">
        <v>4040</v>
      </c>
      <c r="G345" s="118">
        <v>0</v>
      </c>
      <c r="H345" s="22">
        <v>0</v>
      </c>
      <c r="I345" s="22">
        <v>0</v>
      </c>
      <c r="J345" s="23">
        <v>5575.7387139999992</v>
      </c>
      <c r="K345" s="24">
        <v>0</v>
      </c>
      <c r="L345" s="24">
        <v>240</v>
      </c>
      <c r="M345" s="23">
        <v>0</v>
      </c>
      <c r="N345" s="23">
        <v>0</v>
      </c>
      <c r="O345" s="23">
        <v>0</v>
      </c>
      <c r="P345" s="25">
        <f t="shared" si="28"/>
        <v>5815.7387139999992</v>
      </c>
      <c r="Q345" s="26" t="s">
        <v>74</v>
      </c>
      <c r="R345" s="26" t="s">
        <v>35</v>
      </c>
      <c r="S345" s="26">
        <v>1900</v>
      </c>
      <c r="T345" s="47">
        <v>0</v>
      </c>
      <c r="U345" s="27">
        <f t="shared" si="29"/>
        <v>0</v>
      </c>
      <c r="V345" s="28">
        <f t="shared" si="30"/>
        <v>5815.7387139999992</v>
      </c>
      <c r="W345" s="17"/>
    </row>
    <row r="346" spans="1:23" ht="15.75" outlineLevel="2">
      <c r="A346" s="16"/>
      <c r="B346" s="17" t="s">
        <v>235</v>
      </c>
      <c r="C346" s="18">
        <v>905300</v>
      </c>
      <c r="D346" s="18" t="s">
        <v>244</v>
      </c>
      <c r="E346" s="19" t="s">
        <v>245</v>
      </c>
      <c r="F346" s="20">
        <v>4030</v>
      </c>
      <c r="G346" s="118">
        <v>0</v>
      </c>
      <c r="H346" s="22">
        <v>0</v>
      </c>
      <c r="I346" s="22">
        <v>0</v>
      </c>
      <c r="J346" s="23">
        <v>4621.4633919999997</v>
      </c>
      <c r="K346" s="24">
        <v>0</v>
      </c>
      <c r="L346" s="24">
        <v>240</v>
      </c>
      <c r="M346" s="23">
        <v>0</v>
      </c>
      <c r="N346" s="23">
        <v>0</v>
      </c>
      <c r="O346" s="23">
        <v>0</v>
      </c>
      <c r="P346" s="25">
        <f t="shared" si="28"/>
        <v>4861.4633919999997</v>
      </c>
      <c r="Q346" s="26" t="s">
        <v>74</v>
      </c>
      <c r="R346" s="26" t="s">
        <v>35</v>
      </c>
      <c r="S346" s="26">
        <v>1900</v>
      </c>
      <c r="T346" s="47">
        <v>0</v>
      </c>
      <c r="U346" s="27">
        <f t="shared" si="29"/>
        <v>0</v>
      </c>
      <c r="V346" s="28">
        <f t="shared" si="30"/>
        <v>4861.4633919999997</v>
      </c>
      <c r="W346" s="17"/>
    </row>
    <row r="347" spans="1:23" ht="15.75" outlineLevel="2">
      <c r="A347" s="16"/>
      <c r="B347" s="17" t="s">
        <v>235</v>
      </c>
      <c r="C347" s="18">
        <v>905300</v>
      </c>
      <c r="D347" s="18" t="s">
        <v>244</v>
      </c>
      <c r="E347" s="19" t="s">
        <v>245</v>
      </c>
      <c r="F347" s="20">
        <v>4040</v>
      </c>
      <c r="G347" s="118">
        <v>0</v>
      </c>
      <c r="H347" s="22">
        <v>0</v>
      </c>
      <c r="I347" s="22">
        <v>0</v>
      </c>
      <c r="J347" s="23">
        <v>204.36561599999999</v>
      </c>
      <c r="K347" s="24">
        <v>0</v>
      </c>
      <c r="L347" s="24">
        <v>240</v>
      </c>
      <c r="M347" s="23">
        <v>0</v>
      </c>
      <c r="N347" s="23">
        <v>0</v>
      </c>
      <c r="O347" s="23">
        <v>0</v>
      </c>
      <c r="P347" s="25">
        <f t="shared" si="28"/>
        <v>444.36561599999999</v>
      </c>
      <c r="Q347" s="26" t="s">
        <v>74</v>
      </c>
      <c r="R347" s="26" t="s">
        <v>35</v>
      </c>
      <c r="S347" s="26">
        <v>1900</v>
      </c>
      <c r="T347" s="47">
        <v>0</v>
      </c>
      <c r="U347" s="27">
        <f t="shared" si="29"/>
        <v>0</v>
      </c>
      <c r="V347" s="28">
        <f t="shared" si="30"/>
        <v>444.36561599999999</v>
      </c>
      <c r="W347" s="17"/>
    </row>
    <row r="348" spans="1:23" ht="15.75" outlineLevel="2">
      <c r="A348" s="16"/>
      <c r="B348" s="17" t="s">
        <v>235</v>
      </c>
      <c r="C348" s="18">
        <v>905300</v>
      </c>
      <c r="D348" s="18" t="s">
        <v>244</v>
      </c>
      <c r="E348" s="19" t="s">
        <v>245</v>
      </c>
      <c r="F348" s="20">
        <v>1500</v>
      </c>
      <c r="G348" s="118">
        <v>0</v>
      </c>
      <c r="H348" s="22">
        <f>VLOOKUP(F348,'[5]FY16 Rates VLookup'!$A$1:$D$175,4,0)</f>
        <v>0</v>
      </c>
      <c r="I348" s="22">
        <v>0</v>
      </c>
      <c r="J348" s="23">
        <v>641.54181000000005</v>
      </c>
      <c r="K348" s="24">
        <v>243.43</v>
      </c>
      <c r="L348" s="24">
        <v>900</v>
      </c>
      <c r="M348" s="23">
        <v>0</v>
      </c>
      <c r="N348" s="23">
        <v>0</v>
      </c>
      <c r="O348" s="23">
        <v>0</v>
      </c>
      <c r="P348" s="25">
        <f t="shared" si="28"/>
        <v>1784.97181</v>
      </c>
      <c r="Q348" s="26" t="s">
        <v>74</v>
      </c>
      <c r="R348" s="26" t="s">
        <v>35</v>
      </c>
      <c r="S348" s="26">
        <v>1900</v>
      </c>
      <c r="T348" s="47">
        <v>0</v>
      </c>
      <c r="U348" s="27">
        <f t="shared" si="29"/>
        <v>0</v>
      </c>
      <c r="V348" s="28">
        <f t="shared" si="30"/>
        <v>1784.97181</v>
      </c>
      <c r="W348" s="17"/>
    </row>
    <row r="349" spans="1:23" ht="15.75" outlineLevel="2">
      <c r="A349" s="16"/>
      <c r="B349" s="17" t="s">
        <v>235</v>
      </c>
      <c r="C349" s="18">
        <v>905300</v>
      </c>
      <c r="D349" s="18" t="s">
        <v>244</v>
      </c>
      <c r="E349" s="19" t="s">
        <v>245</v>
      </c>
      <c r="F349" s="20">
        <v>4040</v>
      </c>
      <c r="G349" s="118">
        <v>0</v>
      </c>
      <c r="H349" s="22">
        <v>0</v>
      </c>
      <c r="I349" s="22">
        <v>0</v>
      </c>
      <c r="J349" s="23">
        <v>206.98568799999998</v>
      </c>
      <c r="K349" s="24">
        <v>0</v>
      </c>
      <c r="L349" s="24">
        <v>240</v>
      </c>
      <c r="M349" s="23">
        <v>0</v>
      </c>
      <c r="N349" s="23">
        <v>0</v>
      </c>
      <c r="O349" s="23">
        <v>0</v>
      </c>
      <c r="P349" s="25">
        <f t="shared" si="28"/>
        <v>446.98568799999998</v>
      </c>
      <c r="Q349" s="26" t="s">
        <v>74</v>
      </c>
      <c r="R349" s="26" t="s">
        <v>35</v>
      </c>
      <c r="S349" s="26">
        <v>1900</v>
      </c>
      <c r="T349" s="47">
        <v>0</v>
      </c>
      <c r="U349" s="27">
        <f t="shared" si="29"/>
        <v>0</v>
      </c>
      <c r="V349" s="28">
        <f t="shared" si="30"/>
        <v>446.98568799999998</v>
      </c>
      <c r="W349" s="17"/>
    </row>
    <row r="350" spans="1:23" ht="15.75" outlineLevel="2">
      <c r="A350" s="16"/>
      <c r="B350" s="17" t="s">
        <v>235</v>
      </c>
      <c r="C350" s="18">
        <v>905300</v>
      </c>
      <c r="D350" s="18" t="s">
        <v>244</v>
      </c>
      <c r="E350" s="19" t="s">
        <v>245</v>
      </c>
      <c r="F350" s="20">
        <v>4040</v>
      </c>
      <c r="G350" s="118">
        <v>0</v>
      </c>
      <c r="H350" s="22">
        <v>0</v>
      </c>
      <c r="I350" s="22">
        <v>0</v>
      </c>
      <c r="J350" s="23">
        <v>53.958449999999999</v>
      </c>
      <c r="K350" s="24">
        <v>0</v>
      </c>
      <c r="L350" s="24">
        <v>240</v>
      </c>
      <c r="M350" s="23">
        <v>0</v>
      </c>
      <c r="N350" s="23">
        <v>0</v>
      </c>
      <c r="O350" s="23">
        <v>0</v>
      </c>
      <c r="P350" s="25">
        <f t="shared" si="28"/>
        <v>293.95844999999997</v>
      </c>
      <c r="Q350" s="26" t="s">
        <v>74</v>
      </c>
      <c r="R350" s="26" t="s">
        <v>35</v>
      </c>
      <c r="S350" s="26">
        <v>1900</v>
      </c>
      <c r="T350" s="47">
        <v>0</v>
      </c>
      <c r="U350" s="27">
        <f t="shared" si="29"/>
        <v>0</v>
      </c>
      <c r="V350" s="28">
        <f t="shared" si="30"/>
        <v>293.95844999999997</v>
      </c>
      <c r="W350" s="17"/>
    </row>
    <row r="351" spans="1:23" ht="15.75" outlineLevel="2">
      <c r="A351" s="16"/>
      <c r="B351" s="17" t="s">
        <v>235</v>
      </c>
      <c r="C351" s="18">
        <v>905300</v>
      </c>
      <c r="D351" s="18" t="s">
        <v>244</v>
      </c>
      <c r="E351" s="19" t="s">
        <v>245</v>
      </c>
      <c r="F351" s="20">
        <v>4040</v>
      </c>
      <c r="G351" s="118">
        <v>0</v>
      </c>
      <c r="H351" s="22">
        <v>0</v>
      </c>
      <c r="I351" s="22">
        <v>0</v>
      </c>
      <c r="J351" s="23">
        <v>687.92996999999991</v>
      </c>
      <c r="K351" s="24">
        <v>9.94</v>
      </c>
      <c r="L351" s="24">
        <v>240</v>
      </c>
      <c r="M351" s="23">
        <v>0</v>
      </c>
      <c r="N351" s="23">
        <v>0</v>
      </c>
      <c r="O351" s="23">
        <v>0</v>
      </c>
      <c r="P351" s="25">
        <f t="shared" si="28"/>
        <v>937.86996999999997</v>
      </c>
      <c r="Q351" s="26" t="s">
        <v>74</v>
      </c>
      <c r="R351" s="26" t="s">
        <v>35</v>
      </c>
      <c r="S351" s="26">
        <v>1900</v>
      </c>
      <c r="T351" s="47">
        <v>0</v>
      </c>
      <c r="U351" s="27">
        <f t="shared" si="29"/>
        <v>0</v>
      </c>
      <c r="V351" s="28">
        <f t="shared" si="30"/>
        <v>937.86996999999997</v>
      </c>
      <c r="W351" s="17"/>
    </row>
    <row r="352" spans="1:23" ht="15.75" outlineLevel="2">
      <c r="A352" s="16"/>
      <c r="B352" s="17" t="s">
        <v>235</v>
      </c>
      <c r="C352" s="18">
        <v>905300</v>
      </c>
      <c r="D352" s="18" t="s">
        <v>244</v>
      </c>
      <c r="E352" s="19" t="s">
        <v>245</v>
      </c>
      <c r="F352" s="20">
        <v>4040</v>
      </c>
      <c r="G352" s="118">
        <v>0</v>
      </c>
      <c r="H352" s="22">
        <v>0</v>
      </c>
      <c r="I352" s="22">
        <v>0</v>
      </c>
      <c r="J352" s="23">
        <v>525.96871599999997</v>
      </c>
      <c r="K352" s="24">
        <v>0</v>
      </c>
      <c r="L352" s="24">
        <v>240</v>
      </c>
      <c r="M352" s="23">
        <v>0</v>
      </c>
      <c r="N352" s="23">
        <v>0</v>
      </c>
      <c r="O352" s="23">
        <v>0</v>
      </c>
      <c r="P352" s="25">
        <f t="shared" si="28"/>
        <v>765.96871599999997</v>
      </c>
      <c r="Q352" s="26" t="s">
        <v>74</v>
      </c>
      <c r="R352" s="26" t="s">
        <v>35</v>
      </c>
      <c r="S352" s="26">
        <v>1900</v>
      </c>
      <c r="T352" s="47">
        <v>0</v>
      </c>
      <c r="U352" s="27">
        <f t="shared" si="29"/>
        <v>0</v>
      </c>
      <c r="V352" s="28">
        <f t="shared" si="30"/>
        <v>765.96871599999997</v>
      </c>
      <c r="W352" s="17"/>
    </row>
    <row r="353" spans="1:24" ht="15.75" outlineLevel="2">
      <c r="A353" s="16"/>
      <c r="B353" s="17" t="s">
        <v>235</v>
      </c>
      <c r="C353" s="18">
        <v>905300</v>
      </c>
      <c r="D353" s="18" t="s">
        <v>244</v>
      </c>
      <c r="E353" s="19" t="s">
        <v>245</v>
      </c>
      <c r="F353" s="20">
        <v>4040</v>
      </c>
      <c r="G353" s="118">
        <v>0</v>
      </c>
      <c r="H353" s="22">
        <v>0</v>
      </c>
      <c r="I353" s="22">
        <v>0</v>
      </c>
      <c r="J353" s="23">
        <v>0</v>
      </c>
      <c r="K353" s="24">
        <v>0</v>
      </c>
      <c r="L353" s="24">
        <v>240</v>
      </c>
      <c r="M353" s="23">
        <v>0</v>
      </c>
      <c r="N353" s="23">
        <v>0</v>
      </c>
      <c r="O353" s="23">
        <v>0</v>
      </c>
      <c r="P353" s="25">
        <f t="shared" si="28"/>
        <v>240</v>
      </c>
      <c r="Q353" s="26" t="s">
        <v>74</v>
      </c>
      <c r="R353" s="26" t="s">
        <v>35</v>
      </c>
      <c r="S353" s="26">
        <v>1900</v>
      </c>
      <c r="T353" s="47">
        <v>0</v>
      </c>
      <c r="U353" s="27">
        <f t="shared" si="29"/>
        <v>0</v>
      </c>
      <c r="V353" s="28">
        <f t="shared" si="30"/>
        <v>240</v>
      </c>
      <c r="W353" s="17"/>
    </row>
    <row r="354" spans="1:24" s="41" customFormat="1" ht="15.75" outlineLevel="2">
      <c r="A354" s="16"/>
      <c r="B354" s="17" t="s">
        <v>235</v>
      </c>
      <c r="C354" s="18">
        <v>905300</v>
      </c>
      <c r="D354" s="18" t="s">
        <v>244</v>
      </c>
      <c r="E354" s="19" t="s">
        <v>245</v>
      </c>
      <c r="F354" s="20">
        <v>4010</v>
      </c>
      <c r="G354" s="118">
        <v>0</v>
      </c>
      <c r="H354" s="22">
        <v>0</v>
      </c>
      <c r="I354" s="22">
        <v>0</v>
      </c>
      <c r="J354" s="23">
        <v>0</v>
      </c>
      <c r="K354" s="24">
        <v>0</v>
      </c>
      <c r="L354" s="24">
        <v>240</v>
      </c>
      <c r="M354" s="23">
        <v>0</v>
      </c>
      <c r="N354" s="23">
        <v>0</v>
      </c>
      <c r="O354" s="23">
        <v>0</v>
      </c>
      <c r="P354" s="25">
        <f t="shared" si="28"/>
        <v>240</v>
      </c>
      <c r="Q354" s="26" t="s">
        <v>74</v>
      </c>
      <c r="R354" s="26" t="s">
        <v>35</v>
      </c>
      <c r="S354" s="26">
        <v>1900</v>
      </c>
      <c r="T354" s="47">
        <v>0</v>
      </c>
      <c r="U354" s="27">
        <f t="shared" si="29"/>
        <v>0</v>
      </c>
      <c r="V354" s="28">
        <f t="shared" si="30"/>
        <v>240</v>
      </c>
      <c r="W354" s="17"/>
    </row>
    <row r="355" spans="1:24" ht="15.75" outlineLevel="2">
      <c r="A355" s="16"/>
      <c r="B355" s="17" t="s">
        <v>235</v>
      </c>
      <c r="C355" s="18">
        <v>905300</v>
      </c>
      <c r="D355" s="18" t="s">
        <v>244</v>
      </c>
      <c r="E355" s="19" t="s">
        <v>245</v>
      </c>
      <c r="F355" s="20">
        <v>4010</v>
      </c>
      <c r="G355" s="118">
        <v>0</v>
      </c>
      <c r="H355" s="22">
        <v>0</v>
      </c>
      <c r="I355" s="22">
        <v>0</v>
      </c>
      <c r="J355" s="23">
        <v>0</v>
      </c>
      <c r="K355" s="24">
        <v>0</v>
      </c>
      <c r="L355" s="24">
        <v>240</v>
      </c>
      <c r="M355" s="23">
        <v>0</v>
      </c>
      <c r="N355" s="23">
        <v>0</v>
      </c>
      <c r="O355" s="23">
        <v>0</v>
      </c>
      <c r="P355" s="25">
        <f t="shared" si="28"/>
        <v>240</v>
      </c>
      <c r="Q355" s="26" t="s">
        <v>74</v>
      </c>
      <c r="R355" s="26" t="s">
        <v>35</v>
      </c>
      <c r="S355" s="26">
        <v>1900</v>
      </c>
      <c r="T355" s="47">
        <v>0</v>
      </c>
      <c r="U355" s="27">
        <f t="shared" si="29"/>
        <v>0</v>
      </c>
      <c r="V355" s="28">
        <f t="shared" si="30"/>
        <v>240</v>
      </c>
      <c r="W355" s="17"/>
    </row>
    <row r="356" spans="1:24" ht="15.75" outlineLevel="2">
      <c r="A356" s="16"/>
      <c r="B356" s="17" t="s">
        <v>235</v>
      </c>
      <c r="C356" s="18">
        <v>905300</v>
      </c>
      <c r="D356" s="18" t="s">
        <v>244</v>
      </c>
      <c r="E356" s="19" t="s">
        <v>245</v>
      </c>
      <c r="F356" s="20">
        <v>4040</v>
      </c>
      <c r="G356" s="118">
        <v>0</v>
      </c>
      <c r="H356" s="22">
        <v>0</v>
      </c>
      <c r="I356" s="22">
        <v>0</v>
      </c>
      <c r="J356" s="23">
        <v>0</v>
      </c>
      <c r="K356" s="24">
        <v>0</v>
      </c>
      <c r="L356" s="24">
        <v>240</v>
      </c>
      <c r="M356" s="23">
        <v>0</v>
      </c>
      <c r="N356" s="23">
        <v>0</v>
      </c>
      <c r="O356" s="23">
        <v>0</v>
      </c>
      <c r="P356" s="25">
        <f t="shared" si="28"/>
        <v>240</v>
      </c>
      <c r="Q356" s="26" t="s">
        <v>74</v>
      </c>
      <c r="R356" s="26" t="s">
        <v>35</v>
      </c>
      <c r="S356" s="26">
        <v>1900</v>
      </c>
      <c r="T356" s="47">
        <v>0</v>
      </c>
      <c r="U356" s="27">
        <f t="shared" si="29"/>
        <v>0</v>
      </c>
      <c r="V356" s="28">
        <f t="shared" si="30"/>
        <v>240</v>
      </c>
      <c r="W356" s="17"/>
    </row>
    <row r="357" spans="1:24" ht="15.75" outlineLevel="2">
      <c r="A357" s="16"/>
      <c r="B357" s="17" t="s">
        <v>235</v>
      </c>
      <c r="C357" s="18">
        <v>905300</v>
      </c>
      <c r="D357" s="18" t="s">
        <v>244</v>
      </c>
      <c r="E357" s="19" t="s">
        <v>245</v>
      </c>
      <c r="F357" s="20">
        <v>4040</v>
      </c>
      <c r="G357" s="118">
        <v>0</v>
      </c>
      <c r="H357" s="22">
        <v>0</v>
      </c>
      <c r="I357" s="22">
        <v>0</v>
      </c>
      <c r="J357" s="23">
        <v>391.67928799999999</v>
      </c>
      <c r="K357" s="24">
        <v>0</v>
      </c>
      <c r="L357" s="24">
        <v>240</v>
      </c>
      <c r="M357" s="23">
        <v>0</v>
      </c>
      <c r="N357" s="23">
        <v>0</v>
      </c>
      <c r="O357" s="23">
        <v>0</v>
      </c>
      <c r="P357" s="25">
        <f t="shared" si="28"/>
        <v>631.67928800000004</v>
      </c>
      <c r="Q357" s="26" t="s">
        <v>74</v>
      </c>
      <c r="R357" s="26" t="s">
        <v>35</v>
      </c>
      <c r="S357" s="26">
        <v>1900</v>
      </c>
      <c r="T357" s="47">
        <v>0</v>
      </c>
      <c r="U357" s="27">
        <f t="shared" si="29"/>
        <v>0</v>
      </c>
      <c r="V357" s="28">
        <f t="shared" si="30"/>
        <v>631.67928800000004</v>
      </c>
      <c r="W357" s="17"/>
    </row>
    <row r="358" spans="1:24" ht="15.75" outlineLevel="2">
      <c r="A358" s="16"/>
      <c r="B358" s="17" t="s">
        <v>235</v>
      </c>
      <c r="C358" s="18">
        <v>905300</v>
      </c>
      <c r="D358" s="18" t="s">
        <v>244</v>
      </c>
      <c r="E358" s="19" t="s">
        <v>245</v>
      </c>
      <c r="F358" s="20">
        <v>4040</v>
      </c>
      <c r="G358" s="118">
        <v>0</v>
      </c>
      <c r="H358" s="22">
        <v>0</v>
      </c>
      <c r="I358" s="22">
        <v>0</v>
      </c>
      <c r="J358" s="23">
        <v>0</v>
      </c>
      <c r="K358" s="24">
        <v>0</v>
      </c>
      <c r="L358" s="24">
        <v>240</v>
      </c>
      <c r="M358" s="23">
        <v>0</v>
      </c>
      <c r="N358" s="23">
        <v>0</v>
      </c>
      <c r="O358" s="23">
        <v>0</v>
      </c>
      <c r="P358" s="25">
        <f t="shared" si="28"/>
        <v>240</v>
      </c>
      <c r="Q358" s="26" t="s">
        <v>74</v>
      </c>
      <c r="R358" s="26" t="s">
        <v>35</v>
      </c>
      <c r="S358" s="26">
        <v>1900</v>
      </c>
      <c r="T358" s="47">
        <v>0</v>
      </c>
      <c r="U358" s="27">
        <f t="shared" si="29"/>
        <v>0</v>
      </c>
      <c r="V358" s="28">
        <f t="shared" si="30"/>
        <v>240</v>
      </c>
      <c r="W358" s="17"/>
    </row>
    <row r="359" spans="1:24" ht="15.75" outlineLevel="2">
      <c r="A359" s="16"/>
      <c r="B359" s="17" t="s">
        <v>235</v>
      </c>
      <c r="C359" s="18">
        <v>905300</v>
      </c>
      <c r="D359" s="18" t="s">
        <v>244</v>
      </c>
      <c r="E359" s="19" t="s">
        <v>245</v>
      </c>
      <c r="F359" s="20">
        <v>4010</v>
      </c>
      <c r="G359" s="118">
        <v>0</v>
      </c>
      <c r="H359" s="22">
        <v>0</v>
      </c>
      <c r="I359" s="22">
        <v>0</v>
      </c>
      <c r="J359" s="23">
        <v>0</v>
      </c>
      <c r="K359" s="24">
        <v>0</v>
      </c>
      <c r="L359" s="24">
        <v>240</v>
      </c>
      <c r="M359" s="23">
        <v>0</v>
      </c>
      <c r="N359" s="23">
        <v>0</v>
      </c>
      <c r="O359" s="23">
        <v>0</v>
      </c>
      <c r="P359" s="25">
        <f t="shared" si="28"/>
        <v>240</v>
      </c>
      <c r="Q359" s="26" t="s">
        <v>74</v>
      </c>
      <c r="R359" s="26" t="s">
        <v>35</v>
      </c>
      <c r="S359" s="26">
        <v>1900</v>
      </c>
      <c r="T359" s="47">
        <v>0</v>
      </c>
      <c r="U359" s="27">
        <f t="shared" si="29"/>
        <v>0</v>
      </c>
      <c r="V359" s="28">
        <f t="shared" si="30"/>
        <v>240</v>
      </c>
      <c r="W359" s="17"/>
    </row>
    <row r="360" spans="1:24" ht="15.75" outlineLevel="2">
      <c r="A360" s="16"/>
      <c r="B360" s="17" t="s">
        <v>235</v>
      </c>
      <c r="C360" s="18">
        <v>905300</v>
      </c>
      <c r="D360" s="18" t="s">
        <v>244</v>
      </c>
      <c r="E360" s="19" t="s">
        <v>245</v>
      </c>
      <c r="F360" s="20">
        <v>1667</v>
      </c>
      <c r="G360" s="118">
        <v>0</v>
      </c>
      <c r="H360" s="22">
        <f>VLOOKUP(F360,'[5]FY16 Rates VLookup'!$A$1:$D$175,4,0)</f>
        <v>0</v>
      </c>
      <c r="I360" s="22">
        <v>0</v>
      </c>
      <c r="J360" s="23">
        <v>772.00851</v>
      </c>
      <c r="K360" s="24">
        <v>0</v>
      </c>
      <c r="L360" s="24">
        <v>240</v>
      </c>
      <c r="M360" s="23">
        <v>0</v>
      </c>
      <c r="N360" s="23">
        <v>0</v>
      </c>
      <c r="O360" s="23">
        <v>0</v>
      </c>
      <c r="P360" s="25">
        <f t="shared" si="28"/>
        <v>1012.00851</v>
      </c>
      <c r="Q360" s="26" t="s">
        <v>74</v>
      </c>
      <c r="R360" s="26" t="s">
        <v>35</v>
      </c>
      <c r="S360" s="26">
        <v>1900</v>
      </c>
      <c r="T360" s="47">
        <v>0</v>
      </c>
      <c r="U360" s="27">
        <f t="shared" si="29"/>
        <v>0</v>
      </c>
      <c r="V360" s="28">
        <f t="shared" si="30"/>
        <v>1012.00851</v>
      </c>
      <c r="W360" s="17"/>
    </row>
    <row r="361" spans="1:24" ht="15.75" outlineLevel="2">
      <c r="A361" s="16"/>
      <c r="B361" s="17" t="s">
        <v>235</v>
      </c>
      <c r="C361" s="18">
        <v>905300</v>
      </c>
      <c r="D361" s="18" t="s">
        <v>244</v>
      </c>
      <c r="E361" s="19" t="s">
        <v>245</v>
      </c>
      <c r="F361" s="20">
        <v>4040</v>
      </c>
      <c r="G361" s="118">
        <v>0</v>
      </c>
      <c r="H361" s="22">
        <v>0</v>
      </c>
      <c r="I361" s="22">
        <v>0</v>
      </c>
      <c r="J361" s="23">
        <v>92.346800000000002</v>
      </c>
      <c r="K361" s="24">
        <v>0</v>
      </c>
      <c r="L361" s="24">
        <v>240</v>
      </c>
      <c r="M361" s="23">
        <v>0</v>
      </c>
      <c r="N361" s="23">
        <v>0</v>
      </c>
      <c r="O361" s="23">
        <v>0</v>
      </c>
      <c r="P361" s="25">
        <f t="shared" si="28"/>
        <v>332.34680000000003</v>
      </c>
      <c r="Q361" s="26" t="s">
        <v>74</v>
      </c>
      <c r="R361" s="26" t="s">
        <v>35</v>
      </c>
      <c r="S361" s="26">
        <v>1900</v>
      </c>
      <c r="T361" s="47">
        <v>0</v>
      </c>
      <c r="U361" s="27">
        <f t="shared" si="29"/>
        <v>0</v>
      </c>
      <c r="V361" s="28">
        <f t="shared" si="30"/>
        <v>332.34680000000003</v>
      </c>
      <c r="W361" s="17"/>
    </row>
    <row r="362" spans="1:24" ht="15.75" outlineLevel="2">
      <c r="A362" s="16"/>
      <c r="B362" s="17" t="s">
        <v>235</v>
      </c>
      <c r="C362" s="18">
        <v>905400</v>
      </c>
      <c r="D362" s="18" t="s">
        <v>247</v>
      </c>
      <c r="E362" s="19" t="s">
        <v>248</v>
      </c>
      <c r="F362" s="20" t="s">
        <v>75</v>
      </c>
      <c r="G362" s="118">
        <v>0</v>
      </c>
      <c r="H362" s="22">
        <v>0</v>
      </c>
      <c r="I362" s="22">
        <v>0</v>
      </c>
      <c r="J362" s="23">
        <v>92.346800000000002</v>
      </c>
      <c r="K362" s="24">
        <v>6.88</v>
      </c>
      <c r="L362" s="24">
        <v>240</v>
      </c>
      <c r="M362" s="23">
        <v>0</v>
      </c>
      <c r="N362" s="23">
        <v>0</v>
      </c>
      <c r="O362" s="23">
        <v>0</v>
      </c>
      <c r="P362" s="25">
        <f t="shared" si="28"/>
        <v>339.22680000000003</v>
      </c>
      <c r="Q362" s="26" t="s">
        <v>74</v>
      </c>
      <c r="R362" s="26" t="s">
        <v>35</v>
      </c>
      <c r="S362" s="26">
        <v>1900</v>
      </c>
      <c r="T362" s="27">
        <v>0</v>
      </c>
      <c r="U362" s="27">
        <f t="shared" si="29"/>
        <v>0</v>
      </c>
      <c r="V362" s="28">
        <f t="shared" si="30"/>
        <v>339.22680000000003</v>
      </c>
      <c r="W362" s="17"/>
    </row>
    <row r="363" spans="1:24" ht="15.75" outlineLevel="2">
      <c r="A363" s="16"/>
      <c r="B363" s="17" t="s">
        <v>235</v>
      </c>
      <c r="C363" s="18">
        <v>905400</v>
      </c>
      <c r="D363" s="18" t="s">
        <v>247</v>
      </c>
      <c r="E363" s="19" t="s">
        <v>248</v>
      </c>
      <c r="F363" s="20">
        <v>4040</v>
      </c>
      <c r="G363" s="118">
        <v>0</v>
      </c>
      <c r="H363" s="22">
        <v>0</v>
      </c>
      <c r="I363" s="22">
        <v>0</v>
      </c>
      <c r="J363" s="23">
        <v>0</v>
      </c>
      <c r="K363" s="24">
        <v>0</v>
      </c>
      <c r="L363" s="24">
        <v>240</v>
      </c>
      <c r="M363" s="23">
        <v>0</v>
      </c>
      <c r="N363" s="23">
        <v>0</v>
      </c>
      <c r="O363" s="23">
        <v>0</v>
      </c>
      <c r="P363" s="25">
        <f t="shared" si="28"/>
        <v>240</v>
      </c>
      <c r="Q363" s="26" t="s">
        <v>74</v>
      </c>
      <c r="R363" s="26" t="s">
        <v>35</v>
      </c>
      <c r="S363" s="26">
        <v>1900</v>
      </c>
      <c r="T363" s="47">
        <v>0</v>
      </c>
      <c r="U363" s="27">
        <f t="shared" si="29"/>
        <v>0</v>
      </c>
      <c r="V363" s="28">
        <f t="shared" si="30"/>
        <v>240</v>
      </c>
      <c r="W363" s="17"/>
    </row>
    <row r="364" spans="1:24" ht="15.75" outlineLevel="2">
      <c r="A364" s="16"/>
      <c r="B364" s="17" t="s">
        <v>235</v>
      </c>
      <c r="C364" s="18">
        <v>905400</v>
      </c>
      <c r="D364" s="18" t="s">
        <v>247</v>
      </c>
      <c r="E364" s="19" t="s">
        <v>248</v>
      </c>
      <c r="F364" s="20">
        <v>4040</v>
      </c>
      <c r="G364" s="118">
        <v>0</v>
      </c>
      <c r="H364" s="22">
        <v>0</v>
      </c>
      <c r="I364" s="22">
        <v>0</v>
      </c>
      <c r="J364" s="23">
        <v>0</v>
      </c>
      <c r="K364" s="24">
        <v>0</v>
      </c>
      <c r="L364" s="24">
        <v>240</v>
      </c>
      <c r="M364" s="23">
        <v>0</v>
      </c>
      <c r="N364" s="23">
        <v>0</v>
      </c>
      <c r="O364" s="23">
        <v>0</v>
      </c>
      <c r="P364" s="25">
        <f t="shared" si="28"/>
        <v>240</v>
      </c>
      <c r="Q364" s="26" t="s">
        <v>74</v>
      </c>
      <c r="R364" s="26" t="s">
        <v>35</v>
      </c>
      <c r="S364" s="26">
        <v>1900</v>
      </c>
      <c r="T364" s="47">
        <v>0</v>
      </c>
      <c r="U364" s="27">
        <f t="shared" si="29"/>
        <v>0</v>
      </c>
      <c r="V364" s="28">
        <f t="shared" si="30"/>
        <v>240</v>
      </c>
      <c r="W364" s="17"/>
      <c r="X364" s="30"/>
    </row>
    <row r="365" spans="1:24" ht="15.75" outlineLevel="2">
      <c r="A365" s="16"/>
      <c r="B365" s="17" t="s">
        <v>235</v>
      </c>
      <c r="C365" s="18">
        <v>905400</v>
      </c>
      <c r="D365" s="18" t="s">
        <v>247</v>
      </c>
      <c r="E365" s="19" t="s">
        <v>248</v>
      </c>
      <c r="F365" s="20">
        <v>1211</v>
      </c>
      <c r="G365" s="118">
        <v>0</v>
      </c>
      <c r="H365" s="22">
        <v>0</v>
      </c>
      <c r="I365" s="22">
        <v>0</v>
      </c>
      <c r="J365" s="23">
        <v>746.07623999999987</v>
      </c>
      <c r="K365" s="24">
        <v>4816.9599999999991</v>
      </c>
      <c r="L365" s="24">
        <v>900</v>
      </c>
      <c r="M365" s="23">
        <v>0</v>
      </c>
      <c r="N365" s="23">
        <v>0</v>
      </c>
      <c r="O365" s="23">
        <v>0</v>
      </c>
      <c r="P365" s="25">
        <f t="shared" si="28"/>
        <v>6463.0362399999995</v>
      </c>
      <c r="Q365" s="26" t="s">
        <v>74</v>
      </c>
      <c r="R365" s="26" t="s">
        <v>27</v>
      </c>
      <c r="S365" s="26">
        <v>2024</v>
      </c>
      <c r="T365" s="27">
        <v>5200</v>
      </c>
      <c r="U365" s="27">
        <f t="shared" si="29"/>
        <v>260</v>
      </c>
      <c r="V365" s="28">
        <f t="shared" si="30"/>
        <v>11923.036239999999</v>
      </c>
      <c r="W365" s="17"/>
    </row>
    <row r="366" spans="1:24" ht="15.75" outlineLevel="2">
      <c r="A366" s="16"/>
      <c r="B366" s="17" t="s">
        <v>235</v>
      </c>
      <c r="C366" s="18">
        <v>905400</v>
      </c>
      <c r="D366" s="18" t="s">
        <v>247</v>
      </c>
      <c r="E366" s="19" t="s">
        <v>248</v>
      </c>
      <c r="F366" s="20">
        <v>1211</v>
      </c>
      <c r="G366" s="118">
        <v>0</v>
      </c>
      <c r="H366" s="22">
        <v>0</v>
      </c>
      <c r="I366" s="22">
        <v>0</v>
      </c>
      <c r="J366" s="23">
        <v>2646.4123139999997</v>
      </c>
      <c r="K366" s="24">
        <v>6106.6800000000012</v>
      </c>
      <c r="L366" s="24">
        <v>900</v>
      </c>
      <c r="M366" s="23">
        <v>0</v>
      </c>
      <c r="N366" s="23">
        <v>0</v>
      </c>
      <c r="O366" s="23">
        <v>0</v>
      </c>
      <c r="P366" s="25">
        <f t="shared" si="28"/>
        <v>9653.0923140000014</v>
      </c>
      <c r="Q366" s="26" t="s">
        <v>74</v>
      </c>
      <c r="R366" s="26" t="s">
        <v>27</v>
      </c>
      <c r="S366" s="26">
        <v>2024</v>
      </c>
      <c r="T366" s="47">
        <v>5200</v>
      </c>
      <c r="U366" s="27">
        <f t="shared" si="29"/>
        <v>260</v>
      </c>
      <c r="V366" s="28">
        <f t="shared" si="30"/>
        <v>15113.092314000001</v>
      </c>
      <c r="W366" s="17"/>
    </row>
    <row r="367" spans="1:24" ht="15.75" outlineLevel="2">
      <c r="A367" s="16"/>
      <c r="B367" s="17" t="s">
        <v>235</v>
      </c>
      <c r="C367" s="18">
        <v>905400</v>
      </c>
      <c r="D367" s="18" t="s">
        <v>247</v>
      </c>
      <c r="E367" s="19" t="s">
        <v>248</v>
      </c>
      <c r="F367" s="20">
        <v>1257</v>
      </c>
      <c r="G367" s="118">
        <v>0</v>
      </c>
      <c r="H367" s="22">
        <v>0</v>
      </c>
      <c r="I367" s="22">
        <v>0</v>
      </c>
      <c r="J367" s="23">
        <v>402.42802599999993</v>
      </c>
      <c r="K367" s="24">
        <v>2990.079999999999</v>
      </c>
      <c r="L367" s="24">
        <v>900</v>
      </c>
      <c r="M367" s="23">
        <v>704.37</v>
      </c>
      <c r="N367" s="23">
        <v>0</v>
      </c>
      <c r="O367" s="23">
        <v>0</v>
      </c>
      <c r="P367" s="25">
        <f t="shared" si="28"/>
        <v>4996.8780259999994</v>
      </c>
      <c r="Q367" s="26" t="s">
        <v>74</v>
      </c>
      <c r="R367" s="37" t="s">
        <v>88</v>
      </c>
      <c r="S367" s="26">
        <v>2014</v>
      </c>
      <c r="T367" s="47">
        <v>0</v>
      </c>
      <c r="U367" s="27">
        <f t="shared" si="29"/>
        <v>0</v>
      </c>
      <c r="V367" s="28">
        <f t="shared" si="30"/>
        <v>4996.8780259999994</v>
      </c>
      <c r="W367" s="82"/>
    </row>
    <row r="368" spans="1:24" ht="15.75" outlineLevel="2">
      <c r="A368" s="16"/>
      <c r="B368" s="17" t="s">
        <v>235</v>
      </c>
      <c r="C368" s="18">
        <v>905400</v>
      </c>
      <c r="D368" s="18" t="s">
        <v>247</v>
      </c>
      <c r="E368" s="19" t="s">
        <v>248</v>
      </c>
      <c r="F368" s="20">
        <v>1227</v>
      </c>
      <c r="G368" s="118">
        <v>0</v>
      </c>
      <c r="H368" s="22">
        <v>0</v>
      </c>
      <c r="I368" s="22">
        <v>0</v>
      </c>
      <c r="J368" s="23">
        <v>1799.0445199999999</v>
      </c>
      <c r="K368" s="24">
        <v>1700.57</v>
      </c>
      <c r="L368" s="24">
        <v>900</v>
      </c>
      <c r="M368" s="23">
        <v>0</v>
      </c>
      <c r="N368" s="23">
        <v>0</v>
      </c>
      <c r="O368" s="23">
        <v>0</v>
      </c>
      <c r="P368" s="25">
        <f t="shared" si="28"/>
        <v>4399.6145200000001</v>
      </c>
      <c r="Q368" s="26" t="s">
        <v>74</v>
      </c>
      <c r="R368" s="26" t="s">
        <v>27</v>
      </c>
      <c r="S368" s="26">
        <v>2018</v>
      </c>
      <c r="T368" s="47">
        <v>6300</v>
      </c>
      <c r="U368" s="27">
        <f t="shared" si="29"/>
        <v>315</v>
      </c>
      <c r="V368" s="28">
        <f t="shared" si="30"/>
        <v>11014.614519999999</v>
      </c>
      <c r="W368" s="17"/>
    </row>
    <row r="369" spans="1:23" ht="15.75" outlineLevel="2">
      <c r="A369" s="16"/>
      <c r="B369" s="17" t="s">
        <v>235</v>
      </c>
      <c r="C369" s="18">
        <v>905400</v>
      </c>
      <c r="D369" s="18" t="s">
        <v>247</v>
      </c>
      <c r="E369" s="19" t="s">
        <v>248</v>
      </c>
      <c r="F369" s="35">
        <v>1210</v>
      </c>
      <c r="G369" s="118">
        <v>12753</v>
      </c>
      <c r="H369" s="22">
        <f>VLOOKUP(F369,'[5]FY16 Rates VLookup'!$A$1:$D$175,4,0)</f>
        <v>3240</v>
      </c>
      <c r="I369" s="22">
        <v>3500.8301886792456</v>
      </c>
      <c r="J369" s="23">
        <v>0</v>
      </c>
      <c r="K369" s="24">
        <v>0</v>
      </c>
      <c r="L369" s="24">
        <v>900</v>
      </c>
      <c r="M369" s="24">
        <v>0</v>
      </c>
      <c r="N369" s="24">
        <v>0</v>
      </c>
      <c r="O369" s="24">
        <v>0</v>
      </c>
      <c r="P369" s="25">
        <f t="shared" si="28"/>
        <v>7640.8301886792451</v>
      </c>
      <c r="Q369" s="26" t="s">
        <v>26</v>
      </c>
      <c r="R369" s="26" t="s">
        <v>27</v>
      </c>
      <c r="S369" s="26">
        <v>2019</v>
      </c>
      <c r="T369" s="27">
        <v>2680</v>
      </c>
      <c r="U369" s="27">
        <f t="shared" si="29"/>
        <v>134</v>
      </c>
      <c r="V369" s="28">
        <f t="shared" si="30"/>
        <v>10454.830188679245</v>
      </c>
      <c r="W369" s="17"/>
    </row>
    <row r="370" spans="1:23" ht="15.75" outlineLevel="2">
      <c r="A370" s="16"/>
      <c r="B370" s="17" t="s">
        <v>235</v>
      </c>
      <c r="C370" s="18">
        <v>905400</v>
      </c>
      <c r="D370" s="18" t="s">
        <v>247</v>
      </c>
      <c r="E370" s="19" t="s">
        <v>248</v>
      </c>
      <c r="F370" s="20" t="s">
        <v>75</v>
      </c>
      <c r="G370" s="118">
        <v>0</v>
      </c>
      <c r="H370" s="22">
        <v>0</v>
      </c>
      <c r="I370" s="22">
        <v>0</v>
      </c>
      <c r="J370" s="23">
        <v>0</v>
      </c>
      <c r="K370" s="24">
        <v>0</v>
      </c>
      <c r="L370" s="24">
        <v>240</v>
      </c>
      <c r="M370" s="23">
        <v>0</v>
      </c>
      <c r="N370" s="23">
        <v>0</v>
      </c>
      <c r="O370" s="23">
        <v>0</v>
      </c>
      <c r="P370" s="25">
        <f t="shared" si="28"/>
        <v>240</v>
      </c>
      <c r="Q370" s="26" t="s">
        <v>74</v>
      </c>
      <c r="R370" s="26" t="s">
        <v>35</v>
      </c>
      <c r="S370" s="26">
        <v>1900</v>
      </c>
      <c r="T370" s="27">
        <v>0</v>
      </c>
      <c r="U370" s="27">
        <f t="shared" si="29"/>
        <v>0</v>
      </c>
      <c r="V370" s="28">
        <f t="shared" si="30"/>
        <v>240</v>
      </c>
      <c r="W370" s="17"/>
    </row>
    <row r="371" spans="1:23" ht="15.75" outlineLevel="2">
      <c r="A371" s="16"/>
      <c r="B371" s="17" t="s">
        <v>235</v>
      </c>
      <c r="C371" s="18">
        <v>905400</v>
      </c>
      <c r="D371" s="18" t="s">
        <v>247</v>
      </c>
      <c r="E371" s="19" t="s">
        <v>248</v>
      </c>
      <c r="F371" s="20">
        <v>1335</v>
      </c>
      <c r="G371" s="118">
        <v>0</v>
      </c>
      <c r="H371" s="22">
        <f>VLOOKUP(F371,'[5]FY16 Rates VLookup'!$A$1:$D$175,4,0)</f>
        <v>0</v>
      </c>
      <c r="I371" s="22">
        <v>0</v>
      </c>
      <c r="J371" s="23">
        <v>39333.906065999996</v>
      </c>
      <c r="K371" s="24">
        <v>6713.2999999999993</v>
      </c>
      <c r="L371" s="24">
        <v>900</v>
      </c>
      <c r="M371" s="23">
        <v>0</v>
      </c>
      <c r="N371" s="23">
        <v>0</v>
      </c>
      <c r="O371" s="23">
        <v>0</v>
      </c>
      <c r="P371" s="25">
        <f t="shared" si="28"/>
        <v>46947.206065999999</v>
      </c>
      <c r="Q371" s="26" t="s">
        <v>74</v>
      </c>
      <c r="R371" s="26" t="s">
        <v>27</v>
      </c>
      <c r="S371" s="26">
        <v>2020</v>
      </c>
      <c r="T371" s="47">
        <v>8736</v>
      </c>
      <c r="U371" s="27">
        <f t="shared" si="29"/>
        <v>436.8</v>
      </c>
      <c r="V371" s="28">
        <f t="shared" si="30"/>
        <v>56120.006066000002</v>
      </c>
      <c r="W371" s="17"/>
    </row>
    <row r="372" spans="1:23" ht="15.75" outlineLevel="2">
      <c r="A372" s="16"/>
      <c r="B372" s="17" t="s">
        <v>235</v>
      </c>
      <c r="C372" s="18">
        <v>905400</v>
      </c>
      <c r="D372" s="18" t="s">
        <v>247</v>
      </c>
      <c r="E372" s="19" t="s">
        <v>248</v>
      </c>
      <c r="F372" s="20" t="s">
        <v>75</v>
      </c>
      <c r="G372" s="118">
        <v>0</v>
      </c>
      <c r="H372" s="22">
        <v>0</v>
      </c>
      <c r="I372" s="22">
        <v>0</v>
      </c>
      <c r="J372" s="23">
        <v>789.27521400000001</v>
      </c>
      <c r="K372" s="24">
        <v>0</v>
      </c>
      <c r="L372" s="24">
        <v>240</v>
      </c>
      <c r="M372" s="23">
        <v>0</v>
      </c>
      <c r="N372" s="23">
        <v>0</v>
      </c>
      <c r="O372" s="23">
        <v>0</v>
      </c>
      <c r="P372" s="25">
        <f t="shared" si="28"/>
        <v>1029.275214</v>
      </c>
      <c r="Q372" s="26" t="s">
        <v>74</v>
      </c>
      <c r="R372" s="26" t="s">
        <v>35</v>
      </c>
      <c r="S372" s="26">
        <v>1900</v>
      </c>
      <c r="T372" s="27">
        <v>0</v>
      </c>
      <c r="U372" s="27">
        <f t="shared" si="29"/>
        <v>0</v>
      </c>
      <c r="V372" s="28">
        <f t="shared" si="30"/>
        <v>1029.275214</v>
      </c>
      <c r="W372" s="17"/>
    </row>
    <row r="373" spans="1:23" ht="15.75" outlineLevel="2">
      <c r="A373" s="16"/>
      <c r="B373" s="17" t="s">
        <v>235</v>
      </c>
      <c r="C373" s="18">
        <v>905400</v>
      </c>
      <c r="D373" s="18" t="s">
        <v>247</v>
      </c>
      <c r="E373" s="19" t="s">
        <v>248</v>
      </c>
      <c r="F373" s="20" t="s">
        <v>75</v>
      </c>
      <c r="G373" s="118">
        <v>0</v>
      </c>
      <c r="H373" s="22">
        <v>0</v>
      </c>
      <c r="I373" s="22">
        <v>0</v>
      </c>
      <c r="J373" s="23">
        <v>0</v>
      </c>
      <c r="K373" s="24">
        <v>0</v>
      </c>
      <c r="L373" s="24">
        <v>240</v>
      </c>
      <c r="M373" s="23">
        <v>0</v>
      </c>
      <c r="N373" s="23">
        <v>0</v>
      </c>
      <c r="O373" s="23">
        <v>0</v>
      </c>
      <c r="P373" s="25">
        <f t="shared" si="28"/>
        <v>240</v>
      </c>
      <c r="Q373" s="26" t="s">
        <v>74</v>
      </c>
      <c r="R373" s="26" t="s">
        <v>35</v>
      </c>
      <c r="S373" s="26">
        <v>1900</v>
      </c>
      <c r="T373" s="27">
        <v>0</v>
      </c>
      <c r="U373" s="27">
        <f t="shared" si="29"/>
        <v>0</v>
      </c>
      <c r="V373" s="28">
        <f t="shared" si="30"/>
        <v>240</v>
      </c>
      <c r="W373" s="17"/>
    </row>
    <row r="374" spans="1:23" ht="15.75" outlineLevel="2">
      <c r="A374" s="16"/>
      <c r="B374" s="17" t="s">
        <v>235</v>
      </c>
      <c r="C374" s="18">
        <v>905500</v>
      </c>
      <c r="D374" s="18" t="s">
        <v>249</v>
      </c>
      <c r="E374" s="19" t="s">
        <v>250</v>
      </c>
      <c r="F374" s="20">
        <v>2010</v>
      </c>
      <c r="G374" s="118">
        <v>0</v>
      </c>
      <c r="H374" s="22">
        <v>0</v>
      </c>
      <c r="I374" s="22">
        <v>0</v>
      </c>
      <c r="J374" s="23">
        <v>1480.4911</v>
      </c>
      <c r="K374" s="24">
        <v>0</v>
      </c>
      <c r="L374" s="24">
        <v>240</v>
      </c>
      <c r="M374" s="23">
        <v>0</v>
      </c>
      <c r="N374" s="23">
        <v>0</v>
      </c>
      <c r="O374" s="23">
        <v>0</v>
      </c>
      <c r="P374" s="25">
        <f t="shared" si="28"/>
        <v>1720.4911</v>
      </c>
      <c r="Q374" s="26" t="s">
        <v>74</v>
      </c>
      <c r="R374" s="26" t="s">
        <v>35</v>
      </c>
      <c r="S374" s="26">
        <v>1900</v>
      </c>
      <c r="T374" s="27">
        <v>0</v>
      </c>
      <c r="U374" s="27">
        <f t="shared" si="29"/>
        <v>0</v>
      </c>
      <c r="V374" s="28">
        <f t="shared" si="30"/>
        <v>1720.4911</v>
      </c>
      <c r="W374" s="17"/>
    </row>
    <row r="375" spans="1:23" ht="15.75" outlineLevel="2">
      <c r="A375" s="16"/>
      <c r="B375" s="17" t="s">
        <v>235</v>
      </c>
      <c r="C375" s="18">
        <v>905500</v>
      </c>
      <c r="D375" s="18" t="s">
        <v>249</v>
      </c>
      <c r="E375" s="19" t="s">
        <v>250</v>
      </c>
      <c r="F375" s="20">
        <v>1500</v>
      </c>
      <c r="G375" s="118">
        <v>0</v>
      </c>
      <c r="H375" s="22">
        <f>VLOOKUP(F375,'[5]FY16 Rates VLookup'!$A$1:$D$175,4,0)</f>
        <v>0</v>
      </c>
      <c r="I375" s="22">
        <v>0</v>
      </c>
      <c r="J375" s="23">
        <v>0</v>
      </c>
      <c r="K375" s="24">
        <v>325.15999999999997</v>
      </c>
      <c r="L375" s="24">
        <v>240</v>
      </c>
      <c r="M375" s="23">
        <v>0</v>
      </c>
      <c r="N375" s="23">
        <v>0</v>
      </c>
      <c r="O375" s="23">
        <v>0</v>
      </c>
      <c r="P375" s="25">
        <f t="shared" si="28"/>
        <v>565.16</v>
      </c>
      <c r="Q375" s="26" t="s">
        <v>74</v>
      </c>
      <c r="R375" s="26" t="s">
        <v>35</v>
      </c>
      <c r="S375" s="26">
        <v>1900</v>
      </c>
      <c r="T375" s="27">
        <v>0</v>
      </c>
      <c r="U375" s="27">
        <f t="shared" si="29"/>
        <v>0</v>
      </c>
      <c r="V375" s="28">
        <f t="shared" si="30"/>
        <v>565.16</v>
      </c>
      <c r="W375" s="17"/>
    </row>
    <row r="376" spans="1:23" ht="15.75" outlineLevel="2">
      <c r="A376" s="16"/>
      <c r="B376" s="17" t="s">
        <v>235</v>
      </c>
      <c r="C376" s="18">
        <v>905500</v>
      </c>
      <c r="D376" s="18" t="s">
        <v>249</v>
      </c>
      <c r="E376" s="19" t="s">
        <v>250</v>
      </c>
      <c r="F376" s="20">
        <v>1195</v>
      </c>
      <c r="G376" s="118">
        <v>0</v>
      </c>
      <c r="H376" s="22">
        <v>0</v>
      </c>
      <c r="I376" s="22">
        <v>0</v>
      </c>
      <c r="J376" s="23">
        <v>0</v>
      </c>
      <c r="K376" s="24">
        <v>23.65</v>
      </c>
      <c r="L376" s="24">
        <v>240</v>
      </c>
      <c r="M376" s="23">
        <v>0</v>
      </c>
      <c r="N376" s="23">
        <v>0</v>
      </c>
      <c r="O376" s="23">
        <v>0</v>
      </c>
      <c r="P376" s="25">
        <f t="shared" si="28"/>
        <v>263.64999999999998</v>
      </c>
      <c r="Q376" s="26" t="s">
        <v>74</v>
      </c>
      <c r="R376" s="26" t="s">
        <v>35</v>
      </c>
      <c r="S376" s="26">
        <v>1900</v>
      </c>
      <c r="T376" s="27">
        <v>0</v>
      </c>
      <c r="U376" s="27">
        <f t="shared" si="29"/>
        <v>0</v>
      </c>
      <c r="V376" s="28">
        <f t="shared" si="30"/>
        <v>263.64999999999998</v>
      </c>
      <c r="W376" s="17"/>
    </row>
    <row r="377" spans="1:23" ht="15.75" outlineLevel="2">
      <c r="A377" s="16"/>
      <c r="B377" s="17" t="s">
        <v>235</v>
      </c>
      <c r="C377" s="18">
        <v>905500</v>
      </c>
      <c r="D377" s="18" t="s">
        <v>249</v>
      </c>
      <c r="E377" s="19" t="s">
        <v>250</v>
      </c>
      <c r="F377" s="20">
        <v>1500</v>
      </c>
      <c r="G377" s="118">
        <v>0</v>
      </c>
      <c r="H377" s="22">
        <f>VLOOKUP(F377,'[5]FY16 Rates VLookup'!$A$1:$D$175,4,0)</f>
        <v>0</v>
      </c>
      <c r="I377" s="22">
        <v>0</v>
      </c>
      <c r="J377" s="23">
        <v>0</v>
      </c>
      <c r="K377" s="24">
        <v>248.68</v>
      </c>
      <c r="L377" s="24">
        <v>900</v>
      </c>
      <c r="M377" s="23">
        <v>0</v>
      </c>
      <c r="N377" s="23">
        <v>0</v>
      </c>
      <c r="O377" s="23">
        <v>0</v>
      </c>
      <c r="P377" s="25">
        <f t="shared" si="28"/>
        <v>1148.68</v>
      </c>
      <c r="Q377" s="26" t="s">
        <v>74</v>
      </c>
      <c r="R377" s="26" t="s">
        <v>35</v>
      </c>
      <c r="S377" s="26">
        <v>1900</v>
      </c>
      <c r="T377" s="27">
        <v>0</v>
      </c>
      <c r="U377" s="27">
        <f t="shared" si="29"/>
        <v>0</v>
      </c>
      <c r="V377" s="28">
        <f t="shared" si="30"/>
        <v>1148.68</v>
      </c>
      <c r="W377" s="17"/>
    </row>
    <row r="378" spans="1:23" ht="15.75" outlineLevel="2">
      <c r="A378" s="16"/>
      <c r="B378" s="17" t="s">
        <v>235</v>
      </c>
      <c r="C378" s="18">
        <v>905500</v>
      </c>
      <c r="D378" s="18" t="s">
        <v>249</v>
      </c>
      <c r="E378" s="19" t="s">
        <v>250</v>
      </c>
      <c r="F378" s="20">
        <v>1500</v>
      </c>
      <c r="G378" s="118">
        <v>0</v>
      </c>
      <c r="H378" s="22">
        <f>VLOOKUP(F378,'[5]FY16 Rates VLookup'!$A$1:$D$175,4,0)</f>
        <v>0</v>
      </c>
      <c r="I378" s="22">
        <v>0</v>
      </c>
      <c r="J378" s="23">
        <v>0</v>
      </c>
      <c r="K378" s="24">
        <v>0</v>
      </c>
      <c r="L378" s="24">
        <v>240</v>
      </c>
      <c r="M378" s="23">
        <v>0</v>
      </c>
      <c r="N378" s="23">
        <v>0</v>
      </c>
      <c r="O378" s="23">
        <v>0</v>
      </c>
      <c r="P378" s="25">
        <f t="shared" si="28"/>
        <v>240</v>
      </c>
      <c r="Q378" s="26" t="s">
        <v>74</v>
      </c>
      <c r="R378" s="26" t="s">
        <v>35</v>
      </c>
      <c r="S378" s="26">
        <v>1900</v>
      </c>
      <c r="T378" s="27">
        <v>0</v>
      </c>
      <c r="U378" s="27">
        <f t="shared" si="29"/>
        <v>0</v>
      </c>
      <c r="V378" s="28">
        <f t="shared" si="30"/>
        <v>240</v>
      </c>
      <c r="W378" s="17"/>
    </row>
    <row r="379" spans="1:23" ht="15.75" outlineLevel="2">
      <c r="A379" s="16"/>
      <c r="B379" s="17" t="s">
        <v>235</v>
      </c>
      <c r="C379" s="18">
        <v>905500</v>
      </c>
      <c r="D379" s="18" t="s">
        <v>249</v>
      </c>
      <c r="E379" s="19" t="s">
        <v>250</v>
      </c>
      <c r="F379" s="20">
        <v>4040</v>
      </c>
      <c r="G379" s="118">
        <v>0</v>
      </c>
      <c r="H379" s="22">
        <v>0</v>
      </c>
      <c r="I379" s="22">
        <v>0</v>
      </c>
      <c r="J379" s="23">
        <v>0</v>
      </c>
      <c r="K379" s="24">
        <v>261.47000000000003</v>
      </c>
      <c r="L379" s="24">
        <v>240</v>
      </c>
      <c r="M379" s="23">
        <v>0</v>
      </c>
      <c r="N379" s="23">
        <v>0</v>
      </c>
      <c r="O379" s="23">
        <v>0</v>
      </c>
      <c r="P379" s="25">
        <f t="shared" si="28"/>
        <v>501.47</v>
      </c>
      <c r="Q379" s="26" t="s">
        <v>74</v>
      </c>
      <c r="R379" s="26" t="s">
        <v>35</v>
      </c>
      <c r="S379" s="26">
        <v>1900</v>
      </c>
      <c r="T379" s="27">
        <v>0</v>
      </c>
      <c r="U379" s="27">
        <f t="shared" si="29"/>
        <v>0</v>
      </c>
      <c r="V379" s="28">
        <f t="shared" si="30"/>
        <v>501.47</v>
      </c>
      <c r="W379" s="17"/>
    </row>
    <row r="380" spans="1:23" ht="15.75" outlineLevel="2">
      <c r="A380" s="16"/>
      <c r="B380" s="17" t="s">
        <v>235</v>
      </c>
      <c r="C380" s="18">
        <v>905500</v>
      </c>
      <c r="D380" s="18" t="s">
        <v>249</v>
      </c>
      <c r="E380" s="19" t="s">
        <v>250</v>
      </c>
      <c r="F380" s="20">
        <v>9020</v>
      </c>
      <c r="G380" s="118">
        <v>0</v>
      </c>
      <c r="H380" s="22">
        <v>0</v>
      </c>
      <c r="I380" s="22">
        <v>0</v>
      </c>
      <c r="J380" s="23">
        <v>0</v>
      </c>
      <c r="K380" s="24">
        <v>0</v>
      </c>
      <c r="L380" s="24">
        <v>240</v>
      </c>
      <c r="M380" s="23">
        <v>0</v>
      </c>
      <c r="N380" s="23">
        <v>0</v>
      </c>
      <c r="O380" s="23">
        <v>0</v>
      </c>
      <c r="P380" s="25">
        <f t="shared" si="28"/>
        <v>240</v>
      </c>
      <c r="Q380" s="26" t="s">
        <v>74</v>
      </c>
      <c r="R380" s="26" t="s">
        <v>35</v>
      </c>
      <c r="S380" s="26">
        <v>1900</v>
      </c>
      <c r="T380" s="27">
        <v>0</v>
      </c>
      <c r="U380" s="27">
        <f t="shared" si="29"/>
        <v>0</v>
      </c>
      <c r="V380" s="28">
        <f t="shared" si="30"/>
        <v>240</v>
      </c>
      <c r="W380" s="17"/>
    </row>
    <row r="381" spans="1:23" ht="15.75" outlineLevel="2">
      <c r="A381" s="16"/>
      <c r="B381" s="17" t="s">
        <v>235</v>
      </c>
      <c r="C381" s="18">
        <v>905500</v>
      </c>
      <c r="D381" s="18" t="s">
        <v>249</v>
      </c>
      <c r="E381" s="19" t="s">
        <v>250</v>
      </c>
      <c r="F381" s="20">
        <v>3007</v>
      </c>
      <c r="G381" s="118">
        <v>0</v>
      </c>
      <c r="H381" s="22">
        <v>0</v>
      </c>
      <c r="I381" s="22">
        <v>0</v>
      </c>
      <c r="J381" s="23">
        <v>0</v>
      </c>
      <c r="K381" s="24">
        <v>0</v>
      </c>
      <c r="L381" s="24">
        <v>240</v>
      </c>
      <c r="M381" s="23">
        <v>0</v>
      </c>
      <c r="N381" s="23">
        <v>0</v>
      </c>
      <c r="O381" s="23">
        <v>0</v>
      </c>
      <c r="P381" s="25">
        <f t="shared" si="28"/>
        <v>240</v>
      </c>
      <c r="Q381" s="26" t="s">
        <v>74</v>
      </c>
      <c r="R381" s="26" t="s">
        <v>35</v>
      </c>
      <c r="S381" s="26">
        <v>1900</v>
      </c>
      <c r="T381" s="27">
        <v>0</v>
      </c>
      <c r="U381" s="27">
        <f t="shared" si="29"/>
        <v>0</v>
      </c>
      <c r="V381" s="28">
        <f t="shared" si="30"/>
        <v>240</v>
      </c>
      <c r="W381" s="17"/>
    </row>
    <row r="382" spans="1:23" ht="15.75" outlineLevel="2">
      <c r="A382" s="16"/>
      <c r="B382" s="17" t="s">
        <v>235</v>
      </c>
      <c r="C382" s="18">
        <v>905500</v>
      </c>
      <c r="D382" s="18" t="s">
        <v>249</v>
      </c>
      <c r="E382" s="19" t="s">
        <v>250</v>
      </c>
      <c r="F382" s="20">
        <v>1505</v>
      </c>
      <c r="G382" s="118">
        <v>0</v>
      </c>
      <c r="H382" s="22">
        <v>0</v>
      </c>
      <c r="I382" s="22">
        <v>0</v>
      </c>
      <c r="J382" s="23">
        <v>0</v>
      </c>
      <c r="K382" s="24">
        <v>186.98</v>
      </c>
      <c r="L382" s="24">
        <v>240</v>
      </c>
      <c r="M382" s="23">
        <v>0</v>
      </c>
      <c r="N382" s="23">
        <v>0</v>
      </c>
      <c r="O382" s="23">
        <v>0</v>
      </c>
      <c r="P382" s="25">
        <f t="shared" si="28"/>
        <v>426.98</v>
      </c>
      <c r="Q382" s="26" t="s">
        <v>74</v>
      </c>
      <c r="R382" s="26" t="s">
        <v>35</v>
      </c>
      <c r="S382" s="26">
        <v>1900</v>
      </c>
      <c r="T382" s="27">
        <v>0</v>
      </c>
      <c r="U382" s="27">
        <f t="shared" si="29"/>
        <v>0</v>
      </c>
      <c r="V382" s="28">
        <f t="shared" si="30"/>
        <v>426.98</v>
      </c>
      <c r="W382" s="17"/>
    </row>
    <row r="383" spans="1:23" ht="15.75" outlineLevel="2">
      <c r="A383" s="16"/>
      <c r="B383" s="17" t="s">
        <v>235</v>
      </c>
      <c r="C383" s="18">
        <v>905500</v>
      </c>
      <c r="D383" s="18" t="s">
        <v>249</v>
      </c>
      <c r="E383" s="19" t="s">
        <v>250</v>
      </c>
      <c r="F383" s="20">
        <v>1300</v>
      </c>
      <c r="G383" s="116">
        <v>0</v>
      </c>
      <c r="H383" s="22">
        <v>0</v>
      </c>
      <c r="I383" s="22">
        <v>0</v>
      </c>
      <c r="J383" s="23">
        <v>4892.8126519999996</v>
      </c>
      <c r="K383" s="24">
        <v>1202.0800000000002</v>
      </c>
      <c r="L383" s="24">
        <v>900</v>
      </c>
      <c r="M383" s="23">
        <v>0</v>
      </c>
      <c r="N383" s="23">
        <v>0</v>
      </c>
      <c r="O383" s="23">
        <v>0</v>
      </c>
      <c r="P383" s="25">
        <f t="shared" si="28"/>
        <v>6994.8926519999995</v>
      </c>
      <c r="Q383" s="26" t="s">
        <v>74</v>
      </c>
      <c r="R383" s="37" t="s">
        <v>27</v>
      </c>
      <c r="S383" s="26">
        <v>2025</v>
      </c>
      <c r="T383" s="39">
        <v>16764</v>
      </c>
      <c r="U383" s="27">
        <f t="shared" si="29"/>
        <v>838.2</v>
      </c>
      <c r="V383" s="28">
        <f t="shared" si="30"/>
        <v>24597.092651999999</v>
      </c>
      <c r="W383" s="17"/>
    </row>
    <row r="384" spans="1:23" ht="15.75" outlineLevel="2">
      <c r="A384" s="16"/>
      <c r="B384" s="17" t="s">
        <v>235</v>
      </c>
      <c r="C384" s="18">
        <v>905500</v>
      </c>
      <c r="D384" s="18" t="s">
        <v>249</v>
      </c>
      <c r="E384" s="19" t="s">
        <v>250</v>
      </c>
      <c r="F384" s="35">
        <v>1209</v>
      </c>
      <c r="G384" s="118">
        <v>10521</v>
      </c>
      <c r="H384" s="22">
        <f>VLOOKUP(F384,'[5]FY16 Rates VLookup'!$A$1:$D$175,4,0)</f>
        <v>3180</v>
      </c>
      <c r="I384" s="22">
        <v>2466.4131707317079</v>
      </c>
      <c r="J384" s="23">
        <v>0</v>
      </c>
      <c r="K384" s="24">
        <v>0</v>
      </c>
      <c r="L384" s="24">
        <v>900</v>
      </c>
      <c r="M384" s="23">
        <v>0</v>
      </c>
      <c r="N384" s="23">
        <v>0</v>
      </c>
      <c r="O384" s="23">
        <v>0</v>
      </c>
      <c r="P384" s="25">
        <f t="shared" si="28"/>
        <v>6546.4131707317083</v>
      </c>
      <c r="Q384" s="26" t="s">
        <v>26</v>
      </c>
      <c r="R384" s="26" t="s">
        <v>27</v>
      </c>
      <c r="S384" s="26">
        <v>2022</v>
      </c>
      <c r="T384" s="36">
        <v>2370</v>
      </c>
      <c r="U384" s="27">
        <f t="shared" si="29"/>
        <v>118.5</v>
      </c>
      <c r="V384" s="28">
        <f t="shared" si="30"/>
        <v>9034.9131707317083</v>
      </c>
      <c r="W384" s="17"/>
    </row>
    <row r="385" spans="1:23" s="61" customFormat="1" ht="15.75" outlineLevel="2">
      <c r="A385" s="16"/>
      <c r="B385" s="17" t="s">
        <v>235</v>
      </c>
      <c r="C385" s="18">
        <v>905500</v>
      </c>
      <c r="D385" s="18" t="s">
        <v>249</v>
      </c>
      <c r="E385" s="19" t="s">
        <v>250</v>
      </c>
      <c r="F385" s="20">
        <v>1253</v>
      </c>
      <c r="G385" s="116">
        <v>0</v>
      </c>
      <c r="H385" s="22">
        <v>0</v>
      </c>
      <c r="I385" s="22">
        <v>0</v>
      </c>
      <c r="J385" s="23">
        <v>1600.3056159999999</v>
      </c>
      <c r="K385" s="24">
        <v>4449.2099999999991</v>
      </c>
      <c r="L385" s="24">
        <v>900</v>
      </c>
      <c r="M385" s="23">
        <v>0</v>
      </c>
      <c r="N385" s="23">
        <v>0</v>
      </c>
      <c r="O385" s="23">
        <v>0</v>
      </c>
      <c r="P385" s="25">
        <f t="shared" si="28"/>
        <v>6949.5156159999988</v>
      </c>
      <c r="Q385" s="26" t="s">
        <v>74</v>
      </c>
      <c r="R385" s="37" t="s">
        <v>27</v>
      </c>
      <c r="S385" s="26">
        <v>2025</v>
      </c>
      <c r="T385" s="27">
        <v>4308</v>
      </c>
      <c r="U385" s="27">
        <f t="shared" si="29"/>
        <v>215.4</v>
      </c>
      <c r="V385" s="28">
        <f t="shared" si="30"/>
        <v>11472.915615999998</v>
      </c>
      <c r="W385" s="17"/>
    </row>
    <row r="386" spans="1:23" ht="15.75" outlineLevel="2">
      <c r="A386" s="16"/>
      <c r="B386" s="17" t="s">
        <v>235</v>
      </c>
      <c r="C386" s="18">
        <v>905500</v>
      </c>
      <c r="D386" s="18" t="s">
        <v>249</v>
      </c>
      <c r="E386" s="19" t="s">
        <v>250</v>
      </c>
      <c r="F386" s="20">
        <v>1254</v>
      </c>
      <c r="G386" s="116">
        <v>0</v>
      </c>
      <c r="H386" s="22">
        <v>0</v>
      </c>
      <c r="I386" s="22">
        <v>0</v>
      </c>
      <c r="J386" s="23">
        <v>0</v>
      </c>
      <c r="K386" s="24">
        <v>3187.77</v>
      </c>
      <c r="L386" s="24">
        <v>900</v>
      </c>
      <c r="M386" s="23">
        <v>0</v>
      </c>
      <c r="N386" s="23">
        <v>0</v>
      </c>
      <c r="O386" s="23">
        <v>0</v>
      </c>
      <c r="P386" s="25">
        <f t="shared" si="28"/>
        <v>4087.77</v>
      </c>
      <c r="Q386" s="26" t="s">
        <v>74</v>
      </c>
      <c r="R386" s="37" t="s">
        <v>27</v>
      </c>
      <c r="S386" s="26">
        <v>2025</v>
      </c>
      <c r="T386" s="27">
        <v>4860</v>
      </c>
      <c r="U386" s="27">
        <f t="shared" si="29"/>
        <v>243</v>
      </c>
      <c r="V386" s="28">
        <f t="shared" si="30"/>
        <v>9190.77</v>
      </c>
      <c r="W386" s="17"/>
    </row>
    <row r="387" spans="1:23" ht="15.75" outlineLevel="2">
      <c r="A387" s="16"/>
      <c r="B387" s="17" t="s">
        <v>235</v>
      </c>
      <c r="C387" s="18">
        <v>905500</v>
      </c>
      <c r="D387" s="18" t="s">
        <v>249</v>
      </c>
      <c r="E387" s="19" t="s">
        <v>250</v>
      </c>
      <c r="F387" s="20">
        <v>1254</v>
      </c>
      <c r="G387" s="116">
        <v>0</v>
      </c>
      <c r="H387" s="22">
        <v>0</v>
      </c>
      <c r="I387" s="22">
        <v>0</v>
      </c>
      <c r="J387" s="23">
        <v>1018.2952779999998</v>
      </c>
      <c r="K387" s="24">
        <v>2149</v>
      </c>
      <c r="L387" s="24">
        <v>900</v>
      </c>
      <c r="M387" s="23">
        <v>0</v>
      </c>
      <c r="N387" s="23">
        <v>0</v>
      </c>
      <c r="O387" s="23">
        <v>0</v>
      </c>
      <c r="P387" s="25">
        <f t="shared" si="28"/>
        <v>4067.2952779999996</v>
      </c>
      <c r="Q387" s="26" t="s">
        <v>74</v>
      </c>
      <c r="R387" s="37" t="s">
        <v>88</v>
      </c>
      <c r="S387" s="26">
        <v>2014</v>
      </c>
      <c r="T387" s="27">
        <v>0</v>
      </c>
      <c r="U387" s="27">
        <f t="shared" si="29"/>
        <v>0</v>
      </c>
      <c r="V387" s="28">
        <f t="shared" si="30"/>
        <v>4067.2952779999996</v>
      </c>
      <c r="W387" s="17"/>
    </row>
    <row r="388" spans="1:23" s="72" customFormat="1" ht="15.75" outlineLevel="2">
      <c r="A388" s="16"/>
      <c r="B388" s="17" t="s">
        <v>235</v>
      </c>
      <c r="C388" s="18">
        <v>905500</v>
      </c>
      <c r="D388" s="18" t="s">
        <v>249</v>
      </c>
      <c r="E388" s="19" t="s">
        <v>250</v>
      </c>
      <c r="F388" s="20">
        <v>1256</v>
      </c>
      <c r="G388" s="116">
        <v>0</v>
      </c>
      <c r="H388" s="22">
        <v>0</v>
      </c>
      <c r="I388" s="22">
        <v>0</v>
      </c>
      <c r="J388" s="23">
        <v>5197.3638080000001</v>
      </c>
      <c r="K388" s="24">
        <v>2168.3200000000002</v>
      </c>
      <c r="L388" s="24">
        <v>900</v>
      </c>
      <c r="M388" s="23">
        <v>0</v>
      </c>
      <c r="N388" s="23">
        <v>0</v>
      </c>
      <c r="O388" s="23">
        <v>0</v>
      </c>
      <c r="P388" s="25">
        <f t="shared" si="28"/>
        <v>8265.6838079999998</v>
      </c>
      <c r="Q388" s="26" t="s">
        <v>74</v>
      </c>
      <c r="R388" s="37" t="s">
        <v>88</v>
      </c>
      <c r="S388" s="26">
        <v>2015</v>
      </c>
      <c r="T388" s="47">
        <v>0</v>
      </c>
      <c r="U388" s="27">
        <f t="shared" si="29"/>
        <v>0</v>
      </c>
      <c r="V388" s="28">
        <f t="shared" si="30"/>
        <v>8265.6838079999998</v>
      </c>
      <c r="W388" s="17"/>
    </row>
    <row r="389" spans="1:23" s="72" customFormat="1" ht="15.75" outlineLevel="2">
      <c r="A389" s="16"/>
      <c r="B389" s="17" t="s">
        <v>235</v>
      </c>
      <c r="C389" s="18">
        <v>905500</v>
      </c>
      <c r="D389" s="18" t="s">
        <v>249</v>
      </c>
      <c r="E389" s="19" t="s">
        <v>250</v>
      </c>
      <c r="F389" s="20">
        <v>1257</v>
      </c>
      <c r="G389" s="116">
        <v>0</v>
      </c>
      <c r="H389" s="22">
        <v>0</v>
      </c>
      <c r="I389" s="22">
        <v>0</v>
      </c>
      <c r="J389" s="23">
        <v>6274.9328459999997</v>
      </c>
      <c r="K389" s="24">
        <v>1919.4199999999996</v>
      </c>
      <c r="L389" s="24">
        <v>900</v>
      </c>
      <c r="M389" s="23">
        <v>0</v>
      </c>
      <c r="N389" s="23">
        <v>0</v>
      </c>
      <c r="O389" s="23">
        <v>0</v>
      </c>
      <c r="P389" s="25">
        <f t="shared" si="28"/>
        <v>9094.3528459999998</v>
      </c>
      <c r="Q389" s="26" t="s">
        <v>74</v>
      </c>
      <c r="R389" s="26" t="s">
        <v>40</v>
      </c>
      <c r="S389" s="26">
        <v>2004</v>
      </c>
      <c r="T389" s="39">
        <v>0</v>
      </c>
      <c r="U389" s="27">
        <f t="shared" si="29"/>
        <v>0</v>
      </c>
      <c r="V389" s="28">
        <f t="shared" si="30"/>
        <v>9094.3528459999998</v>
      </c>
      <c r="W389" s="17"/>
    </row>
    <row r="390" spans="1:23" s="72" customFormat="1" ht="15.75" outlineLevel="2">
      <c r="A390" s="16"/>
      <c r="B390" s="17" t="s">
        <v>235</v>
      </c>
      <c r="C390" s="18">
        <v>905500</v>
      </c>
      <c r="D390" s="18" t="s">
        <v>249</v>
      </c>
      <c r="E390" s="19" t="s">
        <v>250</v>
      </c>
      <c r="F390" s="20">
        <v>1201</v>
      </c>
      <c r="G390" s="118">
        <v>2953</v>
      </c>
      <c r="H390" s="22">
        <f>VLOOKUP(F390,'[5]FY16 Rates VLookup'!$A$1:$D$175,4,0)</f>
        <v>2940</v>
      </c>
      <c r="I390" s="22">
        <v>72.210526315789437</v>
      </c>
      <c r="J390" s="23">
        <v>0</v>
      </c>
      <c r="K390" s="24">
        <v>0</v>
      </c>
      <c r="L390" s="24">
        <v>900</v>
      </c>
      <c r="M390" s="23">
        <v>0</v>
      </c>
      <c r="N390" s="23">
        <v>0</v>
      </c>
      <c r="O390" s="23">
        <v>0</v>
      </c>
      <c r="P390" s="25">
        <f t="shared" si="28"/>
        <v>3912.2105263157896</v>
      </c>
      <c r="Q390" s="26" t="s">
        <v>26</v>
      </c>
      <c r="R390" s="26" t="s">
        <v>40</v>
      </c>
      <c r="S390" s="26">
        <v>2009</v>
      </c>
      <c r="T390" s="27">
        <v>0</v>
      </c>
      <c r="U390" s="27">
        <f t="shared" si="29"/>
        <v>0</v>
      </c>
      <c r="V390" s="28">
        <f t="shared" si="30"/>
        <v>3912.2105263157896</v>
      </c>
      <c r="W390" s="17"/>
    </row>
    <row r="391" spans="1:23" ht="15.75" outlineLevel="2">
      <c r="A391" s="16"/>
      <c r="B391" s="17" t="s">
        <v>235</v>
      </c>
      <c r="C391" s="18">
        <v>905500</v>
      </c>
      <c r="D391" s="18" t="s">
        <v>249</v>
      </c>
      <c r="E391" s="19" t="s">
        <v>250</v>
      </c>
      <c r="F391" s="20">
        <v>1212</v>
      </c>
      <c r="G391" s="116">
        <v>3667</v>
      </c>
      <c r="H391" s="22">
        <f>VLOOKUP(F391,'[5]FY16 Rates VLookup'!$A$1:$D$175,4,0)</f>
        <v>2700</v>
      </c>
      <c r="I391" s="22">
        <v>132.21710526315789</v>
      </c>
      <c r="J391" s="23">
        <v>0</v>
      </c>
      <c r="K391" s="24">
        <v>0</v>
      </c>
      <c r="L391" s="24">
        <v>900</v>
      </c>
      <c r="M391" s="23">
        <v>0</v>
      </c>
      <c r="N391" s="23">
        <v>0</v>
      </c>
      <c r="O391" s="23">
        <v>0</v>
      </c>
      <c r="P391" s="25">
        <f t="shared" si="28"/>
        <v>3732.2171052631579</v>
      </c>
      <c r="Q391" s="26" t="s">
        <v>26</v>
      </c>
      <c r="R391" s="26" t="s">
        <v>35</v>
      </c>
      <c r="S391" s="26">
        <v>1900</v>
      </c>
      <c r="T391" s="27">
        <v>0</v>
      </c>
      <c r="U391" s="27">
        <f t="shared" si="29"/>
        <v>0</v>
      </c>
      <c r="V391" s="28">
        <f t="shared" si="30"/>
        <v>3732.2171052631579</v>
      </c>
      <c r="W391" s="17"/>
    </row>
    <row r="392" spans="1:23" ht="15.75" outlineLevel="2">
      <c r="A392" s="16"/>
      <c r="B392" s="17" t="s">
        <v>235</v>
      </c>
      <c r="C392" s="18">
        <v>905500</v>
      </c>
      <c r="D392" s="18" t="s">
        <v>249</v>
      </c>
      <c r="E392" s="19" t="s">
        <v>250</v>
      </c>
      <c r="F392" s="83">
        <v>1210</v>
      </c>
      <c r="G392" s="128">
        <v>7084</v>
      </c>
      <c r="H392" s="22">
        <f>VLOOKUP(F392,'[5]FY16 Rates VLookup'!$A$1:$D$175,4,0)</f>
        <v>3240</v>
      </c>
      <c r="I392" s="22">
        <v>893.03773584905662</v>
      </c>
      <c r="J392" s="23">
        <v>0</v>
      </c>
      <c r="K392" s="84">
        <v>0</v>
      </c>
      <c r="L392" s="24">
        <v>900</v>
      </c>
      <c r="M392" s="85">
        <v>0</v>
      </c>
      <c r="N392" s="85">
        <v>0</v>
      </c>
      <c r="O392" s="85">
        <v>0</v>
      </c>
      <c r="P392" s="25">
        <f t="shared" si="28"/>
        <v>5033.0377358490568</v>
      </c>
      <c r="Q392" s="37" t="s">
        <v>26</v>
      </c>
      <c r="R392" s="37" t="s">
        <v>27</v>
      </c>
      <c r="S392" s="37">
        <v>2022</v>
      </c>
      <c r="T392" s="36">
        <v>2520</v>
      </c>
      <c r="U392" s="27">
        <f t="shared" si="29"/>
        <v>126</v>
      </c>
      <c r="V392" s="28">
        <f t="shared" si="30"/>
        <v>7679.0377358490568</v>
      </c>
      <c r="W392" s="17"/>
    </row>
    <row r="393" spans="1:23" ht="15.75" outlineLevel="2">
      <c r="A393" s="16"/>
      <c r="B393" s="17" t="s">
        <v>235</v>
      </c>
      <c r="C393" s="18">
        <v>905500</v>
      </c>
      <c r="D393" s="18" t="s">
        <v>249</v>
      </c>
      <c r="E393" s="19" t="s">
        <v>250</v>
      </c>
      <c r="F393" s="35">
        <v>1209</v>
      </c>
      <c r="G393" s="118">
        <v>8918</v>
      </c>
      <c r="H393" s="22">
        <f>VLOOKUP(F393,'[5]FY16 Rates VLookup'!$A$1:$D$175,4,0)</f>
        <v>3180</v>
      </c>
      <c r="I393" s="22">
        <v>2124.0331707317073</v>
      </c>
      <c r="J393" s="23">
        <v>0</v>
      </c>
      <c r="K393" s="24">
        <v>0</v>
      </c>
      <c r="L393" s="24">
        <v>900</v>
      </c>
      <c r="M393" s="23">
        <v>0</v>
      </c>
      <c r="N393" s="23">
        <v>0</v>
      </c>
      <c r="O393" s="23">
        <v>0</v>
      </c>
      <c r="P393" s="25">
        <f t="shared" si="28"/>
        <v>6204.0331707317073</v>
      </c>
      <c r="Q393" s="26" t="s">
        <v>26</v>
      </c>
      <c r="R393" s="26" t="s">
        <v>40</v>
      </c>
      <c r="S393" s="26">
        <v>2009</v>
      </c>
      <c r="T393" s="36">
        <v>0</v>
      </c>
      <c r="U393" s="27">
        <f t="shared" si="29"/>
        <v>0</v>
      </c>
      <c r="V393" s="28">
        <f t="shared" si="30"/>
        <v>6204.0331707317073</v>
      </c>
      <c r="W393" s="17"/>
    </row>
    <row r="394" spans="1:23" ht="15.75" outlineLevel="2">
      <c r="A394" s="16"/>
      <c r="B394" s="17" t="s">
        <v>235</v>
      </c>
      <c r="C394" s="18">
        <v>905500</v>
      </c>
      <c r="D394" s="18" t="s">
        <v>249</v>
      </c>
      <c r="E394" s="19" t="s">
        <v>250</v>
      </c>
      <c r="F394" s="20">
        <v>1335</v>
      </c>
      <c r="G394" s="118">
        <v>0</v>
      </c>
      <c r="H394" s="22">
        <f>VLOOKUP(F394,'[5]FY16 Rates VLookup'!$A$1:$D$175,4,0)</f>
        <v>0</v>
      </c>
      <c r="I394" s="22">
        <v>0</v>
      </c>
      <c r="J394" s="23">
        <v>1943.1484800000003</v>
      </c>
      <c r="K394" s="24">
        <v>899.92000000000007</v>
      </c>
      <c r="L394" s="24">
        <v>900</v>
      </c>
      <c r="M394" s="23">
        <v>0</v>
      </c>
      <c r="N394" s="23">
        <v>0</v>
      </c>
      <c r="O394" s="23">
        <v>0</v>
      </c>
      <c r="P394" s="25">
        <f t="shared" si="28"/>
        <v>3743.0684800000004</v>
      </c>
      <c r="Q394" s="26" t="s">
        <v>74</v>
      </c>
      <c r="R394" s="26" t="s">
        <v>27</v>
      </c>
      <c r="S394" s="26">
        <v>2017</v>
      </c>
      <c r="T394" s="47">
        <v>3840</v>
      </c>
      <c r="U394" s="27">
        <f t="shared" si="29"/>
        <v>192</v>
      </c>
      <c r="V394" s="28">
        <f t="shared" si="30"/>
        <v>7775.0684799999999</v>
      </c>
      <c r="W394" s="17"/>
    </row>
    <row r="395" spans="1:23" ht="15.75" outlineLevel="2">
      <c r="A395" s="16"/>
      <c r="B395" s="17" t="s">
        <v>235</v>
      </c>
      <c r="C395" s="18">
        <v>905500</v>
      </c>
      <c r="D395" s="18" t="s">
        <v>249</v>
      </c>
      <c r="E395" s="19" t="s">
        <v>250</v>
      </c>
      <c r="F395" s="20">
        <v>1335</v>
      </c>
      <c r="G395" s="118">
        <v>0</v>
      </c>
      <c r="H395" s="22">
        <f>VLOOKUP(F395,'[5]FY16 Rates VLookup'!$A$1:$D$175,4,0)</f>
        <v>0</v>
      </c>
      <c r="I395" s="22">
        <v>0</v>
      </c>
      <c r="J395" s="23">
        <v>6686.6707179999994</v>
      </c>
      <c r="K395" s="24">
        <v>1917.1599999999999</v>
      </c>
      <c r="L395" s="24">
        <v>900</v>
      </c>
      <c r="M395" s="23">
        <v>0</v>
      </c>
      <c r="N395" s="23">
        <v>0</v>
      </c>
      <c r="O395" s="23">
        <v>0</v>
      </c>
      <c r="P395" s="25">
        <f t="shared" si="28"/>
        <v>9503.8307179999993</v>
      </c>
      <c r="Q395" s="26" t="s">
        <v>74</v>
      </c>
      <c r="R395" s="26" t="s">
        <v>27</v>
      </c>
      <c r="S395" s="26">
        <v>2023</v>
      </c>
      <c r="T395" s="47">
        <v>3960</v>
      </c>
      <c r="U395" s="27">
        <f t="shared" si="29"/>
        <v>198</v>
      </c>
      <c r="V395" s="28">
        <f t="shared" si="30"/>
        <v>13661.830717999999</v>
      </c>
      <c r="W395" s="17"/>
    </row>
    <row r="396" spans="1:23" ht="15.75" outlineLevel="2">
      <c r="A396" s="16"/>
      <c r="B396" s="17" t="s">
        <v>235</v>
      </c>
      <c r="C396" s="18">
        <v>905500</v>
      </c>
      <c r="D396" s="18" t="s">
        <v>249</v>
      </c>
      <c r="E396" s="19" t="s">
        <v>250</v>
      </c>
      <c r="F396" s="20">
        <v>4040</v>
      </c>
      <c r="G396" s="118">
        <v>0</v>
      </c>
      <c r="H396" s="22">
        <v>0</v>
      </c>
      <c r="I396" s="22">
        <v>0</v>
      </c>
      <c r="J396" s="23">
        <v>0</v>
      </c>
      <c r="K396" s="24">
        <v>0</v>
      </c>
      <c r="L396" s="24">
        <v>240</v>
      </c>
      <c r="M396" s="23">
        <v>0</v>
      </c>
      <c r="N396" s="23">
        <v>0</v>
      </c>
      <c r="O396" s="23">
        <v>0</v>
      </c>
      <c r="P396" s="25">
        <f t="shared" si="28"/>
        <v>240</v>
      </c>
      <c r="Q396" s="26" t="s">
        <v>74</v>
      </c>
      <c r="R396" s="26" t="s">
        <v>35</v>
      </c>
      <c r="S396" s="26">
        <v>1900</v>
      </c>
      <c r="T396" s="27">
        <v>0</v>
      </c>
      <c r="U396" s="27">
        <f t="shared" si="29"/>
        <v>0</v>
      </c>
      <c r="V396" s="28">
        <f t="shared" si="30"/>
        <v>240</v>
      </c>
      <c r="W396" s="17"/>
    </row>
    <row r="397" spans="1:23" ht="15.75" outlineLevel="2">
      <c r="A397" s="16"/>
      <c r="B397" s="17" t="s">
        <v>235</v>
      </c>
      <c r="C397" s="18">
        <v>905600</v>
      </c>
      <c r="D397" s="18" t="s">
        <v>251</v>
      </c>
      <c r="E397" s="19" t="s">
        <v>252</v>
      </c>
      <c r="F397" s="20">
        <v>1020</v>
      </c>
      <c r="G397" s="118">
        <v>0</v>
      </c>
      <c r="H397" s="22">
        <f>VLOOKUP(F397,'[5]FY16 Rates VLookup'!$A$1:$D$175,4,0)</f>
        <v>2220</v>
      </c>
      <c r="I397" s="22">
        <v>0</v>
      </c>
      <c r="J397" s="23">
        <v>0</v>
      </c>
      <c r="K397" s="24">
        <v>0</v>
      </c>
      <c r="L397" s="24">
        <v>900</v>
      </c>
      <c r="M397" s="23">
        <v>0</v>
      </c>
      <c r="N397" s="23">
        <v>0</v>
      </c>
      <c r="O397" s="23">
        <v>0</v>
      </c>
      <c r="P397" s="25">
        <f t="shared" si="28"/>
        <v>3120</v>
      </c>
      <c r="Q397" s="37" t="s">
        <v>26</v>
      </c>
      <c r="R397" s="38" t="s">
        <v>40</v>
      </c>
      <c r="S397" s="38">
        <v>2007</v>
      </c>
      <c r="T397" s="34">
        <v>0</v>
      </c>
      <c r="U397" s="27">
        <f t="shared" si="29"/>
        <v>0</v>
      </c>
      <c r="V397" s="28">
        <f t="shared" si="30"/>
        <v>3120</v>
      </c>
      <c r="W397" s="17"/>
    </row>
    <row r="398" spans="1:23" ht="15.75" outlineLevel="2">
      <c r="A398" s="16"/>
      <c r="B398" s="17" t="s">
        <v>235</v>
      </c>
      <c r="C398" s="18">
        <v>905600</v>
      </c>
      <c r="D398" s="18" t="s">
        <v>251</v>
      </c>
      <c r="E398" s="19" t="s">
        <v>252</v>
      </c>
      <c r="F398" s="20">
        <v>1212</v>
      </c>
      <c r="G398" s="117">
        <v>1795</v>
      </c>
      <c r="H398" s="22">
        <f>VLOOKUP(F398,'[5]FY16 Rates VLookup'!$A$1:$D$175,4,0)</f>
        <v>2700</v>
      </c>
      <c r="I398" s="22">
        <v>0</v>
      </c>
      <c r="J398" s="23">
        <v>0</v>
      </c>
      <c r="K398" s="24">
        <v>0</v>
      </c>
      <c r="L398" s="24">
        <v>900</v>
      </c>
      <c r="M398" s="45">
        <v>0</v>
      </c>
      <c r="N398" s="45">
        <v>0</v>
      </c>
      <c r="O398" s="45">
        <v>0</v>
      </c>
      <c r="P398" s="25">
        <f t="shared" si="28"/>
        <v>3600</v>
      </c>
      <c r="Q398" s="26" t="s">
        <v>26</v>
      </c>
      <c r="R398" s="26" t="s">
        <v>40</v>
      </c>
      <c r="S398" s="26">
        <v>2007</v>
      </c>
      <c r="T398" s="40">
        <v>0</v>
      </c>
      <c r="U398" s="27">
        <f t="shared" si="29"/>
        <v>0</v>
      </c>
      <c r="V398" s="28">
        <f t="shared" si="30"/>
        <v>3600</v>
      </c>
      <c r="W398" s="42"/>
    </row>
    <row r="399" spans="1:23" ht="15.75" outlineLevel="2">
      <c r="A399" s="16"/>
      <c r="B399" s="17" t="s">
        <v>235</v>
      </c>
      <c r="C399" s="18">
        <v>905600</v>
      </c>
      <c r="D399" s="18" t="s">
        <v>251</v>
      </c>
      <c r="E399" s="19" t="s">
        <v>252</v>
      </c>
      <c r="F399" s="35">
        <v>1209</v>
      </c>
      <c r="G399" s="116">
        <v>20019</v>
      </c>
      <c r="H399" s="22">
        <f>VLOOKUP(F399,'[5]FY16 Rates VLookup'!$A$1:$D$175,4,0)</f>
        <v>3180</v>
      </c>
      <c r="I399" s="22">
        <v>6886.4063414634156</v>
      </c>
      <c r="J399" s="23">
        <v>0</v>
      </c>
      <c r="K399" s="24">
        <v>0</v>
      </c>
      <c r="L399" s="24">
        <v>900</v>
      </c>
      <c r="M399" s="23">
        <v>0</v>
      </c>
      <c r="N399" s="23">
        <v>0</v>
      </c>
      <c r="O399" s="23">
        <v>0</v>
      </c>
      <c r="P399" s="25">
        <f t="shared" si="28"/>
        <v>10966.406341463415</v>
      </c>
      <c r="Q399" s="26" t="s">
        <v>26</v>
      </c>
      <c r="R399" s="26" t="s">
        <v>40</v>
      </c>
      <c r="S399" s="26">
        <v>2006</v>
      </c>
      <c r="T399" s="27">
        <v>0</v>
      </c>
      <c r="U399" s="27">
        <f t="shared" si="29"/>
        <v>0</v>
      </c>
      <c r="V399" s="28">
        <f t="shared" si="30"/>
        <v>10966.406341463415</v>
      </c>
      <c r="W399" s="17"/>
    </row>
    <row r="400" spans="1:23" ht="15.75" outlineLevel="2">
      <c r="A400" s="16"/>
      <c r="B400" s="17" t="s">
        <v>235</v>
      </c>
      <c r="C400" s="18">
        <v>905600</v>
      </c>
      <c r="D400" s="18" t="s">
        <v>251</v>
      </c>
      <c r="E400" s="19" t="s">
        <v>252</v>
      </c>
      <c r="F400" s="32">
        <v>1209</v>
      </c>
      <c r="G400" s="117">
        <v>1019</v>
      </c>
      <c r="H400" s="44">
        <f>VLOOKUP(F400,'[5]FY16 Rates VLookup'!$A$1:$D$175,4,0)</f>
        <v>3180</v>
      </c>
      <c r="I400" s="44">
        <v>0</v>
      </c>
      <c r="J400" s="23">
        <v>0</v>
      </c>
      <c r="K400" s="24">
        <v>0</v>
      </c>
      <c r="L400" s="24">
        <v>900</v>
      </c>
      <c r="M400" s="23">
        <v>0</v>
      </c>
      <c r="N400" s="45">
        <v>0</v>
      </c>
      <c r="O400" s="23">
        <v>0</v>
      </c>
      <c r="P400" s="25">
        <f t="shared" si="28"/>
        <v>4080</v>
      </c>
      <c r="Q400" s="26" t="s">
        <v>26</v>
      </c>
      <c r="R400" s="33" t="s">
        <v>27</v>
      </c>
      <c r="S400" s="33">
        <v>2016</v>
      </c>
      <c r="T400" s="34">
        <v>2345</v>
      </c>
      <c r="U400" s="27">
        <f t="shared" si="29"/>
        <v>117.25</v>
      </c>
      <c r="V400" s="28">
        <f t="shared" si="30"/>
        <v>6542.25</v>
      </c>
      <c r="W400" s="17"/>
    </row>
    <row r="401" spans="1:23" ht="15.75" outlineLevel="2">
      <c r="A401" s="16"/>
      <c r="B401" s="17" t="s">
        <v>235</v>
      </c>
      <c r="C401" s="18">
        <v>905600</v>
      </c>
      <c r="D401" s="18" t="s">
        <v>251</v>
      </c>
      <c r="E401" s="19" t="s">
        <v>252</v>
      </c>
      <c r="F401" s="20">
        <v>1200</v>
      </c>
      <c r="G401" s="116">
        <v>3914</v>
      </c>
      <c r="H401" s="22">
        <f>VLOOKUP(F401,'[5]FY16 Rates VLookup'!$A$1:$D$175,4,0)</f>
        <v>2520</v>
      </c>
      <c r="I401" s="22">
        <v>1041.9829411764704</v>
      </c>
      <c r="J401" s="23">
        <v>0</v>
      </c>
      <c r="K401" s="24">
        <v>0</v>
      </c>
      <c r="L401" s="24">
        <v>900</v>
      </c>
      <c r="M401" s="23">
        <v>0</v>
      </c>
      <c r="N401" s="23">
        <v>0</v>
      </c>
      <c r="O401" s="23">
        <v>0</v>
      </c>
      <c r="P401" s="25">
        <f t="shared" si="28"/>
        <v>4461.9829411764704</v>
      </c>
      <c r="Q401" s="26" t="s">
        <v>26</v>
      </c>
      <c r="R401" s="26" t="s">
        <v>40</v>
      </c>
      <c r="S401" s="26">
        <v>2003</v>
      </c>
      <c r="T401" s="39">
        <v>0</v>
      </c>
      <c r="U401" s="27">
        <f t="shared" si="29"/>
        <v>0</v>
      </c>
      <c r="V401" s="28">
        <f t="shared" si="30"/>
        <v>4461.9829411764704</v>
      </c>
      <c r="W401" s="17"/>
    </row>
    <row r="402" spans="1:23" ht="15.75" outlineLevel="2">
      <c r="A402" s="16"/>
      <c r="B402" s="17" t="s">
        <v>235</v>
      </c>
      <c r="C402" s="18">
        <v>905600</v>
      </c>
      <c r="D402" s="18" t="s">
        <v>251</v>
      </c>
      <c r="E402" s="19" t="s">
        <v>252</v>
      </c>
      <c r="F402" s="32">
        <v>1212</v>
      </c>
      <c r="G402" s="117">
        <v>3493</v>
      </c>
      <c r="H402" s="44">
        <f>VLOOKUP(F402,'[5]FY16 Rates VLookup'!$A$1:$D$175,4,0)</f>
        <v>2700</v>
      </c>
      <c r="I402" s="44">
        <v>19.480263157894726</v>
      </c>
      <c r="J402" s="23">
        <v>0</v>
      </c>
      <c r="K402" s="24">
        <v>0</v>
      </c>
      <c r="L402" s="24">
        <v>900</v>
      </c>
      <c r="M402" s="23">
        <v>0</v>
      </c>
      <c r="N402" s="45">
        <v>0</v>
      </c>
      <c r="O402" s="23">
        <v>0</v>
      </c>
      <c r="P402" s="25">
        <f t="shared" si="28"/>
        <v>3619.4802631578946</v>
      </c>
      <c r="Q402" s="26" t="s">
        <v>26</v>
      </c>
      <c r="R402" s="33" t="s">
        <v>27</v>
      </c>
      <c r="S402" s="33">
        <v>2016</v>
      </c>
      <c r="T402" s="34">
        <v>2424</v>
      </c>
      <c r="U402" s="27">
        <f t="shared" si="29"/>
        <v>121.2</v>
      </c>
      <c r="V402" s="28">
        <f t="shared" si="30"/>
        <v>6164.6802631578948</v>
      </c>
      <c r="W402" s="17"/>
    </row>
    <row r="403" spans="1:23" ht="15.75" outlineLevel="2">
      <c r="A403" s="16"/>
      <c r="B403" s="17" t="s">
        <v>235</v>
      </c>
      <c r="C403" s="18">
        <v>905600</v>
      </c>
      <c r="D403" s="18" t="s">
        <v>251</v>
      </c>
      <c r="E403" s="19" t="s">
        <v>252</v>
      </c>
      <c r="F403" s="32">
        <v>1209</v>
      </c>
      <c r="G403" s="117">
        <v>3014</v>
      </c>
      <c r="H403" s="44">
        <f>VLOOKUP(F403,'[5]FY16 Rates VLookup'!$A$1:$D$175,4,0)</f>
        <v>3180</v>
      </c>
      <c r="I403" s="44">
        <v>112.48926829268292</v>
      </c>
      <c r="J403" s="23">
        <v>0</v>
      </c>
      <c r="K403" s="24">
        <v>0</v>
      </c>
      <c r="L403" s="24">
        <v>900</v>
      </c>
      <c r="M403" s="23">
        <v>0</v>
      </c>
      <c r="N403" s="45">
        <v>0</v>
      </c>
      <c r="O403" s="23">
        <v>0</v>
      </c>
      <c r="P403" s="25">
        <f t="shared" ref="P403:P431" si="31">SUM(H403:O403)</f>
        <v>4192.4892682926829</v>
      </c>
      <c r="Q403" s="26" t="s">
        <v>26</v>
      </c>
      <c r="R403" s="38" t="s">
        <v>88</v>
      </c>
      <c r="S403" s="33">
        <v>2014</v>
      </c>
      <c r="T403" s="34">
        <v>0</v>
      </c>
      <c r="U403" s="27">
        <f t="shared" ref="U403:U431" si="32">T403*0.05</f>
        <v>0</v>
      </c>
      <c r="V403" s="28">
        <f t="shared" ref="V403:V431" si="33">P403+T403+U403</f>
        <v>4192.4892682926829</v>
      </c>
      <c r="W403" s="17"/>
    </row>
    <row r="404" spans="1:23" ht="15.75" outlineLevel="2">
      <c r="A404" s="16"/>
      <c r="B404" s="17" t="s">
        <v>235</v>
      </c>
      <c r="C404" s="18">
        <v>905600</v>
      </c>
      <c r="D404" s="18" t="s">
        <v>251</v>
      </c>
      <c r="E404" s="19" t="s">
        <v>252</v>
      </c>
      <c r="F404" s="20">
        <v>1212</v>
      </c>
      <c r="G404" s="116">
        <v>1737</v>
      </c>
      <c r="H404" s="22">
        <f>VLOOKUP(F404,'[5]FY16 Rates VLookup'!$A$1:$D$175,4,0)</f>
        <v>2700</v>
      </c>
      <c r="I404" s="22">
        <v>162.4736842105263</v>
      </c>
      <c r="J404" s="23">
        <v>0</v>
      </c>
      <c r="K404" s="24">
        <v>0</v>
      </c>
      <c r="L404" s="24">
        <v>900</v>
      </c>
      <c r="M404" s="23">
        <v>0</v>
      </c>
      <c r="N404" s="23">
        <v>0</v>
      </c>
      <c r="O404" s="23">
        <v>0</v>
      </c>
      <c r="P404" s="25">
        <f t="shared" si="31"/>
        <v>3762.4736842105262</v>
      </c>
      <c r="Q404" s="26" t="s">
        <v>26</v>
      </c>
      <c r="R404" s="26" t="s">
        <v>40</v>
      </c>
      <c r="S404" s="26">
        <v>2006</v>
      </c>
      <c r="T404" s="39">
        <v>0</v>
      </c>
      <c r="U404" s="27">
        <f t="shared" si="32"/>
        <v>0</v>
      </c>
      <c r="V404" s="28">
        <f t="shared" si="33"/>
        <v>3762.4736842105262</v>
      </c>
      <c r="W404" s="17"/>
    </row>
    <row r="405" spans="1:23" ht="15.75" outlineLevel="2">
      <c r="A405" s="16"/>
      <c r="B405" s="17" t="s">
        <v>235</v>
      </c>
      <c r="C405" s="18">
        <v>905600</v>
      </c>
      <c r="D405" s="18" t="s">
        <v>251</v>
      </c>
      <c r="E405" s="19" t="s">
        <v>252</v>
      </c>
      <c r="F405" s="32">
        <v>1247</v>
      </c>
      <c r="G405" s="117">
        <v>2699</v>
      </c>
      <c r="H405" s="44">
        <f>VLOOKUP(F405,'[5]FY16 Rates VLookup'!$A$1:$D$175,4,0)</f>
        <v>3720</v>
      </c>
      <c r="I405" s="44">
        <v>38.559230769230737</v>
      </c>
      <c r="J405" s="23">
        <v>0</v>
      </c>
      <c r="K405" s="24">
        <v>0</v>
      </c>
      <c r="L405" s="24">
        <v>900</v>
      </c>
      <c r="M405" s="23">
        <v>0</v>
      </c>
      <c r="N405" s="45">
        <v>0</v>
      </c>
      <c r="O405" s="23">
        <v>0</v>
      </c>
      <c r="P405" s="25">
        <f t="shared" si="31"/>
        <v>4658.5592307692314</v>
      </c>
      <c r="Q405" s="26" t="s">
        <v>26</v>
      </c>
      <c r="R405" s="38" t="s">
        <v>27</v>
      </c>
      <c r="S405" s="33">
        <v>2025</v>
      </c>
      <c r="T405" s="40">
        <v>2628</v>
      </c>
      <c r="U405" s="27">
        <f t="shared" si="32"/>
        <v>131.4</v>
      </c>
      <c r="V405" s="28">
        <f t="shared" si="33"/>
        <v>7417.959230769231</v>
      </c>
      <c r="W405" s="17"/>
    </row>
    <row r="406" spans="1:23" ht="15.75" outlineLevel="2">
      <c r="A406" s="16"/>
      <c r="B406" s="17" t="s">
        <v>235</v>
      </c>
      <c r="C406" s="18">
        <v>905600</v>
      </c>
      <c r="D406" s="18" t="s">
        <v>251</v>
      </c>
      <c r="E406" s="19" t="s">
        <v>252</v>
      </c>
      <c r="F406" s="32">
        <v>1209</v>
      </c>
      <c r="G406" s="117">
        <v>4060</v>
      </c>
      <c r="H406" s="44">
        <f>VLOOKUP(F406,'[5]FY16 Rates VLookup'!$A$1:$D$175,4,0)</f>
        <v>3180</v>
      </c>
      <c r="I406" s="44">
        <v>309.95951219512204</v>
      </c>
      <c r="J406" s="23">
        <v>0</v>
      </c>
      <c r="K406" s="24">
        <v>0</v>
      </c>
      <c r="L406" s="24">
        <v>900</v>
      </c>
      <c r="M406" s="23">
        <v>0</v>
      </c>
      <c r="N406" s="45">
        <v>0</v>
      </c>
      <c r="O406" s="23">
        <v>0</v>
      </c>
      <c r="P406" s="25">
        <f t="shared" si="31"/>
        <v>4389.9595121951224</v>
      </c>
      <c r="Q406" s="26" t="s">
        <v>26</v>
      </c>
      <c r="R406" s="33" t="s">
        <v>27</v>
      </c>
      <c r="S406" s="33">
        <v>2017</v>
      </c>
      <c r="T406" s="34">
        <v>2345</v>
      </c>
      <c r="U406" s="27">
        <f t="shared" si="32"/>
        <v>117.25</v>
      </c>
      <c r="V406" s="28">
        <f t="shared" si="33"/>
        <v>6852.2095121951224</v>
      </c>
      <c r="W406" s="17"/>
    </row>
    <row r="407" spans="1:23" ht="15.75" outlineLevel="2">
      <c r="A407" s="16"/>
      <c r="B407" s="17" t="s">
        <v>235</v>
      </c>
      <c r="C407" s="18">
        <v>905600</v>
      </c>
      <c r="D407" s="18" t="s">
        <v>251</v>
      </c>
      <c r="E407" s="19" t="s">
        <v>252</v>
      </c>
      <c r="F407" s="20">
        <v>1201</v>
      </c>
      <c r="G407" s="116">
        <v>2885</v>
      </c>
      <c r="H407" s="22">
        <f>VLOOKUP(F407,'[5]FY16 Rates VLookup'!$A$1:$D$175,4,0)</f>
        <v>2940</v>
      </c>
      <c r="I407" s="22">
        <v>152.09342105263156</v>
      </c>
      <c r="J407" s="23">
        <v>0</v>
      </c>
      <c r="K407" s="24">
        <v>0</v>
      </c>
      <c r="L407" s="24">
        <v>900</v>
      </c>
      <c r="M407" s="23">
        <v>0</v>
      </c>
      <c r="N407" s="23">
        <v>0</v>
      </c>
      <c r="O407" s="23">
        <v>0</v>
      </c>
      <c r="P407" s="25">
        <f t="shared" si="31"/>
        <v>3992.0934210526316</v>
      </c>
      <c r="Q407" s="26" t="s">
        <v>26</v>
      </c>
      <c r="R407" s="26" t="s">
        <v>88</v>
      </c>
      <c r="S407" s="26">
        <v>2009</v>
      </c>
      <c r="T407" s="36">
        <v>0</v>
      </c>
      <c r="U407" s="27">
        <f t="shared" si="32"/>
        <v>0</v>
      </c>
      <c r="V407" s="28">
        <f t="shared" si="33"/>
        <v>3992.0934210526316</v>
      </c>
      <c r="W407" s="17"/>
    </row>
    <row r="408" spans="1:23" ht="15.75" outlineLevel="2">
      <c r="A408" s="16"/>
      <c r="B408" s="17" t="s">
        <v>235</v>
      </c>
      <c r="C408" s="18" t="s">
        <v>253</v>
      </c>
      <c r="D408" s="18" t="s">
        <v>254</v>
      </c>
      <c r="E408" s="19" t="s">
        <v>255</v>
      </c>
      <c r="F408" s="20">
        <v>1212</v>
      </c>
      <c r="G408" s="116">
        <v>1849</v>
      </c>
      <c r="H408" s="22">
        <f>VLOOKUP(F408,'[5]FY16 Rates VLookup'!$A$1:$D$175,4,0)</f>
        <v>2700</v>
      </c>
      <c r="I408" s="22">
        <v>53.881578947368418</v>
      </c>
      <c r="J408" s="23">
        <v>0</v>
      </c>
      <c r="K408" s="24">
        <v>0</v>
      </c>
      <c r="L408" s="24">
        <v>900</v>
      </c>
      <c r="M408" s="23">
        <v>0</v>
      </c>
      <c r="N408" s="23">
        <v>0</v>
      </c>
      <c r="O408" s="23">
        <v>0</v>
      </c>
      <c r="P408" s="25">
        <f t="shared" si="31"/>
        <v>3653.8815789473683</v>
      </c>
      <c r="Q408" s="26" t="s">
        <v>26</v>
      </c>
      <c r="R408" s="26" t="s">
        <v>35</v>
      </c>
      <c r="S408" s="26">
        <v>1900</v>
      </c>
      <c r="T408" s="39">
        <v>0</v>
      </c>
      <c r="U408" s="27">
        <f t="shared" si="32"/>
        <v>0</v>
      </c>
      <c r="V408" s="28">
        <f t="shared" si="33"/>
        <v>3653.8815789473683</v>
      </c>
      <c r="W408" s="17"/>
    </row>
    <row r="409" spans="1:23" ht="15.75" outlineLevel="2">
      <c r="A409" s="16"/>
      <c r="B409" s="17" t="s">
        <v>235</v>
      </c>
      <c r="C409" s="18" t="s">
        <v>253</v>
      </c>
      <c r="D409" s="18" t="s">
        <v>254</v>
      </c>
      <c r="E409" s="19" t="s">
        <v>255</v>
      </c>
      <c r="F409" s="20">
        <v>1212</v>
      </c>
      <c r="G409" s="116">
        <v>1828</v>
      </c>
      <c r="H409" s="22">
        <f>VLOOKUP(F409,'[5]FY16 Rates VLookup'!$A$1:$D$175,4,0)</f>
        <v>2700</v>
      </c>
      <c r="I409" s="22">
        <v>0</v>
      </c>
      <c r="J409" s="23">
        <v>0</v>
      </c>
      <c r="K409" s="24">
        <v>0</v>
      </c>
      <c r="L409" s="24">
        <v>900</v>
      </c>
      <c r="M409" s="23">
        <v>0</v>
      </c>
      <c r="N409" s="23">
        <v>0</v>
      </c>
      <c r="O409" s="23">
        <v>0</v>
      </c>
      <c r="P409" s="25">
        <f t="shared" si="31"/>
        <v>3600</v>
      </c>
      <c r="Q409" s="26" t="s">
        <v>26</v>
      </c>
      <c r="R409" s="26" t="s">
        <v>40</v>
      </c>
      <c r="S409" s="26">
        <v>2005</v>
      </c>
      <c r="T409" s="39">
        <v>0</v>
      </c>
      <c r="U409" s="27">
        <f t="shared" si="32"/>
        <v>0</v>
      </c>
      <c r="V409" s="28">
        <f t="shared" si="33"/>
        <v>3600</v>
      </c>
      <c r="W409" s="17"/>
    </row>
    <row r="410" spans="1:23" ht="15.75" outlineLevel="2">
      <c r="A410" s="16"/>
      <c r="B410" s="17" t="s">
        <v>235</v>
      </c>
      <c r="C410" s="18">
        <v>903300</v>
      </c>
      <c r="D410" s="18" t="s">
        <v>256</v>
      </c>
      <c r="E410" s="19" t="s">
        <v>257</v>
      </c>
      <c r="F410" s="20" t="s">
        <v>75</v>
      </c>
      <c r="G410" s="118">
        <v>0</v>
      </c>
      <c r="H410" s="22">
        <v>0</v>
      </c>
      <c r="I410" s="22">
        <v>0</v>
      </c>
      <c r="J410" s="23">
        <v>316.92133200000001</v>
      </c>
      <c r="K410" s="24">
        <v>0</v>
      </c>
      <c r="L410" s="24">
        <v>240</v>
      </c>
      <c r="M410" s="24">
        <v>0</v>
      </c>
      <c r="N410" s="24">
        <v>0</v>
      </c>
      <c r="O410" s="24">
        <v>0</v>
      </c>
      <c r="P410" s="25">
        <f t="shared" si="31"/>
        <v>556.92133200000001</v>
      </c>
      <c r="Q410" s="26" t="s">
        <v>74</v>
      </c>
      <c r="R410" s="26" t="s">
        <v>35</v>
      </c>
      <c r="S410" s="26">
        <v>1900</v>
      </c>
      <c r="T410" s="27">
        <v>0</v>
      </c>
      <c r="U410" s="27">
        <f t="shared" si="32"/>
        <v>0</v>
      </c>
      <c r="V410" s="28">
        <f t="shared" si="33"/>
        <v>556.92133200000001</v>
      </c>
      <c r="W410" s="19"/>
    </row>
    <row r="411" spans="1:23" ht="15.75" outlineLevel="2">
      <c r="A411" s="16"/>
      <c r="B411" s="17" t="s">
        <v>235</v>
      </c>
      <c r="C411" s="18">
        <v>903300</v>
      </c>
      <c r="D411" s="18" t="s">
        <v>256</v>
      </c>
      <c r="E411" s="19" t="s">
        <v>257</v>
      </c>
      <c r="F411" s="20">
        <v>1206</v>
      </c>
      <c r="G411" s="118">
        <v>557</v>
      </c>
      <c r="H411" s="22">
        <f>VLOOKUP(F411,'[5]FY16 Rates VLookup'!$A$1:$D$175,4,0)</f>
        <v>2880</v>
      </c>
      <c r="I411" s="22">
        <v>0</v>
      </c>
      <c r="J411" s="23">
        <v>0</v>
      </c>
      <c r="K411" s="24">
        <v>0</v>
      </c>
      <c r="L411" s="24">
        <v>900</v>
      </c>
      <c r="M411" s="23">
        <v>0</v>
      </c>
      <c r="N411" s="23">
        <v>0</v>
      </c>
      <c r="O411" s="23">
        <v>0</v>
      </c>
      <c r="P411" s="25">
        <f t="shared" si="31"/>
        <v>3780</v>
      </c>
      <c r="Q411" s="26" t="s">
        <v>26</v>
      </c>
      <c r="R411" s="26" t="s">
        <v>40</v>
      </c>
      <c r="S411" s="26">
        <v>2004</v>
      </c>
      <c r="T411" s="27">
        <v>0</v>
      </c>
      <c r="U411" s="27">
        <f t="shared" si="32"/>
        <v>0</v>
      </c>
      <c r="V411" s="28">
        <f t="shared" si="33"/>
        <v>3780</v>
      </c>
      <c r="W411" s="19"/>
    </row>
    <row r="412" spans="1:23" ht="15.75" outlineLevel="2">
      <c r="A412" s="16"/>
      <c r="B412" s="17" t="s">
        <v>235</v>
      </c>
      <c r="C412" s="18">
        <v>903300</v>
      </c>
      <c r="D412" s="18" t="s">
        <v>256</v>
      </c>
      <c r="E412" s="19" t="s">
        <v>257</v>
      </c>
      <c r="F412" s="20">
        <v>1226</v>
      </c>
      <c r="G412" s="118">
        <v>204</v>
      </c>
      <c r="H412" s="22">
        <f>VLOOKUP(F412,'[5]FY16 Rates VLookup'!$A$1:$D$175,4,0)</f>
        <v>4440</v>
      </c>
      <c r="I412" s="22">
        <v>0</v>
      </c>
      <c r="J412" s="23">
        <v>0</v>
      </c>
      <c r="K412" s="24">
        <v>0</v>
      </c>
      <c r="L412" s="24">
        <v>900</v>
      </c>
      <c r="M412" s="23">
        <v>0</v>
      </c>
      <c r="N412" s="23">
        <v>0</v>
      </c>
      <c r="O412" s="23">
        <v>0</v>
      </c>
      <c r="P412" s="25">
        <f t="shared" si="31"/>
        <v>5340</v>
      </c>
      <c r="Q412" s="26" t="s">
        <v>26</v>
      </c>
      <c r="R412" s="26" t="s">
        <v>35</v>
      </c>
      <c r="S412" s="26">
        <v>1900</v>
      </c>
      <c r="T412" s="27">
        <v>0</v>
      </c>
      <c r="U412" s="27">
        <f t="shared" si="32"/>
        <v>0</v>
      </c>
      <c r="V412" s="28">
        <f t="shared" si="33"/>
        <v>5340</v>
      </c>
      <c r="W412" s="19"/>
    </row>
    <row r="413" spans="1:23" ht="15.75" outlineLevel="2">
      <c r="A413" s="16"/>
      <c r="B413" s="17" t="s">
        <v>235</v>
      </c>
      <c r="C413" s="18">
        <v>903300</v>
      </c>
      <c r="D413" s="18" t="s">
        <v>256</v>
      </c>
      <c r="E413" s="19" t="s">
        <v>257</v>
      </c>
      <c r="F413" s="20">
        <v>1210</v>
      </c>
      <c r="G413" s="118">
        <v>2942</v>
      </c>
      <c r="H413" s="22">
        <f>VLOOKUP(F413,'[5]FY16 Rates VLookup'!$A$1:$D$175,4,0)</f>
        <v>3240</v>
      </c>
      <c r="I413" s="22">
        <v>113.0943396226415</v>
      </c>
      <c r="J413" s="23">
        <v>0</v>
      </c>
      <c r="K413" s="24">
        <v>0</v>
      </c>
      <c r="L413" s="24">
        <v>900</v>
      </c>
      <c r="M413" s="23">
        <v>0</v>
      </c>
      <c r="N413" s="23">
        <v>16000</v>
      </c>
      <c r="O413" s="23">
        <v>0</v>
      </c>
      <c r="P413" s="25">
        <f t="shared" si="31"/>
        <v>20253.094339622643</v>
      </c>
      <c r="Q413" s="26" t="s">
        <v>26</v>
      </c>
      <c r="R413" s="37" t="s">
        <v>88</v>
      </c>
      <c r="S413" s="26">
        <v>2009</v>
      </c>
      <c r="T413" s="47">
        <v>0</v>
      </c>
      <c r="U413" s="27">
        <f t="shared" si="32"/>
        <v>0</v>
      </c>
      <c r="V413" s="28">
        <f t="shared" si="33"/>
        <v>20253.094339622643</v>
      </c>
      <c r="W413" s="52" t="s">
        <v>105</v>
      </c>
    </row>
    <row r="414" spans="1:23" ht="15.75" outlineLevel="2">
      <c r="A414" s="16"/>
      <c r="B414" s="17" t="s">
        <v>235</v>
      </c>
      <c r="C414" s="18">
        <v>903300</v>
      </c>
      <c r="D414" s="18" t="s">
        <v>256</v>
      </c>
      <c r="E414" s="19" t="s">
        <v>257</v>
      </c>
      <c r="F414" s="20">
        <v>3007</v>
      </c>
      <c r="G414" s="118">
        <v>0</v>
      </c>
      <c r="H414" s="22">
        <v>0</v>
      </c>
      <c r="I414" s="22">
        <v>0</v>
      </c>
      <c r="J414" s="23">
        <v>0</v>
      </c>
      <c r="K414" s="24">
        <v>0</v>
      </c>
      <c r="L414" s="24">
        <v>240</v>
      </c>
      <c r="M414" s="23">
        <v>0</v>
      </c>
      <c r="N414" s="23">
        <v>0</v>
      </c>
      <c r="O414" s="23">
        <v>0</v>
      </c>
      <c r="P414" s="25">
        <f t="shared" si="31"/>
        <v>240</v>
      </c>
      <c r="Q414" s="26" t="s">
        <v>74</v>
      </c>
      <c r="R414" s="26" t="s">
        <v>35</v>
      </c>
      <c r="S414" s="26">
        <v>2009</v>
      </c>
      <c r="T414" s="47">
        <v>0</v>
      </c>
      <c r="U414" s="27">
        <f t="shared" si="32"/>
        <v>0</v>
      </c>
      <c r="V414" s="28">
        <f t="shared" si="33"/>
        <v>240</v>
      </c>
      <c r="W414" s="19"/>
    </row>
    <row r="415" spans="1:23" ht="15.75" outlineLevel="2">
      <c r="A415" s="16"/>
      <c r="B415" s="17" t="s">
        <v>235</v>
      </c>
      <c r="C415" s="18">
        <v>903300</v>
      </c>
      <c r="D415" s="18" t="s">
        <v>256</v>
      </c>
      <c r="E415" s="19" t="s">
        <v>257</v>
      </c>
      <c r="F415" s="35">
        <v>1206</v>
      </c>
      <c r="G415" s="118">
        <v>7371</v>
      </c>
      <c r="H415" s="22">
        <f>VLOOKUP(F415,'[5]FY16 Rates VLookup'!$A$1:$D$175,4,0)</f>
        <v>2880</v>
      </c>
      <c r="I415" s="22">
        <v>1094.4000000000001</v>
      </c>
      <c r="J415" s="23">
        <v>0</v>
      </c>
      <c r="K415" s="24">
        <v>0</v>
      </c>
      <c r="L415" s="24">
        <v>900</v>
      </c>
      <c r="M415" s="23">
        <v>0</v>
      </c>
      <c r="N415" s="23">
        <v>0</v>
      </c>
      <c r="O415" s="23">
        <v>0</v>
      </c>
      <c r="P415" s="25">
        <f t="shared" si="31"/>
        <v>4874.3999999999996</v>
      </c>
      <c r="Q415" s="26" t="s">
        <v>26</v>
      </c>
      <c r="R415" s="37" t="s">
        <v>27</v>
      </c>
      <c r="S415" s="26">
        <v>2020</v>
      </c>
      <c r="T415" s="47">
        <v>8375</v>
      </c>
      <c r="U415" s="27">
        <f t="shared" si="32"/>
        <v>418.75</v>
      </c>
      <c r="V415" s="28">
        <f t="shared" si="33"/>
        <v>13668.15</v>
      </c>
      <c r="W415" s="86"/>
    </row>
    <row r="416" spans="1:23" ht="15.75" outlineLevel="2">
      <c r="A416" s="16"/>
      <c r="B416" s="17" t="s">
        <v>235</v>
      </c>
      <c r="C416" s="18">
        <v>903300</v>
      </c>
      <c r="D416" s="18" t="s">
        <v>256</v>
      </c>
      <c r="E416" s="19" t="s">
        <v>257</v>
      </c>
      <c r="F416" s="20">
        <v>3007</v>
      </c>
      <c r="G416" s="118">
        <v>0</v>
      </c>
      <c r="H416" s="22">
        <v>0</v>
      </c>
      <c r="I416" s="22">
        <v>0</v>
      </c>
      <c r="J416" s="23">
        <v>0</v>
      </c>
      <c r="K416" s="24">
        <v>0</v>
      </c>
      <c r="L416" s="24">
        <v>240</v>
      </c>
      <c r="M416" s="24">
        <v>0</v>
      </c>
      <c r="N416" s="24">
        <v>0</v>
      </c>
      <c r="O416" s="24">
        <v>0</v>
      </c>
      <c r="P416" s="25">
        <f t="shared" si="31"/>
        <v>240</v>
      </c>
      <c r="Q416" s="26" t="s">
        <v>74</v>
      </c>
      <c r="R416" s="26" t="s">
        <v>35</v>
      </c>
      <c r="S416" s="26">
        <v>1900</v>
      </c>
      <c r="T416" s="27">
        <v>0</v>
      </c>
      <c r="U416" s="27">
        <f t="shared" si="32"/>
        <v>0</v>
      </c>
      <c r="V416" s="28">
        <f t="shared" si="33"/>
        <v>240</v>
      </c>
      <c r="W416" s="19"/>
    </row>
    <row r="417" spans="1:23" ht="15.75" outlineLevel="2">
      <c r="A417" s="16"/>
      <c r="B417" s="17" t="s">
        <v>235</v>
      </c>
      <c r="C417" s="18">
        <v>903300</v>
      </c>
      <c r="D417" s="18" t="s">
        <v>256</v>
      </c>
      <c r="E417" s="19" t="s">
        <v>257</v>
      </c>
      <c r="F417" s="35">
        <v>1206</v>
      </c>
      <c r="G417" s="118">
        <v>16951</v>
      </c>
      <c r="H417" s="22">
        <f>VLOOKUP(F417,'[5]FY16 Rates VLookup'!$A$1:$D$175,4,0)</f>
        <v>2880</v>
      </c>
      <c r="I417" s="22">
        <v>5152.9500000000007</v>
      </c>
      <c r="J417" s="23">
        <v>0</v>
      </c>
      <c r="K417" s="24">
        <v>0</v>
      </c>
      <c r="L417" s="24">
        <v>900</v>
      </c>
      <c r="M417" s="23">
        <v>0</v>
      </c>
      <c r="N417" s="23">
        <v>0</v>
      </c>
      <c r="O417" s="23">
        <v>0</v>
      </c>
      <c r="P417" s="25">
        <f t="shared" si="31"/>
        <v>8932.9500000000007</v>
      </c>
      <c r="Q417" s="26" t="s">
        <v>26</v>
      </c>
      <c r="R417" s="37" t="s">
        <v>40</v>
      </c>
      <c r="S417" s="26">
        <v>2012</v>
      </c>
      <c r="T417" s="47">
        <v>0</v>
      </c>
      <c r="U417" s="27">
        <f t="shared" si="32"/>
        <v>0</v>
      </c>
      <c r="V417" s="28">
        <f t="shared" si="33"/>
        <v>8932.9500000000007</v>
      </c>
      <c r="W417" s="19"/>
    </row>
    <row r="418" spans="1:23" ht="15.75" outlineLevel="2">
      <c r="A418" s="16"/>
      <c r="B418" s="17" t="s">
        <v>235</v>
      </c>
      <c r="C418" s="18">
        <v>903300</v>
      </c>
      <c r="D418" s="18" t="s">
        <v>256</v>
      </c>
      <c r="E418" s="19" t="s">
        <v>257</v>
      </c>
      <c r="F418" s="35">
        <v>1210</v>
      </c>
      <c r="G418" s="118">
        <v>23091</v>
      </c>
      <c r="H418" s="22">
        <f>VLOOKUP(F418,'[5]FY16 Rates VLookup'!$A$1:$D$175,4,0)</f>
        <v>3240</v>
      </c>
      <c r="I418" s="22">
        <v>8706.7358490566039</v>
      </c>
      <c r="J418" s="23">
        <v>0</v>
      </c>
      <c r="K418" s="24">
        <v>0</v>
      </c>
      <c r="L418" s="24">
        <v>900</v>
      </c>
      <c r="M418" s="23">
        <v>0</v>
      </c>
      <c r="N418" s="23">
        <v>0</v>
      </c>
      <c r="O418" s="23">
        <v>0</v>
      </c>
      <c r="P418" s="25">
        <f t="shared" si="31"/>
        <v>12846.735849056604</v>
      </c>
      <c r="Q418" s="26" t="s">
        <v>26</v>
      </c>
      <c r="R418" s="26" t="s">
        <v>27</v>
      </c>
      <c r="S418" s="26">
        <v>2019</v>
      </c>
      <c r="T418" s="27">
        <v>6040</v>
      </c>
      <c r="U418" s="27">
        <f t="shared" si="32"/>
        <v>302</v>
      </c>
      <c r="V418" s="28">
        <f t="shared" si="33"/>
        <v>19188.735849056604</v>
      </c>
      <c r="W418" s="19"/>
    </row>
    <row r="419" spans="1:23" ht="15.75" outlineLevel="2">
      <c r="A419" s="16"/>
      <c r="B419" s="17" t="s">
        <v>235</v>
      </c>
      <c r="C419" s="18">
        <v>903300</v>
      </c>
      <c r="D419" s="18" t="s">
        <v>256</v>
      </c>
      <c r="E419" s="19" t="s">
        <v>257</v>
      </c>
      <c r="F419" s="55">
        <v>1210</v>
      </c>
      <c r="G419" s="117">
        <v>7266</v>
      </c>
      <c r="H419" s="44">
        <f>VLOOKUP(F419,'[5]FY16 Rates VLookup'!$A$1:$D$175,4,0)</f>
        <v>3240</v>
      </c>
      <c r="I419" s="44">
        <v>2179.3584905660377</v>
      </c>
      <c r="J419" s="23">
        <v>0</v>
      </c>
      <c r="K419" s="24">
        <v>0</v>
      </c>
      <c r="L419" s="24">
        <v>900</v>
      </c>
      <c r="M419" s="23">
        <v>0</v>
      </c>
      <c r="N419" s="45">
        <v>0</v>
      </c>
      <c r="O419" s="23">
        <v>0</v>
      </c>
      <c r="P419" s="25">
        <f t="shared" si="31"/>
        <v>6319.3584905660373</v>
      </c>
      <c r="Q419" s="26" t="s">
        <v>26</v>
      </c>
      <c r="R419" s="33" t="s">
        <v>27</v>
      </c>
      <c r="S419" s="33">
        <v>2018</v>
      </c>
      <c r="T419" s="40">
        <v>8715</v>
      </c>
      <c r="U419" s="27">
        <f t="shared" si="32"/>
        <v>435.75</v>
      </c>
      <c r="V419" s="28">
        <f t="shared" si="33"/>
        <v>15470.108490566037</v>
      </c>
      <c r="W419" s="17"/>
    </row>
    <row r="420" spans="1:23" ht="15.75" outlineLevel="2">
      <c r="A420" s="16"/>
      <c r="B420" s="17" t="s">
        <v>235</v>
      </c>
      <c r="C420" s="18">
        <v>903300</v>
      </c>
      <c r="D420" s="18" t="s">
        <v>256</v>
      </c>
      <c r="E420" s="19" t="s">
        <v>257</v>
      </c>
      <c r="F420" s="35">
        <v>1212</v>
      </c>
      <c r="G420" s="118">
        <v>6200</v>
      </c>
      <c r="H420" s="22">
        <f>VLOOKUP(F420,'[5]FY16 Rates VLookup'!$A$1:$D$175,4,0)</f>
        <v>2700</v>
      </c>
      <c r="I420" s="22">
        <v>879.51315789473665</v>
      </c>
      <c r="J420" s="23">
        <v>0</v>
      </c>
      <c r="K420" s="24">
        <v>0</v>
      </c>
      <c r="L420" s="24">
        <v>900</v>
      </c>
      <c r="M420" s="23">
        <v>0</v>
      </c>
      <c r="N420" s="23">
        <v>0</v>
      </c>
      <c r="O420" s="23">
        <v>0</v>
      </c>
      <c r="P420" s="25">
        <f t="shared" si="31"/>
        <v>4479.5131578947367</v>
      </c>
      <c r="Q420" s="26" t="s">
        <v>26</v>
      </c>
      <c r="R420" s="26" t="s">
        <v>27</v>
      </c>
      <c r="S420" s="26">
        <v>2017</v>
      </c>
      <c r="T420" s="27">
        <v>4908</v>
      </c>
      <c r="U420" s="27">
        <f t="shared" si="32"/>
        <v>245.4</v>
      </c>
      <c r="V420" s="28">
        <f t="shared" si="33"/>
        <v>9632.9131578947363</v>
      </c>
      <c r="W420" s="17"/>
    </row>
    <row r="421" spans="1:23" ht="15.75" outlineLevel="2">
      <c r="A421" s="16"/>
      <c r="B421" s="17" t="s">
        <v>235</v>
      </c>
      <c r="C421" s="18">
        <v>903300</v>
      </c>
      <c r="D421" s="18" t="s">
        <v>256</v>
      </c>
      <c r="E421" s="19" t="s">
        <v>257</v>
      </c>
      <c r="F421" s="55">
        <v>1202</v>
      </c>
      <c r="G421" s="117">
        <v>10173</v>
      </c>
      <c r="H421" s="44">
        <f>VLOOKUP(F421,'[5]FY16 Rates VLookup'!$A$1:$D$175,4,0)</f>
        <v>2700</v>
      </c>
      <c r="I421" s="44">
        <v>2671.6256756756757</v>
      </c>
      <c r="J421" s="23">
        <v>0</v>
      </c>
      <c r="K421" s="24">
        <v>0</v>
      </c>
      <c r="L421" s="24">
        <v>900</v>
      </c>
      <c r="M421" s="23">
        <v>0</v>
      </c>
      <c r="N421" s="45">
        <v>0</v>
      </c>
      <c r="O421" s="23">
        <v>0</v>
      </c>
      <c r="P421" s="25">
        <f t="shared" si="31"/>
        <v>6271.6256756756757</v>
      </c>
      <c r="Q421" s="26" t="s">
        <v>26</v>
      </c>
      <c r="R421" s="33" t="s">
        <v>27</v>
      </c>
      <c r="S421" s="33">
        <v>2017</v>
      </c>
      <c r="T421" s="40">
        <v>4340</v>
      </c>
      <c r="U421" s="27">
        <f t="shared" si="32"/>
        <v>217</v>
      </c>
      <c r="V421" s="28">
        <f t="shared" si="33"/>
        <v>10828.625675675676</v>
      </c>
      <c r="W421" s="17"/>
    </row>
    <row r="422" spans="1:23" ht="15.75" outlineLevel="2">
      <c r="A422" s="16"/>
      <c r="B422" s="17" t="s">
        <v>235</v>
      </c>
      <c r="C422" s="18">
        <v>903300</v>
      </c>
      <c r="D422" s="18" t="s">
        <v>256</v>
      </c>
      <c r="E422" s="19" t="s">
        <v>257</v>
      </c>
      <c r="F422" s="55">
        <v>1210</v>
      </c>
      <c r="G422" s="117">
        <v>18684</v>
      </c>
      <c r="H422" s="44">
        <f>VLOOKUP(F422,'[5]FY16 Rates VLookup'!$A$1:$D$175,4,0)</f>
        <v>3240</v>
      </c>
      <c r="I422" s="44">
        <v>6461.6603773584911</v>
      </c>
      <c r="J422" s="23">
        <v>0</v>
      </c>
      <c r="K422" s="24">
        <v>0</v>
      </c>
      <c r="L422" s="24">
        <v>900</v>
      </c>
      <c r="M422" s="23">
        <v>0</v>
      </c>
      <c r="N422" s="45">
        <v>0</v>
      </c>
      <c r="O422" s="23">
        <v>0</v>
      </c>
      <c r="P422" s="25">
        <f t="shared" si="31"/>
        <v>10601.66037735849</v>
      </c>
      <c r="Q422" s="26" t="s">
        <v>26</v>
      </c>
      <c r="R422" s="33" t="s">
        <v>27</v>
      </c>
      <c r="S422" s="33">
        <v>2017</v>
      </c>
      <c r="T422" s="40">
        <v>8715</v>
      </c>
      <c r="U422" s="27">
        <f t="shared" si="32"/>
        <v>435.75</v>
      </c>
      <c r="V422" s="28">
        <f t="shared" si="33"/>
        <v>19752.41037735849</v>
      </c>
      <c r="W422" s="17"/>
    </row>
    <row r="423" spans="1:23" ht="15.75" outlineLevel="2">
      <c r="A423" s="16"/>
      <c r="B423" s="17" t="s">
        <v>235</v>
      </c>
      <c r="C423" s="18">
        <v>903300</v>
      </c>
      <c r="D423" s="18" t="s">
        <v>256</v>
      </c>
      <c r="E423" s="19" t="s">
        <v>257</v>
      </c>
      <c r="F423" s="55">
        <v>1206</v>
      </c>
      <c r="G423" s="117">
        <v>10578</v>
      </c>
      <c r="H423" s="44">
        <f>VLOOKUP(F423,'[5]FY16 Rates VLookup'!$A$1:$D$175,4,0)</f>
        <v>2880</v>
      </c>
      <c r="I423" s="44">
        <v>2285.1000000000004</v>
      </c>
      <c r="J423" s="23">
        <v>0</v>
      </c>
      <c r="K423" s="24">
        <v>0</v>
      </c>
      <c r="L423" s="24">
        <v>900</v>
      </c>
      <c r="M423" s="23">
        <v>3000</v>
      </c>
      <c r="N423" s="45">
        <v>0</v>
      </c>
      <c r="O423" s="23">
        <v>0</v>
      </c>
      <c r="P423" s="25">
        <f t="shared" si="31"/>
        <v>9065.1</v>
      </c>
      <c r="Q423" s="26" t="s">
        <v>26</v>
      </c>
      <c r="R423" s="33" t="s">
        <v>27</v>
      </c>
      <c r="S423" s="33">
        <v>2017</v>
      </c>
      <c r="T423" s="40">
        <v>8375</v>
      </c>
      <c r="U423" s="27">
        <f t="shared" si="32"/>
        <v>418.75</v>
      </c>
      <c r="V423" s="28">
        <f t="shared" si="33"/>
        <v>17858.849999999999</v>
      </c>
      <c r="W423" s="17"/>
    </row>
    <row r="424" spans="1:23" s="41" customFormat="1" ht="15.75" outlineLevel="2">
      <c r="A424" s="16"/>
      <c r="B424" s="17" t="s">
        <v>235</v>
      </c>
      <c r="C424" s="18">
        <v>903300</v>
      </c>
      <c r="D424" s="18" t="s">
        <v>256</v>
      </c>
      <c r="E424" s="19" t="s">
        <v>257</v>
      </c>
      <c r="F424" s="55">
        <v>1206</v>
      </c>
      <c r="G424" s="117">
        <v>10528</v>
      </c>
      <c r="H424" s="44">
        <f>VLOOKUP(F424,'[5]FY16 Rates VLookup'!$A$1:$D$175,4,0)</f>
        <v>2880</v>
      </c>
      <c r="I424" s="44">
        <v>2037.6000000000004</v>
      </c>
      <c r="J424" s="23">
        <v>0</v>
      </c>
      <c r="K424" s="24">
        <v>0</v>
      </c>
      <c r="L424" s="24">
        <v>900</v>
      </c>
      <c r="M424" s="23">
        <v>0</v>
      </c>
      <c r="N424" s="45">
        <v>0</v>
      </c>
      <c r="O424" s="23">
        <v>0</v>
      </c>
      <c r="P424" s="25">
        <f t="shared" si="31"/>
        <v>5817.6</v>
      </c>
      <c r="Q424" s="26" t="s">
        <v>26</v>
      </c>
      <c r="R424" s="33" t="s">
        <v>27</v>
      </c>
      <c r="S424" s="33">
        <v>2017</v>
      </c>
      <c r="T424" s="40">
        <v>8375</v>
      </c>
      <c r="U424" s="27">
        <f t="shared" si="32"/>
        <v>418.75</v>
      </c>
      <c r="V424" s="28">
        <f t="shared" si="33"/>
        <v>14611.35</v>
      </c>
      <c r="W424" s="17"/>
    </row>
    <row r="425" spans="1:23" s="41" customFormat="1" ht="15.75" outlineLevel="2">
      <c r="A425" s="16"/>
      <c r="B425" s="17" t="s">
        <v>235</v>
      </c>
      <c r="C425" s="18">
        <v>903300</v>
      </c>
      <c r="D425" s="18" t="s">
        <v>256</v>
      </c>
      <c r="E425" s="19" t="s">
        <v>257</v>
      </c>
      <c r="F425" s="55">
        <v>1210</v>
      </c>
      <c r="G425" s="117">
        <v>14561</v>
      </c>
      <c r="H425" s="44">
        <f>VLOOKUP(F425,'[5]FY16 Rates VLookup'!$A$1:$D$175,4,0)</f>
        <v>3240</v>
      </c>
      <c r="I425" s="44">
        <v>4393.867924528302</v>
      </c>
      <c r="J425" s="23">
        <v>0</v>
      </c>
      <c r="K425" s="24">
        <v>0</v>
      </c>
      <c r="L425" s="24">
        <v>900</v>
      </c>
      <c r="M425" s="23">
        <v>0</v>
      </c>
      <c r="N425" s="45">
        <v>0</v>
      </c>
      <c r="O425" s="23">
        <v>0</v>
      </c>
      <c r="P425" s="25">
        <f t="shared" si="31"/>
        <v>8533.867924528302</v>
      </c>
      <c r="Q425" s="26" t="s">
        <v>26</v>
      </c>
      <c r="R425" s="33" t="s">
        <v>27</v>
      </c>
      <c r="S425" s="33">
        <v>2017</v>
      </c>
      <c r="T425" s="40">
        <v>8715</v>
      </c>
      <c r="U425" s="27">
        <f t="shared" si="32"/>
        <v>435.75</v>
      </c>
      <c r="V425" s="28">
        <f t="shared" si="33"/>
        <v>17684.617924528302</v>
      </c>
      <c r="W425" s="17"/>
    </row>
    <row r="426" spans="1:23" s="41" customFormat="1" ht="15.75" outlineLevel="2">
      <c r="A426" s="16"/>
      <c r="B426" s="17" t="s">
        <v>235</v>
      </c>
      <c r="C426" s="18">
        <v>903300</v>
      </c>
      <c r="D426" s="18" t="s">
        <v>256</v>
      </c>
      <c r="E426" s="19" t="s">
        <v>257</v>
      </c>
      <c r="F426" s="20">
        <v>3007</v>
      </c>
      <c r="G426" s="123">
        <v>0</v>
      </c>
      <c r="H426" s="22">
        <v>0</v>
      </c>
      <c r="I426" s="22">
        <v>0</v>
      </c>
      <c r="J426" s="23">
        <v>0</v>
      </c>
      <c r="K426" s="24">
        <v>0</v>
      </c>
      <c r="L426" s="24">
        <v>240</v>
      </c>
      <c r="M426" s="24">
        <v>0</v>
      </c>
      <c r="N426" s="24">
        <v>0</v>
      </c>
      <c r="O426" s="24">
        <v>0</v>
      </c>
      <c r="P426" s="25">
        <f t="shared" si="31"/>
        <v>240</v>
      </c>
      <c r="Q426" s="26" t="s">
        <v>74</v>
      </c>
      <c r="R426" s="26" t="s">
        <v>35</v>
      </c>
      <c r="S426" s="26">
        <v>1900</v>
      </c>
      <c r="T426" s="27">
        <v>0</v>
      </c>
      <c r="U426" s="27">
        <f t="shared" si="32"/>
        <v>0</v>
      </c>
      <c r="V426" s="28">
        <f t="shared" si="33"/>
        <v>240</v>
      </c>
      <c r="W426" s="19"/>
    </row>
    <row r="427" spans="1:23" ht="15.75" outlineLevel="2">
      <c r="A427" s="16"/>
      <c r="B427" s="17" t="s">
        <v>235</v>
      </c>
      <c r="C427" s="18">
        <v>903300</v>
      </c>
      <c r="D427" s="18" t="s">
        <v>256</v>
      </c>
      <c r="E427" s="19" t="s">
        <v>257</v>
      </c>
      <c r="F427" s="32">
        <v>1206</v>
      </c>
      <c r="G427" s="117">
        <v>3090</v>
      </c>
      <c r="H427" s="44">
        <f>VLOOKUP(F427,'[5]FY16 Rates VLookup'!$A$1:$D$175,4,0)</f>
        <v>2880</v>
      </c>
      <c r="I427" s="44">
        <v>497.25</v>
      </c>
      <c r="J427" s="23">
        <v>0</v>
      </c>
      <c r="K427" s="24">
        <v>0</v>
      </c>
      <c r="L427" s="24">
        <v>900</v>
      </c>
      <c r="M427" s="45">
        <v>0</v>
      </c>
      <c r="N427" s="45">
        <v>0</v>
      </c>
      <c r="O427" s="45">
        <v>0</v>
      </c>
      <c r="P427" s="25">
        <f t="shared" si="31"/>
        <v>4277.25</v>
      </c>
      <c r="Q427" s="26" t="s">
        <v>26</v>
      </c>
      <c r="R427" s="33" t="s">
        <v>27</v>
      </c>
      <c r="S427" s="33">
        <v>2018</v>
      </c>
      <c r="T427" s="40">
        <v>8375</v>
      </c>
      <c r="U427" s="27">
        <f t="shared" si="32"/>
        <v>418.75</v>
      </c>
      <c r="V427" s="28">
        <f t="shared" si="33"/>
        <v>13071</v>
      </c>
      <c r="W427" s="42"/>
    </row>
    <row r="428" spans="1:23" s="41" customFormat="1" ht="15.75" outlineLevel="2">
      <c r="A428" s="16"/>
      <c r="B428" s="17" t="s">
        <v>235</v>
      </c>
      <c r="C428" s="18">
        <v>903300</v>
      </c>
      <c r="D428" s="18" t="s">
        <v>256</v>
      </c>
      <c r="E428" s="19" t="s">
        <v>257</v>
      </c>
      <c r="F428" s="20">
        <v>3007</v>
      </c>
      <c r="G428" s="123">
        <v>0</v>
      </c>
      <c r="H428" s="22">
        <v>0</v>
      </c>
      <c r="I428" s="22">
        <v>0</v>
      </c>
      <c r="J428" s="23">
        <v>0</v>
      </c>
      <c r="K428" s="24">
        <v>0</v>
      </c>
      <c r="L428" s="24">
        <v>240</v>
      </c>
      <c r="M428" s="24">
        <v>0</v>
      </c>
      <c r="N428" s="24">
        <v>0</v>
      </c>
      <c r="O428" s="24">
        <v>0</v>
      </c>
      <c r="P428" s="25">
        <f t="shared" si="31"/>
        <v>240</v>
      </c>
      <c r="Q428" s="26" t="s">
        <v>74</v>
      </c>
      <c r="R428" s="26" t="s">
        <v>35</v>
      </c>
      <c r="S428" s="26">
        <v>1900</v>
      </c>
      <c r="T428" s="27">
        <v>0</v>
      </c>
      <c r="U428" s="27">
        <f t="shared" si="32"/>
        <v>0</v>
      </c>
      <c r="V428" s="28">
        <f t="shared" si="33"/>
        <v>240</v>
      </c>
      <c r="W428" s="19"/>
    </row>
    <row r="429" spans="1:23" s="41" customFormat="1" ht="15.75" outlineLevel="2">
      <c r="A429" s="16"/>
      <c r="B429" s="17" t="s">
        <v>235</v>
      </c>
      <c r="C429" s="18" t="s">
        <v>258</v>
      </c>
      <c r="D429" s="18" t="s">
        <v>259</v>
      </c>
      <c r="E429" s="19" t="s">
        <v>260</v>
      </c>
      <c r="F429" s="35">
        <v>1202</v>
      </c>
      <c r="G429" s="116">
        <v>6736</v>
      </c>
      <c r="H429" s="22">
        <f>VLOOKUP(F429,'[5]FY16 Rates VLookup'!$A$1:$D$175,4,0)</f>
        <v>2700</v>
      </c>
      <c r="I429" s="22">
        <v>579.3324324324326</v>
      </c>
      <c r="J429" s="23">
        <v>0</v>
      </c>
      <c r="K429" s="24">
        <v>0</v>
      </c>
      <c r="L429" s="24">
        <v>900</v>
      </c>
      <c r="M429" s="23">
        <v>0</v>
      </c>
      <c r="N429" s="23">
        <v>0</v>
      </c>
      <c r="O429" s="23">
        <v>0</v>
      </c>
      <c r="P429" s="25">
        <f t="shared" si="31"/>
        <v>4179.3324324324331</v>
      </c>
      <c r="Q429" s="26" t="s">
        <v>26</v>
      </c>
      <c r="R429" s="33" t="s">
        <v>27</v>
      </c>
      <c r="S429" s="33">
        <v>2019</v>
      </c>
      <c r="T429" s="34">
        <v>4340</v>
      </c>
      <c r="U429" s="27">
        <f t="shared" si="32"/>
        <v>217</v>
      </c>
      <c r="V429" s="28">
        <f t="shared" si="33"/>
        <v>8736.3324324324331</v>
      </c>
      <c r="W429" s="19"/>
    </row>
    <row r="430" spans="1:23" s="41" customFormat="1" ht="15.75" outlineLevel="2">
      <c r="A430" s="16"/>
      <c r="B430" s="17" t="s">
        <v>235</v>
      </c>
      <c r="C430" s="18">
        <v>908000</v>
      </c>
      <c r="D430" s="18" t="s">
        <v>261</v>
      </c>
      <c r="E430" s="19" t="s">
        <v>262</v>
      </c>
      <c r="F430" s="32">
        <v>1202</v>
      </c>
      <c r="G430" s="117">
        <v>2734</v>
      </c>
      <c r="H430" s="44">
        <f>VLOOKUP(F430,'[5]FY16 Rates VLookup'!$A$1:$D$175,4,0)</f>
        <v>2700</v>
      </c>
      <c r="I430" s="44">
        <v>103.79189189189194</v>
      </c>
      <c r="J430" s="23">
        <v>0</v>
      </c>
      <c r="K430" s="24">
        <v>0</v>
      </c>
      <c r="L430" s="24">
        <v>900</v>
      </c>
      <c r="M430" s="23">
        <v>0</v>
      </c>
      <c r="N430" s="45">
        <v>0</v>
      </c>
      <c r="O430" s="23">
        <v>0</v>
      </c>
      <c r="P430" s="25">
        <f t="shared" si="31"/>
        <v>3703.7918918918917</v>
      </c>
      <c r="Q430" s="26" t="s">
        <v>26</v>
      </c>
      <c r="R430" s="38" t="s">
        <v>27</v>
      </c>
      <c r="S430" s="33">
        <v>2025</v>
      </c>
      <c r="T430" s="34">
        <v>2320</v>
      </c>
      <c r="U430" s="27">
        <f t="shared" si="32"/>
        <v>116</v>
      </c>
      <c r="V430" s="28">
        <f t="shared" si="33"/>
        <v>6139.7918918918913</v>
      </c>
      <c r="W430" s="17"/>
    </row>
    <row r="431" spans="1:23" ht="15.75" outlineLevel="2">
      <c r="A431" s="16"/>
      <c r="B431" s="17" t="s">
        <v>235</v>
      </c>
      <c r="C431" s="18">
        <v>908020</v>
      </c>
      <c r="D431" s="18" t="s">
        <v>263</v>
      </c>
      <c r="E431" s="19" t="s">
        <v>262</v>
      </c>
      <c r="F431" s="20">
        <v>9020</v>
      </c>
      <c r="G431" s="118">
        <v>0</v>
      </c>
      <c r="H431" s="22">
        <v>0</v>
      </c>
      <c r="I431" s="22">
        <v>0</v>
      </c>
      <c r="J431" s="23">
        <v>0</v>
      </c>
      <c r="K431" s="24">
        <v>313.79000000000002</v>
      </c>
      <c r="L431" s="24">
        <v>240</v>
      </c>
      <c r="M431" s="24">
        <v>0</v>
      </c>
      <c r="N431" s="24">
        <v>0</v>
      </c>
      <c r="O431" s="24">
        <v>0</v>
      </c>
      <c r="P431" s="25">
        <f t="shared" si="31"/>
        <v>553.79</v>
      </c>
      <c r="Q431" s="26" t="s">
        <v>74</v>
      </c>
      <c r="R431" s="26" t="s">
        <v>35</v>
      </c>
      <c r="S431" s="26">
        <v>1900</v>
      </c>
      <c r="T431" s="27">
        <v>0</v>
      </c>
      <c r="U431" s="27">
        <f t="shared" si="32"/>
        <v>0</v>
      </c>
      <c r="V431" s="28">
        <f t="shared" si="33"/>
        <v>553.79</v>
      </c>
      <c r="W431" s="19"/>
    </row>
    <row r="432" spans="1:23" s="15" customFormat="1" ht="15.75" outlineLevel="1">
      <c r="A432" s="99"/>
      <c r="B432" s="98" t="s">
        <v>313</v>
      </c>
      <c r="C432" s="100"/>
      <c r="D432" s="100"/>
      <c r="E432" s="101"/>
      <c r="F432" s="102">
        <f>COUNTIF(H211:H431,"&gt;0")</f>
        <v>47</v>
      </c>
      <c r="G432" s="119">
        <f t="shared" ref="G432:P432" si="34">SUBTOTAL(9,G211:G431)</f>
        <v>312752</v>
      </c>
      <c r="H432" s="103">
        <f t="shared" si="34"/>
        <v>147120</v>
      </c>
      <c r="I432" s="103">
        <f t="shared" si="34"/>
        <v>71945.430659264472</v>
      </c>
      <c r="J432" s="104">
        <f t="shared" si="34"/>
        <v>435868.20904599986</v>
      </c>
      <c r="K432" s="25">
        <f t="shared" si="34"/>
        <v>195829.65</v>
      </c>
      <c r="L432" s="25">
        <f t="shared" si="34"/>
        <v>126960</v>
      </c>
      <c r="M432" s="25">
        <f t="shared" si="34"/>
        <v>13325.22</v>
      </c>
      <c r="N432" s="25">
        <f t="shared" si="34"/>
        <v>16000</v>
      </c>
      <c r="O432" s="25">
        <f t="shared" si="34"/>
        <v>0</v>
      </c>
      <c r="P432" s="25">
        <f t="shared" si="34"/>
        <v>1007048.5097052646</v>
      </c>
      <c r="Q432" s="105"/>
      <c r="R432" s="105"/>
      <c r="S432" s="105"/>
      <c r="T432" s="112">
        <f>SUBTOTAL(9,T211:T431)</f>
        <v>564050</v>
      </c>
      <c r="U432" s="112">
        <f>SUBTOTAL(9,U211:U431)</f>
        <v>28202.500000000007</v>
      </c>
      <c r="V432" s="28">
        <f>SUBTOTAL(9,V211:V431)</f>
        <v>1599301.0097052648</v>
      </c>
      <c r="W432" s="101"/>
    </row>
    <row r="433" spans="1:23" ht="15.75" outlineLevel="2">
      <c r="A433" s="16"/>
      <c r="B433" s="17" t="s">
        <v>60</v>
      </c>
      <c r="C433" s="18">
        <v>403310</v>
      </c>
      <c r="D433" s="18" t="s">
        <v>61</v>
      </c>
      <c r="E433" s="19" t="s">
        <v>62</v>
      </c>
      <c r="F433" s="20">
        <v>1020</v>
      </c>
      <c r="G433" s="118">
        <v>1751</v>
      </c>
      <c r="H433" s="22">
        <f>VLOOKUP(F433,'[5]FY16 Rates VLookup'!$A$1:$D$175,4,0)</f>
        <v>2220</v>
      </c>
      <c r="I433" s="22">
        <v>0</v>
      </c>
      <c r="J433" s="23">
        <v>0</v>
      </c>
      <c r="K433" s="24">
        <v>0</v>
      </c>
      <c r="L433" s="24">
        <v>900</v>
      </c>
      <c r="M433" s="23">
        <v>0</v>
      </c>
      <c r="N433" s="23">
        <v>0</v>
      </c>
      <c r="O433" s="23">
        <v>0</v>
      </c>
      <c r="P433" s="25">
        <f t="shared" ref="P433:P474" si="35">SUM(H433:O433)</f>
        <v>3120</v>
      </c>
      <c r="Q433" s="26" t="s">
        <v>26</v>
      </c>
      <c r="R433" s="26" t="s">
        <v>27</v>
      </c>
      <c r="S433" s="26">
        <v>2016</v>
      </c>
      <c r="T433" s="27">
        <v>1575</v>
      </c>
      <c r="U433" s="27">
        <f t="shared" ref="U433:U474" si="36">T433*0.05</f>
        <v>78.75</v>
      </c>
      <c r="V433" s="28">
        <f t="shared" ref="V433:V474" si="37">P433+T433+U433</f>
        <v>4773.75</v>
      </c>
      <c r="W433" s="17"/>
    </row>
    <row r="434" spans="1:23" ht="15.75" outlineLevel="2">
      <c r="A434" s="16"/>
      <c r="B434" s="17" t="s">
        <v>60</v>
      </c>
      <c r="C434" s="18">
        <v>403310</v>
      </c>
      <c r="D434" s="18" t="s">
        <v>61</v>
      </c>
      <c r="E434" s="19" t="s">
        <v>62</v>
      </c>
      <c r="F434" s="20">
        <v>1020</v>
      </c>
      <c r="G434" s="118">
        <v>389</v>
      </c>
      <c r="H434" s="22">
        <f>VLOOKUP(F434,'[5]FY16 Rates VLookup'!$A$1:$D$175,4,0)</f>
        <v>2220</v>
      </c>
      <c r="I434" s="22">
        <v>0</v>
      </c>
      <c r="J434" s="23">
        <v>0</v>
      </c>
      <c r="K434" s="24">
        <v>0</v>
      </c>
      <c r="L434" s="24">
        <v>900</v>
      </c>
      <c r="M434" s="23">
        <v>0</v>
      </c>
      <c r="N434" s="23">
        <v>0</v>
      </c>
      <c r="O434" s="23">
        <v>0</v>
      </c>
      <c r="P434" s="25">
        <f t="shared" si="35"/>
        <v>3120</v>
      </c>
      <c r="Q434" s="26" t="s">
        <v>26</v>
      </c>
      <c r="R434" s="26" t="s">
        <v>27</v>
      </c>
      <c r="S434" s="26">
        <v>2016</v>
      </c>
      <c r="T434" s="27">
        <v>1575</v>
      </c>
      <c r="U434" s="27">
        <f t="shared" si="36"/>
        <v>78.75</v>
      </c>
      <c r="V434" s="28">
        <f t="shared" si="37"/>
        <v>4773.75</v>
      </c>
      <c r="W434" s="17"/>
    </row>
    <row r="435" spans="1:23" ht="15.75" outlineLevel="2">
      <c r="A435" s="16"/>
      <c r="B435" s="17" t="s">
        <v>60</v>
      </c>
      <c r="C435" s="18">
        <v>403310</v>
      </c>
      <c r="D435" s="18" t="s">
        <v>61</v>
      </c>
      <c r="E435" s="19" t="s">
        <v>62</v>
      </c>
      <c r="F435" s="20">
        <v>1020</v>
      </c>
      <c r="G435" s="118">
        <v>3743</v>
      </c>
      <c r="H435" s="22">
        <f>VLOOKUP(F435,'[5]FY16 Rates VLookup'!$A$1:$D$175,4,0)</f>
        <v>2220</v>
      </c>
      <c r="I435" s="22">
        <v>73.339285714285708</v>
      </c>
      <c r="J435" s="23">
        <v>0</v>
      </c>
      <c r="K435" s="24">
        <v>0</v>
      </c>
      <c r="L435" s="24">
        <v>900</v>
      </c>
      <c r="M435" s="23">
        <v>0</v>
      </c>
      <c r="N435" s="23">
        <v>0</v>
      </c>
      <c r="O435" s="23">
        <v>0</v>
      </c>
      <c r="P435" s="25">
        <f t="shared" si="35"/>
        <v>3193.3392857142858</v>
      </c>
      <c r="Q435" s="26" t="s">
        <v>26</v>
      </c>
      <c r="R435" s="26" t="s">
        <v>27</v>
      </c>
      <c r="S435" s="26">
        <v>2016</v>
      </c>
      <c r="T435" s="27">
        <v>1575</v>
      </c>
      <c r="U435" s="27">
        <f t="shared" si="36"/>
        <v>78.75</v>
      </c>
      <c r="V435" s="28">
        <f t="shared" si="37"/>
        <v>4847.0892857142862</v>
      </c>
      <c r="W435" s="17"/>
    </row>
    <row r="436" spans="1:23" ht="15.75" outlineLevel="2">
      <c r="A436" s="16"/>
      <c r="B436" s="17" t="s">
        <v>60</v>
      </c>
      <c r="C436" s="18">
        <v>403310</v>
      </c>
      <c r="D436" s="18" t="s">
        <v>61</v>
      </c>
      <c r="E436" s="19" t="s">
        <v>62</v>
      </c>
      <c r="F436" s="20">
        <v>1020</v>
      </c>
      <c r="G436" s="118">
        <v>1807</v>
      </c>
      <c r="H436" s="22">
        <f>VLOOKUP(F436,'[5]FY16 Rates VLookup'!$A$1:$D$175,4,0)</f>
        <v>2220</v>
      </c>
      <c r="I436" s="22">
        <v>0</v>
      </c>
      <c r="J436" s="23">
        <v>0</v>
      </c>
      <c r="K436" s="24">
        <v>0</v>
      </c>
      <c r="L436" s="24">
        <v>900</v>
      </c>
      <c r="M436" s="23">
        <v>0</v>
      </c>
      <c r="N436" s="23">
        <v>0</v>
      </c>
      <c r="O436" s="23">
        <v>0</v>
      </c>
      <c r="P436" s="25">
        <f t="shared" si="35"/>
        <v>3120</v>
      </c>
      <c r="Q436" s="26" t="s">
        <v>26</v>
      </c>
      <c r="R436" s="26" t="s">
        <v>27</v>
      </c>
      <c r="S436" s="26">
        <v>2016</v>
      </c>
      <c r="T436" s="27">
        <v>1575</v>
      </c>
      <c r="U436" s="27">
        <f t="shared" si="36"/>
        <v>78.75</v>
      </c>
      <c r="V436" s="28">
        <f t="shared" si="37"/>
        <v>4773.75</v>
      </c>
      <c r="W436" s="43"/>
    </row>
    <row r="437" spans="1:23" s="76" customFormat="1" ht="15.75" outlineLevel="2">
      <c r="A437" s="16"/>
      <c r="B437" s="17" t="s">
        <v>60</v>
      </c>
      <c r="C437" s="18">
        <v>403310</v>
      </c>
      <c r="D437" s="18" t="s">
        <v>61</v>
      </c>
      <c r="E437" s="19" t="s">
        <v>62</v>
      </c>
      <c r="F437" s="20">
        <v>1020</v>
      </c>
      <c r="G437" s="118">
        <v>2027</v>
      </c>
      <c r="H437" s="22">
        <f>VLOOKUP(F437,'[5]FY16 Rates VLookup'!$A$1:$D$175,4,0)</f>
        <v>2220</v>
      </c>
      <c r="I437" s="22">
        <v>1.982142857142857</v>
      </c>
      <c r="J437" s="23">
        <v>0</v>
      </c>
      <c r="K437" s="24">
        <v>0</v>
      </c>
      <c r="L437" s="24">
        <v>900</v>
      </c>
      <c r="M437" s="23">
        <v>0</v>
      </c>
      <c r="N437" s="23">
        <v>0</v>
      </c>
      <c r="O437" s="23">
        <v>0</v>
      </c>
      <c r="P437" s="25">
        <f t="shared" si="35"/>
        <v>3121.9821428571427</v>
      </c>
      <c r="Q437" s="26" t="s">
        <v>26</v>
      </c>
      <c r="R437" s="26" t="s">
        <v>27</v>
      </c>
      <c r="S437" s="26">
        <v>2016</v>
      </c>
      <c r="T437" s="27">
        <v>1575</v>
      </c>
      <c r="U437" s="27">
        <f t="shared" si="36"/>
        <v>78.75</v>
      </c>
      <c r="V437" s="28">
        <f t="shared" si="37"/>
        <v>4775.7321428571431</v>
      </c>
      <c r="W437" s="43"/>
    </row>
    <row r="438" spans="1:23" ht="15.75" outlineLevel="2">
      <c r="A438" s="16"/>
      <c r="B438" s="17" t="s">
        <v>60</v>
      </c>
      <c r="C438" s="18">
        <v>403310</v>
      </c>
      <c r="D438" s="18" t="s">
        <v>61</v>
      </c>
      <c r="E438" s="19" t="s">
        <v>62</v>
      </c>
      <c r="F438" s="20">
        <v>1020</v>
      </c>
      <c r="G438" s="118">
        <v>1223</v>
      </c>
      <c r="H438" s="22">
        <f>VLOOKUP(F438,'[5]FY16 Rates VLookup'!$A$1:$D$175,4,0)</f>
        <v>2220</v>
      </c>
      <c r="I438" s="22">
        <v>0</v>
      </c>
      <c r="J438" s="23">
        <v>0</v>
      </c>
      <c r="K438" s="24">
        <v>0</v>
      </c>
      <c r="L438" s="24">
        <v>900</v>
      </c>
      <c r="M438" s="23">
        <v>0</v>
      </c>
      <c r="N438" s="23">
        <v>0</v>
      </c>
      <c r="O438" s="23">
        <v>0</v>
      </c>
      <c r="P438" s="25">
        <f t="shared" si="35"/>
        <v>3120</v>
      </c>
      <c r="Q438" s="26" t="s">
        <v>26</v>
      </c>
      <c r="R438" s="26" t="s">
        <v>27</v>
      </c>
      <c r="S438" s="26">
        <v>2016</v>
      </c>
      <c r="T438" s="27">
        <v>1575</v>
      </c>
      <c r="U438" s="27">
        <f t="shared" si="36"/>
        <v>78.75</v>
      </c>
      <c r="V438" s="28">
        <f t="shared" si="37"/>
        <v>4773.75</v>
      </c>
      <c r="W438" s="43"/>
    </row>
    <row r="439" spans="1:23" s="76" customFormat="1" ht="15.75" outlineLevel="2">
      <c r="A439" s="16"/>
      <c r="B439" s="17" t="s">
        <v>60</v>
      </c>
      <c r="C439" s="18">
        <v>403310</v>
      </c>
      <c r="D439" s="18" t="s">
        <v>61</v>
      </c>
      <c r="E439" s="19" t="s">
        <v>62</v>
      </c>
      <c r="F439" s="35">
        <v>1020</v>
      </c>
      <c r="G439" s="118">
        <v>8897</v>
      </c>
      <c r="H439" s="22">
        <f>VLOOKUP(F439,'[5]FY16 Rates VLookup'!$A$1:$D$175,4,0)</f>
        <v>2220</v>
      </c>
      <c r="I439" s="22">
        <v>2264.9285714285711</v>
      </c>
      <c r="J439" s="23">
        <v>0</v>
      </c>
      <c r="K439" s="24">
        <v>0</v>
      </c>
      <c r="L439" s="24">
        <v>900</v>
      </c>
      <c r="M439" s="23">
        <v>0</v>
      </c>
      <c r="N439" s="23">
        <v>0</v>
      </c>
      <c r="O439" s="23">
        <v>0</v>
      </c>
      <c r="P439" s="25">
        <f t="shared" si="35"/>
        <v>5384.9285714285706</v>
      </c>
      <c r="Q439" s="26" t="s">
        <v>26</v>
      </c>
      <c r="R439" s="26" t="s">
        <v>27</v>
      </c>
      <c r="S439" s="26">
        <v>2016</v>
      </c>
      <c r="T439" s="27">
        <v>1575</v>
      </c>
      <c r="U439" s="27">
        <f t="shared" si="36"/>
        <v>78.75</v>
      </c>
      <c r="V439" s="28">
        <f t="shared" si="37"/>
        <v>7038.6785714285706</v>
      </c>
      <c r="W439" s="43"/>
    </row>
    <row r="440" spans="1:23" ht="15.75" outlineLevel="2">
      <c r="A440" s="16"/>
      <c r="B440" s="17" t="s">
        <v>60</v>
      </c>
      <c r="C440" s="18">
        <v>403310</v>
      </c>
      <c r="D440" s="18" t="s">
        <v>61</v>
      </c>
      <c r="E440" s="19" t="s">
        <v>62</v>
      </c>
      <c r="F440" s="20">
        <v>1020</v>
      </c>
      <c r="G440" s="118">
        <v>3789</v>
      </c>
      <c r="H440" s="22">
        <f>VLOOKUP(F440,'[5]FY16 Rates VLookup'!$A$1:$D$175,4,0)</f>
        <v>2220</v>
      </c>
      <c r="I440" s="22">
        <v>220.34821428571425</v>
      </c>
      <c r="J440" s="23">
        <v>0</v>
      </c>
      <c r="K440" s="24">
        <v>0</v>
      </c>
      <c r="L440" s="24">
        <v>900</v>
      </c>
      <c r="M440" s="23">
        <v>0</v>
      </c>
      <c r="N440" s="23">
        <v>0</v>
      </c>
      <c r="O440" s="23">
        <v>0</v>
      </c>
      <c r="P440" s="25">
        <f t="shared" si="35"/>
        <v>3340.3482142857142</v>
      </c>
      <c r="Q440" s="26" t="s">
        <v>26</v>
      </c>
      <c r="R440" s="26" t="s">
        <v>27</v>
      </c>
      <c r="S440" s="26">
        <v>2016</v>
      </c>
      <c r="T440" s="27">
        <v>1575</v>
      </c>
      <c r="U440" s="27">
        <f t="shared" si="36"/>
        <v>78.75</v>
      </c>
      <c r="V440" s="28">
        <f t="shared" si="37"/>
        <v>4994.0982142857138</v>
      </c>
      <c r="W440" s="43"/>
    </row>
    <row r="441" spans="1:23" ht="15.75" outlineLevel="2">
      <c r="A441" s="16"/>
      <c r="B441" s="17" t="s">
        <v>60</v>
      </c>
      <c r="C441" s="18">
        <v>403310</v>
      </c>
      <c r="D441" s="18" t="s">
        <v>61</v>
      </c>
      <c r="E441" s="19" t="s">
        <v>62</v>
      </c>
      <c r="F441" s="35">
        <v>1020</v>
      </c>
      <c r="G441" s="118">
        <v>6400</v>
      </c>
      <c r="H441" s="22">
        <f>VLOOKUP(F441,'[5]FY16 Rates VLookup'!$A$1:$D$175,4,0)</f>
        <v>2220</v>
      </c>
      <c r="I441" s="22">
        <v>270.56249999999994</v>
      </c>
      <c r="J441" s="23">
        <v>0</v>
      </c>
      <c r="K441" s="24">
        <v>0</v>
      </c>
      <c r="L441" s="24">
        <v>900</v>
      </c>
      <c r="M441" s="23">
        <v>0</v>
      </c>
      <c r="N441" s="23">
        <v>0</v>
      </c>
      <c r="O441" s="23">
        <v>0</v>
      </c>
      <c r="P441" s="25">
        <f t="shared" si="35"/>
        <v>3390.5625</v>
      </c>
      <c r="Q441" s="26" t="s">
        <v>26</v>
      </c>
      <c r="R441" s="26" t="s">
        <v>27</v>
      </c>
      <c r="S441" s="26">
        <v>2016</v>
      </c>
      <c r="T441" s="27">
        <v>1575</v>
      </c>
      <c r="U441" s="27">
        <f t="shared" si="36"/>
        <v>78.75</v>
      </c>
      <c r="V441" s="28">
        <f t="shared" si="37"/>
        <v>5044.3125</v>
      </c>
      <c r="W441" s="43"/>
    </row>
    <row r="442" spans="1:23" ht="15.75" outlineLevel="2">
      <c r="A442" s="16"/>
      <c r="B442" s="17" t="s">
        <v>60</v>
      </c>
      <c r="C442" s="18">
        <v>403310</v>
      </c>
      <c r="D442" s="18" t="s">
        <v>61</v>
      </c>
      <c r="E442" s="19" t="s">
        <v>62</v>
      </c>
      <c r="F442" s="20">
        <v>1020</v>
      </c>
      <c r="G442" s="118">
        <v>4422</v>
      </c>
      <c r="H442" s="22">
        <f>VLOOKUP(F442,'[5]FY16 Rates VLookup'!$A$1:$D$175,4,0)</f>
        <v>2220</v>
      </c>
      <c r="I442" s="22">
        <v>348.52678571428567</v>
      </c>
      <c r="J442" s="23">
        <v>0</v>
      </c>
      <c r="K442" s="24">
        <v>0</v>
      </c>
      <c r="L442" s="24">
        <v>900</v>
      </c>
      <c r="M442" s="23">
        <v>0</v>
      </c>
      <c r="N442" s="23">
        <v>0</v>
      </c>
      <c r="O442" s="23">
        <v>0</v>
      </c>
      <c r="P442" s="25">
        <f t="shared" si="35"/>
        <v>3468.5267857142858</v>
      </c>
      <c r="Q442" s="26" t="s">
        <v>26</v>
      </c>
      <c r="R442" s="26" t="s">
        <v>27</v>
      </c>
      <c r="S442" s="26">
        <v>2018</v>
      </c>
      <c r="T442" s="27">
        <v>1575</v>
      </c>
      <c r="U442" s="27">
        <f t="shared" si="36"/>
        <v>78.75</v>
      </c>
      <c r="V442" s="28">
        <f t="shared" si="37"/>
        <v>5122.2767857142862</v>
      </c>
      <c r="W442" s="43"/>
    </row>
    <row r="443" spans="1:23" ht="15.75" outlineLevel="2">
      <c r="A443" s="16"/>
      <c r="B443" s="17" t="s">
        <v>60</v>
      </c>
      <c r="C443" s="18" t="s">
        <v>63</v>
      </c>
      <c r="D443" s="18" t="s">
        <v>64</v>
      </c>
      <c r="E443" s="19" t="s">
        <v>65</v>
      </c>
      <c r="F443" s="20">
        <v>1209</v>
      </c>
      <c r="G443" s="118">
        <v>3165</v>
      </c>
      <c r="H443" s="22">
        <f>VLOOKUP(F443,'[5]FY16 Rates VLookup'!$A$1:$D$175,4,0)</f>
        <v>3180</v>
      </c>
      <c r="I443" s="22">
        <v>0.49121951219511611</v>
      </c>
      <c r="J443" s="23">
        <v>0</v>
      </c>
      <c r="K443" s="24">
        <v>0</v>
      </c>
      <c r="L443" s="24">
        <v>900</v>
      </c>
      <c r="M443" s="23">
        <v>0</v>
      </c>
      <c r="N443" s="23">
        <v>0</v>
      </c>
      <c r="O443" s="23">
        <v>0</v>
      </c>
      <c r="P443" s="25">
        <f t="shared" si="35"/>
        <v>4080.4912195121951</v>
      </c>
      <c r="Q443" s="26" t="s">
        <v>26</v>
      </c>
      <c r="R443" s="26" t="s">
        <v>40</v>
      </c>
      <c r="S443" s="26">
        <v>2005</v>
      </c>
      <c r="T443" s="39">
        <v>0</v>
      </c>
      <c r="U443" s="27">
        <f t="shared" si="36"/>
        <v>0</v>
      </c>
      <c r="V443" s="28">
        <f t="shared" si="37"/>
        <v>4080.4912195121951</v>
      </c>
      <c r="W443" s="17"/>
    </row>
    <row r="444" spans="1:23" ht="15.75" outlineLevel="2">
      <c r="A444" s="16"/>
      <c r="B444" s="17" t="s">
        <v>60</v>
      </c>
      <c r="C444" s="18" t="s">
        <v>66</v>
      </c>
      <c r="D444" s="18" t="s">
        <v>67</v>
      </c>
      <c r="E444" s="19" t="s">
        <v>68</v>
      </c>
      <c r="F444" s="20">
        <v>1020</v>
      </c>
      <c r="G444" s="118">
        <v>2726</v>
      </c>
      <c r="H444" s="22">
        <f>VLOOKUP(F444,'[5]FY16 Rates VLookup'!$A$1:$D$175,4,0)</f>
        <v>2220</v>
      </c>
      <c r="I444" s="22">
        <v>0</v>
      </c>
      <c r="J444" s="23">
        <v>0</v>
      </c>
      <c r="K444" s="24">
        <v>0</v>
      </c>
      <c r="L444" s="24">
        <v>900</v>
      </c>
      <c r="M444" s="23">
        <v>0</v>
      </c>
      <c r="N444" s="23">
        <v>0</v>
      </c>
      <c r="O444" s="23">
        <v>0</v>
      </c>
      <c r="P444" s="25">
        <f t="shared" si="35"/>
        <v>3120</v>
      </c>
      <c r="Q444" s="26" t="s">
        <v>26</v>
      </c>
      <c r="R444" s="26" t="s">
        <v>40</v>
      </c>
      <c r="S444" s="26">
        <v>2007</v>
      </c>
      <c r="T444" s="39">
        <v>0</v>
      </c>
      <c r="U444" s="27">
        <f t="shared" si="36"/>
        <v>0</v>
      </c>
      <c r="V444" s="28">
        <f t="shared" si="37"/>
        <v>3120</v>
      </c>
      <c r="W444" s="17"/>
    </row>
    <row r="445" spans="1:23" ht="15.75" outlineLevel="2">
      <c r="A445" s="16"/>
      <c r="B445" s="17" t="s">
        <v>60</v>
      </c>
      <c r="C445" s="18" t="s">
        <v>69</v>
      </c>
      <c r="D445" s="18" t="s">
        <v>70</v>
      </c>
      <c r="E445" s="19" t="s">
        <v>71</v>
      </c>
      <c r="F445" s="20">
        <v>1024</v>
      </c>
      <c r="G445" s="118">
        <v>3069</v>
      </c>
      <c r="H445" s="22">
        <f>VLOOKUP(F445,'[5]FY16 Rates VLookup'!$A$1:$D$175,4,0)</f>
        <v>2280</v>
      </c>
      <c r="I445" s="22">
        <v>31.464000000000006</v>
      </c>
      <c r="J445" s="23">
        <v>0</v>
      </c>
      <c r="K445" s="24">
        <v>0</v>
      </c>
      <c r="L445" s="24">
        <v>900</v>
      </c>
      <c r="M445" s="23">
        <v>0</v>
      </c>
      <c r="N445" s="23">
        <v>0</v>
      </c>
      <c r="O445" s="23">
        <v>0</v>
      </c>
      <c r="P445" s="25">
        <f t="shared" si="35"/>
        <v>3211.4639999999999</v>
      </c>
      <c r="Q445" s="26" t="s">
        <v>26</v>
      </c>
      <c r="R445" s="26" t="s">
        <v>40</v>
      </c>
      <c r="S445" s="26">
        <v>2009</v>
      </c>
      <c r="T445" s="27">
        <v>0</v>
      </c>
      <c r="U445" s="27">
        <f t="shared" si="36"/>
        <v>0</v>
      </c>
      <c r="V445" s="28">
        <f t="shared" si="37"/>
        <v>3211.4639999999999</v>
      </c>
      <c r="W445" s="17"/>
    </row>
    <row r="446" spans="1:23" ht="15.75" outlineLevel="2">
      <c r="A446" s="16"/>
      <c r="B446" s="17" t="s">
        <v>60</v>
      </c>
      <c r="C446" s="18" t="s">
        <v>69</v>
      </c>
      <c r="D446" s="18" t="s">
        <v>70</v>
      </c>
      <c r="E446" s="19" t="s">
        <v>71</v>
      </c>
      <c r="F446" s="20">
        <v>1020</v>
      </c>
      <c r="G446" s="118">
        <v>4351</v>
      </c>
      <c r="H446" s="22">
        <f>VLOOKUP(F446,'[5]FY16 Rates VLookup'!$A$1:$D$175,4,0)</f>
        <v>2220</v>
      </c>
      <c r="I446" s="22">
        <v>89.526785714285708</v>
      </c>
      <c r="J446" s="23">
        <v>0</v>
      </c>
      <c r="K446" s="24">
        <v>0</v>
      </c>
      <c r="L446" s="24">
        <v>900</v>
      </c>
      <c r="M446" s="23">
        <v>0</v>
      </c>
      <c r="N446" s="23">
        <v>0</v>
      </c>
      <c r="O446" s="23">
        <v>0</v>
      </c>
      <c r="P446" s="25">
        <f t="shared" si="35"/>
        <v>3209.5267857142858</v>
      </c>
      <c r="Q446" s="26" t="s">
        <v>26</v>
      </c>
      <c r="R446" s="26" t="s">
        <v>35</v>
      </c>
      <c r="S446" s="26">
        <v>2000</v>
      </c>
      <c r="T446" s="27">
        <v>0</v>
      </c>
      <c r="U446" s="27">
        <f t="shared" si="36"/>
        <v>0</v>
      </c>
      <c r="V446" s="28">
        <f t="shared" si="37"/>
        <v>3209.5267857142858</v>
      </c>
      <c r="W446" s="17"/>
    </row>
    <row r="447" spans="1:23" ht="15.75" outlineLevel="2">
      <c r="A447" s="16"/>
      <c r="B447" s="17" t="s">
        <v>60</v>
      </c>
      <c r="C447" s="18" t="s">
        <v>69</v>
      </c>
      <c r="D447" s="18" t="s">
        <v>70</v>
      </c>
      <c r="E447" s="19" t="s">
        <v>71</v>
      </c>
      <c r="F447" s="20">
        <v>1020</v>
      </c>
      <c r="G447" s="118">
        <v>3860</v>
      </c>
      <c r="H447" s="22">
        <f>VLOOKUP(F447,'[5]FY16 Rates VLookup'!$A$1:$D$175,4,0)</f>
        <v>2220</v>
      </c>
      <c r="I447" s="22">
        <v>200.19642857142856</v>
      </c>
      <c r="J447" s="23">
        <v>0</v>
      </c>
      <c r="K447" s="24">
        <v>0</v>
      </c>
      <c r="L447" s="24">
        <v>900</v>
      </c>
      <c r="M447" s="23">
        <v>0</v>
      </c>
      <c r="N447" s="23">
        <v>0</v>
      </c>
      <c r="O447" s="23">
        <v>0</v>
      </c>
      <c r="P447" s="25">
        <f t="shared" si="35"/>
        <v>3320.1964285714284</v>
      </c>
      <c r="Q447" s="26" t="s">
        <v>26</v>
      </c>
      <c r="R447" s="26" t="s">
        <v>35</v>
      </c>
      <c r="S447" s="26">
        <v>2000</v>
      </c>
      <c r="T447" s="27">
        <v>0</v>
      </c>
      <c r="U447" s="27">
        <f t="shared" si="36"/>
        <v>0</v>
      </c>
      <c r="V447" s="28">
        <f t="shared" si="37"/>
        <v>3320.1964285714284</v>
      </c>
      <c r="W447" s="17"/>
    </row>
    <row r="448" spans="1:23" ht="15.75" outlineLevel="2">
      <c r="A448" s="16"/>
      <c r="B448" s="17" t="s">
        <v>60</v>
      </c>
      <c r="C448" s="18">
        <v>403320</v>
      </c>
      <c r="D448" s="18" t="s">
        <v>72</v>
      </c>
      <c r="E448" s="19" t="s">
        <v>73</v>
      </c>
      <c r="F448" s="20">
        <v>1505</v>
      </c>
      <c r="G448" s="118">
        <v>0</v>
      </c>
      <c r="H448" s="22">
        <v>0</v>
      </c>
      <c r="I448" s="22">
        <v>0</v>
      </c>
      <c r="J448" s="23">
        <v>0</v>
      </c>
      <c r="K448" s="24">
        <v>0</v>
      </c>
      <c r="L448" s="24">
        <v>240</v>
      </c>
      <c r="M448" s="24">
        <v>0</v>
      </c>
      <c r="N448" s="24">
        <v>0</v>
      </c>
      <c r="O448" s="24">
        <v>0</v>
      </c>
      <c r="P448" s="25">
        <f t="shared" si="35"/>
        <v>240</v>
      </c>
      <c r="Q448" s="26" t="s">
        <v>74</v>
      </c>
      <c r="R448" s="26" t="s">
        <v>35</v>
      </c>
      <c r="S448" s="26">
        <v>1900</v>
      </c>
      <c r="T448" s="27">
        <v>0</v>
      </c>
      <c r="U448" s="27">
        <f t="shared" si="36"/>
        <v>0</v>
      </c>
      <c r="V448" s="28">
        <f t="shared" si="37"/>
        <v>240</v>
      </c>
      <c r="W448" s="17"/>
    </row>
    <row r="449" spans="1:23" ht="15.75" outlineLevel="2">
      <c r="A449" s="16"/>
      <c r="B449" s="17" t="s">
        <v>60</v>
      </c>
      <c r="C449" s="18">
        <v>403320</v>
      </c>
      <c r="D449" s="18" t="s">
        <v>72</v>
      </c>
      <c r="E449" s="19" t="s">
        <v>73</v>
      </c>
      <c r="F449" s="20">
        <v>1505</v>
      </c>
      <c r="G449" s="118">
        <v>0</v>
      </c>
      <c r="H449" s="22">
        <v>0</v>
      </c>
      <c r="I449" s="22">
        <v>0</v>
      </c>
      <c r="J449" s="23">
        <v>358.06934799999999</v>
      </c>
      <c r="K449" s="24">
        <v>43.2</v>
      </c>
      <c r="L449" s="24">
        <v>240</v>
      </c>
      <c r="M449" s="24">
        <v>0</v>
      </c>
      <c r="N449" s="24">
        <v>0</v>
      </c>
      <c r="O449" s="24">
        <v>0</v>
      </c>
      <c r="P449" s="25">
        <f t="shared" si="35"/>
        <v>641.26934800000004</v>
      </c>
      <c r="Q449" s="26" t="s">
        <v>74</v>
      </c>
      <c r="R449" s="26" t="s">
        <v>35</v>
      </c>
      <c r="S449" s="26">
        <v>1900</v>
      </c>
      <c r="T449" s="27">
        <v>0</v>
      </c>
      <c r="U449" s="27">
        <f t="shared" si="36"/>
        <v>0</v>
      </c>
      <c r="V449" s="28">
        <f t="shared" si="37"/>
        <v>641.26934800000004</v>
      </c>
      <c r="W449" s="17"/>
    </row>
    <row r="450" spans="1:23" s="41" customFormat="1" ht="15.75" outlineLevel="2">
      <c r="A450" s="16"/>
      <c r="B450" s="17" t="s">
        <v>60</v>
      </c>
      <c r="C450" s="18">
        <v>403320</v>
      </c>
      <c r="D450" s="18" t="s">
        <v>72</v>
      </c>
      <c r="E450" s="19" t="s">
        <v>73</v>
      </c>
      <c r="F450" s="20">
        <v>1505</v>
      </c>
      <c r="G450" s="118">
        <v>0</v>
      </c>
      <c r="H450" s="22">
        <v>0</v>
      </c>
      <c r="I450" s="22">
        <v>0</v>
      </c>
      <c r="J450" s="23">
        <v>0</v>
      </c>
      <c r="K450" s="24">
        <v>0</v>
      </c>
      <c r="L450" s="24">
        <v>240</v>
      </c>
      <c r="M450" s="24">
        <v>0</v>
      </c>
      <c r="N450" s="24">
        <v>0</v>
      </c>
      <c r="O450" s="24">
        <v>0</v>
      </c>
      <c r="P450" s="25">
        <f t="shared" si="35"/>
        <v>240</v>
      </c>
      <c r="Q450" s="26" t="s">
        <v>74</v>
      </c>
      <c r="R450" s="26" t="s">
        <v>35</v>
      </c>
      <c r="S450" s="26">
        <v>1900</v>
      </c>
      <c r="T450" s="27">
        <v>0</v>
      </c>
      <c r="U450" s="27">
        <f t="shared" si="36"/>
        <v>0</v>
      </c>
      <c r="V450" s="28">
        <f t="shared" si="37"/>
        <v>240</v>
      </c>
      <c r="W450" s="17"/>
    </row>
    <row r="451" spans="1:23" ht="15.75" outlineLevel="2">
      <c r="A451" s="16"/>
      <c r="B451" s="17" t="s">
        <v>60</v>
      </c>
      <c r="C451" s="18">
        <v>403320</v>
      </c>
      <c r="D451" s="18" t="s">
        <v>72</v>
      </c>
      <c r="E451" s="19" t="s">
        <v>73</v>
      </c>
      <c r="F451" s="20">
        <v>1209</v>
      </c>
      <c r="G451" s="118">
        <v>3558</v>
      </c>
      <c r="H451" s="22">
        <f>VLOOKUP(F451,'[5]FY16 Rates VLookup'!$A$1:$D$175,4,0)</f>
        <v>3180</v>
      </c>
      <c r="I451" s="22">
        <v>0</v>
      </c>
      <c r="J451" s="23">
        <v>0</v>
      </c>
      <c r="K451" s="24">
        <v>0</v>
      </c>
      <c r="L451" s="24">
        <v>900</v>
      </c>
      <c r="M451" s="23">
        <v>0</v>
      </c>
      <c r="N451" s="23">
        <v>0</v>
      </c>
      <c r="O451" s="23">
        <v>0.62</v>
      </c>
      <c r="P451" s="25">
        <f t="shared" si="35"/>
        <v>4080.62</v>
      </c>
      <c r="Q451" s="26" t="s">
        <v>26</v>
      </c>
      <c r="R451" s="26" t="s">
        <v>40</v>
      </c>
      <c r="S451" s="26">
        <v>2009</v>
      </c>
      <c r="T451" s="36">
        <v>0</v>
      </c>
      <c r="U451" s="27">
        <f t="shared" si="36"/>
        <v>0</v>
      </c>
      <c r="V451" s="28">
        <f t="shared" si="37"/>
        <v>4080.62</v>
      </c>
      <c r="W451" s="17"/>
    </row>
    <row r="452" spans="1:23" ht="15.75" outlineLevel="2">
      <c r="A452" s="16"/>
      <c r="B452" s="17" t="s">
        <v>60</v>
      </c>
      <c r="C452" s="18">
        <v>403320</v>
      </c>
      <c r="D452" s="18" t="s">
        <v>72</v>
      </c>
      <c r="E452" s="19" t="s">
        <v>73</v>
      </c>
      <c r="F452" s="20">
        <v>1209</v>
      </c>
      <c r="G452" s="118">
        <v>4951</v>
      </c>
      <c r="H452" s="22">
        <f>VLOOKUP(F452,'[5]FY16 Rates VLookup'!$A$1:$D$175,4,0)</f>
        <v>3180</v>
      </c>
      <c r="I452" s="22">
        <v>957.3868292682929</v>
      </c>
      <c r="J452" s="23">
        <v>0</v>
      </c>
      <c r="K452" s="24">
        <v>0</v>
      </c>
      <c r="L452" s="24">
        <v>900</v>
      </c>
      <c r="M452" s="23">
        <v>0</v>
      </c>
      <c r="N452" s="23">
        <v>0</v>
      </c>
      <c r="O452" s="23">
        <v>0</v>
      </c>
      <c r="P452" s="25">
        <f t="shared" si="35"/>
        <v>5037.3868292682928</v>
      </c>
      <c r="Q452" s="26" t="s">
        <v>26</v>
      </c>
      <c r="R452" s="26" t="s">
        <v>40</v>
      </c>
      <c r="S452" s="26">
        <v>2010</v>
      </c>
      <c r="T452" s="36">
        <v>0</v>
      </c>
      <c r="U452" s="27">
        <f t="shared" si="36"/>
        <v>0</v>
      </c>
      <c r="V452" s="28">
        <f t="shared" si="37"/>
        <v>5037.3868292682928</v>
      </c>
      <c r="W452" s="17"/>
    </row>
    <row r="453" spans="1:23" ht="15.75" outlineLevel="2">
      <c r="A453" s="16"/>
      <c r="B453" s="17" t="s">
        <v>60</v>
      </c>
      <c r="C453" s="18">
        <v>403320</v>
      </c>
      <c r="D453" s="18" t="s">
        <v>72</v>
      </c>
      <c r="E453" s="19" t="s">
        <v>73</v>
      </c>
      <c r="F453" s="20">
        <v>1209</v>
      </c>
      <c r="G453" s="116">
        <v>4057</v>
      </c>
      <c r="H453" s="22">
        <f>VLOOKUP(F453,'[5]FY16 Rates VLookup'!$A$1:$D$175,4,0)</f>
        <v>3180</v>
      </c>
      <c r="I453" s="22">
        <v>754.51317073170742</v>
      </c>
      <c r="J453" s="23">
        <v>0</v>
      </c>
      <c r="K453" s="24">
        <v>0</v>
      </c>
      <c r="L453" s="24">
        <v>900</v>
      </c>
      <c r="M453" s="23">
        <v>0</v>
      </c>
      <c r="N453" s="23">
        <v>0</v>
      </c>
      <c r="O453" s="23">
        <v>0</v>
      </c>
      <c r="P453" s="25">
        <f t="shared" si="35"/>
        <v>4834.5131707317069</v>
      </c>
      <c r="Q453" s="26" t="s">
        <v>26</v>
      </c>
      <c r="R453" s="26" t="s">
        <v>27</v>
      </c>
      <c r="S453" s="26">
        <v>2016</v>
      </c>
      <c r="T453" s="36">
        <v>2370</v>
      </c>
      <c r="U453" s="27">
        <f t="shared" si="36"/>
        <v>118.5</v>
      </c>
      <c r="V453" s="28">
        <f t="shared" si="37"/>
        <v>7323.0131707317069</v>
      </c>
      <c r="W453" s="17"/>
    </row>
    <row r="454" spans="1:23" ht="15.75" outlineLevel="2">
      <c r="A454" s="16"/>
      <c r="B454" s="17" t="s">
        <v>60</v>
      </c>
      <c r="C454" s="18">
        <v>403320</v>
      </c>
      <c r="D454" s="18" t="s">
        <v>72</v>
      </c>
      <c r="E454" s="19" t="s">
        <v>73</v>
      </c>
      <c r="F454" s="20">
        <v>1210</v>
      </c>
      <c r="G454" s="118">
        <v>748</v>
      </c>
      <c r="H454" s="22">
        <f>VLOOKUP(F454,'[5]FY16 Rates VLookup'!$A$1:$D$175,4,0)</f>
        <v>3240</v>
      </c>
      <c r="I454" s="22">
        <v>0</v>
      </c>
      <c r="J454" s="23">
        <v>0</v>
      </c>
      <c r="K454" s="24">
        <v>0</v>
      </c>
      <c r="L454" s="24">
        <v>900</v>
      </c>
      <c r="M454" s="23">
        <v>0</v>
      </c>
      <c r="N454" s="23">
        <v>0</v>
      </c>
      <c r="O454" s="23">
        <v>0</v>
      </c>
      <c r="P454" s="25">
        <f t="shared" si="35"/>
        <v>4140</v>
      </c>
      <c r="Q454" s="26" t="s">
        <v>26</v>
      </c>
      <c r="R454" s="26" t="s">
        <v>40</v>
      </c>
      <c r="S454" s="26">
        <v>2009</v>
      </c>
      <c r="T454" s="36">
        <v>0</v>
      </c>
      <c r="U454" s="27">
        <f t="shared" si="36"/>
        <v>0</v>
      </c>
      <c r="V454" s="28">
        <f t="shared" si="37"/>
        <v>4140</v>
      </c>
      <c r="W454" s="17"/>
    </row>
    <row r="455" spans="1:23" ht="15.75" outlineLevel="2">
      <c r="A455" s="16"/>
      <c r="B455" s="17" t="s">
        <v>60</v>
      </c>
      <c r="C455" s="18">
        <v>403320</v>
      </c>
      <c r="D455" s="18" t="s">
        <v>72</v>
      </c>
      <c r="E455" s="19" t="s">
        <v>73</v>
      </c>
      <c r="F455" s="20">
        <v>1210</v>
      </c>
      <c r="G455" s="116">
        <v>4960</v>
      </c>
      <c r="H455" s="22">
        <f>VLOOKUP(F455,'[5]FY16 Rates VLookup'!$A$1:$D$175,4,0)</f>
        <v>3240</v>
      </c>
      <c r="I455" s="22">
        <v>468.16981132075472</v>
      </c>
      <c r="J455" s="23">
        <v>0</v>
      </c>
      <c r="K455" s="24">
        <v>0</v>
      </c>
      <c r="L455" s="24">
        <v>900</v>
      </c>
      <c r="M455" s="23">
        <v>0</v>
      </c>
      <c r="N455" s="23">
        <v>0</v>
      </c>
      <c r="O455" s="23">
        <v>0</v>
      </c>
      <c r="P455" s="25">
        <f t="shared" si="35"/>
        <v>4608.1698113207549</v>
      </c>
      <c r="Q455" s="26" t="s">
        <v>26</v>
      </c>
      <c r="R455" s="26" t="s">
        <v>27</v>
      </c>
      <c r="S455" s="26">
        <v>2017</v>
      </c>
      <c r="T455" s="36">
        <v>2680</v>
      </c>
      <c r="U455" s="27">
        <f t="shared" si="36"/>
        <v>134</v>
      </c>
      <c r="V455" s="28">
        <f t="shared" si="37"/>
        <v>7422.1698113207549</v>
      </c>
      <c r="W455" s="17"/>
    </row>
    <row r="456" spans="1:23" ht="15.75" outlineLevel="2">
      <c r="A456" s="16"/>
      <c r="B456" s="17" t="s">
        <v>60</v>
      </c>
      <c r="C456" s="18">
        <v>403320</v>
      </c>
      <c r="D456" s="18" t="s">
        <v>72</v>
      </c>
      <c r="E456" s="19" t="s">
        <v>73</v>
      </c>
      <c r="F456" s="35">
        <v>1204</v>
      </c>
      <c r="G456" s="116">
        <v>6210</v>
      </c>
      <c r="H456" s="22">
        <f>VLOOKUP(F456,'[5]FY16 Rates VLookup'!$A$1:$D$175,4,0)</f>
        <v>4020</v>
      </c>
      <c r="I456" s="22">
        <v>696.80000000000018</v>
      </c>
      <c r="J456" s="23">
        <v>0</v>
      </c>
      <c r="K456" s="24">
        <v>0</v>
      </c>
      <c r="L456" s="24">
        <v>900</v>
      </c>
      <c r="M456" s="23">
        <v>0</v>
      </c>
      <c r="N456" s="23">
        <v>0</v>
      </c>
      <c r="O456" s="23">
        <v>0</v>
      </c>
      <c r="P456" s="25">
        <f t="shared" si="35"/>
        <v>5616.8</v>
      </c>
      <c r="Q456" s="26" t="s">
        <v>26</v>
      </c>
      <c r="R456" s="26" t="s">
        <v>27</v>
      </c>
      <c r="S456" s="26">
        <v>2020</v>
      </c>
      <c r="T456" s="36">
        <v>2485</v>
      </c>
      <c r="U456" s="27">
        <f t="shared" si="36"/>
        <v>124.25</v>
      </c>
      <c r="V456" s="28">
        <f t="shared" si="37"/>
        <v>8226.0499999999993</v>
      </c>
      <c r="W456" s="17"/>
    </row>
    <row r="457" spans="1:23" s="72" customFormat="1" ht="15.75" outlineLevel="2">
      <c r="A457" s="16"/>
      <c r="B457" s="17" t="s">
        <v>60</v>
      </c>
      <c r="C457" s="18">
        <v>403320</v>
      </c>
      <c r="D457" s="18" t="s">
        <v>72</v>
      </c>
      <c r="E457" s="19" t="s">
        <v>73</v>
      </c>
      <c r="F457" s="35">
        <v>1204</v>
      </c>
      <c r="G457" s="118">
        <v>6806</v>
      </c>
      <c r="H457" s="22">
        <f>VLOOKUP(F457,'[5]FY16 Rates VLookup'!$A$1:$D$175,4,0)</f>
        <v>4020</v>
      </c>
      <c r="I457" s="22">
        <v>1209.8981818181821</v>
      </c>
      <c r="J457" s="23">
        <v>0</v>
      </c>
      <c r="K457" s="24">
        <v>0</v>
      </c>
      <c r="L457" s="24">
        <v>900</v>
      </c>
      <c r="M457" s="23">
        <v>0</v>
      </c>
      <c r="N457" s="23">
        <v>0</v>
      </c>
      <c r="O457" s="23">
        <v>0</v>
      </c>
      <c r="P457" s="25">
        <f t="shared" si="35"/>
        <v>6129.8981818181819</v>
      </c>
      <c r="Q457" s="26" t="s">
        <v>26</v>
      </c>
      <c r="R457" s="26" t="s">
        <v>27</v>
      </c>
      <c r="S457" s="26">
        <v>2020</v>
      </c>
      <c r="T457" s="36">
        <v>2485</v>
      </c>
      <c r="U457" s="27">
        <f t="shared" si="36"/>
        <v>124.25</v>
      </c>
      <c r="V457" s="28">
        <f t="shared" si="37"/>
        <v>8739.1481818181819</v>
      </c>
      <c r="W457" s="17"/>
    </row>
    <row r="458" spans="1:23" s="41" customFormat="1" ht="15.75" outlineLevel="2">
      <c r="A458" s="16"/>
      <c r="B458" s="17" t="s">
        <v>60</v>
      </c>
      <c r="C458" s="18">
        <v>403320</v>
      </c>
      <c r="D458" s="18" t="s">
        <v>72</v>
      </c>
      <c r="E458" s="19" t="s">
        <v>73</v>
      </c>
      <c r="F458" s="35">
        <v>1209</v>
      </c>
      <c r="G458" s="116">
        <v>13032</v>
      </c>
      <c r="H458" s="22">
        <f>VLOOKUP(F458,'[5]FY16 Rates VLookup'!$A$1:$D$175,4,0)</f>
        <v>3180</v>
      </c>
      <c r="I458" s="22">
        <v>3454.2556097560978</v>
      </c>
      <c r="J458" s="23">
        <v>0</v>
      </c>
      <c r="K458" s="24">
        <v>0</v>
      </c>
      <c r="L458" s="24">
        <v>900</v>
      </c>
      <c r="M458" s="23">
        <v>0</v>
      </c>
      <c r="N458" s="23">
        <v>0</v>
      </c>
      <c r="O458" s="23">
        <v>0</v>
      </c>
      <c r="P458" s="25">
        <f t="shared" si="35"/>
        <v>7534.2556097560973</v>
      </c>
      <c r="Q458" s="26" t="s">
        <v>26</v>
      </c>
      <c r="R458" s="26" t="s">
        <v>27</v>
      </c>
      <c r="S458" s="26">
        <v>2023</v>
      </c>
      <c r="T458" s="36">
        <v>2370</v>
      </c>
      <c r="U458" s="27">
        <f t="shared" si="36"/>
        <v>118.5</v>
      </c>
      <c r="V458" s="28">
        <f t="shared" si="37"/>
        <v>10022.755609756097</v>
      </c>
      <c r="W458" s="17"/>
    </row>
    <row r="459" spans="1:23" ht="15.75" outlineLevel="2">
      <c r="A459" s="16"/>
      <c r="B459" s="17" t="s">
        <v>60</v>
      </c>
      <c r="C459" s="18">
        <v>403320</v>
      </c>
      <c r="D459" s="18" t="s">
        <v>72</v>
      </c>
      <c r="E459" s="19" t="s">
        <v>73</v>
      </c>
      <c r="F459" s="35">
        <v>1210</v>
      </c>
      <c r="G459" s="116">
        <v>13315</v>
      </c>
      <c r="H459" s="22">
        <f>VLOOKUP(F459,'[5]FY16 Rates VLookup'!$A$1:$D$175,4,0)</f>
        <v>3240</v>
      </c>
      <c r="I459" s="22">
        <v>3726.5094339622642</v>
      </c>
      <c r="J459" s="23">
        <v>0</v>
      </c>
      <c r="K459" s="24">
        <v>0</v>
      </c>
      <c r="L459" s="24">
        <v>900</v>
      </c>
      <c r="M459" s="23">
        <v>0</v>
      </c>
      <c r="N459" s="24">
        <v>0</v>
      </c>
      <c r="O459" s="23">
        <v>0</v>
      </c>
      <c r="P459" s="25">
        <f t="shared" si="35"/>
        <v>7866.5094339622647</v>
      </c>
      <c r="Q459" s="26" t="s">
        <v>26</v>
      </c>
      <c r="R459" s="26" t="s">
        <v>27</v>
      </c>
      <c r="S459" s="26">
        <v>2020</v>
      </c>
      <c r="T459" s="47">
        <v>4465</v>
      </c>
      <c r="U459" s="27">
        <f t="shared" si="36"/>
        <v>223.25</v>
      </c>
      <c r="V459" s="28">
        <f t="shared" si="37"/>
        <v>12554.759433962265</v>
      </c>
      <c r="W459" s="19"/>
    </row>
    <row r="460" spans="1:23" ht="15.75" outlineLevel="2">
      <c r="A460" s="16"/>
      <c r="B460" s="17" t="s">
        <v>60</v>
      </c>
      <c r="C460" s="18">
        <v>403320</v>
      </c>
      <c r="D460" s="18" t="s">
        <v>72</v>
      </c>
      <c r="E460" s="19" t="s">
        <v>73</v>
      </c>
      <c r="F460" s="20">
        <v>1195</v>
      </c>
      <c r="G460" s="118">
        <v>0</v>
      </c>
      <c r="H460" s="22">
        <v>0</v>
      </c>
      <c r="I460" s="22">
        <v>0</v>
      </c>
      <c r="J460" s="23">
        <v>1491.7387000000001</v>
      </c>
      <c r="K460" s="24">
        <v>19.990000000000002</v>
      </c>
      <c r="L460" s="24">
        <v>240</v>
      </c>
      <c r="M460" s="23">
        <v>0</v>
      </c>
      <c r="N460" s="23">
        <v>0</v>
      </c>
      <c r="O460" s="23">
        <v>0</v>
      </c>
      <c r="P460" s="25">
        <f t="shared" si="35"/>
        <v>1751.7287000000001</v>
      </c>
      <c r="Q460" s="26" t="s">
        <v>74</v>
      </c>
      <c r="R460" s="26" t="s">
        <v>35</v>
      </c>
      <c r="S460" s="26">
        <v>1900</v>
      </c>
      <c r="T460" s="39">
        <v>0</v>
      </c>
      <c r="U460" s="27">
        <f t="shared" si="36"/>
        <v>0</v>
      </c>
      <c r="V460" s="28">
        <f t="shared" si="37"/>
        <v>1751.7287000000001</v>
      </c>
      <c r="W460" s="17"/>
    </row>
    <row r="461" spans="1:23" ht="15.75" outlineLevel="2">
      <c r="A461" s="16"/>
      <c r="B461" s="17" t="s">
        <v>60</v>
      </c>
      <c r="C461" s="18">
        <v>403320</v>
      </c>
      <c r="D461" s="18" t="s">
        <v>72</v>
      </c>
      <c r="E461" s="19" t="s">
        <v>73</v>
      </c>
      <c r="F461" s="20">
        <v>1195</v>
      </c>
      <c r="G461" s="118">
        <v>0</v>
      </c>
      <c r="H461" s="22">
        <v>0</v>
      </c>
      <c r="I461" s="22">
        <v>0</v>
      </c>
      <c r="J461" s="23">
        <v>4056.9639999999995</v>
      </c>
      <c r="K461" s="24">
        <v>152.78</v>
      </c>
      <c r="L461" s="24">
        <v>240</v>
      </c>
      <c r="M461" s="23">
        <v>0</v>
      </c>
      <c r="N461" s="23">
        <v>0</v>
      </c>
      <c r="O461" s="23">
        <v>0</v>
      </c>
      <c r="P461" s="25">
        <f t="shared" si="35"/>
        <v>4449.7439999999997</v>
      </c>
      <c r="Q461" s="26" t="s">
        <v>74</v>
      </c>
      <c r="R461" s="26" t="s">
        <v>35</v>
      </c>
      <c r="S461" s="26">
        <v>1900</v>
      </c>
      <c r="T461" s="39">
        <v>0</v>
      </c>
      <c r="U461" s="27">
        <f t="shared" si="36"/>
        <v>0</v>
      </c>
      <c r="V461" s="28">
        <f t="shared" si="37"/>
        <v>4449.7439999999997</v>
      </c>
      <c r="W461" s="17"/>
    </row>
    <row r="462" spans="1:23" ht="15.75" outlineLevel="2">
      <c r="A462" s="16"/>
      <c r="B462" s="17" t="s">
        <v>60</v>
      </c>
      <c r="C462" s="18">
        <v>403320</v>
      </c>
      <c r="D462" s="18" t="s">
        <v>72</v>
      </c>
      <c r="E462" s="19" t="s">
        <v>73</v>
      </c>
      <c r="F462" s="20">
        <v>1195</v>
      </c>
      <c r="G462" s="118">
        <v>0</v>
      </c>
      <c r="H462" s="22">
        <v>0</v>
      </c>
      <c r="I462" s="22">
        <v>0</v>
      </c>
      <c r="J462" s="23">
        <v>1429.6297</v>
      </c>
      <c r="K462" s="24">
        <v>33.129999999999995</v>
      </c>
      <c r="L462" s="24">
        <v>240</v>
      </c>
      <c r="M462" s="23">
        <v>0</v>
      </c>
      <c r="N462" s="23">
        <v>0</v>
      </c>
      <c r="O462" s="23">
        <v>0</v>
      </c>
      <c r="P462" s="25">
        <f t="shared" si="35"/>
        <v>1702.7597000000001</v>
      </c>
      <c r="Q462" s="26" t="s">
        <v>74</v>
      </c>
      <c r="R462" s="26" t="s">
        <v>35</v>
      </c>
      <c r="S462" s="26">
        <v>1900</v>
      </c>
      <c r="T462" s="39">
        <v>0</v>
      </c>
      <c r="U462" s="27">
        <f t="shared" si="36"/>
        <v>0</v>
      </c>
      <c r="V462" s="28">
        <f t="shared" si="37"/>
        <v>1702.7597000000001</v>
      </c>
      <c r="W462" s="17"/>
    </row>
    <row r="463" spans="1:23" ht="15.75" outlineLevel="2">
      <c r="A463" s="16"/>
      <c r="B463" s="17" t="s">
        <v>60</v>
      </c>
      <c r="C463" s="18">
        <v>403320</v>
      </c>
      <c r="D463" s="18" t="s">
        <v>72</v>
      </c>
      <c r="E463" s="19" t="s">
        <v>73</v>
      </c>
      <c r="F463" s="20">
        <v>1195</v>
      </c>
      <c r="G463" s="118">
        <v>0</v>
      </c>
      <c r="H463" s="22">
        <v>0</v>
      </c>
      <c r="I463" s="22">
        <v>0</v>
      </c>
      <c r="J463" s="23">
        <v>2230.3723</v>
      </c>
      <c r="K463" s="24">
        <v>30.87</v>
      </c>
      <c r="L463" s="24">
        <v>240</v>
      </c>
      <c r="M463" s="23">
        <v>0</v>
      </c>
      <c r="N463" s="23">
        <v>0</v>
      </c>
      <c r="O463" s="23">
        <v>0</v>
      </c>
      <c r="P463" s="25">
        <f t="shared" si="35"/>
        <v>2501.2422999999999</v>
      </c>
      <c r="Q463" s="26" t="s">
        <v>74</v>
      </c>
      <c r="R463" s="26" t="s">
        <v>35</v>
      </c>
      <c r="S463" s="26">
        <v>1900</v>
      </c>
      <c r="T463" s="39">
        <v>0</v>
      </c>
      <c r="U463" s="27">
        <f t="shared" si="36"/>
        <v>0</v>
      </c>
      <c r="V463" s="28">
        <f t="shared" si="37"/>
        <v>2501.2422999999999</v>
      </c>
      <c r="W463" s="17"/>
    </row>
    <row r="464" spans="1:23" ht="15.75" outlineLevel="2">
      <c r="A464" s="16"/>
      <c r="B464" s="17" t="s">
        <v>60</v>
      </c>
      <c r="C464" s="18">
        <v>403320</v>
      </c>
      <c r="D464" s="18" t="s">
        <v>72</v>
      </c>
      <c r="E464" s="19" t="s">
        <v>73</v>
      </c>
      <c r="F464" s="20" t="s">
        <v>75</v>
      </c>
      <c r="G464" s="118">
        <v>0</v>
      </c>
      <c r="H464" s="22">
        <v>0</v>
      </c>
      <c r="I464" s="22">
        <v>0</v>
      </c>
      <c r="J464" s="23">
        <v>7.2911020000000004</v>
      </c>
      <c r="K464" s="24">
        <v>0</v>
      </c>
      <c r="L464" s="24">
        <v>240</v>
      </c>
      <c r="M464" s="24">
        <v>0</v>
      </c>
      <c r="N464" s="24">
        <v>0</v>
      </c>
      <c r="O464" s="24">
        <v>0</v>
      </c>
      <c r="P464" s="25">
        <f t="shared" si="35"/>
        <v>247.291102</v>
      </c>
      <c r="Q464" s="26" t="s">
        <v>74</v>
      </c>
      <c r="R464" s="26" t="s">
        <v>35</v>
      </c>
      <c r="S464" s="26">
        <v>1900</v>
      </c>
      <c r="T464" s="27">
        <v>0</v>
      </c>
      <c r="U464" s="27">
        <f t="shared" si="36"/>
        <v>0</v>
      </c>
      <c r="V464" s="28">
        <f t="shared" si="37"/>
        <v>247.291102</v>
      </c>
      <c r="W464" s="17"/>
    </row>
    <row r="465" spans="1:23" s="41" customFormat="1" ht="15.75" outlineLevel="2">
      <c r="A465" s="16"/>
      <c r="B465" s="17" t="s">
        <v>60</v>
      </c>
      <c r="C465" s="18">
        <v>403320</v>
      </c>
      <c r="D465" s="18" t="s">
        <v>72</v>
      </c>
      <c r="E465" s="19" t="s">
        <v>73</v>
      </c>
      <c r="F465" s="20" t="s">
        <v>75</v>
      </c>
      <c r="G465" s="118">
        <v>0</v>
      </c>
      <c r="H465" s="22">
        <v>0</v>
      </c>
      <c r="I465" s="22">
        <v>0</v>
      </c>
      <c r="J465" s="23">
        <v>0</v>
      </c>
      <c r="K465" s="24">
        <v>1407.7</v>
      </c>
      <c r="L465" s="24">
        <v>240</v>
      </c>
      <c r="M465" s="24">
        <v>0</v>
      </c>
      <c r="N465" s="24">
        <v>0</v>
      </c>
      <c r="O465" s="24">
        <v>0</v>
      </c>
      <c r="P465" s="25">
        <f t="shared" si="35"/>
        <v>1647.7</v>
      </c>
      <c r="Q465" s="26" t="s">
        <v>74</v>
      </c>
      <c r="R465" s="26" t="s">
        <v>35</v>
      </c>
      <c r="S465" s="26">
        <v>1900</v>
      </c>
      <c r="T465" s="27">
        <v>0</v>
      </c>
      <c r="U465" s="27">
        <f t="shared" si="36"/>
        <v>0</v>
      </c>
      <c r="V465" s="28">
        <f t="shared" si="37"/>
        <v>1647.7</v>
      </c>
      <c r="W465" s="17"/>
    </row>
    <row r="466" spans="1:23" ht="15.75" outlineLevel="2">
      <c r="A466" s="16"/>
      <c r="B466" s="17" t="s">
        <v>60</v>
      </c>
      <c r="C466" s="18">
        <v>406001</v>
      </c>
      <c r="D466" s="18" t="s">
        <v>76</v>
      </c>
      <c r="E466" s="19" t="s">
        <v>77</v>
      </c>
      <c r="F466" s="20">
        <v>1202</v>
      </c>
      <c r="G466" s="117">
        <v>292</v>
      </c>
      <c r="H466" s="22">
        <f>VLOOKUP(F466,'[5]FY16 Rates VLookup'!$A$1:$D$175,4,0)</f>
        <v>2700</v>
      </c>
      <c r="I466" s="22">
        <v>0</v>
      </c>
      <c r="J466" s="23">
        <v>0</v>
      </c>
      <c r="K466" s="45">
        <v>0</v>
      </c>
      <c r="L466" s="24">
        <v>900</v>
      </c>
      <c r="M466" s="45">
        <v>0</v>
      </c>
      <c r="N466" s="45">
        <v>0</v>
      </c>
      <c r="O466" s="45">
        <v>0</v>
      </c>
      <c r="P466" s="25">
        <f t="shared" si="35"/>
        <v>3600</v>
      </c>
      <c r="Q466" s="26" t="s">
        <v>26</v>
      </c>
      <c r="R466" s="26" t="s">
        <v>47</v>
      </c>
      <c r="S466" s="26">
        <v>2024</v>
      </c>
      <c r="T466" s="34">
        <v>4340</v>
      </c>
      <c r="U466" s="27">
        <f t="shared" si="36"/>
        <v>217</v>
      </c>
      <c r="V466" s="28">
        <f t="shared" si="37"/>
        <v>8157</v>
      </c>
      <c r="W466" s="17"/>
    </row>
    <row r="467" spans="1:23" ht="15.75" outlineLevel="2">
      <c r="A467" s="16"/>
      <c r="B467" s="17" t="s">
        <v>60</v>
      </c>
      <c r="C467" s="18">
        <v>406150</v>
      </c>
      <c r="D467" s="18" t="s">
        <v>78</v>
      </c>
      <c r="E467" s="19" t="s">
        <v>79</v>
      </c>
      <c r="F467" s="48">
        <v>1020</v>
      </c>
      <c r="G467" s="116">
        <v>17</v>
      </c>
      <c r="H467" s="22">
        <f>VLOOKUP(F467,'[5]FY16 Rates VLookup'!$A$1:$D$175,4,0)</f>
        <v>2220</v>
      </c>
      <c r="I467" s="22">
        <v>0</v>
      </c>
      <c r="J467" s="23">
        <v>0</v>
      </c>
      <c r="K467" s="23">
        <v>0</v>
      </c>
      <c r="L467" s="24">
        <v>900</v>
      </c>
      <c r="M467" s="23">
        <v>0</v>
      </c>
      <c r="N467" s="23">
        <v>0</v>
      </c>
      <c r="O467" s="23">
        <v>0</v>
      </c>
      <c r="P467" s="25">
        <f t="shared" si="35"/>
        <v>3120</v>
      </c>
      <c r="Q467" s="26" t="s">
        <v>26</v>
      </c>
      <c r="R467" s="49" t="s">
        <v>47</v>
      </c>
      <c r="S467" s="49">
        <v>2024</v>
      </c>
      <c r="T467" s="27">
        <v>2836</v>
      </c>
      <c r="U467" s="27">
        <f t="shared" si="36"/>
        <v>141.80000000000001</v>
      </c>
      <c r="V467" s="28">
        <f t="shared" si="37"/>
        <v>6097.8</v>
      </c>
      <c r="W467" s="17"/>
    </row>
    <row r="468" spans="1:23" s="76" customFormat="1" ht="15.75" outlineLevel="2">
      <c r="A468" s="16"/>
      <c r="B468" s="17" t="s">
        <v>60</v>
      </c>
      <c r="C468" s="18" t="s">
        <v>80</v>
      </c>
      <c r="D468" s="18" t="s">
        <v>81</v>
      </c>
      <c r="E468" s="19" t="s">
        <v>82</v>
      </c>
      <c r="F468" s="20">
        <v>1024</v>
      </c>
      <c r="G468" s="118">
        <v>2558</v>
      </c>
      <c r="H468" s="22">
        <f>VLOOKUP(F468,'[5]FY16 Rates VLookup'!$A$1:$D$175,4,0)</f>
        <v>2280</v>
      </c>
      <c r="I468" s="22">
        <v>53.352000000000011</v>
      </c>
      <c r="J468" s="23">
        <v>0</v>
      </c>
      <c r="K468" s="24">
        <v>0</v>
      </c>
      <c r="L468" s="24">
        <v>900</v>
      </c>
      <c r="M468" s="23">
        <v>0</v>
      </c>
      <c r="N468" s="23">
        <v>0</v>
      </c>
      <c r="O468" s="23">
        <v>0</v>
      </c>
      <c r="P468" s="25">
        <f t="shared" si="35"/>
        <v>3233.3519999999999</v>
      </c>
      <c r="Q468" s="26" t="s">
        <v>26</v>
      </c>
      <c r="R468" s="26" t="s">
        <v>40</v>
      </c>
      <c r="S468" s="26">
        <v>2009</v>
      </c>
      <c r="T468" s="27">
        <v>0</v>
      </c>
      <c r="U468" s="27">
        <f t="shared" si="36"/>
        <v>0</v>
      </c>
      <c r="V468" s="28">
        <f t="shared" si="37"/>
        <v>3233.3519999999999</v>
      </c>
      <c r="W468" s="17"/>
    </row>
    <row r="469" spans="1:23" ht="15.75" outlineLevel="2">
      <c r="A469" s="16"/>
      <c r="B469" s="17" t="s">
        <v>60</v>
      </c>
      <c r="C469" s="18">
        <v>402600</v>
      </c>
      <c r="D469" s="18" t="s">
        <v>83</v>
      </c>
      <c r="E469" s="19" t="s">
        <v>84</v>
      </c>
      <c r="F469" s="20">
        <v>1024</v>
      </c>
      <c r="G469" s="116">
        <v>5418</v>
      </c>
      <c r="H469" s="22">
        <f>VLOOKUP(F469,'[5]FY16 Rates VLookup'!$A$1:$D$175,4,0)</f>
        <v>2280</v>
      </c>
      <c r="I469" s="22">
        <v>167.58000000000007</v>
      </c>
      <c r="J469" s="23">
        <v>0</v>
      </c>
      <c r="K469" s="24">
        <v>0</v>
      </c>
      <c r="L469" s="24">
        <v>900</v>
      </c>
      <c r="M469" s="23">
        <v>0</v>
      </c>
      <c r="N469" s="23">
        <v>0</v>
      </c>
      <c r="O469" s="23">
        <v>0</v>
      </c>
      <c r="P469" s="25">
        <f t="shared" si="35"/>
        <v>3347.58</v>
      </c>
      <c r="Q469" s="26" t="s">
        <v>26</v>
      </c>
      <c r="R469" s="26" t="s">
        <v>27</v>
      </c>
      <c r="S469" s="26">
        <v>2016</v>
      </c>
      <c r="T469" s="27">
        <v>2056</v>
      </c>
      <c r="U469" s="27">
        <f t="shared" si="36"/>
        <v>102.80000000000001</v>
      </c>
      <c r="V469" s="28">
        <f t="shared" si="37"/>
        <v>5506.38</v>
      </c>
      <c r="W469" s="50"/>
    </row>
    <row r="470" spans="1:23" s="76" customFormat="1" ht="15.75" outlineLevel="2">
      <c r="A470" s="16"/>
      <c r="B470" s="17" t="s">
        <v>60</v>
      </c>
      <c r="C470" s="18">
        <v>402600</v>
      </c>
      <c r="D470" s="18" t="s">
        <v>83</v>
      </c>
      <c r="E470" s="19" t="s">
        <v>84</v>
      </c>
      <c r="F470" s="35">
        <v>1210</v>
      </c>
      <c r="G470" s="117">
        <v>12403</v>
      </c>
      <c r="H470" s="22">
        <f>VLOOKUP(F470,'[5]FY16 Rates VLookup'!$A$1:$D$175,4,0)</f>
        <v>3240</v>
      </c>
      <c r="I470" s="22">
        <v>3261.9056603773588</v>
      </c>
      <c r="J470" s="23">
        <v>0</v>
      </c>
      <c r="K470" s="24">
        <v>0</v>
      </c>
      <c r="L470" s="24">
        <v>900</v>
      </c>
      <c r="M470" s="45">
        <v>0</v>
      </c>
      <c r="N470" s="45">
        <v>7500</v>
      </c>
      <c r="O470" s="45">
        <v>0</v>
      </c>
      <c r="P470" s="25">
        <f t="shared" si="35"/>
        <v>14901.905660377359</v>
      </c>
      <c r="Q470" s="26" t="s">
        <v>26</v>
      </c>
      <c r="R470" s="37" t="s">
        <v>27</v>
      </c>
      <c r="S470" s="26">
        <v>2020</v>
      </c>
      <c r="T470" s="40">
        <v>5040</v>
      </c>
      <c r="U470" s="27">
        <f t="shared" si="36"/>
        <v>252</v>
      </c>
      <c r="V470" s="28">
        <f t="shared" si="37"/>
        <v>20193.905660377357</v>
      </c>
      <c r="W470" s="51"/>
    </row>
    <row r="471" spans="1:23" ht="15.75" outlineLevel="2">
      <c r="A471" s="16"/>
      <c r="B471" s="17" t="s">
        <v>60</v>
      </c>
      <c r="C471" s="18" t="s">
        <v>85</v>
      </c>
      <c r="D471" s="18" t="s">
        <v>86</v>
      </c>
      <c r="E471" s="19" t="s">
        <v>87</v>
      </c>
      <c r="F471" s="20">
        <v>1202</v>
      </c>
      <c r="G471" s="118">
        <v>3785</v>
      </c>
      <c r="H471" s="22">
        <f>VLOOKUP(F471,'[5]FY16 Rates VLookup'!$A$1:$D$175,4,0)</f>
        <v>2700</v>
      </c>
      <c r="I471" s="22">
        <v>0</v>
      </c>
      <c r="J471" s="23">
        <v>0</v>
      </c>
      <c r="K471" s="24">
        <v>0</v>
      </c>
      <c r="L471" s="24">
        <v>900</v>
      </c>
      <c r="M471" s="23">
        <v>0</v>
      </c>
      <c r="N471" s="23">
        <v>0</v>
      </c>
      <c r="O471" s="23">
        <v>0</v>
      </c>
      <c r="P471" s="25">
        <f t="shared" si="35"/>
        <v>3600</v>
      </c>
      <c r="Q471" s="26" t="s">
        <v>26</v>
      </c>
      <c r="R471" s="26" t="s">
        <v>88</v>
      </c>
      <c r="S471" s="26">
        <v>2008</v>
      </c>
      <c r="T471" s="27">
        <v>0</v>
      </c>
      <c r="U471" s="27">
        <f t="shared" si="36"/>
        <v>0</v>
      </c>
      <c r="V471" s="28">
        <f t="shared" si="37"/>
        <v>3600</v>
      </c>
      <c r="W471" s="17"/>
    </row>
    <row r="472" spans="1:23" ht="15.75" outlineLevel="2">
      <c r="A472" s="16"/>
      <c r="B472" s="17" t="s">
        <v>60</v>
      </c>
      <c r="C472" s="18" t="s">
        <v>85</v>
      </c>
      <c r="D472" s="18" t="s">
        <v>86</v>
      </c>
      <c r="E472" s="19" t="s">
        <v>87</v>
      </c>
      <c r="F472" s="20">
        <v>1247</v>
      </c>
      <c r="G472" s="118">
        <v>3205</v>
      </c>
      <c r="H472" s="22">
        <f>VLOOKUP(F472,'[5]FY16 Rates VLookup'!$A$1:$D$175,4,0)</f>
        <v>3720</v>
      </c>
      <c r="I472" s="22">
        <v>0</v>
      </c>
      <c r="J472" s="23">
        <v>0</v>
      </c>
      <c r="K472" s="24">
        <v>0</v>
      </c>
      <c r="L472" s="24">
        <v>900</v>
      </c>
      <c r="M472" s="23">
        <v>0</v>
      </c>
      <c r="N472" s="23">
        <v>0</v>
      </c>
      <c r="O472" s="23">
        <v>0</v>
      </c>
      <c r="P472" s="25">
        <f t="shared" si="35"/>
        <v>4620</v>
      </c>
      <c r="Q472" s="26" t="s">
        <v>26</v>
      </c>
      <c r="R472" s="26" t="s">
        <v>40</v>
      </c>
      <c r="S472" s="26">
        <v>2006</v>
      </c>
      <c r="T472" s="27">
        <v>0</v>
      </c>
      <c r="U472" s="27">
        <f t="shared" si="36"/>
        <v>0</v>
      </c>
      <c r="V472" s="28">
        <f t="shared" si="37"/>
        <v>4620</v>
      </c>
      <c r="W472" s="17"/>
    </row>
    <row r="473" spans="1:23" ht="15.75" outlineLevel="2">
      <c r="A473" s="16"/>
      <c r="B473" s="17" t="s">
        <v>60</v>
      </c>
      <c r="C473" s="18" t="s">
        <v>89</v>
      </c>
      <c r="D473" s="18" t="s">
        <v>90</v>
      </c>
      <c r="E473" s="19" t="s">
        <v>91</v>
      </c>
      <c r="F473" s="20">
        <v>9020</v>
      </c>
      <c r="G473" s="118">
        <v>0</v>
      </c>
      <c r="H473" s="22">
        <v>0</v>
      </c>
      <c r="I473" s="22">
        <v>0</v>
      </c>
      <c r="J473" s="23">
        <v>2939.559714</v>
      </c>
      <c r="K473" s="24">
        <v>72.27</v>
      </c>
      <c r="L473" s="24">
        <v>240</v>
      </c>
      <c r="M473" s="23">
        <v>0</v>
      </c>
      <c r="N473" s="23">
        <v>0</v>
      </c>
      <c r="O473" s="23">
        <v>0</v>
      </c>
      <c r="P473" s="25">
        <f t="shared" si="35"/>
        <v>3251.829714</v>
      </c>
      <c r="Q473" s="26" t="s">
        <v>74</v>
      </c>
      <c r="R473" s="26" t="s">
        <v>35</v>
      </c>
      <c r="S473" s="26">
        <v>1900</v>
      </c>
      <c r="T473" s="27">
        <v>0</v>
      </c>
      <c r="U473" s="27">
        <f t="shared" si="36"/>
        <v>0</v>
      </c>
      <c r="V473" s="28">
        <f t="shared" si="37"/>
        <v>3251.829714</v>
      </c>
      <c r="W473" s="17"/>
    </row>
    <row r="474" spans="1:23" ht="15.75" outlineLevel="2">
      <c r="A474" s="16"/>
      <c r="B474" s="17" t="s">
        <v>60</v>
      </c>
      <c r="C474" s="18" t="s">
        <v>92</v>
      </c>
      <c r="D474" s="18" t="s">
        <v>93</v>
      </c>
      <c r="E474" s="19" t="s">
        <v>94</v>
      </c>
      <c r="F474" s="20">
        <v>1340</v>
      </c>
      <c r="G474" s="118">
        <v>0</v>
      </c>
      <c r="H474" s="22">
        <f>VLOOKUP(F474,'[5]FY16 Rates VLookup'!$A$1:$D$175,4,0)</f>
        <v>0</v>
      </c>
      <c r="I474" s="22">
        <v>0</v>
      </c>
      <c r="J474" s="23">
        <v>5419.0176039999997</v>
      </c>
      <c r="K474" s="24">
        <v>3091.43</v>
      </c>
      <c r="L474" s="24">
        <v>900</v>
      </c>
      <c r="M474" s="24">
        <v>1945</v>
      </c>
      <c r="N474" s="24">
        <v>0</v>
      </c>
      <c r="O474" s="24">
        <v>0</v>
      </c>
      <c r="P474" s="25">
        <f t="shared" si="35"/>
        <v>11355.447603999999</v>
      </c>
      <c r="Q474" s="26" t="s">
        <v>74</v>
      </c>
      <c r="R474" s="26" t="s">
        <v>35</v>
      </c>
      <c r="S474" s="26">
        <v>1900</v>
      </c>
      <c r="T474" s="27">
        <v>0</v>
      </c>
      <c r="U474" s="27">
        <f t="shared" si="36"/>
        <v>0</v>
      </c>
      <c r="V474" s="28">
        <f t="shared" si="37"/>
        <v>11355.447603999999</v>
      </c>
      <c r="W474" s="17"/>
    </row>
    <row r="475" spans="1:23" s="15" customFormat="1" ht="15.75" outlineLevel="1">
      <c r="A475" s="99"/>
      <c r="B475" s="98" t="s">
        <v>314</v>
      </c>
      <c r="C475" s="100"/>
      <c r="D475" s="100"/>
      <c r="E475" s="101"/>
      <c r="F475" s="102">
        <f>COUNTIF(H433:H474,"&gt;0")</f>
        <v>31</v>
      </c>
      <c r="G475" s="119">
        <f t="shared" ref="G475:P475" si="38">SUBTOTAL(9,G433:G474)</f>
        <v>136934</v>
      </c>
      <c r="H475" s="103">
        <f t="shared" si="38"/>
        <v>83940</v>
      </c>
      <c r="I475" s="103">
        <f t="shared" si="38"/>
        <v>18251.736631032567</v>
      </c>
      <c r="J475" s="104">
        <f t="shared" si="38"/>
        <v>17932.642467999998</v>
      </c>
      <c r="K475" s="25">
        <f t="shared" si="38"/>
        <v>4851.37</v>
      </c>
      <c r="L475" s="25">
        <f t="shared" si="38"/>
        <v>31200</v>
      </c>
      <c r="M475" s="25">
        <f t="shared" si="38"/>
        <v>1945</v>
      </c>
      <c r="N475" s="25">
        <f t="shared" si="38"/>
        <v>7500</v>
      </c>
      <c r="O475" s="25">
        <f t="shared" si="38"/>
        <v>0.62</v>
      </c>
      <c r="P475" s="25">
        <f t="shared" si="38"/>
        <v>165621.36909903254</v>
      </c>
      <c r="Q475" s="105"/>
      <c r="R475" s="105"/>
      <c r="S475" s="105"/>
      <c r="T475" s="112">
        <f>SUBTOTAL(9,T433:T474)</f>
        <v>46877</v>
      </c>
      <c r="U475" s="112">
        <f>SUBTOTAL(9,U433:U474)</f>
        <v>2343.85</v>
      </c>
      <c r="V475" s="28">
        <f>SUBTOTAL(9,V433:V474)</f>
        <v>214842.21909903255</v>
      </c>
      <c r="W475" s="98"/>
    </row>
    <row r="476" spans="1:23" ht="15.75" outlineLevel="2">
      <c r="A476" s="16"/>
      <c r="B476" s="17" t="s">
        <v>299</v>
      </c>
      <c r="C476" s="18">
        <v>804170</v>
      </c>
      <c r="D476" s="18" t="s">
        <v>300</v>
      </c>
      <c r="E476" s="19" t="s">
        <v>301</v>
      </c>
      <c r="F476" s="20">
        <v>1024</v>
      </c>
      <c r="G476" s="118">
        <v>4561</v>
      </c>
      <c r="H476" s="22">
        <f>VLOOKUP(F476,'[5]FY16 Rates VLookup'!$A$1:$D$175,4,0)</f>
        <v>2280</v>
      </c>
      <c r="I476" s="22">
        <v>193.91400000000004</v>
      </c>
      <c r="J476" s="23">
        <v>0</v>
      </c>
      <c r="K476" s="24">
        <v>0</v>
      </c>
      <c r="L476" s="24">
        <v>900</v>
      </c>
      <c r="M476" s="24">
        <v>0</v>
      </c>
      <c r="N476" s="24">
        <v>0</v>
      </c>
      <c r="O476" s="24">
        <v>0</v>
      </c>
      <c r="P476" s="25">
        <f t="shared" ref="P476:P487" si="39">SUM(H476:O476)</f>
        <v>3373.9140000000002</v>
      </c>
      <c r="Q476" s="26" t="s">
        <v>26</v>
      </c>
      <c r="R476" s="26" t="s">
        <v>27</v>
      </c>
      <c r="S476" s="26">
        <v>2019</v>
      </c>
      <c r="T476" s="27">
        <v>2056</v>
      </c>
      <c r="U476" s="27">
        <f t="shared" ref="U476:U487" si="40">T476*0.05</f>
        <v>102.80000000000001</v>
      </c>
      <c r="V476" s="28">
        <f t="shared" ref="V476:V487" si="41">P476+T476+U476</f>
        <v>5532.7140000000009</v>
      </c>
      <c r="W476" s="17"/>
    </row>
    <row r="477" spans="1:23" s="41" customFormat="1" ht="15.75" outlineLevel="2">
      <c r="A477" s="16"/>
      <c r="B477" s="17" t="s">
        <v>299</v>
      </c>
      <c r="C477" s="18">
        <v>803420</v>
      </c>
      <c r="D477" s="18" t="s">
        <v>304</v>
      </c>
      <c r="E477" s="19" t="s">
        <v>303</v>
      </c>
      <c r="F477" s="20">
        <v>1335</v>
      </c>
      <c r="G477" s="118">
        <v>0</v>
      </c>
      <c r="H477" s="22">
        <f>VLOOKUP(F477,'[5]FY16 Rates VLookup'!$A$1:$D$175,4,0)</f>
        <v>0</v>
      </c>
      <c r="I477" s="22">
        <v>0</v>
      </c>
      <c r="J477" s="23">
        <v>3085.7564000000002</v>
      </c>
      <c r="K477" s="24">
        <v>4976.3500000000004</v>
      </c>
      <c r="L477" s="24">
        <v>900</v>
      </c>
      <c r="M477" s="24">
        <v>0</v>
      </c>
      <c r="N477" s="24">
        <v>0</v>
      </c>
      <c r="O477" s="24">
        <v>0</v>
      </c>
      <c r="P477" s="25">
        <f t="shared" si="39"/>
        <v>8962.1064000000006</v>
      </c>
      <c r="Q477" s="26" t="s">
        <v>74</v>
      </c>
      <c r="R477" s="26" t="s">
        <v>27</v>
      </c>
      <c r="S477" s="26">
        <v>2020</v>
      </c>
      <c r="T477" s="47">
        <v>5256</v>
      </c>
      <c r="U477" s="27">
        <f t="shared" si="40"/>
        <v>262.8</v>
      </c>
      <c r="V477" s="28">
        <f t="shared" si="41"/>
        <v>14480.9064</v>
      </c>
      <c r="W477" s="17"/>
    </row>
    <row r="478" spans="1:23" ht="15.75" outlineLevel="2">
      <c r="A478" s="16"/>
      <c r="B478" s="17" t="s">
        <v>299</v>
      </c>
      <c r="C478" s="18">
        <v>803420</v>
      </c>
      <c r="D478" s="18" t="s">
        <v>304</v>
      </c>
      <c r="E478" s="19" t="s">
        <v>303</v>
      </c>
      <c r="F478" s="20">
        <v>1335</v>
      </c>
      <c r="G478" s="118">
        <v>0</v>
      </c>
      <c r="H478" s="22">
        <f>VLOOKUP(F478,'[5]FY16 Rates VLookup'!$A$1:$D$175,4,0)</f>
        <v>0</v>
      </c>
      <c r="I478" s="22">
        <v>0</v>
      </c>
      <c r="J478" s="23">
        <v>4609.1469999999999</v>
      </c>
      <c r="K478" s="24">
        <v>5611.74</v>
      </c>
      <c r="L478" s="24">
        <v>900</v>
      </c>
      <c r="M478" s="24">
        <v>0</v>
      </c>
      <c r="N478" s="24">
        <v>0</v>
      </c>
      <c r="O478" s="24">
        <v>0</v>
      </c>
      <c r="P478" s="25">
        <f t="shared" si="39"/>
        <v>11120.886999999999</v>
      </c>
      <c r="Q478" s="26" t="s">
        <v>74</v>
      </c>
      <c r="R478" s="26" t="s">
        <v>27</v>
      </c>
      <c r="S478" s="26">
        <v>2020</v>
      </c>
      <c r="T478" s="47">
        <v>5256</v>
      </c>
      <c r="U478" s="27">
        <f t="shared" si="40"/>
        <v>262.8</v>
      </c>
      <c r="V478" s="28">
        <f t="shared" si="41"/>
        <v>16639.686999999998</v>
      </c>
      <c r="W478" s="17"/>
    </row>
    <row r="479" spans="1:23" ht="15.75" outlineLevel="2">
      <c r="A479" s="16"/>
      <c r="B479" s="17" t="s">
        <v>299</v>
      </c>
      <c r="C479" s="18">
        <v>803420</v>
      </c>
      <c r="D479" s="18" t="s">
        <v>304</v>
      </c>
      <c r="E479" s="19" t="s">
        <v>303</v>
      </c>
      <c r="F479" s="35">
        <v>1202</v>
      </c>
      <c r="G479" s="118">
        <v>6997</v>
      </c>
      <c r="H479" s="22">
        <f>VLOOKUP(F479,'[5]FY16 Rates VLookup'!$A$1:$D$175,4,0)</f>
        <v>2700</v>
      </c>
      <c r="I479" s="22">
        <v>699.04459459459463</v>
      </c>
      <c r="J479" s="23">
        <v>0</v>
      </c>
      <c r="K479" s="24">
        <v>0</v>
      </c>
      <c r="L479" s="24">
        <v>900</v>
      </c>
      <c r="M479" s="24">
        <v>0</v>
      </c>
      <c r="N479" s="24">
        <v>0</v>
      </c>
      <c r="O479" s="24">
        <v>0</v>
      </c>
      <c r="P479" s="25">
        <f t="shared" si="39"/>
        <v>4299.0445945945949</v>
      </c>
      <c r="Q479" s="26" t="s">
        <v>26</v>
      </c>
      <c r="R479" s="26" t="s">
        <v>27</v>
      </c>
      <c r="S479" s="26">
        <v>2022</v>
      </c>
      <c r="T479" s="47">
        <v>2170</v>
      </c>
      <c r="U479" s="27">
        <f t="shared" si="40"/>
        <v>108.5</v>
      </c>
      <c r="V479" s="28">
        <f t="shared" si="41"/>
        <v>6577.5445945945949</v>
      </c>
      <c r="W479" s="17"/>
    </row>
    <row r="480" spans="1:23" ht="15.75" outlineLevel="2">
      <c r="A480" s="16"/>
      <c r="B480" s="17" t="s">
        <v>299</v>
      </c>
      <c r="C480" s="18">
        <v>803420</v>
      </c>
      <c r="D480" s="18" t="s">
        <v>302</v>
      </c>
      <c r="E480" s="19" t="s">
        <v>303</v>
      </c>
      <c r="F480" s="20">
        <v>1335</v>
      </c>
      <c r="G480" s="118">
        <v>0</v>
      </c>
      <c r="H480" s="22">
        <f>VLOOKUP(F480,'[5]FY16 Rates VLookup'!$A$1:$D$175,4,0)</f>
        <v>0</v>
      </c>
      <c r="I480" s="22">
        <v>0</v>
      </c>
      <c r="J480" s="23">
        <v>5951.4120999999996</v>
      </c>
      <c r="K480" s="24">
        <v>2038.0000000000002</v>
      </c>
      <c r="L480" s="24">
        <v>900</v>
      </c>
      <c r="M480" s="24">
        <v>0</v>
      </c>
      <c r="N480" s="24">
        <v>0</v>
      </c>
      <c r="O480" s="24">
        <v>0</v>
      </c>
      <c r="P480" s="25">
        <f t="shared" si="39"/>
        <v>8889.4120999999996</v>
      </c>
      <c r="Q480" s="26" t="s">
        <v>74</v>
      </c>
      <c r="R480" s="26" t="s">
        <v>40</v>
      </c>
      <c r="S480" s="26">
        <v>2010</v>
      </c>
      <c r="T480" s="47">
        <v>0</v>
      </c>
      <c r="U480" s="27">
        <f t="shared" si="40"/>
        <v>0</v>
      </c>
      <c r="V480" s="28">
        <f t="shared" si="41"/>
        <v>8889.4120999999996</v>
      </c>
      <c r="W480" s="17"/>
    </row>
    <row r="481" spans="1:23" ht="15.75" outlineLevel="2">
      <c r="A481" s="16"/>
      <c r="B481" s="17" t="s">
        <v>299</v>
      </c>
      <c r="C481" s="18">
        <v>803420</v>
      </c>
      <c r="D481" s="18" t="s">
        <v>302</v>
      </c>
      <c r="E481" s="19" t="s">
        <v>303</v>
      </c>
      <c r="F481" s="20">
        <v>1024</v>
      </c>
      <c r="G481" s="118">
        <v>3276</v>
      </c>
      <c r="H481" s="22">
        <f>VLOOKUP(F481,'[5]FY16 Rates VLookup'!$A$1:$D$175,4,0)</f>
        <v>2280</v>
      </c>
      <c r="I481" s="22">
        <v>80.712000000000032</v>
      </c>
      <c r="J481" s="23">
        <v>0</v>
      </c>
      <c r="K481" s="24">
        <v>0</v>
      </c>
      <c r="L481" s="24">
        <v>900</v>
      </c>
      <c r="M481" s="23">
        <v>0</v>
      </c>
      <c r="N481" s="23">
        <v>0</v>
      </c>
      <c r="O481" s="23">
        <v>0</v>
      </c>
      <c r="P481" s="25">
        <f t="shared" si="39"/>
        <v>3260.712</v>
      </c>
      <c r="Q481" s="26" t="s">
        <v>26</v>
      </c>
      <c r="R481" s="26" t="s">
        <v>40</v>
      </c>
      <c r="S481" s="26">
        <v>2006</v>
      </c>
      <c r="T481" s="27">
        <v>0</v>
      </c>
      <c r="U481" s="27">
        <f t="shared" si="40"/>
        <v>0</v>
      </c>
      <c r="V481" s="28">
        <f t="shared" si="41"/>
        <v>3260.712</v>
      </c>
      <c r="W481" s="17"/>
    </row>
    <row r="482" spans="1:23" ht="15.75" outlineLevel="2">
      <c r="A482" s="16"/>
      <c r="B482" s="17" t="s">
        <v>299</v>
      </c>
      <c r="C482" s="18">
        <v>803420</v>
      </c>
      <c r="D482" s="18" t="s">
        <v>302</v>
      </c>
      <c r="E482" s="19" t="s">
        <v>303</v>
      </c>
      <c r="F482" s="20">
        <v>1335</v>
      </c>
      <c r="G482" s="118">
        <v>0</v>
      </c>
      <c r="H482" s="22">
        <f>VLOOKUP(F482,'[5]FY16 Rates VLookup'!$A$1:$D$175,4,0)</f>
        <v>0</v>
      </c>
      <c r="I482" s="22">
        <v>0</v>
      </c>
      <c r="J482" s="23">
        <v>9243.0163300000004</v>
      </c>
      <c r="K482" s="24">
        <v>3747.5199999999995</v>
      </c>
      <c r="L482" s="24">
        <v>900</v>
      </c>
      <c r="M482" s="24">
        <v>240.7</v>
      </c>
      <c r="N482" s="24">
        <v>0</v>
      </c>
      <c r="O482" s="24">
        <v>0</v>
      </c>
      <c r="P482" s="25">
        <f t="shared" si="39"/>
        <v>14131.23633</v>
      </c>
      <c r="Q482" s="26" t="s">
        <v>74</v>
      </c>
      <c r="R482" s="26" t="s">
        <v>27</v>
      </c>
      <c r="S482" s="26">
        <v>2018</v>
      </c>
      <c r="T482" s="47">
        <v>5256</v>
      </c>
      <c r="U482" s="27">
        <f t="shared" si="40"/>
        <v>262.8</v>
      </c>
      <c r="V482" s="28">
        <f t="shared" si="41"/>
        <v>19650.036329999999</v>
      </c>
      <c r="W482" s="17"/>
    </row>
    <row r="483" spans="1:23" ht="15.75" outlineLevel="2">
      <c r="A483" s="62"/>
      <c r="B483" s="63" t="s">
        <v>299</v>
      </c>
      <c r="C483" s="18">
        <v>803420</v>
      </c>
      <c r="D483" s="18" t="s">
        <v>302</v>
      </c>
      <c r="E483" s="64" t="s">
        <v>303</v>
      </c>
      <c r="F483" s="65">
        <v>1020</v>
      </c>
      <c r="G483" s="127">
        <v>1629</v>
      </c>
      <c r="H483" s="22">
        <f>VLOOKUP(F483,'[5]FY16 Rates VLookup'!$A$1:$D$175,4,0)</f>
        <v>2220</v>
      </c>
      <c r="I483" s="22">
        <v>0</v>
      </c>
      <c r="J483" s="23">
        <v>0</v>
      </c>
      <c r="K483" s="66">
        <v>0</v>
      </c>
      <c r="L483" s="24">
        <v>900</v>
      </c>
      <c r="M483" s="67">
        <v>0</v>
      </c>
      <c r="N483" s="67">
        <v>0</v>
      </c>
      <c r="O483" s="67">
        <v>0</v>
      </c>
      <c r="P483" s="25">
        <f t="shared" si="39"/>
        <v>3120</v>
      </c>
      <c r="Q483" s="68" t="s">
        <v>26</v>
      </c>
      <c r="R483" s="68" t="s">
        <v>47</v>
      </c>
      <c r="S483" s="68">
        <v>2025</v>
      </c>
      <c r="T483" s="89">
        <v>3900</v>
      </c>
      <c r="U483" s="27">
        <f t="shared" si="40"/>
        <v>195</v>
      </c>
      <c r="V483" s="28">
        <f t="shared" si="41"/>
        <v>7215</v>
      </c>
      <c r="W483" s="63"/>
    </row>
    <row r="484" spans="1:23" ht="15.75" outlineLevel="2">
      <c r="A484" s="16"/>
      <c r="B484" s="17" t="s">
        <v>299</v>
      </c>
      <c r="C484" s="18">
        <v>803420</v>
      </c>
      <c r="D484" s="18" t="s">
        <v>302</v>
      </c>
      <c r="E484" s="19" t="s">
        <v>303</v>
      </c>
      <c r="F484" s="20">
        <v>1024</v>
      </c>
      <c r="G484" s="118">
        <v>735</v>
      </c>
      <c r="H484" s="22">
        <f>VLOOKUP(F484,'[5]FY16 Rates VLookup'!$A$1:$D$175,4,0)</f>
        <v>2280</v>
      </c>
      <c r="I484" s="22">
        <v>0</v>
      </c>
      <c r="J484" s="23">
        <v>0</v>
      </c>
      <c r="K484" s="23">
        <v>0</v>
      </c>
      <c r="L484" s="24">
        <v>900</v>
      </c>
      <c r="M484" s="23">
        <v>609.95000000000005</v>
      </c>
      <c r="N484" s="23">
        <v>0</v>
      </c>
      <c r="O484" s="23">
        <v>0</v>
      </c>
      <c r="P484" s="25">
        <f t="shared" si="39"/>
        <v>3789.95</v>
      </c>
      <c r="Q484" s="26" t="s">
        <v>26</v>
      </c>
      <c r="R484" s="37" t="s">
        <v>47</v>
      </c>
      <c r="S484" s="26">
        <v>2025</v>
      </c>
      <c r="T484" s="27">
        <v>5150</v>
      </c>
      <c r="U484" s="27">
        <f t="shared" si="40"/>
        <v>257.5</v>
      </c>
      <c r="V484" s="28">
        <f t="shared" si="41"/>
        <v>9197.4500000000007</v>
      </c>
      <c r="W484" s="17"/>
    </row>
    <row r="485" spans="1:23" s="41" customFormat="1" ht="15.75" outlineLevel="2">
      <c r="A485" s="16"/>
      <c r="B485" s="17" t="s">
        <v>299</v>
      </c>
      <c r="C485" s="18">
        <v>803420</v>
      </c>
      <c r="D485" s="18" t="s">
        <v>302</v>
      </c>
      <c r="E485" s="19" t="s">
        <v>303</v>
      </c>
      <c r="F485" s="20">
        <v>9020</v>
      </c>
      <c r="G485" s="118">
        <v>0</v>
      </c>
      <c r="H485" s="22">
        <v>0</v>
      </c>
      <c r="I485" s="22">
        <v>0</v>
      </c>
      <c r="J485" s="23">
        <v>0</v>
      </c>
      <c r="K485" s="24">
        <v>0</v>
      </c>
      <c r="L485" s="24">
        <v>240</v>
      </c>
      <c r="M485" s="23">
        <v>0</v>
      </c>
      <c r="N485" s="23">
        <v>0</v>
      </c>
      <c r="O485" s="23">
        <v>0</v>
      </c>
      <c r="P485" s="25">
        <f t="shared" si="39"/>
        <v>240</v>
      </c>
      <c r="Q485" s="26" t="s">
        <v>74</v>
      </c>
      <c r="R485" s="26" t="s">
        <v>35</v>
      </c>
      <c r="S485" s="26">
        <v>1900</v>
      </c>
      <c r="T485" s="27">
        <v>0</v>
      </c>
      <c r="U485" s="27">
        <f t="shared" si="40"/>
        <v>0</v>
      </c>
      <c r="V485" s="28">
        <f t="shared" si="41"/>
        <v>240</v>
      </c>
      <c r="W485" s="17"/>
    </row>
    <row r="486" spans="1:23" ht="15.75" outlineLevel="2">
      <c r="A486" s="16"/>
      <c r="B486" s="17" t="s">
        <v>299</v>
      </c>
      <c r="C486" s="18">
        <v>804120</v>
      </c>
      <c r="D486" s="18" t="s">
        <v>305</v>
      </c>
      <c r="E486" s="19" t="s">
        <v>306</v>
      </c>
      <c r="F486" s="20">
        <v>1024</v>
      </c>
      <c r="G486" s="118">
        <v>5139</v>
      </c>
      <c r="H486" s="22">
        <f>VLOOKUP(F486,'[5]FY16 Rates VLookup'!$A$1:$D$175,4,0)</f>
        <v>2280</v>
      </c>
      <c r="I486" s="22">
        <v>285.91200000000003</v>
      </c>
      <c r="J486" s="23">
        <v>0</v>
      </c>
      <c r="K486" s="24">
        <v>0</v>
      </c>
      <c r="L486" s="24">
        <v>900</v>
      </c>
      <c r="M486" s="24">
        <v>0</v>
      </c>
      <c r="N486" s="24">
        <v>0</v>
      </c>
      <c r="O486" s="24">
        <v>0</v>
      </c>
      <c r="P486" s="25">
        <f t="shared" si="39"/>
        <v>3465.9120000000003</v>
      </c>
      <c r="Q486" s="26" t="s">
        <v>26</v>
      </c>
      <c r="R486" s="26" t="s">
        <v>27</v>
      </c>
      <c r="S486" s="26">
        <v>2019</v>
      </c>
      <c r="T486" s="27">
        <v>2056</v>
      </c>
      <c r="U486" s="27">
        <f t="shared" si="40"/>
        <v>102.80000000000001</v>
      </c>
      <c r="V486" s="28">
        <f t="shared" si="41"/>
        <v>5624.7120000000004</v>
      </c>
      <c r="W486" s="17"/>
    </row>
    <row r="487" spans="1:23" ht="15.75" outlineLevel="2">
      <c r="A487" s="16"/>
      <c r="B487" s="17" t="s">
        <v>299</v>
      </c>
      <c r="C487" s="18">
        <v>804210</v>
      </c>
      <c r="D487" s="18" t="s">
        <v>307</v>
      </c>
      <c r="E487" s="19" t="s">
        <v>308</v>
      </c>
      <c r="F487" s="20">
        <v>1340</v>
      </c>
      <c r="G487" s="118">
        <v>0</v>
      </c>
      <c r="H487" s="22">
        <f>VLOOKUP(F487,'[5]FY16 Rates VLookup'!$A$1:$D$175,4,0)</f>
        <v>0</v>
      </c>
      <c r="I487" s="22">
        <v>0</v>
      </c>
      <c r="J487" s="23">
        <v>3446.277</v>
      </c>
      <c r="K487" s="24">
        <v>2022.5500000000002</v>
      </c>
      <c r="L487" s="24">
        <v>900</v>
      </c>
      <c r="M487" s="24">
        <v>0</v>
      </c>
      <c r="N487" s="24">
        <v>0</v>
      </c>
      <c r="O487" s="24">
        <v>0</v>
      </c>
      <c r="P487" s="25">
        <f t="shared" si="39"/>
        <v>6368.8270000000002</v>
      </c>
      <c r="Q487" s="26" t="s">
        <v>74</v>
      </c>
      <c r="R487" s="26" t="s">
        <v>27</v>
      </c>
      <c r="S487" s="26">
        <v>2016</v>
      </c>
      <c r="T487" s="36">
        <v>4068</v>
      </c>
      <c r="U487" s="27">
        <f t="shared" si="40"/>
        <v>203.4</v>
      </c>
      <c r="V487" s="28">
        <f t="shared" si="41"/>
        <v>10640.227000000001</v>
      </c>
      <c r="W487" s="17"/>
    </row>
    <row r="488" spans="1:23" s="15" customFormat="1" ht="15.75" outlineLevel="1">
      <c r="A488" s="99"/>
      <c r="B488" s="98" t="s">
        <v>315</v>
      </c>
      <c r="C488" s="100"/>
      <c r="D488" s="100"/>
      <c r="E488" s="101"/>
      <c r="F488" s="102">
        <f>COUNTIF(H476:H487,"&gt;0")</f>
        <v>6</v>
      </c>
      <c r="G488" s="119">
        <f t="shared" ref="G488:P488" si="42">SUBTOTAL(9,G476:G487)</f>
        <v>22337</v>
      </c>
      <c r="H488" s="103">
        <f t="shared" si="42"/>
        <v>14040</v>
      </c>
      <c r="I488" s="103">
        <f t="shared" si="42"/>
        <v>1259.5825945945946</v>
      </c>
      <c r="J488" s="104">
        <f t="shared" si="42"/>
        <v>26335.608830000005</v>
      </c>
      <c r="K488" s="25">
        <f t="shared" si="42"/>
        <v>18396.16</v>
      </c>
      <c r="L488" s="25">
        <f t="shared" si="42"/>
        <v>10140</v>
      </c>
      <c r="M488" s="25">
        <f t="shared" si="42"/>
        <v>850.65000000000009</v>
      </c>
      <c r="N488" s="25">
        <f t="shared" si="42"/>
        <v>0</v>
      </c>
      <c r="O488" s="25">
        <f t="shared" si="42"/>
        <v>0</v>
      </c>
      <c r="P488" s="25">
        <f t="shared" si="42"/>
        <v>71022.001424594593</v>
      </c>
      <c r="Q488" s="105"/>
      <c r="R488" s="105"/>
      <c r="S488" s="105"/>
      <c r="T488" s="113">
        <f>SUBTOTAL(9,T476:T487)</f>
        <v>35168</v>
      </c>
      <c r="U488" s="112">
        <f>SUBTOTAL(9,U476:U487)</f>
        <v>1758.4</v>
      </c>
      <c r="V488" s="28">
        <f>SUBTOTAL(9,V476:V487)</f>
        <v>107948.40142459459</v>
      </c>
      <c r="W488" s="98"/>
    </row>
    <row r="489" spans="1:23" ht="15.75" outlineLevel="2">
      <c r="A489" s="16"/>
      <c r="B489" s="17" t="s">
        <v>159</v>
      </c>
      <c r="C489" s="18">
        <v>600000</v>
      </c>
      <c r="D489" s="18" t="s">
        <v>160</v>
      </c>
      <c r="E489" s="19" t="s">
        <v>161</v>
      </c>
      <c r="F489" s="35">
        <v>1031</v>
      </c>
      <c r="G489" s="118">
        <v>6227</v>
      </c>
      <c r="H489" s="22">
        <f>VLOOKUP(F489,'[5]FY16 Rates VLookup'!$A$1:$D$175,4,0)</f>
        <v>2400</v>
      </c>
      <c r="I489" s="22">
        <v>405.4545454545455</v>
      </c>
      <c r="J489" s="23">
        <v>0</v>
      </c>
      <c r="K489" s="24">
        <v>0</v>
      </c>
      <c r="L489" s="24">
        <v>900</v>
      </c>
      <c r="M489" s="23">
        <v>0</v>
      </c>
      <c r="N489" s="23">
        <v>0</v>
      </c>
      <c r="O489" s="23">
        <v>0</v>
      </c>
      <c r="P489" s="25">
        <f t="shared" ref="P489:P552" si="43">SUM(H489:O489)</f>
        <v>3705.4545454545455</v>
      </c>
      <c r="Q489" s="26" t="s">
        <v>26</v>
      </c>
      <c r="R489" s="37" t="s">
        <v>88</v>
      </c>
      <c r="S489" s="26">
        <v>2015</v>
      </c>
      <c r="T489" s="54">
        <v>0</v>
      </c>
      <c r="U489" s="27">
        <f t="shared" ref="U489:U552" si="44">T489*0.05</f>
        <v>0</v>
      </c>
      <c r="V489" s="28">
        <f t="shared" ref="V489:V552" si="45">P489+T489+U489</f>
        <v>3705.4545454545455</v>
      </c>
      <c r="W489" s="17"/>
    </row>
    <row r="490" spans="1:23" ht="15.75" outlineLevel="2">
      <c r="A490" s="16"/>
      <c r="B490" s="17" t="s">
        <v>159</v>
      </c>
      <c r="C490" s="18">
        <v>600000</v>
      </c>
      <c r="D490" s="18" t="s">
        <v>160</v>
      </c>
      <c r="E490" s="19" t="s">
        <v>161</v>
      </c>
      <c r="F490" s="35">
        <v>1031</v>
      </c>
      <c r="G490" s="118">
        <v>7369</v>
      </c>
      <c r="H490" s="22">
        <f>VLOOKUP(F490,'[5]FY16 Rates VLookup'!$A$1:$D$175,4,0)</f>
        <v>2400</v>
      </c>
      <c r="I490" s="22">
        <v>914.5454545454545</v>
      </c>
      <c r="J490" s="23">
        <v>0</v>
      </c>
      <c r="K490" s="24">
        <v>0</v>
      </c>
      <c r="L490" s="24">
        <v>900</v>
      </c>
      <c r="M490" s="23">
        <v>0</v>
      </c>
      <c r="N490" s="23">
        <v>0</v>
      </c>
      <c r="O490" s="23">
        <v>0</v>
      </c>
      <c r="P490" s="25">
        <f t="shared" si="43"/>
        <v>4214.545454545454</v>
      </c>
      <c r="Q490" s="26" t="s">
        <v>26</v>
      </c>
      <c r="R490" s="26" t="s">
        <v>40</v>
      </c>
      <c r="S490" s="26">
        <v>2005</v>
      </c>
      <c r="T490" s="57">
        <v>0</v>
      </c>
      <c r="U490" s="27">
        <f t="shared" si="44"/>
        <v>0</v>
      </c>
      <c r="V490" s="28">
        <f t="shared" si="45"/>
        <v>4214.545454545454</v>
      </c>
      <c r="W490" s="17"/>
    </row>
    <row r="491" spans="1:23" ht="15.75" outlineLevel="2">
      <c r="A491" s="16"/>
      <c r="B491" s="17" t="s">
        <v>159</v>
      </c>
      <c r="C491" s="18">
        <v>600001</v>
      </c>
      <c r="D491" s="18" t="s">
        <v>162</v>
      </c>
      <c r="E491" s="19" t="s">
        <v>163</v>
      </c>
      <c r="F491" s="20">
        <v>1031</v>
      </c>
      <c r="G491" s="123">
        <v>0</v>
      </c>
      <c r="H491" s="22">
        <f>VLOOKUP(F491,'[5]FY16 Rates VLookup'!$A$1:$D$175,4,0)</f>
        <v>2400</v>
      </c>
      <c r="I491" s="22">
        <v>0</v>
      </c>
      <c r="J491" s="23">
        <v>0</v>
      </c>
      <c r="K491" s="23">
        <v>0</v>
      </c>
      <c r="L491" s="24">
        <v>900</v>
      </c>
      <c r="M491" s="23">
        <v>0</v>
      </c>
      <c r="N491" s="23">
        <v>0</v>
      </c>
      <c r="O491" s="23">
        <v>0</v>
      </c>
      <c r="P491" s="25">
        <f t="shared" si="43"/>
        <v>3300</v>
      </c>
      <c r="Q491" s="26" t="s">
        <v>26</v>
      </c>
      <c r="R491" s="26" t="s">
        <v>35</v>
      </c>
      <c r="S491" s="26">
        <v>1999</v>
      </c>
      <c r="T491" s="57">
        <v>0</v>
      </c>
      <c r="U491" s="27">
        <f t="shared" si="44"/>
        <v>0</v>
      </c>
      <c r="V491" s="28">
        <f t="shared" si="45"/>
        <v>3300</v>
      </c>
      <c r="W491" s="17"/>
    </row>
    <row r="492" spans="1:23" ht="15.75" outlineLevel="2">
      <c r="A492" s="16"/>
      <c r="B492" s="17" t="s">
        <v>159</v>
      </c>
      <c r="C492" s="18">
        <v>601080</v>
      </c>
      <c r="D492" s="18" t="s">
        <v>164</v>
      </c>
      <c r="E492" s="19" t="s">
        <v>165</v>
      </c>
      <c r="F492" s="35">
        <v>1031</v>
      </c>
      <c r="G492" s="116">
        <v>16365</v>
      </c>
      <c r="H492" s="22">
        <f>VLOOKUP(F492,'[5]FY16 Rates VLookup'!$A$1:$D$175,4,0)</f>
        <v>2400</v>
      </c>
      <c r="I492" s="22">
        <v>3769.0909090909081</v>
      </c>
      <c r="J492" s="23">
        <v>0</v>
      </c>
      <c r="K492" s="24">
        <v>0</v>
      </c>
      <c r="L492" s="24">
        <v>900</v>
      </c>
      <c r="M492" s="23">
        <v>0</v>
      </c>
      <c r="N492" s="23">
        <v>0</v>
      </c>
      <c r="O492" s="23">
        <v>0</v>
      </c>
      <c r="P492" s="25">
        <f t="shared" si="43"/>
        <v>7069.0909090909081</v>
      </c>
      <c r="Q492" s="26" t="s">
        <v>26</v>
      </c>
      <c r="R492" s="26" t="s">
        <v>40</v>
      </c>
      <c r="S492" s="26">
        <v>2015</v>
      </c>
      <c r="T492" s="57">
        <v>0</v>
      </c>
      <c r="U492" s="27">
        <f t="shared" si="44"/>
        <v>0</v>
      </c>
      <c r="V492" s="28">
        <f t="shared" si="45"/>
        <v>7069.0909090909081</v>
      </c>
      <c r="W492" s="17"/>
    </row>
    <row r="493" spans="1:23" ht="15.75" outlineLevel="2">
      <c r="A493" s="16"/>
      <c r="B493" s="17" t="s">
        <v>159</v>
      </c>
      <c r="C493" s="18">
        <v>601080</v>
      </c>
      <c r="D493" s="18" t="s">
        <v>164</v>
      </c>
      <c r="E493" s="19" t="s">
        <v>165</v>
      </c>
      <c r="F493" s="20">
        <v>1024</v>
      </c>
      <c r="G493" s="118">
        <v>1170</v>
      </c>
      <c r="H493" s="22">
        <f>VLOOKUP(F493,'[5]FY16 Rates VLookup'!$A$1:$D$175,4,0)</f>
        <v>2280</v>
      </c>
      <c r="I493" s="22">
        <v>0</v>
      </c>
      <c r="J493" s="23">
        <v>0</v>
      </c>
      <c r="K493" s="24">
        <v>0</v>
      </c>
      <c r="L493" s="24">
        <v>900</v>
      </c>
      <c r="M493" s="23">
        <v>0</v>
      </c>
      <c r="N493" s="23">
        <v>0</v>
      </c>
      <c r="O493" s="23">
        <v>0</v>
      </c>
      <c r="P493" s="25">
        <f t="shared" si="43"/>
        <v>3180</v>
      </c>
      <c r="Q493" s="26" t="s">
        <v>26</v>
      </c>
      <c r="R493" s="26" t="s">
        <v>27</v>
      </c>
      <c r="S493" s="26">
        <v>2018</v>
      </c>
      <c r="T493" s="27">
        <v>2056</v>
      </c>
      <c r="U493" s="27">
        <f t="shared" si="44"/>
        <v>102.80000000000001</v>
      </c>
      <c r="V493" s="28">
        <f t="shared" si="45"/>
        <v>5338.8</v>
      </c>
      <c r="W493" s="17"/>
    </row>
    <row r="494" spans="1:23" ht="15.75" outlineLevel="2">
      <c r="A494" s="16"/>
      <c r="B494" s="17" t="s">
        <v>159</v>
      </c>
      <c r="C494" s="18">
        <v>601090</v>
      </c>
      <c r="D494" s="18" t="s">
        <v>166</v>
      </c>
      <c r="E494" s="19" t="s">
        <v>167</v>
      </c>
      <c r="F494" s="20">
        <v>1031</v>
      </c>
      <c r="G494" s="116">
        <v>5580</v>
      </c>
      <c r="H494" s="22">
        <f>VLOOKUP(F494,'[5]FY16 Rates VLookup'!$A$1:$D$175,4,0)</f>
        <v>2400</v>
      </c>
      <c r="I494" s="22">
        <v>139.99999999999994</v>
      </c>
      <c r="J494" s="23">
        <v>0</v>
      </c>
      <c r="K494" s="24">
        <v>0</v>
      </c>
      <c r="L494" s="24">
        <v>900</v>
      </c>
      <c r="M494" s="23">
        <v>0</v>
      </c>
      <c r="N494" s="23">
        <v>0</v>
      </c>
      <c r="O494" s="23">
        <v>0</v>
      </c>
      <c r="P494" s="25">
        <f t="shared" si="43"/>
        <v>3440</v>
      </c>
      <c r="Q494" s="26" t="s">
        <v>26</v>
      </c>
      <c r="R494" s="37" t="s">
        <v>88</v>
      </c>
      <c r="S494" s="26">
        <v>2015</v>
      </c>
      <c r="T494" s="54">
        <v>0</v>
      </c>
      <c r="U494" s="27">
        <f t="shared" si="44"/>
        <v>0</v>
      </c>
      <c r="V494" s="28">
        <f t="shared" si="45"/>
        <v>3440</v>
      </c>
      <c r="W494" s="17"/>
    </row>
    <row r="495" spans="1:23" ht="15.75" outlineLevel="2">
      <c r="A495" s="16"/>
      <c r="B495" s="17" t="s">
        <v>159</v>
      </c>
      <c r="C495" s="18">
        <v>601090</v>
      </c>
      <c r="D495" s="18" t="s">
        <v>166</v>
      </c>
      <c r="E495" s="19" t="s">
        <v>167</v>
      </c>
      <c r="F495" s="20">
        <v>1024</v>
      </c>
      <c r="G495" s="116">
        <v>5419</v>
      </c>
      <c r="H495" s="22">
        <f>VLOOKUP(F495,'[5]FY16 Rates VLookup'!$A$1:$D$175,4,0)</f>
        <v>2280</v>
      </c>
      <c r="I495" s="22">
        <v>1148.4360000000001</v>
      </c>
      <c r="J495" s="23">
        <v>0</v>
      </c>
      <c r="K495" s="24">
        <v>0</v>
      </c>
      <c r="L495" s="24">
        <v>900</v>
      </c>
      <c r="M495" s="23">
        <v>0</v>
      </c>
      <c r="N495" s="23">
        <v>0</v>
      </c>
      <c r="O495" s="23">
        <v>0</v>
      </c>
      <c r="P495" s="25">
        <f t="shared" si="43"/>
        <v>4328.4359999999997</v>
      </c>
      <c r="Q495" s="26" t="s">
        <v>26</v>
      </c>
      <c r="R495" s="26" t="s">
        <v>88</v>
      </c>
      <c r="S495" s="26">
        <v>2009</v>
      </c>
      <c r="T495" s="54">
        <v>0</v>
      </c>
      <c r="U495" s="27">
        <f t="shared" si="44"/>
        <v>0</v>
      </c>
      <c r="V495" s="28">
        <f t="shared" si="45"/>
        <v>4328.4359999999997</v>
      </c>
      <c r="W495" s="17"/>
    </row>
    <row r="496" spans="1:23" ht="15.75" outlineLevel="2">
      <c r="A496" s="16"/>
      <c r="B496" s="17" t="s">
        <v>159</v>
      </c>
      <c r="C496" s="18">
        <v>601090</v>
      </c>
      <c r="D496" s="18" t="s">
        <v>166</v>
      </c>
      <c r="E496" s="19" t="s">
        <v>167</v>
      </c>
      <c r="F496" s="20">
        <v>1212</v>
      </c>
      <c r="G496" s="116">
        <v>4913</v>
      </c>
      <c r="H496" s="22">
        <f>VLOOKUP(F496,'[5]FY16 Rates VLookup'!$A$1:$D$175,4,0)</f>
        <v>2700</v>
      </c>
      <c r="I496" s="22">
        <v>206.8223684210526</v>
      </c>
      <c r="J496" s="23">
        <v>0</v>
      </c>
      <c r="K496" s="24">
        <v>0</v>
      </c>
      <c r="L496" s="24">
        <v>900</v>
      </c>
      <c r="M496" s="23">
        <v>0</v>
      </c>
      <c r="N496" s="23">
        <v>0</v>
      </c>
      <c r="O496" s="23">
        <v>0</v>
      </c>
      <c r="P496" s="25">
        <f t="shared" si="43"/>
        <v>3806.8223684210525</v>
      </c>
      <c r="Q496" s="26" t="s">
        <v>26</v>
      </c>
      <c r="R496" s="26" t="s">
        <v>27</v>
      </c>
      <c r="S496" s="26">
        <v>2017</v>
      </c>
      <c r="T496" s="54">
        <v>4000</v>
      </c>
      <c r="U496" s="27">
        <f t="shared" si="44"/>
        <v>200</v>
      </c>
      <c r="V496" s="28">
        <f t="shared" si="45"/>
        <v>8006.8223684210525</v>
      </c>
      <c r="W496" s="17"/>
    </row>
    <row r="497" spans="1:23" ht="15.75" outlineLevel="2">
      <c r="A497" s="16"/>
      <c r="B497" s="17" t="s">
        <v>159</v>
      </c>
      <c r="C497" s="18">
        <v>601200</v>
      </c>
      <c r="D497" s="18" t="s">
        <v>168</v>
      </c>
      <c r="E497" s="19" t="s">
        <v>169</v>
      </c>
      <c r="F497" s="35">
        <v>1212</v>
      </c>
      <c r="G497" s="118">
        <v>9511</v>
      </c>
      <c r="H497" s="22">
        <f>VLOOKUP(F497,'[5]FY16 Rates VLookup'!$A$1:$D$175,4,0)</f>
        <v>2700</v>
      </c>
      <c r="I497" s="22">
        <v>1877.9802631578946</v>
      </c>
      <c r="J497" s="23">
        <v>0</v>
      </c>
      <c r="K497" s="24">
        <v>0</v>
      </c>
      <c r="L497" s="24">
        <v>900</v>
      </c>
      <c r="M497" s="23">
        <v>0</v>
      </c>
      <c r="N497" s="23">
        <v>0</v>
      </c>
      <c r="O497" s="23">
        <v>0</v>
      </c>
      <c r="P497" s="25">
        <f t="shared" si="43"/>
        <v>5477.980263157895</v>
      </c>
      <c r="Q497" s="26" t="s">
        <v>26</v>
      </c>
      <c r="R497" s="26" t="s">
        <v>35</v>
      </c>
      <c r="S497" s="26">
        <v>1900</v>
      </c>
      <c r="T497" s="54">
        <v>0</v>
      </c>
      <c r="U497" s="27">
        <f t="shared" si="44"/>
        <v>0</v>
      </c>
      <c r="V497" s="28">
        <f t="shared" si="45"/>
        <v>5477.980263157895</v>
      </c>
      <c r="W497" s="51"/>
    </row>
    <row r="498" spans="1:23" ht="15.75" outlineLevel="2">
      <c r="A498" s="16"/>
      <c r="B498" s="17" t="s">
        <v>159</v>
      </c>
      <c r="C498" s="18">
        <v>601203</v>
      </c>
      <c r="D498" s="18" t="s">
        <v>170</v>
      </c>
      <c r="E498" s="19" t="s">
        <v>171</v>
      </c>
      <c r="F498" s="20">
        <v>1205</v>
      </c>
      <c r="G498" s="116">
        <v>2194</v>
      </c>
      <c r="H498" s="22">
        <f>VLOOKUP(F498,'[5]FY16 Rates VLookup'!$A$1:$D$175,4,0)</f>
        <v>4920</v>
      </c>
      <c r="I498" s="22">
        <v>0</v>
      </c>
      <c r="J498" s="23">
        <v>0</v>
      </c>
      <c r="K498" s="24">
        <v>0</v>
      </c>
      <c r="L498" s="24">
        <v>900</v>
      </c>
      <c r="M498" s="23">
        <v>0</v>
      </c>
      <c r="N498" s="23">
        <v>0</v>
      </c>
      <c r="O498" s="23">
        <v>0</v>
      </c>
      <c r="P498" s="25">
        <f t="shared" si="43"/>
        <v>5820</v>
      </c>
      <c r="Q498" s="26" t="s">
        <v>26</v>
      </c>
      <c r="R498" s="26" t="s">
        <v>88</v>
      </c>
      <c r="S498" s="26">
        <v>2008</v>
      </c>
      <c r="T498" s="57">
        <v>0</v>
      </c>
      <c r="U498" s="27">
        <f t="shared" si="44"/>
        <v>0</v>
      </c>
      <c r="V498" s="28">
        <f t="shared" si="45"/>
        <v>5820</v>
      </c>
      <c r="W498" s="17"/>
    </row>
    <row r="499" spans="1:23" ht="15.75" outlineLevel="2">
      <c r="A499" s="16"/>
      <c r="B499" s="17" t="s">
        <v>159</v>
      </c>
      <c r="C499" s="18">
        <v>601203</v>
      </c>
      <c r="D499" s="18" t="s">
        <v>170</v>
      </c>
      <c r="E499" s="19" t="s">
        <v>171</v>
      </c>
      <c r="F499" s="20">
        <v>9020</v>
      </c>
      <c r="G499" s="116">
        <v>0</v>
      </c>
      <c r="H499" s="22">
        <v>0</v>
      </c>
      <c r="I499" s="22">
        <v>0</v>
      </c>
      <c r="J499" s="23">
        <v>181.12858399999999</v>
      </c>
      <c r="K499" s="24">
        <v>856.2</v>
      </c>
      <c r="L499" s="24">
        <v>900</v>
      </c>
      <c r="M499" s="23">
        <v>0</v>
      </c>
      <c r="N499" s="23">
        <v>0</v>
      </c>
      <c r="O499" s="23">
        <v>0</v>
      </c>
      <c r="P499" s="25">
        <f t="shared" si="43"/>
        <v>1937.3285840000001</v>
      </c>
      <c r="Q499" s="26" t="s">
        <v>74</v>
      </c>
      <c r="R499" s="26" t="s">
        <v>27</v>
      </c>
      <c r="S499" s="26">
        <v>2018</v>
      </c>
      <c r="T499" s="57">
        <v>3840</v>
      </c>
      <c r="U499" s="27">
        <f t="shared" si="44"/>
        <v>192</v>
      </c>
      <c r="V499" s="28">
        <f t="shared" si="45"/>
        <v>5969.3285839999999</v>
      </c>
      <c r="W499" s="17"/>
    </row>
    <row r="500" spans="1:23" ht="15.75" outlineLevel="2">
      <c r="A500" s="16"/>
      <c r="B500" s="17" t="s">
        <v>159</v>
      </c>
      <c r="C500" s="18">
        <v>601203</v>
      </c>
      <c r="D500" s="18" t="s">
        <v>170</v>
      </c>
      <c r="E500" s="19" t="s">
        <v>171</v>
      </c>
      <c r="F500" s="35">
        <v>1212</v>
      </c>
      <c r="G500" s="116">
        <v>6252</v>
      </c>
      <c r="H500" s="22">
        <f>VLOOKUP(F500,'[5]FY16 Rates VLookup'!$A$1:$D$175,4,0)</f>
        <v>2700</v>
      </c>
      <c r="I500" s="22">
        <v>1129.8552631578948</v>
      </c>
      <c r="J500" s="23">
        <v>0</v>
      </c>
      <c r="K500" s="24">
        <v>0</v>
      </c>
      <c r="L500" s="24">
        <v>900</v>
      </c>
      <c r="M500" s="23">
        <v>0</v>
      </c>
      <c r="N500" s="23">
        <v>0</v>
      </c>
      <c r="O500" s="23">
        <v>0</v>
      </c>
      <c r="P500" s="25">
        <f t="shared" si="43"/>
        <v>4729.855263157895</v>
      </c>
      <c r="Q500" s="26" t="s">
        <v>26</v>
      </c>
      <c r="R500" s="37" t="s">
        <v>27</v>
      </c>
      <c r="S500" s="26">
        <v>2025</v>
      </c>
      <c r="T500" s="54">
        <v>2400</v>
      </c>
      <c r="U500" s="27">
        <f t="shared" si="44"/>
        <v>120</v>
      </c>
      <c r="V500" s="28">
        <f t="shared" si="45"/>
        <v>7249.855263157895</v>
      </c>
      <c r="W500" s="17"/>
    </row>
    <row r="501" spans="1:23" ht="15.75" outlineLevel="2">
      <c r="A501" s="16"/>
      <c r="B501" s="17" t="s">
        <v>159</v>
      </c>
      <c r="C501" s="18">
        <v>601203</v>
      </c>
      <c r="D501" s="18" t="s">
        <v>170</v>
      </c>
      <c r="E501" s="19" t="s">
        <v>171</v>
      </c>
      <c r="F501" s="20" t="s">
        <v>75</v>
      </c>
      <c r="G501" s="118">
        <v>0</v>
      </c>
      <c r="H501" s="22">
        <v>0</v>
      </c>
      <c r="I501" s="22">
        <v>0</v>
      </c>
      <c r="J501" s="23">
        <v>0</v>
      </c>
      <c r="K501" s="24">
        <v>0</v>
      </c>
      <c r="L501" s="24">
        <v>240</v>
      </c>
      <c r="M501" s="24">
        <v>0</v>
      </c>
      <c r="N501" s="24">
        <v>0</v>
      </c>
      <c r="O501" s="24">
        <v>0</v>
      </c>
      <c r="P501" s="25">
        <f t="shared" si="43"/>
        <v>240</v>
      </c>
      <c r="Q501" s="26" t="s">
        <v>74</v>
      </c>
      <c r="R501" s="26" t="s">
        <v>35</v>
      </c>
      <c r="S501" s="26">
        <v>1900</v>
      </c>
      <c r="T501" s="57">
        <v>0</v>
      </c>
      <c r="U501" s="27">
        <f t="shared" si="44"/>
        <v>0</v>
      </c>
      <c r="V501" s="28">
        <f t="shared" si="45"/>
        <v>240</v>
      </c>
      <c r="W501" s="19"/>
    </row>
    <row r="502" spans="1:23" ht="15.75" outlineLevel="2">
      <c r="A502" s="16"/>
      <c r="B502" s="17" t="s">
        <v>159</v>
      </c>
      <c r="C502" s="18">
        <v>601203</v>
      </c>
      <c r="D502" s="18" t="s">
        <v>170</v>
      </c>
      <c r="E502" s="19" t="s">
        <v>171</v>
      </c>
      <c r="F502" s="20" t="s">
        <v>75</v>
      </c>
      <c r="G502" s="118">
        <v>0</v>
      </c>
      <c r="H502" s="22">
        <v>0</v>
      </c>
      <c r="I502" s="22">
        <v>0</v>
      </c>
      <c r="J502" s="23">
        <v>0</v>
      </c>
      <c r="K502" s="24">
        <v>66.709999999999994</v>
      </c>
      <c r="L502" s="24">
        <v>240</v>
      </c>
      <c r="M502" s="24">
        <v>0</v>
      </c>
      <c r="N502" s="24">
        <v>0</v>
      </c>
      <c r="O502" s="24">
        <v>0</v>
      </c>
      <c r="P502" s="25">
        <f t="shared" si="43"/>
        <v>306.70999999999998</v>
      </c>
      <c r="Q502" s="26" t="s">
        <v>74</v>
      </c>
      <c r="R502" s="26" t="s">
        <v>35</v>
      </c>
      <c r="S502" s="26">
        <v>1900</v>
      </c>
      <c r="T502" s="57">
        <v>0</v>
      </c>
      <c r="U502" s="27">
        <f t="shared" si="44"/>
        <v>0</v>
      </c>
      <c r="V502" s="28">
        <f t="shared" si="45"/>
        <v>306.70999999999998</v>
      </c>
      <c r="W502" s="19"/>
    </row>
    <row r="503" spans="1:23" ht="15.75" outlineLevel="2">
      <c r="A503" s="16"/>
      <c r="B503" s="17" t="s">
        <v>159</v>
      </c>
      <c r="C503" s="18">
        <v>601203</v>
      </c>
      <c r="D503" s="18" t="s">
        <v>170</v>
      </c>
      <c r="E503" s="19" t="s">
        <v>171</v>
      </c>
      <c r="F503" s="20" t="s">
        <v>75</v>
      </c>
      <c r="G503" s="118">
        <v>0</v>
      </c>
      <c r="H503" s="22">
        <v>0</v>
      </c>
      <c r="I503" s="22">
        <v>0</v>
      </c>
      <c r="J503" s="23">
        <v>0</v>
      </c>
      <c r="K503" s="24">
        <v>49.17</v>
      </c>
      <c r="L503" s="24">
        <v>240</v>
      </c>
      <c r="M503" s="24">
        <v>0</v>
      </c>
      <c r="N503" s="24">
        <v>0</v>
      </c>
      <c r="O503" s="24">
        <v>0</v>
      </c>
      <c r="P503" s="25">
        <f t="shared" si="43"/>
        <v>289.17</v>
      </c>
      <c r="Q503" s="26" t="s">
        <v>74</v>
      </c>
      <c r="R503" s="26" t="s">
        <v>35</v>
      </c>
      <c r="S503" s="26">
        <v>1900</v>
      </c>
      <c r="T503" s="57">
        <v>0</v>
      </c>
      <c r="U503" s="27">
        <f t="shared" si="44"/>
        <v>0</v>
      </c>
      <c r="V503" s="28">
        <f t="shared" si="45"/>
        <v>289.17</v>
      </c>
      <c r="W503" s="19"/>
    </row>
    <row r="504" spans="1:23" ht="15.75" outlineLevel="2">
      <c r="A504" s="16"/>
      <c r="B504" s="17" t="s">
        <v>159</v>
      </c>
      <c r="C504" s="18">
        <v>601203</v>
      </c>
      <c r="D504" s="18" t="s">
        <v>170</v>
      </c>
      <c r="E504" s="19" t="s">
        <v>171</v>
      </c>
      <c r="F504" s="20" t="s">
        <v>75</v>
      </c>
      <c r="G504" s="118">
        <v>0</v>
      </c>
      <c r="H504" s="22">
        <v>0</v>
      </c>
      <c r="I504" s="22">
        <v>0</v>
      </c>
      <c r="J504" s="23">
        <v>0</v>
      </c>
      <c r="K504" s="24">
        <v>0</v>
      </c>
      <c r="L504" s="24">
        <v>240</v>
      </c>
      <c r="M504" s="24">
        <v>0</v>
      </c>
      <c r="N504" s="24">
        <v>0</v>
      </c>
      <c r="O504" s="24">
        <v>0</v>
      </c>
      <c r="P504" s="25">
        <f t="shared" si="43"/>
        <v>240</v>
      </c>
      <c r="Q504" s="26" t="s">
        <v>74</v>
      </c>
      <c r="R504" s="26" t="s">
        <v>35</v>
      </c>
      <c r="S504" s="26">
        <v>1900</v>
      </c>
      <c r="T504" s="57">
        <v>0</v>
      </c>
      <c r="U504" s="27">
        <f t="shared" si="44"/>
        <v>0</v>
      </c>
      <c r="V504" s="28">
        <f t="shared" si="45"/>
        <v>240</v>
      </c>
      <c r="W504" s="19"/>
    </row>
    <row r="505" spans="1:23" s="76" customFormat="1" ht="15.75" outlineLevel="2">
      <c r="A505" s="16"/>
      <c r="B505" s="17" t="s">
        <v>159</v>
      </c>
      <c r="C505" s="18">
        <v>601203</v>
      </c>
      <c r="D505" s="18" t="s">
        <v>170</v>
      </c>
      <c r="E505" s="19" t="s">
        <v>171</v>
      </c>
      <c r="F505" s="35">
        <v>1212</v>
      </c>
      <c r="G505" s="116">
        <v>7024</v>
      </c>
      <c r="H505" s="22">
        <f>VLOOKUP(F505,'[5]FY16 Rates VLookup'!$A$1:$D$175,4,0)</f>
        <v>2700</v>
      </c>
      <c r="I505" s="22">
        <v>1133.9999999999998</v>
      </c>
      <c r="J505" s="23">
        <v>0</v>
      </c>
      <c r="K505" s="24">
        <v>0</v>
      </c>
      <c r="L505" s="24">
        <v>900</v>
      </c>
      <c r="M505" s="23">
        <v>0</v>
      </c>
      <c r="N505" s="23">
        <v>0</v>
      </c>
      <c r="O505" s="23">
        <v>0</v>
      </c>
      <c r="P505" s="25">
        <f t="shared" si="43"/>
        <v>4734</v>
      </c>
      <c r="Q505" s="26" t="s">
        <v>26</v>
      </c>
      <c r="R505" s="26" t="s">
        <v>40</v>
      </c>
      <c r="S505" s="26">
        <v>2011</v>
      </c>
      <c r="T505" s="54">
        <v>0</v>
      </c>
      <c r="U505" s="27">
        <f t="shared" si="44"/>
        <v>0</v>
      </c>
      <c r="V505" s="28">
        <f t="shared" si="45"/>
        <v>4734</v>
      </c>
      <c r="W505" s="17"/>
    </row>
    <row r="506" spans="1:23" s="41" customFormat="1" ht="15.75" outlineLevel="2">
      <c r="A506" s="16"/>
      <c r="B506" s="17" t="s">
        <v>159</v>
      </c>
      <c r="C506" s="18">
        <v>601217</v>
      </c>
      <c r="D506" s="18" t="s">
        <v>172</v>
      </c>
      <c r="E506" s="19" t="s">
        <v>173</v>
      </c>
      <c r="F506" s="20">
        <v>1024</v>
      </c>
      <c r="G506" s="116">
        <v>1379</v>
      </c>
      <c r="H506" s="22">
        <f>VLOOKUP(F506,'[5]FY16 Rates VLookup'!$A$1:$D$175,4,0)</f>
        <v>2280</v>
      </c>
      <c r="I506" s="22">
        <v>0</v>
      </c>
      <c r="J506" s="23">
        <v>0</v>
      </c>
      <c r="K506" s="24">
        <v>0</v>
      </c>
      <c r="L506" s="24">
        <v>900</v>
      </c>
      <c r="M506" s="23">
        <v>0</v>
      </c>
      <c r="N506" s="23">
        <v>0</v>
      </c>
      <c r="O506" s="23">
        <v>0</v>
      </c>
      <c r="P506" s="25">
        <f t="shared" si="43"/>
        <v>3180</v>
      </c>
      <c r="Q506" s="26" t="s">
        <v>26</v>
      </c>
      <c r="R506" s="26" t="s">
        <v>27</v>
      </c>
      <c r="S506" s="26">
        <v>2018</v>
      </c>
      <c r="T506" s="27">
        <v>2056</v>
      </c>
      <c r="U506" s="27">
        <f t="shared" si="44"/>
        <v>102.80000000000001</v>
      </c>
      <c r="V506" s="28">
        <f t="shared" si="45"/>
        <v>5338.8</v>
      </c>
      <c r="W506" s="17"/>
    </row>
    <row r="507" spans="1:23" ht="15.75" outlineLevel="2">
      <c r="A507" s="16"/>
      <c r="B507" s="17" t="s">
        <v>159</v>
      </c>
      <c r="C507" s="18">
        <v>601217</v>
      </c>
      <c r="D507" s="18" t="s">
        <v>172</v>
      </c>
      <c r="E507" s="19" t="s">
        <v>173</v>
      </c>
      <c r="F507" s="20">
        <v>1024</v>
      </c>
      <c r="G507" s="116">
        <v>1398</v>
      </c>
      <c r="H507" s="22">
        <f>VLOOKUP(F507,'[5]FY16 Rates VLookup'!$A$1:$D$175,4,0)</f>
        <v>2280</v>
      </c>
      <c r="I507" s="22">
        <v>12.654000000000012</v>
      </c>
      <c r="J507" s="23">
        <v>0</v>
      </c>
      <c r="K507" s="24">
        <v>0</v>
      </c>
      <c r="L507" s="24">
        <v>900</v>
      </c>
      <c r="M507" s="23">
        <v>0</v>
      </c>
      <c r="N507" s="23">
        <v>0</v>
      </c>
      <c r="O507" s="23">
        <v>0</v>
      </c>
      <c r="P507" s="25">
        <f t="shared" si="43"/>
        <v>3192.654</v>
      </c>
      <c r="Q507" s="26" t="s">
        <v>26</v>
      </c>
      <c r="R507" s="26" t="s">
        <v>27</v>
      </c>
      <c r="S507" s="26">
        <v>2022</v>
      </c>
      <c r="T507" s="27">
        <v>2056</v>
      </c>
      <c r="U507" s="27">
        <f t="shared" si="44"/>
        <v>102.80000000000001</v>
      </c>
      <c r="V507" s="28">
        <f t="shared" si="45"/>
        <v>5351.4540000000006</v>
      </c>
      <c r="W507" s="17"/>
    </row>
    <row r="508" spans="1:23" ht="15.75" outlineLevel="2">
      <c r="A508" s="16"/>
      <c r="B508" s="17" t="s">
        <v>159</v>
      </c>
      <c r="C508" s="18">
        <v>601350</v>
      </c>
      <c r="D508" s="18" t="s">
        <v>174</v>
      </c>
      <c r="E508" s="19" t="s">
        <v>175</v>
      </c>
      <c r="F508" s="20">
        <v>1335</v>
      </c>
      <c r="G508" s="116">
        <v>0</v>
      </c>
      <c r="H508" s="22">
        <f>VLOOKUP(F508,'[5]FY16 Rates VLookup'!$A$1:$D$175,4,0)</f>
        <v>0</v>
      </c>
      <c r="I508" s="22">
        <v>0</v>
      </c>
      <c r="J508" s="23">
        <v>3274.112842</v>
      </c>
      <c r="K508" s="24">
        <v>387.25</v>
      </c>
      <c r="L508" s="24">
        <v>900</v>
      </c>
      <c r="M508" s="23">
        <v>0</v>
      </c>
      <c r="N508" s="23">
        <v>0</v>
      </c>
      <c r="O508" s="23">
        <v>0</v>
      </c>
      <c r="P508" s="25">
        <f t="shared" si="43"/>
        <v>4561.3628420000005</v>
      </c>
      <c r="Q508" s="26" t="s">
        <v>74</v>
      </c>
      <c r="R508" s="26" t="s">
        <v>40</v>
      </c>
      <c r="S508" s="26">
        <v>2012</v>
      </c>
      <c r="T508" s="54">
        <v>0</v>
      </c>
      <c r="U508" s="27">
        <f t="shared" si="44"/>
        <v>0</v>
      </c>
      <c r="V508" s="28">
        <f t="shared" si="45"/>
        <v>4561.3628420000005</v>
      </c>
      <c r="W508" s="17"/>
    </row>
    <row r="509" spans="1:23" ht="15.75" outlineLevel="2">
      <c r="A509" s="16"/>
      <c r="B509" s="17" t="s">
        <v>159</v>
      </c>
      <c r="C509" s="18">
        <v>601350</v>
      </c>
      <c r="D509" s="18" t="s">
        <v>174</v>
      </c>
      <c r="E509" s="19" t="s">
        <v>175</v>
      </c>
      <c r="F509" s="20">
        <v>1340</v>
      </c>
      <c r="G509" s="118">
        <v>0</v>
      </c>
      <c r="H509" s="22">
        <f>VLOOKUP(F509,'[5]FY16 Rates VLookup'!$A$1:$D$175,4,0)</f>
        <v>0</v>
      </c>
      <c r="I509" s="22">
        <v>0</v>
      </c>
      <c r="J509" s="23">
        <v>1092.8921639999999</v>
      </c>
      <c r="K509" s="24">
        <v>4006.81</v>
      </c>
      <c r="L509" s="24">
        <v>900</v>
      </c>
      <c r="M509" s="23">
        <v>0</v>
      </c>
      <c r="N509" s="23">
        <v>0</v>
      </c>
      <c r="O509" s="23">
        <v>0</v>
      </c>
      <c r="P509" s="25">
        <f t="shared" si="43"/>
        <v>5999.7021640000003</v>
      </c>
      <c r="Q509" s="26" t="s">
        <v>74</v>
      </c>
      <c r="R509" s="26" t="s">
        <v>27</v>
      </c>
      <c r="S509" s="26">
        <v>2017</v>
      </c>
      <c r="T509" s="54">
        <v>7008</v>
      </c>
      <c r="U509" s="27">
        <f t="shared" si="44"/>
        <v>350.40000000000003</v>
      </c>
      <c r="V509" s="28">
        <f t="shared" si="45"/>
        <v>13358.102164</v>
      </c>
      <c r="W509" s="17"/>
    </row>
    <row r="510" spans="1:23" ht="15.75" outlineLevel="2">
      <c r="A510" s="16"/>
      <c r="B510" s="17" t="s">
        <v>159</v>
      </c>
      <c r="C510" s="18">
        <v>601350</v>
      </c>
      <c r="D510" s="18" t="s">
        <v>174</v>
      </c>
      <c r="E510" s="19" t="s">
        <v>175</v>
      </c>
      <c r="F510" s="20">
        <v>1212</v>
      </c>
      <c r="G510" s="118">
        <v>5373</v>
      </c>
      <c r="H510" s="22">
        <f>VLOOKUP(F510,'[5]FY16 Rates VLookup'!$A$1:$D$175,4,0)</f>
        <v>2700</v>
      </c>
      <c r="I510" s="22">
        <v>288.88815789473671</v>
      </c>
      <c r="J510" s="23">
        <v>0</v>
      </c>
      <c r="K510" s="24">
        <v>0</v>
      </c>
      <c r="L510" s="24">
        <v>900</v>
      </c>
      <c r="M510" s="23">
        <v>0</v>
      </c>
      <c r="N510" s="23">
        <v>0</v>
      </c>
      <c r="O510" s="23">
        <v>0</v>
      </c>
      <c r="P510" s="25">
        <f t="shared" si="43"/>
        <v>3888.8881578947367</v>
      </c>
      <c r="Q510" s="26" t="s">
        <v>26</v>
      </c>
      <c r="R510" s="26" t="s">
        <v>35</v>
      </c>
      <c r="S510" s="26">
        <v>1900</v>
      </c>
      <c r="T510" s="58">
        <v>0</v>
      </c>
      <c r="U510" s="27">
        <f t="shared" si="44"/>
        <v>0</v>
      </c>
      <c r="V510" s="28">
        <f t="shared" si="45"/>
        <v>3888.8881578947367</v>
      </c>
      <c r="W510" s="51"/>
    </row>
    <row r="511" spans="1:23" s="41" customFormat="1" ht="15.75" outlineLevel="2">
      <c r="A511" s="16"/>
      <c r="B511" s="17" t="s">
        <v>159</v>
      </c>
      <c r="C511" s="18">
        <v>601350</v>
      </c>
      <c r="D511" s="18" t="s">
        <v>174</v>
      </c>
      <c r="E511" s="19" t="s">
        <v>175</v>
      </c>
      <c r="F511" s="35">
        <v>1202</v>
      </c>
      <c r="G511" s="118">
        <v>14938</v>
      </c>
      <c r="H511" s="22">
        <f>VLOOKUP(F511,'[5]FY16 Rates VLookup'!$A$1:$D$175,4,0)</f>
        <v>2700</v>
      </c>
      <c r="I511" s="22">
        <v>5326.5648648648639</v>
      </c>
      <c r="J511" s="23">
        <v>0</v>
      </c>
      <c r="K511" s="24">
        <v>0</v>
      </c>
      <c r="L511" s="24">
        <v>900</v>
      </c>
      <c r="M511" s="23">
        <v>0</v>
      </c>
      <c r="N511" s="23">
        <v>0</v>
      </c>
      <c r="O511" s="23">
        <v>0</v>
      </c>
      <c r="P511" s="25">
        <f t="shared" si="43"/>
        <v>8926.5648648648639</v>
      </c>
      <c r="Q511" s="26" t="s">
        <v>26</v>
      </c>
      <c r="R511" s="26" t="s">
        <v>27</v>
      </c>
      <c r="S511" s="26">
        <v>2023</v>
      </c>
      <c r="T511" s="39">
        <v>2320</v>
      </c>
      <c r="U511" s="27">
        <f t="shared" si="44"/>
        <v>116</v>
      </c>
      <c r="V511" s="28">
        <f t="shared" si="45"/>
        <v>11362.564864864864</v>
      </c>
      <c r="W511" s="17"/>
    </row>
    <row r="512" spans="1:23" ht="15.75" outlineLevel="2">
      <c r="A512" s="16"/>
      <c r="B512" s="17" t="s">
        <v>159</v>
      </c>
      <c r="C512" s="18">
        <v>601390</v>
      </c>
      <c r="D512" s="18" t="s">
        <v>176</v>
      </c>
      <c r="E512" s="19" t="s">
        <v>177</v>
      </c>
      <c r="F512" s="32">
        <v>1202</v>
      </c>
      <c r="G512" s="117">
        <v>2732</v>
      </c>
      <c r="H512" s="44">
        <f>VLOOKUP(F512,'[5]FY16 Rates VLookup'!$A$1:$D$175,4,0)</f>
        <v>2700</v>
      </c>
      <c r="I512" s="44">
        <v>93.867567567567619</v>
      </c>
      <c r="J512" s="23">
        <v>0</v>
      </c>
      <c r="K512" s="24">
        <v>0</v>
      </c>
      <c r="L512" s="24">
        <v>900</v>
      </c>
      <c r="M512" s="23">
        <v>0</v>
      </c>
      <c r="N512" s="45">
        <v>0</v>
      </c>
      <c r="O512" s="23">
        <v>0</v>
      </c>
      <c r="P512" s="25">
        <f t="shared" si="43"/>
        <v>3693.8675675675677</v>
      </c>
      <c r="Q512" s="26" t="s">
        <v>26</v>
      </c>
      <c r="R512" s="38" t="s">
        <v>88</v>
      </c>
      <c r="S512" s="33">
        <v>2014</v>
      </c>
      <c r="T512" s="59">
        <v>0</v>
      </c>
      <c r="U512" s="27">
        <f t="shared" si="44"/>
        <v>0</v>
      </c>
      <c r="V512" s="28">
        <f t="shared" si="45"/>
        <v>3693.8675675675677</v>
      </c>
      <c r="W512" s="17"/>
    </row>
    <row r="513" spans="1:23" ht="15.75" outlineLevel="2">
      <c r="A513" s="16"/>
      <c r="B513" s="17" t="s">
        <v>159</v>
      </c>
      <c r="C513" s="18">
        <v>601390</v>
      </c>
      <c r="D513" s="18" t="s">
        <v>176</v>
      </c>
      <c r="E513" s="19" t="s">
        <v>177</v>
      </c>
      <c r="F513" s="20">
        <v>1335</v>
      </c>
      <c r="G513" s="118">
        <v>0</v>
      </c>
      <c r="H513" s="22">
        <f>VLOOKUP(F513,'[5]FY16 Rates VLookup'!$A$1:$D$175,4,0)</f>
        <v>0</v>
      </c>
      <c r="I513" s="22">
        <v>0</v>
      </c>
      <c r="J513" s="23">
        <v>3993.2474400000001</v>
      </c>
      <c r="K513" s="24">
        <v>4932.5200000000004</v>
      </c>
      <c r="L513" s="24">
        <v>900</v>
      </c>
      <c r="M513" s="24">
        <v>0</v>
      </c>
      <c r="N513" s="24">
        <v>0</v>
      </c>
      <c r="O513" s="24">
        <v>0</v>
      </c>
      <c r="P513" s="25">
        <f t="shared" si="43"/>
        <v>9825.7674399999996</v>
      </c>
      <c r="Q513" s="26" t="s">
        <v>74</v>
      </c>
      <c r="R513" s="37" t="s">
        <v>88</v>
      </c>
      <c r="S513" s="26">
        <v>2015</v>
      </c>
      <c r="T513" s="54">
        <v>0</v>
      </c>
      <c r="U513" s="27">
        <f t="shared" si="44"/>
        <v>0</v>
      </c>
      <c r="V513" s="28">
        <f t="shared" si="45"/>
        <v>9825.7674399999996</v>
      </c>
      <c r="W513" s="19"/>
    </row>
    <row r="514" spans="1:23" ht="15.75" outlineLevel="2">
      <c r="A514" s="16"/>
      <c r="B514" s="17" t="s">
        <v>159</v>
      </c>
      <c r="C514" s="18">
        <v>601390</v>
      </c>
      <c r="D514" s="18" t="s">
        <v>176</v>
      </c>
      <c r="E514" s="19" t="s">
        <v>177</v>
      </c>
      <c r="F514" s="20">
        <v>1212</v>
      </c>
      <c r="G514" s="118">
        <v>2222</v>
      </c>
      <c r="H514" s="22">
        <f>VLOOKUP(F514,'[5]FY16 Rates VLookup'!$A$1:$D$175,4,0)</f>
        <v>2700</v>
      </c>
      <c r="I514" s="22">
        <v>0</v>
      </c>
      <c r="J514" s="23">
        <v>0</v>
      </c>
      <c r="K514" s="24">
        <v>0</v>
      </c>
      <c r="L514" s="24">
        <v>900</v>
      </c>
      <c r="M514" s="24">
        <v>0</v>
      </c>
      <c r="N514" s="24">
        <v>0</v>
      </c>
      <c r="O514" s="24">
        <v>0</v>
      </c>
      <c r="P514" s="25">
        <f t="shared" si="43"/>
        <v>3600</v>
      </c>
      <c r="Q514" s="26" t="s">
        <v>26</v>
      </c>
      <c r="R514" s="26" t="s">
        <v>27</v>
      </c>
      <c r="S514" s="26">
        <v>2021</v>
      </c>
      <c r="T514" s="54">
        <v>2995</v>
      </c>
      <c r="U514" s="27">
        <f t="shared" si="44"/>
        <v>149.75</v>
      </c>
      <c r="V514" s="28">
        <f t="shared" si="45"/>
        <v>6744.75</v>
      </c>
      <c r="W514" s="19"/>
    </row>
    <row r="515" spans="1:23" ht="15.75" outlineLevel="2">
      <c r="A515" s="16"/>
      <c r="B515" s="17" t="s">
        <v>159</v>
      </c>
      <c r="C515" s="18">
        <v>601752</v>
      </c>
      <c r="D515" s="18" t="s">
        <v>178</v>
      </c>
      <c r="E515" s="19" t="s">
        <v>179</v>
      </c>
      <c r="F515" s="20">
        <v>1202</v>
      </c>
      <c r="G515" s="118">
        <v>906</v>
      </c>
      <c r="H515" s="22">
        <f>VLOOKUP(F515,'[5]FY16 Rates VLookup'!$A$1:$D$175,4,0)</f>
        <v>2700</v>
      </c>
      <c r="I515" s="22">
        <v>0</v>
      </c>
      <c r="J515" s="23">
        <v>0</v>
      </c>
      <c r="K515" s="24">
        <v>0</v>
      </c>
      <c r="L515" s="24">
        <v>900</v>
      </c>
      <c r="M515" s="24">
        <v>0</v>
      </c>
      <c r="N515" s="24">
        <v>0</v>
      </c>
      <c r="O515" s="24">
        <v>0</v>
      </c>
      <c r="P515" s="25">
        <f t="shared" si="43"/>
        <v>3600</v>
      </c>
      <c r="Q515" s="26" t="s">
        <v>26</v>
      </c>
      <c r="R515" s="37" t="s">
        <v>88</v>
      </c>
      <c r="S515" s="26">
        <v>2015</v>
      </c>
      <c r="T515" s="54">
        <v>0</v>
      </c>
      <c r="U515" s="27">
        <f t="shared" si="44"/>
        <v>0</v>
      </c>
      <c r="V515" s="28">
        <f t="shared" si="45"/>
        <v>3600</v>
      </c>
      <c r="W515" s="19"/>
    </row>
    <row r="516" spans="1:23" ht="15.75" outlineLevel="2">
      <c r="A516" s="16"/>
      <c r="B516" s="17" t="s">
        <v>159</v>
      </c>
      <c r="C516" s="18">
        <v>601400</v>
      </c>
      <c r="D516" s="18" t="s">
        <v>180</v>
      </c>
      <c r="E516" s="19" t="s">
        <v>181</v>
      </c>
      <c r="F516" s="35">
        <v>1031</v>
      </c>
      <c r="G516" s="116">
        <v>9394</v>
      </c>
      <c r="H516" s="22">
        <f>VLOOKUP(F516,'[5]FY16 Rates VLookup'!$A$1:$D$175,4,0)</f>
        <v>2400</v>
      </c>
      <c r="I516" s="22">
        <v>1426.9090909090908</v>
      </c>
      <c r="J516" s="23">
        <v>0</v>
      </c>
      <c r="K516" s="24">
        <v>0</v>
      </c>
      <c r="L516" s="24">
        <v>900</v>
      </c>
      <c r="M516" s="23">
        <v>0</v>
      </c>
      <c r="N516" s="23">
        <v>0</v>
      </c>
      <c r="O516" s="23">
        <v>0</v>
      </c>
      <c r="P516" s="25">
        <f t="shared" si="43"/>
        <v>4726.909090909091</v>
      </c>
      <c r="Q516" s="26" t="s">
        <v>26</v>
      </c>
      <c r="R516" s="26" t="s">
        <v>88</v>
      </c>
      <c r="S516" s="26">
        <v>2012</v>
      </c>
      <c r="T516" s="54">
        <v>0</v>
      </c>
      <c r="U516" s="27">
        <f t="shared" si="44"/>
        <v>0</v>
      </c>
      <c r="V516" s="28">
        <f t="shared" si="45"/>
        <v>4726.909090909091</v>
      </c>
      <c r="W516" s="21"/>
    </row>
    <row r="517" spans="1:23" ht="15.75" outlineLevel="2">
      <c r="A517" s="16"/>
      <c r="B517" s="17" t="s">
        <v>159</v>
      </c>
      <c r="C517" s="18">
        <v>601400</v>
      </c>
      <c r="D517" s="18" t="s">
        <v>180</v>
      </c>
      <c r="E517" s="19" t="s">
        <v>181</v>
      </c>
      <c r="F517" s="20">
        <v>1024</v>
      </c>
      <c r="G517" s="116">
        <v>2331</v>
      </c>
      <c r="H517" s="22">
        <f>VLOOKUP(F517,'[5]FY16 Rates VLookup'!$A$1:$D$175,4,0)</f>
        <v>2280</v>
      </c>
      <c r="I517" s="22">
        <v>97.128000000000014</v>
      </c>
      <c r="J517" s="23">
        <v>0</v>
      </c>
      <c r="K517" s="24">
        <v>0</v>
      </c>
      <c r="L517" s="24">
        <v>900</v>
      </c>
      <c r="M517" s="23">
        <v>0</v>
      </c>
      <c r="N517" s="23">
        <v>0</v>
      </c>
      <c r="O517" s="23">
        <v>0</v>
      </c>
      <c r="P517" s="25">
        <f t="shared" si="43"/>
        <v>3277.1280000000002</v>
      </c>
      <c r="Q517" s="26" t="s">
        <v>26</v>
      </c>
      <c r="R517" s="26" t="s">
        <v>27</v>
      </c>
      <c r="S517" s="26">
        <v>2019</v>
      </c>
      <c r="T517" s="27">
        <v>2056</v>
      </c>
      <c r="U517" s="27">
        <f t="shared" si="44"/>
        <v>102.80000000000001</v>
      </c>
      <c r="V517" s="28">
        <f t="shared" si="45"/>
        <v>5435.9280000000008</v>
      </c>
      <c r="W517" s="17"/>
    </row>
    <row r="518" spans="1:23" s="41" customFormat="1" ht="15.75" outlineLevel="2">
      <c r="A518" s="16"/>
      <c r="B518" s="17" t="s">
        <v>159</v>
      </c>
      <c r="C518" s="18">
        <v>601490</v>
      </c>
      <c r="D518" s="18" t="s">
        <v>180</v>
      </c>
      <c r="E518" s="19" t="s">
        <v>181</v>
      </c>
      <c r="F518" s="35">
        <v>1212</v>
      </c>
      <c r="G518" s="118">
        <v>11597</v>
      </c>
      <c r="H518" s="22">
        <f>VLOOKUP(F518,'[5]FY16 Rates VLookup'!$A$1:$D$175,4,0)</f>
        <v>2700</v>
      </c>
      <c r="I518" s="22">
        <v>2435.0328947368421</v>
      </c>
      <c r="J518" s="23">
        <v>0</v>
      </c>
      <c r="K518" s="24">
        <v>0</v>
      </c>
      <c r="L518" s="24">
        <v>900</v>
      </c>
      <c r="M518" s="23">
        <v>0</v>
      </c>
      <c r="N518" s="23">
        <v>0</v>
      </c>
      <c r="O518" s="23">
        <v>0</v>
      </c>
      <c r="P518" s="25">
        <f t="shared" si="43"/>
        <v>6035.0328947368416</v>
      </c>
      <c r="Q518" s="26" t="s">
        <v>26</v>
      </c>
      <c r="R518" s="26" t="s">
        <v>27</v>
      </c>
      <c r="S518" s="26">
        <v>2017</v>
      </c>
      <c r="T518" s="54">
        <v>4000</v>
      </c>
      <c r="U518" s="27">
        <f t="shared" si="44"/>
        <v>200</v>
      </c>
      <c r="V518" s="28">
        <f t="shared" si="45"/>
        <v>10235.032894736842</v>
      </c>
      <c r="W518" s="17"/>
    </row>
    <row r="519" spans="1:23" s="41" customFormat="1" ht="15.75" outlineLevel="2">
      <c r="A519" s="16"/>
      <c r="B519" s="17" t="s">
        <v>159</v>
      </c>
      <c r="C519" s="18">
        <v>601040</v>
      </c>
      <c r="D519" s="18" t="s">
        <v>182</v>
      </c>
      <c r="E519" s="19" t="s">
        <v>183</v>
      </c>
      <c r="F519" s="20">
        <v>9020</v>
      </c>
      <c r="G519" s="116">
        <v>0</v>
      </c>
      <c r="H519" s="22">
        <v>0</v>
      </c>
      <c r="I519" s="22">
        <v>0</v>
      </c>
      <c r="J519" s="23">
        <v>0</v>
      </c>
      <c r="K519" s="24">
        <v>82.34</v>
      </c>
      <c r="L519" s="24">
        <v>240</v>
      </c>
      <c r="M519" s="24">
        <v>0</v>
      </c>
      <c r="N519" s="24">
        <v>0</v>
      </c>
      <c r="O519" s="24">
        <v>0</v>
      </c>
      <c r="P519" s="25">
        <f t="shared" si="43"/>
        <v>322.34000000000003</v>
      </c>
      <c r="Q519" s="26" t="s">
        <v>74</v>
      </c>
      <c r="R519" s="26" t="s">
        <v>40</v>
      </c>
      <c r="S519" s="26">
        <v>2002</v>
      </c>
      <c r="T519" s="57">
        <v>0</v>
      </c>
      <c r="U519" s="27">
        <f t="shared" si="44"/>
        <v>0</v>
      </c>
      <c r="V519" s="28">
        <f t="shared" si="45"/>
        <v>322.34000000000003</v>
      </c>
      <c r="W519" s="17"/>
    </row>
    <row r="520" spans="1:23" s="41" customFormat="1" ht="15.75" outlineLevel="2">
      <c r="A520" s="16"/>
      <c r="B520" s="17" t="s">
        <v>159</v>
      </c>
      <c r="C520" s="18">
        <v>601040</v>
      </c>
      <c r="D520" s="18" t="s">
        <v>182</v>
      </c>
      <c r="E520" s="19" t="s">
        <v>183</v>
      </c>
      <c r="F520" s="20">
        <v>1252</v>
      </c>
      <c r="G520" s="118">
        <v>0</v>
      </c>
      <c r="H520" s="22">
        <v>0</v>
      </c>
      <c r="I520" s="22">
        <v>0</v>
      </c>
      <c r="J520" s="23">
        <v>1300.80132</v>
      </c>
      <c r="K520" s="24">
        <v>1835.4100000000003</v>
      </c>
      <c r="L520" s="24">
        <v>900</v>
      </c>
      <c r="M520" s="23">
        <v>0</v>
      </c>
      <c r="N520" s="23">
        <v>0</v>
      </c>
      <c r="O520" s="23">
        <v>0</v>
      </c>
      <c r="P520" s="25">
        <f t="shared" si="43"/>
        <v>4036.2113200000003</v>
      </c>
      <c r="Q520" s="26" t="s">
        <v>74</v>
      </c>
      <c r="R520" s="26" t="s">
        <v>88</v>
      </c>
      <c r="S520" s="26">
        <v>2008</v>
      </c>
      <c r="T520" s="57">
        <v>0</v>
      </c>
      <c r="U520" s="27">
        <f t="shared" si="44"/>
        <v>0</v>
      </c>
      <c r="V520" s="28">
        <f t="shared" si="45"/>
        <v>4036.2113200000003</v>
      </c>
      <c r="W520" s="17"/>
    </row>
    <row r="521" spans="1:23" s="41" customFormat="1" ht="15.75" outlineLevel="2">
      <c r="A521" s="16"/>
      <c r="B521" s="17" t="s">
        <v>159</v>
      </c>
      <c r="C521" s="18">
        <v>601040</v>
      </c>
      <c r="D521" s="18" t="s">
        <v>182</v>
      </c>
      <c r="E521" s="19" t="s">
        <v>183</v>
      </c>
      <c r="F521" s="20">
        <v>9020</v>
      </c>
      <c r="G521" s="116">
        <v>0</v>
      </c>
      <c r="H521" s="22">
        <v>0</v>
      </c>
      <c r="I521" s="22">
        <v>0</v>
      </c>
      <c r="J521" s="23">
        <v>0</v>
      </c>
      <c r="K521" s="24">
        <v>0</v>
      </c>
      <c r="L521" s="24">
        <v>240</v>
      </c>
      <c r="M521" s="23">
        <v>0</v>
      </c>
      <c r="N521" s="23">
        <v>0</v>
      </c>
      <c r="O521" s="23">
        <v>0</v>
      </c>
      <c r="P521" s="25">
        <f t="shared" si="43"/>
        <v>240</v>
      </c>
      <c r="Q521" s="26" t="s">
        <v>74</v>
      </c>
      <c r="R521" s="26" t="s">
        <v>184</v>
      </c>
      <c r="S521" s="26">
        <v>2007</v>
      </c>
      <c r="T521" s="57">
        <v>0</v>
      </c>
      <c r="U521" s="27">
        <f t="shared" si="44"/>
        <v>0</v>
      </c>
      <c r="V521" s="28">
        <f t="shared" si="45"/>
        <v>240</v>
      </c>
      <c r="W521" s="17"/>
    </row>
    <row r="522" spans="1:23" ht="15.75" outlineLevel="2">
      <c r="A522" s="16"/>
      <c r="B522" s="17" t="s">
        <v>159</v>
      </c>
      <c r="C522" s="18">
        <v>601040</v>
      </c>
      <c r="D522" s="18" t="s">
        <v>182</v>
      </c>
      <c r="E522" s="19" t="s">
        <v>183</v>
      </c>
      <c r="F522" s="20">
        <v>9020</v>
      </c>
      <c r="G522" s="116">
        <v>0</v>
      </c>
      <c r="H522" s="22">
        <v>0</v>
      </c>
      <c r="I522" s="22">
        <v>0</v>
      </c>
      <c r="J522" s="23">
        <v>92.346800000000002</v>
      </c>
      <c r="K522" s="24">
        <v>0</v>
      </c>
      <c r="L522" s="24">
        <v>240</v>
      </c>
      <c r="M522" s="23">
        <v>0</v>
      </c>
      <c r="N522" s="23">
        <v>0</v>
      </c>
      <c r="O522" s="23">
        <v>0</v>
      </c>
      <c r="P522" s="25">
        <f t="shared" si="43"/>
        <v>332.34680000000003</v>
      </c>
      <c r="Q522" s="26" t="s">
        <v>74</v>
      </c>
      <c r="R522" s="26" t="s">
        <v>184</v>
      </c>
      <c r="S522" s="26">
        <v>2007</v>
      </c>
      <c r="T522" s="57">
        <v>0</v>
      </c>
      <c r="U522" s="27">
        <f t="shared" si="44"/>
        <v>0</v>
      </c>
      <c r="V522" s="28">
        <f t="shared" si="45"/>
        <v>332.34680000000003</v>
      </c>
      <c r="W522" s="17"/>
    </row>
    <row r="523" spans="1:23" s="41" customFormat="1" ht="15.75" outlineLevel="2">
      <c r="A523" s="16"/>
      <c r="B523" s="17" t="s">
        <v>159</v>
      </c>
      <c r="C523" s="18">
        <v>601040</v>
      </c>
      <c r="D523" s="18" t="s">
        <v>182</v>
      </c>
      <c r="E523" s="19" t="s">
        <v>183</v>
      </c>
      <c r="F523" s="35">
        <v>1212</v>
      </c>
      <c r="G523" s="118">
        <v>11360</v>
      </c>
      <c r="H523" s="22">
        <f>VLOOKUP(F523,'[5]FY16 Rates VLookup'!$A$1:$D$175,4,0)</f>
        <v>2700</v>
      </c>
      <c r="I523" s="22">
        <v>2642.6842105263158</v>
      </c>
      <c r="J523" s="23">
        <v>0</v>
      </c>
      <c r="K523" s="24">
        <v>0</v>
      </c>
      <c r="L523" s="24">
        <v>900</v>
      </c>
      <c r="M523" s="23">
        <v>0</v>
      </c>
      <c r="N523" s="23">
        <v>0</v>
      </c>
      <c r="O523" s="23">
        <v>0</v>
      </c>
      <c r="P523" s="25">
        <f t="shared" si="43"/>
        <v>6242.6842105263158</v>
      </c>
      <c r="Q523" s="26" t="s">
        <v>26</v>
      </c>
      <c r="R523" s="37" t="s">
        <v>88</v>
      </c>
      <c r="S523" s="26">
        <v>2014</v>
      </c>
      <c r="T523" s="54">
        <v>0</v>
      </c>
      <c r="U523" s="27">
        <f t="shared" si="44"/>
        <v>0</v>
      </c>
      <c r="V523" s="28">
        <f t="shared" si="45"/>
        <v>6242.6842105263158</v>
      </c>
      <c r="W523" s="17"/>
    </row>
    <row r="524" spans="1:23" ht="15.75" outlineLevel="2">
      <c r="A524" s="16"/>
      <c r="B524" s="17" t="s">
        <v>159</v>
      </c>
      <c r="C524" s="18">
        <v>601040</v>
      </c>
      <c r="D524" s="18" t="s">
        <v>182</v>
      </c>
      <c r="E524" s="19" t="s">
        <v>183</v>
      </c>
      <c r="F524" s="35">
        <v>1031</v>
      </c>
      <c r="G524" s="118">
        <v>9658</v>
      </c>
      <c r="H524" s="22">
        <f>VLOOKUP(F524,'[5]FY16 Rates VLookup'!$A$1:$D$175,4,0)</f>
        <v>2400</v>
      </c>
      <c r="I524" s="22">
        <v>1669.818181818182</v>
      </c>
      <c r="J524" s="23">
        <v>0</v>
      </c>
      <c r="K524" s="24">
        <v>0</v>
      </c>
      <c r="L524" s="24">
        <v>900</v>
      </c>
      <c r="M524" s="23">
        <v>0</v>
      </c>
      <c r="N524" s="23">
        <v>0</v>
      </c>
      <c r="O524" s="23">
        <v>0</v>
      </c>
      <c r="P524" s="25">
        <f t="shared" si="43"/>
        <v>4969.818181818182</v>
      </c>
      <c r="Q524" s="26" t="s">
        <v>26</v>
      </c>
      <c r="R524" s="37" t="s">
        <v>88</v>
      </c>
      <c r="S524" s="26">
        <v>2014</v>
      </c>
      <c r="T524" s="54">
        <v>0</v>
      </c>
      <c r="U524" s="27">
        <f t="shared" si="44"/>
        <v>0</v>
      </c>
      <c r="V524" s="28">
        <f t="shared" si="45"/>
        <v>4969.818181818182</v>
      </c>
      <c r="W524" s="17"/>
    </row>
    <row r="525" spans="1:23" ht="15.75" outlineLevel="2">
      <c r="A525" s="16"/>
      <c r="B525" s="17" t="s">
        <v>159</v>
      </c>
      <c r="C525" s="18">
        <v>601040</v>
      </c>
      <c r="D525" s="18" t="s">
        <v>182</v>
      </c>
      <c r="E525" s="19" t="s">
        <v>183</v>
      </c>
      <c r="F525" s="20">
        <v>3007</v>
      </c>
      <c r="G525" s="118">
        <v>0</v>
      </c>
      <c r="H525" s="22">
        <v>0</v>
      </c>
      <c r="I525" s="22">
        <v>0</v>
      </c>
      <c r="J525" s="23">
        <v>0</v>
      </c>
      <c r="K525" s="24">
        <v>0</v>
      </c>
      <c r="L525" s="24">
        <v>240</v>
      </c>
      <c r="M525" s="23">
        <v>0</v>
      </c>
      <c r="N525" s="23">
        <v>0</v>
      </c>
      <c r="O525" s="23">
        <v>0</v>
      </c>
      <c r="P525" s="25">
        <f t="shared" si="43"/>
        <v>240</v>
      </c>
      <c r="Q525" s="26" t="s">
        <v>74</v>
      </c>
      <c r="R525" s="26" t="s">
        <v>35</v>
      </c>
      <c r="S525" s="26">
        <v>1900</v>
      </c>
      <c r="T525" s="54">
        <v>0</v>
      </c>
      <c r="U525" s="27">
        <f t="shared" si="44"/>
        <v>0</v>
      </c>
      <c r="V525" s="28">
        <f t="shared" si="45"/>
        <v>240</v>
      </c>
      <c r="W525" s="17"/>
    </row>
    <row r="526" spans="1:23" s="41" customFormat="1" ht="15.75" outlineLevel="2">
      <c r="A526" s="16"/>
      <c r="B526" s="17" t="s">
        <v>159</v>
      </c>
      <c r="C526" s="18">
        <v>601635</v>
      </c>
      <c r="D526" s="18" t="s">
        <v>185</v>
      </c>
      <c r="E526" s="19" t="s">
        <v>186</v>
      </c>
      <c r="F526" s="20">
        <v>3000</v>
      </c>
      <c r="G526" s="118">
        <v>0</v>
      </c>
      <c r="H526" s="22">
        <v>0</v>
      </c>
      <c r="I526" s="22">
        <v>0</v>
      </c>
      <c r="J526" s="23">
        <v>0</v>
      </c>
      <c r="K526" s="24">
        <v>666.6</v>
      </c>
      <c r="L526" s="24">
        <v>900</v>
      </c>
      <c r="M526" s="23">
        <v>0</v>
      </c>
      <c r="N526" s="23">
        <v>0</v>
      </c>
      <c r="O526" s="23">
        <v>0</v>
      </c>
      <c r="P526" s="25">
        <f t="shared" si="43"/>
        <v>1566.6</v>
      </c>
      <c r="Q526" s="26" t="s">
        <v>74</v>
      </c>
      <c r="R526" s="26" t="s">
        <v>35</v>
      </c>
      <c r="S526" s="26">
        <v>1900</v>
      </c>
      <c r="T526" s="57">
        <v>0</v>
      </c>
      <c r="U526" s="27">
        <f t="shared" si="44"/>
        <v>0</v>
      </c>
      <c r="V526" s="28">
        <f t="shared" si="45"/>
        <v>1566.6</v>
      </c>
      <c r="W526" s="17"/>
    </row>
    <row r="527" spans="1:23" ht="15.75" outlineLevel="2">
      <c r="A527" s="16"/>
      <c r="B527" s="17" t="s">
        <v>159</v>
      </c>
      <c r="C527" s="18">
        <v>601410</v>
      </c>
      <c r="D527" s="18" t="s">
        <v>187</v>
      </c>
      <c r="E527" s="19" t="s">
        <v>188</v>
      </c>
      <c r="F527" s="20">
        <v>1202</v>
      </c>
      <c r="G527" s="116">
        <v>1168</v>
      </c>
      <c r="H527" s="22">
        <f>VLOOKUP(F527,'[5]FY16 Rates VLookup'!$A$1:$D$175,4,0)</f>
        <v>2700</v>
      </c>
      <c r="I527" s="22">
        <v>0</v>
      </c>
      <c r="J527" s="23">
        <v>0</v>
      </c>
      <c r="K527" s="24">
        <v>0</v>
      </c>
      <c r="L527" s="24">
        <v>900</v>
      </c>
      <c r="M527" s="23">
        <v>0</v>
      </c>
      <c r="N527" s="23">
        <v>0</v>
      </c>
      <c r="O527" s="23">
        <v>0</v>
      </c>
      <c r="P527" s="25">
        <f t="shared" si="43"/>
        <v>3600</v>
      </c>
      <c r="Q527" s="26" t="s">
        <v>26</v>
      </c>
      <c r="R527" s="26" t="s">
        <v>27</v>
      </c>
      <c r="S527" s="26">
        <v>2017</v>
      </c>
      <c r="T527" s="54">
        <v>3730</v>
      </c>
      <c r="U527" s="27">
        <f t="shared" si="44"/>
        <v>186.5</v>
      </c>
      <c r="V527" s="28">
        <f t="shared" si="45"/>
        <v>7516.5</v>
      </c>
      <c r="W527" s="31"/>
    </row>
    <row r="528" spans="1:23" ht="15.75" outlineLevel="2">
      <c r="A528" s="16"/>
      <c r="B528" s="17" t="s">
        <v>159</v>
      </c>
      <c r="C528" s="18">
        <v>601410</v>
      </c>
      <c r="D528" s="18" t="s">
        <v>187</v>
      </c>
      <c r="E528" s="19" t="s">
        <v>188</v>
      </c>
      <c r="F528" s="20">
        <v>1031</v>
      </c>
      <c r="G528" s="116">
        <v>2646</v>
      </c>
      <c r="H528" s="22">
        <f>VLOOKUP(F528,'[5]FY16 Rates VLookup'!$A$1:$D$175,4,0)</f>
        <v>2400</v>
      </c>
      <c r="I528" s="22">
        <v>66.545454545454547</v>
      </c>
      <c r="J528" s="23">
        <v>0</v>
      </c>
      <c r="K528" s="24">
        <v>0</v>
      </c>
      <c r="L528" s="24">
        <v>900</v>
      </c>
      <c r="M528" s="23">
        <v>0</v>
      </c>
      <c r="N528" s="23">
        <v>0</v>
      </c>
      <c r="O528" s="23">
        <v>0</v>
      </c>
      <c r="P528" s="25">
        <f t="shared" si="43"/>
        <v>3366.5454545454545</v>
      </c>
      <c r="Q528" s="26" t="s">
        <v>26</v>
      </c>
      <c r="R528" s="26" t="s">
        <v>27</v>
      </c>
      <c r="S528" s="26">
        <v>2018</v>
      </c>
      <c r="T528" s="27">
        <v>2745</v>
      </c>
      <c r="U528" s="27">
        <f t="shared" si="44"/>
        <v>137.25</v>
      </c>
      <c r="V528" s="28">
        <f t="shared" si="45"/>
        <v>6248.795454545454</v>
      </c>
      <c r="W528" s="60"/>
    </row>
    <row r="529" spans="1:23" ht="15.75" outlineLevel="2">
      <c r="A529" s="16"/>
      <c r="B529" s="17" t="s">
        <v>159</v>
      </c>
      <c r="C529" s="18">
        <v>601410</v>
      </c>
      <c r="D529" s="18" t="s">
        <v>187</v>
      </c>
      <c r="E529" s="19" t="s">
        <v>188</v>
      </c>
      <c r="F529" s="20">
        <v>1031</v>
      </c>
      <c r="G529" s="116">
        <v>2643</v>
      </c>
      <c r="H529" s="22">
        <f>VLOOKUP(F529,'[5]FY16 Rates VLookup'!$A$1:$D$175,4,0)</f>
        <v>2400</v>
      </c>
      <c r="I529" s="22">
        <v>0</v>
      </c>
      <c r="J529" s="23">
        <v>0</v>
      </c>
      <c r="K529" s="24">
        <v>0</v>
      </c>
      <c r="L529" s="24">
        <v>900</v>
      </c>
      <c r="M529" s="23">
        <v>0</v>
      </c>
      <c r="N529" s="23">
        <v>0</v>
      </c>
      <c r="O529" s="23">
        <v>0</v>
      </c>
      <c r="P529" s="25">
        <f t="shared" si="43"/>
        <v>3300</v>
      </c>
      <c r="Q529" s="26" t="s">
        <v>26</v>
      </c>
      <c r="R529" s="26" t="s">
        <v>27</v>
      </c>
      <c r="S529" s="26">
        <v>2018</v>
      </c>
      <c r="T529" s="27">
        <v>2745</v>
      </c>
      <c r="U529" s="27">
        <f t="shared" si="44"/>
        <v>137.25</v>
      </c>
      <c r="V529" s="28">
        <f t="shared" si="45"/>
        <v>6182.25</v>
      </c>
      <c r="W529" s="60"/>
    </row>
    <row r="530" spans="1:23" ht="15.75" outlineLevel="2">
      <c r="A530" s="16"/>
      <c r="B530" s="17" t="s">
        <v>159</v>
      </c>
      <c r="C530" s="18">
        <v>601410</v>
      </c>
      <c r="D530" s="18" t="s">
        <v>187</v>
      </c>
      <c r="E530" s="19" t="s">
        <v>188</v>
      </c>
      <c r="F530" s="35">
        <v>1212</v>
      </c>
      <c r="G530" s="118">
        <v>14467</v>
      </c>
      <c r="H530" s="22">
        <f>VLOOKUP(F530,'[5]FY16 Rates VLookup'!$A$1:$D$175,4,0)</f>
        <v>2700</v>
      </c>
      <c r="I530" s="22">
        <v>3716.5855263157891</v>
      </c>
      <c r="J530" s="23">
        <v>0</v>
      </c>
      <c r="K530" s="24">
        <v>0</v>
      </c>
      <c r="L530" s="24">
        <v>900</v>
      </c>
      <c r="M530" s="24">
        <v>0</v>
      </c>
      <c r="N530" s="24">
        <v>0</v>
      </c>
      <c r="O530" s="24">
        <v>0</v>
      </c>
      <c r="P530" s="25">
        <f t="shared" si="43"/>
        <v>7316.5855263157891</v>
      </c>
      <c r="Q530" s="26" t="s">
        <v>26</v>
      </c>
      <c r="R530" s="26" t="s">
        <v>27</v>
      </c>
      <c r="S530" s="26">
        <v>2018</v>
      </c>
      <c r="T530" s="54">
        <v>4000</v>
      </c>
      <c r="U530" s="27">
        <f t="shared" si="44"/>
        <v>200</v>
      </c>
      <c r="V530" s="28">
        <f t="shared" si="45"/>
        <v>11516.58552631579</v>
      </c>
      <c r="W530" s="19"/>
    </row>
    <row r="531" spans="1:23" ht="15.75" outlineLevel="2">
      <c r="A531" s="16"/>
      <c r="B531" s="17" t="s">
        <v>159</v>
      </c>
      <c r="C531" s="18">
        <v>601410</v>
      </c>
      <c r="D531" s="18" t="s">
        <v>187</v>
      </c>
      <c r="E531" s="19" t="s">
        <v>188</v>
      </c>
      <c r="F531" s="35">
        <v>1248</v>
      </c>
      <c r="G531" s="118">
        <v>9479</v>
      </c>
      <c r="H531" s="22">
        <f>VLOOKUP(F531,'[5]FY16 Rates VLookup'!$A$1:$D$175,4,0)</f>
        <v>2760</v>
      </c>
      <c r="I531" s="22">
        <v>1945.7386666666664</v>
      </c>
      <c r="J531" s="23">
        <v>0</v>
      </c>
      <c r="K531" s="24">
        <v>0</v>
      </c>
      <c r="L531" s="24">
        <v>900</v>
      </c>
      <c r="M531" s="23">
        <v>3173.24</v>
      </c>
      <c r="N531" s="23">
        <v>0</v>
      </c>
      <c r="O531" s="23">
        <v>86</v>
      </c>
      <c r="P531" s="25">
        <f t="shared" si="43"/>
        <v>8864.978666666666</v>
      </c>
      <c r="Q531" s="26" t="s">
        <v>26</v>
      </c>
      <c r="R531" s="26" t="s">
        <v>27</v>
      </c>
      <c r="S531" s="26">
        <v>2017</v>
      </c>
      <c r="T531" s="54">
        <v>7608</v>
      </c>
      <c r="U531" s="27">
        <f t="shared" si="44"/>
        <v>380.40000000000003</v>
      </c>
      <c r="V531" s="28">
        <f t="shared" si="45"/>
        <v>16853.378666666667</v>
      </c>
      <c r="W531" s="60"/>
    </row>
    <row r="532" spans="1:23" ht="15.75" outlineLevel="2">
      <c r="A532" s="16"/>
      <c r="B532" s="17" t="s">
        <v>159</v>
      </c>
      <c r="C532" s="18">
        <v>601410</v>
      </c>
      <c r="D532" s="18" t="s">
        <v>187</v>
      </c>
      <c r="E532" s="19" t="s">
        <v>188</v>
      </c>
      <c r="F532" s="35">
        <v>1248</v>
      </c>
      <c r="G532" s="118">
        <v>18136</v>
      </c>
      <c r="H532" s="22">
        <f>VLOOKUP(F532,'[5]FY16 Rates VLookup'!$A$1:$D$175,4,0)</f>
        <v>2760</v>
      </c>
      <c r="I532" s="22">
        <v>5851.8133333333335</v>
      </c>
      <c r="J532" s="23">
        <v>0</v>
      </c>
      <c r="K532" s="24">
        <v>0</v>
      </c>
      <c r="L532" s="24">
        <v>900</v>
      </c>
      <c r="M532" s="23">
        <v>0</v>
      </c>
      <c r="N532" s="23">
        <v>0</v>
      </c>
      <c r="O532" s="23">
        <v>0</v>
      </c>
      <c r="P532" s="25">
        <f t="shared" si="43"/>
        <v>9511.8133333333335</v>
      </c>
      <c r="Q532" s="26" t="s">
        <v>26</v>
      </c>
      <c r="R532" s="26" t="s">
        <v>27</v>
      </c>
      <c r="S532" s="26">
        <v>2018</v>
      </c>
      <c r="T532" s="54">
        <v>7608</v>
      </c>
      <c r="U532" s="27">
        <f t="shared" si="44"/>
        <v>380.40000000000003</v>
      </c>
      <c r="V532" s="28">
        <f t="shared" si="45"/>
        <v>17500.213333333333</v>
      </c>
      <c r="W532" s="60"/>
    </row>
    <row r="533" spans="1:23" ht="15.75" outlineLevel="2">
      <c r="A533" s="16"/>
      <c r="B533" s="17" t="s">
        <v>159</v>
      </c>
      <c r="C533" s="18">
        <v>601410</v>
      </c>
      <c r="D533" s="18" t="s">
        <v>187</v>
      </c>
      <c r="E533" s="19" t="s">
        <v>188</v>
      </c>
      <c r="F533" s="35">
        <v>1212</v>
      </c>
      <c r="G533" s="118">
        <v>6461</v>
      </c>
      <c r="H533" s="22">
        <f>VLOOKUP(F533,'[5]FY16 Rates VLookup'!$A$1:$D$175,4,0)</f>
        <v>2700</v>
      </c>
      <c r="I533" s="22">
        <v>1185.8092105263156</v>
      </c>
      <c r="J533" s="23">
        <v>0</v>
      </c>
      <c r="K533" s="24">
        <v>0</v>
      </c>
      <c r="L533" s="24">
        <v>900</v>
      </c>
      <c r="M533" s="23">
        <v>0</v>
      </c>
      <c r="N533" s="23">
        <v>0</v>
      </c>
      <c r="O533" s="23">
        <v>0</v>
      </c>
      <c r="P533" s="25">
        <f t="shared" si="43"/>
        <v>4785.8092105263158</v>
      </c>
      <c r="Q533" s="26" t="s">
        <v>26</v>
      </c>
      <c r="R533" s="26" t="s">
        <v>27</v>
      </c>
      <c r="S533" s="26">
        <v>2020</v>
      </c>
      <c r="T533" s="54">
        <v>4000</v>
      </c>
      <c r="U533" s="27">
        <f t="shared" si="44"/>
        <v>200</v>
      </c>
      <c r="V533" s="28">
        <f t="shared" si="45"/>
        <v>8985.8092105263167</v>
      </c>
      <c r="W533" s="60"/>
    </row>
    <row r="534" spans="1:23" ht="15.75" outlineLevel="2">
      <c r="A534" s="16"/>
      <c r="B534" s="17" t="s">
        <v>159</v>
      </c>
      <c r="C534" s="18">
        <v>601422</v>
      </c>
      <c r="D534" s="18" t="s">
        <v>189</v>
      </c>
      <c r="E534" s="19" t="s">
        <v>190</v>
      </c>
      <c r="F534" s="20">
        <v>1031</v>
      </c>
      <c r="G534" s="116">
        <v>1917</v>
      </c>
      <c r="H534" s="22">
        <f>VLOOKUP(F534,'[5]FY16 Rates VLookup'!$A$1:$D$175,4,0)</f>
        <v>2400</v>
      </c>
      <c r="I534" s="22">
        <v>2.1818181818181612</v>
      </c>
      <c r="J534" s="23">
        <v>0</v>
      </c>
      <c r="K534" s="24">
        <v>0</v>
      </c>
      <c r="L534" s="24">
        <v>900</v>
      </c>
      <c r="M534" s="23">
        <v>0</v>
      </c>
      <c r="N534" s="23">
        <v>0</v>
      </c>
      <c r="O534" s="23">
        <v>0</v>
      </c>
      <c r="P534" s="25">
        <f t="shared" si="43"/>
        <v>3302.181818181818</v>
      </c>
      <c r="Q534" s="26" t="s">
        <v>26</v>
      </c>
      <c r="R534" s="26" t="s">
        <v>40</v>
      </c>
      <c r="S534" s="26">
        <v>2012</v>
      </c>
      <c r="T534" s="54">
        <v>0</v>
      </c>
      <c r="U534" s="27">
        <f t="shared" si="44"/>
        <v>0</v>
      </c>
      <c r="V534" s="28">
        <f t="shared" si="45"/>
        <v>3302.181818181818</v>
      </c>
      <c r="W534" s="17"/>
    </row>
    <row r="535" spans="1:23" ht="15.75" outlineLevel="2">
      <c r="A535" s="16"/>
      <c r="B535" s="17" t="s">
        <v>159</v>
      </c>
      <c r="C535" s="18">
        <v>601422</v>
      </c>
      <c r="D535" s="18" t="s">
        <v>189</v>
      </c>
      <c r="E535" s="19" t="s">
        <v>190</v>
      </c>
      <c r="F535" s="20">
        <v>1248</v>
      </c>
      <c r="G535" s="116">
        <v>3415</v>
      </c>
      <c r="H535" s="22">
        <f>VLOOKUP(F535,'[5]FY16 Rates VLookup'!$A$1:$D$175,4,0)</f>
        <v>2760</v>
      </c>
      <c r="I535" s="22">
        <v>396.27466666666663</v>
      </c>
      <c r="J535" s="23">
        <v>0</v>
      </c>
      <c r="K535" s="24">
        <v>0</v>
      </c>
      <c r="L535" s="24">
        <v>900</v>
      </c>
      <c r="M535" s="23">
        <v>0</v>
      </c>
      <c r="N535" s="23">
        <v>0</v>
      </c>
      <c r="O535" s="23">
        <v>129</v>
      </c>
      <c r="P535" s="25">
        <f t="shared" si="43"/>
        <v>4185.2746666666662</v>
      </c>
      <c r="Q535" s="26" t="s">
        <v>26</v>
      </c>
      <c r="R535" s="26" t="s">
        <v>40</v>
      </c>
      <c r="S535" s="26">
        <v>2012</v>
      </c>
      <c r="T535" s="54">
        <v>0</v>
      </c>
      <c r="U535" s="27">
        <f t="shared" si="44"/>
        <v>0</v>
      </c>
      <c r="V535" s="28">
        <f t="shared" si="45"/>
        <v>4185.2746666666662</v>
      </c>
      <c r="W535" s="17"/>
    </row>
    <row r="536" spans="1:23" ht="15.75" outlineLevel="2">
      <c r="A536" s="16"/>
      <c r="B536" s="17" t="s">
        <v>159</v>
      </c>
      <c r="C536" s="18">
        <v>601422</v>
      </c>
      <c r="D536" s="18" t="s">
        <v>189</v>
      </c>
      <c r="E536" s="19" t="s">
        <v>190</v>
      </c>
      <c r="F536" s="20">
        <v>1031</v>
      </c>
      <c r="G536" s="118">
        <v>1705</v>
      </c>
      <c r="H536" s="22">
        <f>VLOOKUP(F536,'[5]FY16 Rates VLookup'!$A$1:$D$175,4,0)</f>
        <v>2400</v>
      </c>
      <c r="I536" s="22">
        <v>0</v>
      </c>
      <c r="J536" s="23">
        <v>0</v>
      </c>
      <c r="K536" s="24">
        <v>0</v>
      </c>
      <c r="L536" s="24">
        <v>900</v>
      </c>
      <c r="M536" s="23">
        <v>0</v>
      </c>
      <c r="N536" s="23">
        <v>0</v>
      </c>
      <c r="O536" s="23">
        <v>0</v>
      </c>
      <c r="P536" s="25">
        <f t="shared" si="43"/>
        <v>3300</v>
      </c>
      <c r="Q536" s="26" t="s">
        <v>26</v>
      </c>
      <c r="R536" s="37" t="s">
        <v>88</v>
      </c>
      <c r="S536" s="26">
        <v>2015</v>
      </c>
      <c r="T536" s="54">
        <v>0</v>
      </c>
      <c r="U536" s="27">
        <f t="shared" si="44"/>
        <v>0</v>
      </c>
      <c r="V536" s="28">
        <f t="shared" si="45"/>
        <v>3300</v>
      </c>
      <c r="W536" s="17"/>
    </row>
    <row r="537" spans="1:23" s="41" customFormat="1" ht="15.75" outlineLevel="2">
      <c r="A537" s="16"/>
      <c r="B537" s="17" t="s">
        <v>159</v>
      </c>
      <c r="C537" s="18">
        <v>601422</v>
      </c>
      <c r="D537" s="18" t="s">
        <v>189</v>
      </c>
      <c r="E537" s="19" t="s">
        <v>190</v>
      </c>
      <c r="F537" s="20">
        <v>1031</v>
      </c>
      <c r="G537" s="118">
        <v>5693</v>
      </c>
      <c r="H537" s="22">
        <f>VLOOKUP(F537,'[5]FY16 Rates VLookup'!$A$1:$D$175,4,0)</f>
        <v>2400</v>
      </c>
      <c r="I537" s="22">
        <v>378.18181818181819</v>
      </c>
      <c r="J537" s="23">
        <v>0</v>
      </c>
      <c r="K537" s="24">
        <v>0</v>
      </c>
      <c r="L537" s="24">
        <v>900</v>
      </c>
      <c r="M537" s="23">
        <v>0</v>
      </c>
      <c r="N537" s="23">
        <v>0</v>
      </c>
      <c r="O537" s="23">
        <v>0</v>
      </c>
      <c r="P537" s="25">
        <f t="shared" si="43"/>
        <v>3678.181818181818</v>
      </c>
      <c r="Q537" s="26" t="s">
        <v>26</v>
      </c>
      <c r="R537" s="26" t="s">
        <v>27</v>
      </c>
      <c r="S537" s="26">
        <v>2020</v>
      </c>
      <c r="T537" s="27">
        <v>2745</v>
      </c>
      <c r="U537" s="27">
        <f t="shared" si="44"/>
        <v>137.25</v>
      </c>
      <c r="V537" s="28">
        <f t="shared" si="45"/>
        <v>6560.431818181818</v>
      </c>
      <c r="W537" s="17"/>
    </row>
    <row r="538" spans="1:23" ht="15.75" outlineLevel="2">
      <c r="A538" s="16"/>
      <c r="B538" s="17" t="s">
        <v>159</v>
      </c>
      <c r="C538" s="18">
        <v>601422</v>
      </c>
      <c r="D538" s="18" t="s">
        <v>189</v>
      </c>
      <c r="E538" s="19" t="s">
        <v>190</v>
      </c>
      <c r="F538" s="35">
        <v>1212</v>
      </c>
      <c r="G538" s="118">
        <v>11628</v>
      </c>
      <c r="H538" s="22">
        <f>VLOOKUP(F538,'[5]FY16 Rates VLookup'!$A$1:$D$175,4,0)</f>
        <v>2700</v>
      </c>
      <c r="I538" s="22">
        <v>2332.6578947368421</v>
      </c>
      <c r="J538" s="23">
        <v>0</v>
      </c>
      <c r="K538" s="24">
        <v>0</v>
      </c>
      <c r="L538" s="24">
        <v>900</v>
      </c>
      <c r="M538" s="23">
        <v>0</v>
      </c>
      <c r="N538" s="23">
        <v>0</v>
      </c>
      <c r="O538" s="23">
        <v>0</v>
      </c>
      <c r="P538" s="25">
        <f t="shared" si="43"/>
        <v>5932.6578947368416</v>
      </c>
      <c r="Q538" s="26" t="s">
        <v>26</v>
      </c>
      <c r="R538" s="26" t="s">
        <v>35</v>
      </c>
      <c r="S538" s="26">
        <v>1900</v>
      </c>
      <c r="T538" s="54">
        <v>0</v>
      </c>
      <c r="U538" s="27">
        <f t="shared" si="44"/>
        <v>0</v>
      </c>
      <c r="V538" s="28">
        <f t="shared" si="45"/>
        <v>5932.6578947368416</v>
      </c>
      <c r="W538" s="51"/>
    </row>
    <row r="539" spans="1:23" s="41" customFormat="1" ht="15.75" outlineLevel="2">
      <c r="A539" s="16"/>
      <c r="B539" s="17" t="s">
        <v>159</v>
      </c>
      <c r="C539" s="18">
        <v>601422</v>
      </c>
      <c r="D539" s="18" t="s">
        <v>189</v>
      </c>
      <c r="E539" s="19" t="s">
        <v>190</v>
      </c>
      <c r="F539" s="20">
        <v>9020</v>
      </c>
      <c r="G539" s="116">
        <v>0</v>
      </c>
      <c r="H539" s="22">
        <v>0</v>
      </c>
      <c r="I539" s="22">
        <v>0</v>
      </c>
      <c r="J539" s="23">
        <v>0</v>
      </c>
      <c r="K539" s="24">
        <v>0</v>
      </c>
      <c r="L539" s="24">
        <v>240</v>
      </c>
      <c r="M539" s="24">
        <v>0</v>
      </c>
      <c r="N539" s="24">
        <v>0</v>
      </c>
      <c r="O539" s="24">
        <v>0</v>
      </c>
      <c r="P539" s="25">
        <f t="shared" si="43"/>
        <v>240</v>
      </c>
      <c r="Q539" s="26" t="s">
        <v>74</v>
      </c>
      <c r="R539" s="26" t="s">
        <v>35</v>
      </c>
      <c r="S539" s="26">
        <v>1900</v>
      </c>
      <c r="T539" s="57">
        <v>0</v>
      </c>
      <c r="U539" s="27">
        <f t="shared" si="44"/>
        <v>0</v>
      </c>
      <c r="V539" s="28">
        <f t="shared" si="45"/>
        <v>240</v>
      </c>
      <c r="W539" s="19"/>
    </row>
    <row r="540" spans="1:23" ht="15.75" outlineLevel="2">
      <c r="A540" s="16"/>
      <c r="B540" s="17" t="s">
        <v>159</v>
      </c>
      <c r="C540" s="18">
        <v>601422</v>
      </c>
      <c r="D540" s="18" t="s">
        <v>189</v>
      </c>
      <c r="E540" s="19" t="s">
        <v>190</v>
      </c>
      <c r="F540" s="20">
        <v>3007</v>
      </c>
      <c r="G540" s="116">
        <v>0</v>
      </c>
      <c r="H540" s="22">
        <v>0</v>
      </c>
      <c r="I540" s="22">
        <v>0</v>
      </c>
      <c r="J540" s="23">
        <v>1125.256496</v>
      </c>
      <c r="K540" s="24">
        <v>0</v>
      </c>
      <c r="L540" s="24">
        <v>240</v>
      </c>
      <c r="M540" s="24">
        <v>0</v>
      </c>
      <c r="N540" s="24">
        <v>0</v>
      </c>
      <c r="O540" s="24">
        <v>0</v>
      </c>
      <c r="P540" s="25">
        <f t="shared" si="43"/>
        <v>1365.256496</v>
      </c>
      <c r="Q540" s="26" t="s">
        <v>74</v>
      </c>
      <c r="R540" s="26" t="s">
        <v>35</v>
      </c>
      <c r="S540" s="26">
        <v>1900</v>
      </c>
      <c r="T540" s="57">
        <v>0</v>
      </c>
      <c r="U540" s="27">
        <f t="shared" si="44"/>
        <v>0</v>
      </c>
      <c r="V540" s="28">
        <f t="shared" si="45"/>
        <v>1365.256496</v>
      </c>
      <c r="W540" s="19"/>
    </row>
    <row r="541" spans="1:23" ht="15.75" outlineLevel="2">
      <c r="A541" s="16"/>
      <c r="B541" s="17" t="s">
        <v>159</v>
      </c>
      <c r="C541" s="18">
        <v>601615</v>
      </c>
      <c r="D541" s="18" t="s">
        <v>191</v>
      </c>
      <c r="E541" s="19" t="s">
        <v>192</v>
      </c>
      <c r="F541" s="35">
        <v>1031</v>
      </c>
      <c r="G541" s="116">
        <v>20674</v>
      </c>
      <c r="H541" s="22">
        <f>VLOOKUP(F541,'[5]FY16 Rates VLookup'!$A$1:$D$175,4,0)</f>
        <v>2400</v>
      </c>
      <c r="I541" s="22">
        <v>5558.545454545454</v>
      </c>
      <c r="J541" s="23">
        <v>0</v>
      </c>
      <c r="K541" s="24">
        <v>0</v>
      </c>
      <c r="L541" s="24">
        <v>900</v>
      </c>
      <c r="M541" s="23">
        <v>0</v>
      </c>
      <c r="N541" s="23">
        <v>0</v>
      </c>
      <c r="O541" s="23">
        <v>0</v>
      </c>
      <c r="P541" s="25">
        <f t="shared" si="43"/>
        <v>8858.545454545454</v>
      </c>
      <c r="Q541" s="26" t="s">
        <v>26</v>
      </c>
      <c r="R541" s="37" t="s">
        <v>27</v>
      </c>
      <c r="S541" s="26">
        <v>2021</v>
      </c>
      <c r="T541" s="54">
        <v>4115</v>
      </c>
      <c r="U541" s="27">
        <f t="shared" si="44"/>
        <v>205.75</v>
      </c>
      <c r="V541" s="28">
        <f t="shared" si="45"/>
        <v>13179.295454545454</v>
      </c>
      <c r="W541" s="17"/>
    </row>
    <row r="542" spans="1:23" ht="15.75" outlineLevel="2">
      <c r="A542" s="16"/>
      <c r="B542" s="17" t="s">
        <v>159</v>
      </c>
      <c r="C542" s="18">
        <v>601647</v>
      </c>
      <c r="D542" s="18" t="s">
        <v>191</v>
      </c>
      <c r="E542" s="19" t="s">
        <v>192</v>
      </c>
      <c r="F542" s="20">
        <v>9020</v>
      </c>
      <c r="G542" s="116">
        <v>0</v>
      </c>
      <c r="H542" s="22">
        <v>0</v>
      </c>
      <c r="I542" s="22">
        <v>0</v>
      </c>
      <c r="J542" s="23">
        <v>3973.693542</v>
      </c>
      <c r="K542" s="24">
        <v>0</v>
      </c>
      <c r="L542" s="24">
        <v>900</v>
      </c>
      <c r="M542" s="23">
        <v>0</v>
      </c>
      <c r="N542" s="23">
        <v>0</v>
      </c>
      <c r="O542" s="23">
        <v>0</v>
      </c>
      <c r="P542" s="25">
        <f t="shared" si="43"/>
        <v>4873.693542</v>
      </c>
      <c r="Q542" s="26" t="s">
        <v>74</v>
      </c>
      <c r="R542" s="26" t="s">
        <v>35</v>
      </c>
      <c r="S542" s="26">
        <v>1900</v>
      </c>
      <c r="T542" s="57">
        <v>0</v>
      </c>
      <c r="U542" s="27">
        <f t="shared" si="44"/>
        <v>0</v>
      </c>
      <c r="V542" s="28">
        <f t="shared" si="45"/>
        <v>4873.693542</v>
      </c>
      <c r="W542" s="17"/>
    </row>
    <row r="543" spans="1:23" ht="15.75" outlineLevel="2">
      <c r="A543" s="16"/>
      <c r="B543" s="17" t="s">
        <v>159</v>
      </c>
      <c r="C543" s="18" t="s">
        <v>193</v>
      </c>
      <c r="D543" s="18" t="s">
        <v>194</v>
      </c>
      <c r="E543" s="19" t="s">
        <v>195</v>
      </c>
      <c r="F543" s="35">
        <v>1035</v>
      </c>
      <c r="G543" s="116">
        <v>16777</v>
      </c>
      <c r="H543" s="22">
        <f>VLOOKUP(F543,'[5]FY16 Rates VLookup'!$A$1:$D$175,4,0)</f>
        <v>3180</v>
      </c>
      <c r="I543" s="22">
        <v>5603.2593750000015</v>
      </c>
      <c r="J543" s="23">
        <v>0</v>
      </c>
      <c r="K543" s="24">
        <v>0</v>
      </c>
      <c r="L543" s="24">
        <v>900</v>
      </c>
      <c r="M543" s="23">
        <v>0</v>
      </c>
      <c r="N543" s="23">
        <v>0</v>
      </c>
      <c r="O543" s="23">
        <v>215</v>
      </c>
      <c r="P543" s="25">
        <f t="shared" si="43"/>
        <v>9898.2593750000015</v>
      </c>
      <c r="Q543" s="26" t="s">
        <v>26</v>
      </c>
      <c r="R543" s="26" t="s">
        <v>184</v>
      </c>
      <c r="S543" s="26">
        <v>2008</v>
      </c>
      <c r="T543" s="57">
        <v>0</v>
      </c>
      <c r="U543" s="27">
        <f t="shared" si="44"/>
        <v>0</v>
      </c>
      <c r="V543" s="28">
        <f t="shared" si="45"/>
        <v>9898.2593750000015</v>
      </c>
      <c r="W543" s="17"/>
    </row>
    <row r="544" spans="1:23" ht="15.75" outlineLevel="2">
      <c r="A544" s="16"/>
      <c r="B544" s="17" t="s">
        <v>159</v>
      </c>
      <c r="C544" s="18">
        <v>601476</v>
      </c>
      <c r="D544" s="18" t="s">
        <v>196</v>
      </c>
      <c r="E544" s="19" t="s">
        <v>197</v>
      </c>
      <c r="F544" s="35">
        <v>1202</v>
      </c>
      <c r="G544" s="116">
        <v>7995</v>
      </c>
      <c r="H544" s="22">
        <f>VLOOKUP(F544,'[5]FY16 Rates VLookup'!$A$1:$D$175,4,0)</f>
        <v>2700</v>
      </c>
      <c r="I544" s="22">
        <v>1306.7027027027029</v>
      </c>
      <c r="J544" s="23">
        <v>0</v>
      </c>
      <c r="K544" s="24">
        <v>0</v>
      </c>
      <c r="L544" s="24">
        <v>900</v>
      </c>
      <c r="M544" s="23">
        <v>0</v>
      </c>
      <c r="N544" s="23">
        <v>0</v>
      </c>
      <c r="O544" s="23">
        <v>0</v>
      </c>
      <c r="P544" s="25">
        <f t="shared" si="43"/>
        <v>4906.7027027027034</v>
      </c>
      <c r="Q544" s="26" t="s">
        <v>26</v>
      </c>
      <c r="R544" s="37" t="s">
        <v>27</v>
      </c>
      <c r="S544" s="26">
        <v>2025</v>
      </c>
      <c r="T544" s="57">
        <v>2320</v>
      </c>
      <c r="U544" s="27">
        <f t="shared" si="44"/>
        <v>116</v>
      </c>
      <c r="V544" s="28">
        <f t="shared" si="45"/>
        <v>7342.7027027027034</v>
      </c>
      <c r="W544" s="17"/>
    </row>
    <row r="545" spans="1:23" ht="15.75" outlineLevel="2">
      <c r="A545" s="16"/>
      <c r="B545" s="17" t="s">
        <v>159</v>
      </c>
      <c r="C545" s="18">
        <v>601476</v>
      </c>
      <c r="D545" s="18" t="s">
        <v>196</v>
      </c>
      <c r="E545" s="19" t="s">
        <v>197</v>
      </c>
      <c r="F545" s="35">
        <v>1024</v>
      </c>
      <c r="G545" s="118">
        <v>11067</v>
      </c>
      <c r="H545" s="22">
        <f>VLOOKUP(F545,'[5]FY16 Rates VLookup'!$A$1:$D$175,4,0)</f>
        <v>2280</v>
      </c>
      <c r="I545" s="22">
        <v>1893.3120000000006</v>
      </c>
      <c r="J545" s="23">
        <v>0</v>
      </c>
      <c r="K545" s="24">
        <v>0</v>
      </c>
      <c r="L545" s="24">
        <v>900</v>
      </c>
      <c r="M545" s="23">
        <v>0</v>
      </c>
      <c r="N545" s="23">
        <v>0</v>
      </c>
      <c r="O545" s="23">
        <v>0</v>
      </c>
      <c r="P545" s="25">
        <f t="shared" si="43"/>
        <v>5073.3120000000008</v>
      </c>
      <c r="Q545" s="26" t="s">
        <v>26</v>
      </c>
      <c r="R545" s="37" t="s">
        <v>27</v>
      </c>
      <c r="S545" s="26">
        <v>2020</v>
      </c>
      <c r="T545" s="40">
        <v>3700</v>
      </c>
      <c r="U545" s="27">
        <f t="shared" si="44"/>
        <v>185</v>
      </c>
      <c r="V545" s="28">
        <f t="shared" si="45"/>
        <v>8958.3120000000017</v>
      </c>
      <c r="W545" s="17"/>
    </row>
    <row r="546" spans="1:23" s="76" customFormat="1" ht="15.75" outlineLevel="2">
      <c r="A546" s="16"/>
      <c r="B546" s="17" t="s">
        <v>159</v>
      </c>
      <c r="C546" s="18">
        <v>601476</v>
      </c>
      <c r="D546" s="18" t="s">
        <v>196</v>
      </c>
      <c r="E546" s="19" t="s">
        <v>197</v>
      </c>
      <c r="F546" s="35">
        <v>1024</v>
      </c>
      <c r="G546" s="118">
        <v>10580</v>
      </c>
      <c r="H546" s="22">
        <f>VLOOKUP(F546,'[5]FY16 Rates VLookup'!$A$1:$D$175,4,0)</f>
        <v>2280</v>
      </c>
      <c r="I546" s="22">
        <v>2036.952</v>
      </c>
      <c r="J546" s="23">
        <v>0</v>
      </c>
      <c r="K546" s="24">
        <v>0</v>
      </c>
      <c r="L546" s="24">
        <v>900</v>
      </c>
      <c r="M546" s="23">
        <v>0</v>
      </c>
      <c r="N546" s="23">
        <v>0</v>
      </c>
      <c r="O546" s="23">
        <v>0</v>
      </c>
      <c r="P546" s="25">
        <f t="shared" si="43"/>
        <v>5216.9520000000002</v>
      </c>
      <c r="Q546" s="26" t="s">
        <v>26</v>
      </c>
      <c r="R546" s="37" t="s">
        <v>27</v>
      </c>
      <c r="S546" s="26">
        <v>2020</v>
      </c>
      <c r="T546" s="40">
        <v>3700</v>
      </c>
      <c r="U546" s="27">
        <f t="shared" si="44"/>
        <v>185</v>
      </c>
      <c r="V546" s="28">
        <f t="shared" si="45"/>
        <v>9101.9520000000011</v>
      </c>
      <c r="W546" s="17"/>
    </row>
    <row r="547" spans="1:23" ht="15.75" outlineLevel="2">
      <c r="A547" s="16"/>
      <c r="B547" s="17" t="s">
        <v>159</v>
      </c>
      <c r="C547" s="18">
        <v>601476</v>
      </c>
      <c r="D547" s="18" t="s">
        <v>196</v>
      </c>
      <c r="E547" s="19" t="s">
        <v>197</v>
      </c>
      <c r="F547" s="35">
        <v>1024</v>
      </c>
      <c r="G547" s="118">
        <v>8682</v>
      </c>
      <c r="H547" s="22">
        <f>VLOOKUP(F547,'[5]FY16 Rates VLookup'!$A$1:$D$175,4,0)</f>
        <v>2280</v>
      </c>
      <c r="I547" s="22">
        <v>1413.1440000000002</v>
      </c>
      <c r="J547" s="23">
        <v>0</v>
      </c>
      <c r="K547" s="24">
        <v>0</v>
      </c>
      <c r="L547" s="24">
        <v>900</v>
      </c>
      <c r="M547" s="23">
        <v>0</v>
      </c>
      <c r="N547" s="23">
        <v>0</v>
      </c>
      <c r="O547" s="23">
        <v>0</v>
      </c>
      <c r="P547" s="25">
        <f t="shared" si="43"/>
        <v>4593.1440000000002</v>
      </c>
      <c r="Q547" s="26" t="s">
        <v>26</v>
      </c>
      <c r="R547" s="37" t="s">
        <v>27</v>
      </c>
      <c r="S547" s="26">
        <v>2020</v>
      </c>
      <c r="T547" s="40">
        <v>3700</v>
      </c>
      <c r="U547" s="27">
        <f t="shared" si="44"/>
        <v>185</v>
      </c>
      <c r="V547" s="28">
        <f t="shared" si="45"/>
        <v>8478.1440000000002</v>
      </c>
      <c r="W547" s="17"/>
    </row>
    <row r="548" spans="1:23" ht="15.75" outlineLevel="2">
      <c r="A548" s="16"/>
      <c r="B548" s="17" t="s">
        <v>159</v>
      </c>
      <c r="C548" s="18">
        <v>601476</v>
      </c>
      <c r="D548" s="18" t="s">
        <v>196</v>
      </c>
      <c r="E548" s="19" t="s">
        <v>197</v>
      </c>
      <c r="F548" s="35">
        <v>1024</v>
      </c>
      <c r="G548" s="118">
        <v>6692</v>
      </c>
      <c r="H548" s="22">
        <f>VLOOKUP(F548,'[5]FY16 Rates VLookup'!$A$1:$D$175,4,0)</f>
        <v>2280</v>
      </c>
      <c r="I548" s="22">
        <v>634.4100000000002</v>
      </c>
      <c r="J548" s="23">
        <v>0</v>
      </c>
      <c r="K548" s="24">
        <v>0</v>
      </c>
      <c r="L548" s="24">
        <v>900</v>
      </c>
      <c r="M548" s="23">
        <v>0</v>
      </c>
      <c r="N548" s="23">
        <v>0</v>
      </c>
      <c r="O548" s="23">
        <v>0</v>
      </c>
      <c r="P548" s="25">
        <f t="shared" si="43"/>
        <v>3814.4100000000003</v>
      </c>
      <c r="Q548" s="26" t="s">
        <v>26</v>
      </c>
      <c r="R548" s="37" t="s">
        <v>27</v>
      </c>
      <c r="S548" s="26">
        <v>2020</v>
      </c>
      <c r="T548" s="40">
        <v>3700</v>
      </c>
      <c r="U548" s="27">
        <f t="shared" si="44"/>
        <v>185</v>
      </c>
      <c r="V548" s="28">
        <f t="shared" si="45"/>
        <v>7699.41</v>
      </c>
      <c r="W548" s="17"/>
    </row>
    <row r="549" spans="1:23" ht="15.75" outlineLevel="2">
      <c r="A549" s="16"/>
      <c r="B549" s="17" t="s">
        <v>159</v>
      </c>
      <c r="C549" s="18">
        <v>601476</v>
      </c>
      <c r="D549" s="18" t="s">
        <v>196</v>
      </c>
      <c r="E549" s="19" t="s">
        <v>197</v>
      </c>
      <c r="F549" s="35">
        <v>1024</v>
      </c>
      <c r="G549" s="118">
        <v>7242</v>
      </c>
      <c r="H549" s="22">
        <f>VLOOKUP(F549,'[5]FY16 Rates VLookup'!$A$1:$D$175,4,0)</f>
        <v>2280</v>
      </c>
      <c r="I549" s="22">
        <v>818.74800000000016</v>
      </c>
      <c r="J549" s="23">
        <v>0</v>
      </c>
      <c r="K549" s="24">
        <v>0</v>
      </c>
      <c r="L549" s="24">
        <v>900</v>
      </c>
      <c r="M549" s="23">
        <v>0</v>
      </c>
      <c r="N549" s="23">
        <v>0</v>
      </c>
      <c r="O549" s="23">
        <v>0</v>
      </c>
      <c r="P549" s="25">
        <f t="shared" si="43"/>
        <v>3998.748</v>
      </c>
      <c r="Q549" s="26" t="s">
        <v>26</v>
      </c>
      <c r="R549" s="26" t="s">
        <v>27</v>
      </c>
      <c r="S549" s="26">
        <v>2016</v>
      </c>
      <c r="T549" s="40">
        <v>3083</v>
      </c>
      <c r="U549" s="27">
        <f t="shared" si="44"/>
        <v>154.15</v>
      </c>
      <c r="V549" s="28">
        <f t="shared" si="45"/>
        <v>7235.8979999999992</v>
      </c>
      <c r="W549" s="17"/>
    </row>
    <row r="550" spans="1:23" ht="15.75" outlineLevel="2">
      <c r="A550" s="16"/>
      <c r="B550" s="17" t="s">
        <v>159</v>
      </c>
      <c r="C550" s="18">
        <v>601476</v>
      </c>
      <c r="D550" s="18" t="s">
        <v>196</v>
      </c>
      <c r="E550" s="19" t="s">
        <v>197</v>
      </c>
      <c r="F550" s="35">
        <v>1024</v>
      </c>
      <c r="G550" s="116">
        <v>7450</v>
      </c>
      <c r="H550" s="22">
        <f>VLOOKUP(F550,'[5]FY16 Rates VLookup'!$A$1:$D$175,4,0)</f>
        <v>2280</v>
      </c>
      <c r="I550" s="22">
        <v>862.8660000000001</v>
      </c>
      <c r="J550" s="23">
        <v>0</v>
      </c>
      <c r="K550" s="24">
        <v>0</v>
      </c>
      <c r="L550" s="24">
        <v>900</v>
      </c>
      <c r="M550" s="23">
        <v>0</v>
      </c>
      <c r="N550" s="23">
        <v>0</v>
      </c>
      <c r="O550" s="23">
        <v>0</v>
      </c>
      <c r="P550" s="25">
        <f t="shared" si="43"/>
        <v>4042.866</v>
      </c>
      <c r="Q550" s="26" t="s">
        <v>26</v>
      </c>
      <c r="R550" s="26" t="s">
        <v>27</v>
      </c>
      <c r="S550" s="26">
        <v>2020</v>
      </c>
      <c r="T550" s="27">
        <v>2056</v>
      </c>
      <c r="U550" s="27">
        <f t="shared" si="44"/>
        <v>102.80000000000001</v>
      </c>
      <c r="V550" s="28">
        <f t="shared" si="45"/>
        <v>6201.6660000000002</v>
      </c>
      <c r="W550" s="17"/>
    </row>
    <row r="551" spans="1:23" ht="15.75" outlineLevel="2">
      <c r="A551" s="16"/>
      <c r="B551" s="17" t="s">
        <v>159</v>
      </c>
      <c r="C551" s="18">
        <v>601428</v>
      </c>
      <c r="D551" s="18" t="s">
        <v>198</v>
      </c>
      <c r="E551" s="19" t="s">
        <v>199</v>
      </c>
      <c r="F551" s="20" t="s">
        <v>75</v>
      </c>
      <c r="G551" s="116">
        <v>0</v>
      </c>
      <c r="H551" s="22">
        <v>0</v>
      </c>
      <c r="I551" s="22">
        <v>0</v>
      </c>
      <c r="J551" s="23">
        <v>0</v>
      </c>
      <c r="K551" s="24">
        <v>0</v>
      </c>
      <c r="L551" s="24">
        <v>240</v>
      </c>
      <c r="M551" s="24">
        <v>0</v>
      </c>
      <c r="N551" s="24">
        <v>0</v>
      </c>
      <c r="O551" s="24">
        <v>0</v>
      </c>
      <c r="P551" s="25">
        <f t="shared" si="43"/>
        <v>240</v>
      </c>
      <c r="Q551" s="26" t="s">
        <v>74</v>
      </c>
      <c r="R551" s="26" t="s">
        <v>35</v>
      </c>
      <c r="S551" s="26">
        <v>1900</v>
      </c>
      <c r="T551" s="57">
        <v>0</v>
      </c>
      <c r="U551" s="27">
        <f t="shared" si="44"/>
        <v>0</v>
      </c>
      <c r="V551" s="28">
        <f t="shared" si="45"/>
        <v>240</v>
      </c>
      <c r="W551" s="19"/>
    </row>
    <row r="552" spans="1:23" ht="15.75" outlineLevel="2">
      <c r="A552" s="16"/>
      <c r="B552" s="17" t="s">
        <v>159</v>
      </c>
      <c r="C552" s="18">
        <v>601428</v>
      </c>
      <c r="D552" s="18" t="s">
        <v>198</v>
      </c>
      <c r="E552" s="19" t="s">
        <v>199</v>
      </c>
      <c r="F552" s="20">
        <v>3007</v>
      </c>
      <c r="G552" s="116">
        <v>0</v>
      </c>
      <c r="H552" s="22">
        <v>0</v>
      </c>
      <c r="I552" s="22">
        <v>0</v>
      </c>
      <c r="J552" s="23">
        <v>0</v>
      </c>
      <c r="K552" s="24">
        <v>0</v>
      </c>
      <c r="L552" s="24">
        <v>240</v>
      </c>
      <c r="M552" s="24">
        <v>0</v>
      </c>
      <c r="N552" s="24">
        <v>0</v>
      </c>
      <c r="O552" s="24">
        <v>0</v>
      </c>
      <c r="P552" s="25">
        <f t="shared" si="43"/>
        <v>240</v>
      </c>
      <c r="Q552" s="26" t="s">
        <v>74</v>
      </c>
      <c r="R552" s="26" t="s">
        <v>35</v>
      </c>
      <c r="S552" s="26">
        <v>1900</v>
      </c>
      <c r="T552" s="57">
        <v>0</v>
      </c>
      <c r="U552" s="27">
        <f t="shared" si="44"/>
        <v>0</v>
      </c>
      <c r="V552" s="28">
        <f t="shared" si="45"/>
        <v>240</v>
      </c>
      <c r="W552" s="19"/>
    </row>
    <row r="553" spans="1:23" ht="15.75" outlineLevel="2">
      <c r="A553" s="16"/>
      <c r="B553" s="17" t="s">
        <v>159</v>
      </c>
      <c r="C553" s="18">
        <v>601428</v>
      </c>
      <c r="D553" s="18" t="s">
        <v>198</v>
      </c>
      <c r="E553" s="19" t="s">
        <v>199</v>
      </c>
      <c r="F553" s="20">
        <v>1500</v>
      </c>
      <c r="G553" s="116">
        <v>0</v>
      </c>
      <c r="H553" s="22">
        <f>VLOOKUP(F553,'[5]FY16 Rates VLookup'!$A$1:$D$175,4,0)</f>
        <v>0</v>
      </c>
      <c r="I553" s="22">
        <v>0</v>
      </c>
      <c r="J553" s="23">
        <v>0</v>
      </c>
      <c r="K553" s="24">
        <v>0</v>
      </c>
      <c r="L553" s="24">
        <v>240</v>
      </c>
      <c r="M553" s="24">
        <v>0</v>
      </c>
      <c r="N553" s="24">
        <v>0</v>
      </c>
      <c r="O553" s="24">
        <v>0</v>
      </c>
      <c r="P553" s="25">
        <f t="shared" ref="P553:P616" si="46">SUM(H553:O553)</f>
        <v>240</v>
      </c>
      <c r="Q553" s="26" t="s">
        <v>74</v>
      </c>
      <c r="R553" s="26" t="s">
        <v>35</v>
      </c>
      <c r="S553" s="26">
        <v>1900</v>
      </c>
      <c r="T553" s="57">
        <v>0</v>
      </c>
      <c r="U553" s="27">
        <f t="shared" ref="U553:U616" si="47">T553*0.05</f>
        <v>0</v>
      </c>
      <c r="V553" s="28">
        <f t="shared" ref="V553:V616" si="48">P553+T553+U553</f>
        <v>240</v>
      </c>
      <c r="W553" s="17"/>
    </row>
    <row r="554" spans="1:23" ht="15.75" outlineLevel="2">
      <c r="A554" s="16"/>
      <c r="B554" s="17" t="s">
        <v>159</v>
      </c>
      <c r="C554" s="18">
        <v>601428</v>
      </c>
      <c r="D554" s="18" t="s">
        <v>198</v>
      </c>
      <c r="E554" s="19" t="s">
        <v>199</v>
      </c>
      <c r="F554" s="20">
        <v>1257</v>
      </c>
      <c r="G554" s="116">
        <v>0</v>
      </c>
      <c r="H554" s="22">
        <v>0</v>
      </c>
      <c r="I554" s="22">
        <v>0</v>
      </c>
      <c r="J554" s="23">
        <v>2875.9370640000002</v>
      </c>
      <c r="K554" s="24">
        <v>6786.21</v>
      </c>
      <c r="L554" s="24">
        <v>900</v>
      </c>
      <c r="M554" s="24">
        <v>146.44999999999999</v>
      </c>
      <c r="N554" s="24">
        <f>18000+14000</f>
        <v>32000</v>
      </c>
      <c r="O554" s="24">
        <v>0</v>
      </c>
      <c r="P554" s="25">
        <f t="shared" si="46"/>
        <v>42708.597064000001</v>
      </c>
      <c r="Q554" s="26" t="s">
        <v>74</v>
      </c>
      <c r="R554" s="37" t="s">
        <v>27</v>
      </c>
      <c r="S554" s="26">
        <v>2022</v>
      </c>
      <c r="T554" s="54">
        <v>5940</v>
      </c>
      <c r="U554" s="27">
        <f t="shared" si="47"/>
        <v>297</v>
      </c>
      <c r="V554" s="28">
        <f t="shared" si="48"/>
        <v>48945.597064000001</v>
      </c>
      <c r="W554" s="19"/>
    </row>
    <row r="555" spans="1:23" s="41" customFormat="1" ht="15.75" outlineLevel="2">
      <c r="A555" s="16"/>
      <c r="B555" s="17" t="s">
        <v>159</v>
      </c>
      <c r="C555" s="18">
        <v>601428</v>
      </c>
      <c r="D555" s="18" t="s">
        <v>198</v>
      </c>
      <c r="E555" s="19" t="s">
        <v>199</v>
      </c>
      <c r="F555" s="20">
        <v>1257</v>
      </c>
      <c r="G555" s="116">
        <v>0</v>
      </c>
      <c r="H555" s="22">
        <v>0</v>
      </c>
      <c r="I555" s="22">
        <v>0</v>
      </c>
      <c r="J555" s="23">
        <v>17629.594710000001</v>
      </c>
      <c r="K555" s="24">
        <v>3093.42</v>
      </c>
      <c r="L555" s="24">
        <v>900</v>
      </c>
      <c r="M555" s="24">
        <v>0</v>
      </c>
      <c r="N555" s="24">
        <f>18000+14000</f>
        <v>32000</v>
      </c>
      <c r="O555" s="24">
        <v>0</v>
      </c>
      <c r="P555" s="25">
        <f t="shared" si="46"/>
        <v>53623.014710000003</v>
      </c>
      <c r="Q555" s="26" t="s">
        <v>74</v>
      </c>
      <c r="R555" s="37" t="s">
        <v>27</v>
      </c>
      <c r="S555" s="26">
        <v>2022</v>
      </c>
      <c r="T555" s="54">
        <v>5940</v>
      </c>
      <c r="U555" s="27">
        <f t="shared" si="47"/>
        <v>297</v>
      </c>
      <c r="V555" s="28">
        <f t="shared" si="48"/>
        <v>59860.014710000003</v>
      </c>
      <c r="W555" s="19"/>
    </row>
    <row r="556" spans="1:23" ht="15.75" outlineLevel="2">
      <c r="A556" s="16"/>
      <c r="B556" s="17" t="s">
        <v>159</v>
      </c>
      <c r="C556" s="18">
        <v>601428</v>
      </c>
      <c r="D556" s="18" t="s">
        <v>198</v>
      </c>
      <c r="E556" s="19" t="s">
        <v>199</v>
      </c>
      <c r="F556" s="20">
        <v>1210</v>
      </c>
      <c r="G556" s="116">
        <v>2583</v>
      </c>
      <c r="H556" s="22">
        <f>VLOOKUP(F556,'[5]FY16 Rates VLookup'!$A$1:$D$175,4,0)</f>
        <v>3240</v>
      </c>
      <c r="I556" s="22">
        <v>367.30188679245282</v>
      </c>
      <c r="J556" s="23">
        <v>0</v>
      </c>
      <c r="K556" s="24">
        <v>0</v>
      </c>
      <c r="L556" s="24">
        <v>900</v>
      </c>
      <c r="M556" s="23">
        <v>0</v>
      </c>
      <c r="N556" s="23">
        <v>0</v>
      </c>
      <c r="O556" s="23">
        <v>0</v>
      </c>
      <c r="P556" s="25">
        <f t="shared" si="46"/>
        <v>4507.3018867924529</v>
      </c>
      <c r="Q556" s="26" t="s">
        <v>26</v>
      </c>
      <c r="R556" s="26" t="s">
        <v>88</v>
      </c>
      <c r="S556" s="26">
        <v>2013</v>
      </c>
      <c r="T556" s="54">
        <v>0</v>
      </c>
      <c r="U556" s="27">
        <f t="shared" si="47"/>
        <v>0</v>
      </c>
      <c r="V556" s="28">
        <f t="shared" si="48"/>
        <v>4507.3018867924529</v>
      </c>
      <c r="W556" s="19"/>
    </row>
    <row r="557" spans="1:23" ht="15.75" outlineLevel="2">
      <c r="A557" s="16"/>
      <c r="B557" s="17" t="s">
        <v>159</v>
      </c>
      <c r="C557" s="18">
        <v>601428</v>
      </c>
      <c r="D557" s="18" t="s">
        <v>198</v>
      </c>
      <c r="E557" s="19" t="s">
        <v>199</v>
      </c>
      <c r="F557" s="35">
        <v>1212</v>
      </c>
      <c r="G557" s="116">
        <v>7205</v>
      </c>
      <c r="H557" s="22">
        <f>VLOOKUP(F557,'[5]FY16 Rates VLookup'!$A$1:$D$175,4,0)</f>
        <v>2700</v>
      </c>
      <c r="I557" s="22">
        <v>1500.8092105263158</v>
      </c>
      <c r="J557" s="23">
        <v>0</v>
      </c>
      <c r="K557" s="24">
        <v>0</v>
      </c>
      <c r="L557" s="24">
        <v>900</v>
      </c>
      <c r="M557" s="24">
        <v>0</v>
      </c>
      <c r="N557" s="24">
        <v>0</v>
      </c>
      <c r="O557" s="24">
        <v>0</v>
      </c>
      <c r="P557" s="25">
        <f t="shared" si="46"/>
        <v>5100.8092105263158</v>
      </c>
      <c r="Q557" s="26" t="s">
        <v>26</v>
      </c>
      <c r="R557" s="26" t="s">
        <v>35</v>
      </c>
      <c r="S557" s="26">
        <v>1900</v>
      </c>
      <c r="T557" s="57">
        <v>0</v>
      </c>
      <c r="U557" s="27">
        <f t="shared" si="47"/>
        <v>0</v>
      </c>
      <c r="V557" s="28">
        <f t="shared" si="48"/>
        <v>5100.8092105263158</v>
      </c>
      <c r="W557" s="19"/>
    </row>
    <row r="558" spans="1:23" ht="15.75" outlineLevel="2">
      <c r="A558" s="16"/>
      <c r="B558" s="17" t="s">
        <v>159</v>
      </c>
      <c r="C558" s="18">
        <v>601428</v>
      </c>
      <c r="D558" s="18" t="s">
        <v>198</v>
      </c>
      <c r="E558" s="19" t="s">
        <v>199</v>
      </c>
      <c r="F558" s="20">
        <v>1257</v>
      </c>
      <c r="G558" s="118">
        <v>0</v>
      </c>
      <c r="H558" s="22">
        <v>0</v>
      </c>
      <c r="I558" s="22">
        <v>0</v>
      </c>
      <c r="J558" s="23">
        <v>4832.3040219999993</v>
      </c>
      <c r="K558" s="24">
        <v>5939.43</v>
      </c>
      <c r="L558" s="24">
        <v>900</v>
      </c>
      <c r="M558" s="24">
        <v>0</v>
      </c>
      <c r="N558" s="24">
        <v>0</v>
      </c>
      <c r="O558" s="24">
        <v>0</v>
      </c>
      <c r="P558" s="25">
        <f t="shared" si="46"/>
        <v>11671.734022000001</v>
      </c>
      <c r="Q558" s="26" t="s">
        <v>74</v>
      </c>
      <c r="R558" s="26" t="s">
        <v>27</v>
      </c>
      <c r="S558" s="26">
        <v>2016</v>
      </c>
      <c r="T558" s="57">
        <v>5940</v>
      </c>
      <c r="U558" s="27">
        <f t="shared" si="47"/>
        <v>297</v>
      </c>
      <c r="V558" s="28">
        <f t="shared" si="48"/>
        <v>17908.734022000001</v>
      </c>
      <c r="W558" s="19"/>
    </row>
    <row r="559" spans="1:23" ht="15.75" outlineLevel="2">
      <c r="A559" s="16"/>
      <c r="B559" s="17" t="s">
        <v>159</v>
      </c>
      <c r="C559" s="18">
        <v>601428</v>
      </c>
      <c r="D559" s="18" t="s">
        <v>198</v>
      </c>
      <c r="E559" s="19" t="s">
        <v>199</v>
      </c>
      <c r="F559" s="20">
        <v>1257</v>
      </c>
      <c r="G559" s="116">
        <v>0</v>
      </c>
      <c r="H559" s="22">
        <v>0</v>
      </c>
      <c r="I559" s="22">
        <v>0</v>
      </c>
      <c r="J559" s="23">
        <v>1081.5206219999998</v>
      </c>
      <c r="K559" s="24">
        <v>6168.920000000001</v>
      </c>
      <c r="L559" s="24">
        <v>900</v>
      </c>
      <c r="M559" s="24">
        <v>0</v>
      </c>
      <c r="N559" s="24">
        <v>0</v>
      </c>
      <c r="O559" s="24">
        <v>0</v>
      </c>
      <c r="P559" s="25">
        <f t="shared" si="46"/>
        <v>8150.440622000001</v>
      </c>
      <c r="Q559" s="26" t="s">
        <v>74</v>
      </c>
      <c r="R559" s="26" t="s">
        <v>40</v>
      </c>
      <c r="S559" s="26">
        <v>2011</v>
      </c>
      <c r="T559" s="54">
        <v>0</v>
      </c>
      <c r="U559" s="27">
        <f t="shared" si="47"/>
        <v>0</v>
      </c>
      <c r="V559" s="28">
        <f t="shared" si="48"/>
        <v>8150.440622000001</v>
      </c>
      <c r="W559" s="19"/>
    </row>
    <row r="560" spans="1:23" s="41" customFormat="1" ht="15.75" outlineLevel="2">
      <c r="A560" s="16"/>
      <c r="B560" s="17" t="s">
        <v>159</v>
      </c>
      <c r="C560" s="18">
        <v>601428</v>
      </c>
      <c r="D560" s="18" t="s">
        <v>198</v>
      </c>
      <c r="E560" s="19" t="s">
        <v>199</v>
      </c>
      <c r="F560" s="20">
        <v>1257</v>
      </c>
      <c r="G560" s="116">
        <v>0</v>
      </c>
      <c r="H560" s="22">
        <v>0</v>
      </c>
      <c r="I560" s="22">
        <v>0</v>
      </c>
      <c r="J560" s="23">
        <v>4330.2166180000004</v>
      </c>
      <c r="K560" s="24">
        <v>2036.6499999999999</v>
      </c>
      <c r="L560" s="24">
        <v>900</v>
      </c>
      <c r="M560" s="24">
        <v>0</v>
      </c>
      <c r="N560" s="24">
        <v>0</v>
      </c>
      <c r="O560" s="24">
        <v>0</v>
      </c>
      <c r="P560" s="25">
        <f t="shared" si="46"/>
        <v>7266.866618</v>
      </c>
      <c r="Q560" s="26" t="s">
        <v>74</v>
      </c>
      <c r="R560" s="26" t="s">
        <v>88</v>
      </c>
      <c r="S560" s="26">
        <v>2011</v>
      </c>
      <c r="T560" s="54">
        <v>0</v>
      </c>
      <c r="U560" s="27">
        <f t="shared" si="47"/>
        <v>0</v>
      </c>
      <c r="V560" s="28">
        <f t="shared" si="48"/>
        <v>7266.866618</v>
      </c>
      <c r="W560" s="19"/>
    </row>
    <row r="561" spans="1:23" ht="15.75" outlineLevel="2">
      <c r="A561" s="16"/>
      <c r="B561" s="17" t="s">
        <v>159</v>
      </c>
      <c r="C561" s="18">
        <v>601428</v>
      </c>
      <c r="D561" s="18" t="s">
        <v>198</v>
      </c>
      <c r="E561" s="19" t="s">
        <v>199</v>
      </c>
      <c r="F561" s="20">
        <v>3007</v>
      </c>
      <c r="G561" s="116">
        <v>0</v>
      </c>
      <c r="H561" s="22">
        <v>0</v>
      </c>
      <c r="I561" s="22">
        <v>0</v>
      </c>
      <c r="J561" s="23">
        <v>853.55288199999995</v>
      </c>
      <c r="K561" s="24">
        <v>0</v>
      </c>
      <c r="L561" s="24">
        <v>240</v>
      </c>
      <c r="M561" s="24">
        <v>0</v>
      </c>
      <c r="N561" s="24">
        <v>0</v>
      </c>
      <c r="O561" s="24">
        <v>0</v>
      </c>
      <c r="P561" s="25">
        <f t="shared" si="46"/>
        <v>1093.552882</v>
      </c>
      <c r="Q561" s="26" t="s">
        <v>74</v>
      </c>
      <c r="R561" s="26" t="s">
        <v>35</v>
      </c>
      <c r="S561" s="26">
        <v>1900</v>
      </c>
      <c r="T561" s="54">
        <v>0</v>
      </c>
      <c r="U561" s="27">
        <f t="shared" si="47"/>
        <v>0</v>
      </c>
      <c r="V561" s="28">
        <f t="shared" si="48"/>
        <v>1093.552882</v>
      </c>
      <c r="W561" s="19"/>
    </row>
    <row r="562" spans="1:23" ht="15.75" outlineLevel="2">
      <c r="A562" s="16"/>
      <c r="B562" s="17" t="s">
        <v>159</v>
      </c>
      <c r="C562" s="18">
        <v>601428</v>
      </c>
      <c r="D562" s="18" t="s">
        <v>198</v>
      </c>
      <c r="E562" s="19" t="s">
        <v>199</v>
      </c>
      <c r="F562" s="20">
        <v>1257</v>
      </c>
      <c r="G562" s="116">
        <v>0</v>
      </c>
      <c r="H562" s="22">
        <v>0</v>
      </c>
      <c r="I562" s="22">
        <v>0</v>
      </c>
      <c r="J562" s="23">
        <v>5040.5675319999991</v>
      </c>
      <c r="K562" s="24">
        <v>5621.74</v>
      </c>
      <c r="L562" s="24">
        <v>900</v>
      </c>
      <c r="M562" s="24">
        <v>0</v>
      </c>
      <c r="N562" s="24">
        <v>0</v>
      </c>
      <c r="O562" s="24">
        <v>0</v>
      </c>
      <c r="P562" s="25">
        <f t="shared" si="46"/>
        <v>11562.307531999999</v>
      </c>
      <c r="Q562" s="26" t="s">
        <v>74</v>
      </c>
      <c r="R562" s="26" t="s">
        <v>27</v>
      </c>
      <c r="S562" s="26">
        <v>2019</v>
      </c>
      <c r="T562" s="54">
        <v>5940</v>
      </c>
      <c r="U562" s="27">
        <f t="shared" si="47"/>
        <v>297</v>
      </c>
      <c r="V562" s="28">
        <f t="shared" si="48"/>
        <v>17799.307531999999</v>
      </c>
      <c r="W562" s="19"/>
    </row>
    <row r="563" spans="1:23" ht="15.75" outlineLevel="2">
      <c r="A563" s="16"/>
      <c r="B563" s="17" t="s">
        <v>159</v>
      </c>
      <c r="C563" s="18">
        <v>601428</v>
      </c>
      <c r="D563" s="18" t="s">
        <v>198</v>
      </c>
      <c r="E563" s="19" t="s">
        <v>199</v>
      </c>
      <c r="F563" s="20">
        <v>1257</v>
      </c>
      <c r="G563" s="118">
        <v>0</v>
      </c>
      <c r="H563" s="22">
        <v>0</v>
      </c>
      <c r="I563" s="22">
        <v>0</v>
      </c>
      <c r="J563" s="23">
        <v>2899.861328</v>
      </c>
      <c r="K563" s="24">
        <v>5039</v>
      </c>
      <c r="L563" s="24">
        <v>900</v>
      </c>
      <c r="M563" s="24">
        <v>0</v>
      </c>
      <c r="N563" s="24">
        <v>0</v>
      </c>
      <c r="O563" s="24">
        <v>0</v>
      </c>
      <c r="P563" s="25">
        <f t="shared" si="46"/>
        <v>8838.861327999999</v>
      </c>
      <c r="Q563" s="26" t="s">
        <v>74</v>
      </c>
      <c r="R563" s="26" t="s">
        <v>27</v>
      </c>
      <c r="S563" s="26">
        <v>2019</v>
      </c>
      <c r="T563" s="54">
        <v>5940</v>
      </c>
      <c r="U563" s="27">
        <f t="shared" si="47"/>
        <v>297</v>
      </c>
      <c r="V563" s="28">
        <f t="shared" si="48"/>
        <v>15075.861327999999</v>
      </c>
      <c r="W563" s="51"/>
    </row>
    <row r="564" spans="1:23" ht="15.75" outlineLevel="2">
      <c r="A564" s="16"/>
      <c r="B564" s="17" t="s">
        <v>159</v>
      </c>
      <c r="C564" s="18">
        <v>601428</v>
      </c>
      <c r="D564" s="18" t="s">
        <v>198</v>
      </c>
      <c r="E564" s="19" t="s">
        <v>199</v>
      </c>
      <c r="F564" s="20">
        <v>1257</v>
      </c>
      <c r="G564" s="118">
        <v>0</v>
      </c>
      <c r="H564" s="22">
        <v>0</v>
      </c>
      <c r="I564" s="22">
        <v>0</v>
      </c>
      <c r="J564" s="23">
        <v>853.81059400000004</v>
      </c>
      <c r="K564" s="24">
        <v>1921.63</v>
      </c>
      <c r="L564" s="24">
        <v>900</v>
      </c>
      <c r="M564" s="24">
        <v>0</v>
      </c>
      <c r="N564" s="24">
        <v>0</v>
      </c>
      <c r="O564" s="24">
        <v>0</v>
      </c>
      <c r="P564" s="25">
        <f t="shared" si="46"/>
        <v>3675.4405940000001</v>
      </c>
      <c r="Q564" s="26" t="s">
        <v>74</v>
      </c>
      <c r="R564" s="26" t="s">
        <v>35</v>
      </c>
      <c r="S564" s="26">
        <v>1900</v>
      </c>
      <c r="T564" s="54">
        <v>0</v>
      </c>
      <c r="U564" s="27">
        <f t="shared" si="47"/>
        <v>0</v>
      </c>
      <c r="V564" s="28">
        <f t="shared" si="48"/>
        <v>3675.4405940000001</v>
      </c>
      <c r="W564" s="51"/>
    </row>
    <row r="565" spans="1:23" ht="15.75" outlineLevel="2">
      <c r="A565" s="16"/>
      <c r="B565" s="17" t="s">
        <v>159</v>
      </c>
      <c r="C565" s="18">
        <v>601428</v>
      </c>
      <c r="D565" s="18" t="s">
        <v>198</v>
      </c>
      <c r="E565" s="19" t="s">
        <v>199</v>
      </c>
      <c r="F565" s="35">
        <v>1210</v>
      </c>
      <c r="G565" s="118">
        <v>12121</v>
      </c>
      <c r="H565" s="22">
        <f>VLOOKUP(F565,'[5]FY16 Rates VLookup'!$A$1:$D$175,4,0)</f>
        <v>3240</v>
      </c>
      <c r="I565" s="22">
        <v>3627.6792452830186</v>
      </c>
      <c r="J565" s="23">
        <v>0</v>
      </c>
      <c r="K565" s="24">
        <v>0</v>
      </c>
      <c r="L565" s="24">
        <v>900</v>
      </c>
      <c r="M565" s="24">
        <v>0</v>
      </c>
      <c r="N565" s="24">
        <v>0</v>
      </c>
      <c r="O565" s="24">
        <v>0</v>
      </c>
      <c r="P565" s="25">
        <f t="shared" si="46"/>
        <v>7767.6792452830186</v>
      </c>
      <c r="Q565" s="26" t="s">
        <v>26</v>
      </c>
      <c r="R565" s="26" t="s">
        <v>35</v>
      </c>
      <c r="S565" s="26">
        <v>1900</v>
      </c>
      <c r="T565" s="54">
        <v>0</v>
      </c>
      <c r="U565" s="27">
        <f t="shared" si="47"/>
        <v>0</v>
      </c>
      <c r="V565" s="28">
        <f t="shared" si="48"/>
        <v>7767.6792452830186</v>
      </c>
      <c r="W565" s="51"/>
    </row>
    <row r="566" spans="1:23" ht="15.75" outlineLevel="2">
      <c r="A566" s="16"/>
      <c r="B566" s="17" t="s">
        <v>159</v>
      </c>
      <c r="C566" s="18">
        <v>601428</v>
      </c>
      <c r="D566" s="18" t="s">
        <v>198</v>
      </c>
      <c r="E566" s="19" t="s">
        <v>199</v>
      </c>
      <c r="F566" s="20">
        <v>3007</v>
      </c>
      <c r="G566" s="116">
        <v>0</v>
      </c>
      <c r="H566" s="22">
        <v>0</v>
      </c>
      <c r="I566" s="22">
        <v>0</v>
      </c>
      <c r="J566" s="23">
        <v>277.04039999999998</v>
      </c>
      <c r="K566" s="24">
        <v>0</v>
      </c>
      <c r="L566" s="24">
        <v>240</v>
      </c>
      <c r="M566" s="24">
        <v>0</v>
      </c>
      <c r="N566" s="24">
        <v>0</v>
      </c>
      <c r="O566" s="24">
        <v>0</v>
      </c>
      <c r="P566" s="25">
        <f t="shared" si="46"/>
        <v>517.04039999999998</v>
      </c>
      <c r="Q566" s="26" t="s">
        <v>74</v>
      </c>
      <c r="R566" s="26" t="s">
        <v>35</v>
      </c>
      <c r="S566" s="26">
        <v>1900</v>
      </c>
      <c r="T566" s="57">
        <v>0</v>
      </c>
      <c r="U566" s="27">
        <f t="shared" si="47"/>
        <v>0</v>
      </c>
      <c r="V566" s="28">
        <f t="shared" si="48"/>
        <v>517.04039999999998</v>
      </c>
      <c r="W566" s="19"/>
    </row>
    <row r="567" spans="1:23" ht="15.75" outlineLevel="2">
      <c r="A567" s="16"/>
      <c r="B567" s="17" t="s">
        <v>159</v>
      </c>
      <c r="C567" s="18">
        <v>601428</v>
      </c>
      <c r="D567" s="18" t="s">
        <v>198</v>
      </c>
      <c r="E567" s="19" t="s">
        <v>199</v>
      </c>
      <c r="F567" s="20">
        <v>3007</v>
      </c>
      <c r="G567" s="116">
        <v>0</v>
      </c>
      <c r="H567" s="22">
        <v>0</v>
      </c>
      <c r="I567" s="22">
        <v>0</v>
      </c>
      <c r="J567" s="23">
        <v>398.08987399999995</v>
      </c>
      <c r="K567" s="24">
        <v>0</v>
      </c>
      <c r="L567" s="24">
        <v>240</v>
      </c>
      <c r="M567" s="24">
        <v>0</v>
      </c>
      <c r="N567" s="24">
        <v>0</v>
      </c>
      <c r="O567" s="24">
        <v>0</v>
      </c>
      <c r="P567" s="25">
        <f t="shared" si="46"/>
        <v>638.08987400000001</v>
      </c>
      <c r="Q567" s="26" t="s">
        <v>74</v>
      </c>
      <c r="R567" s="26" t="s">
        <v>35</v>
      </c>
      <c r="S567" s="26">
        <v>1900</v>
      </c>
      <c r="T567" s="57">
        <v>0</v>
      </c>
      <c r="U567" s="27">
        <f t="shared" si="47"/>
        <v>0</v>
      </c>
      <c r="V567" s="28">
        <f t="shared" si="48"/>
        <v>638.08987400000001</v>
      </c>
      <c r="W567" s="19"/>
    </row>
    <row r="568" spans="1:23" ht="15.75" outlineLevel="2">
      <c r="A568" s="16"/>
      <c r="B568" s="17" t="s">
        <v>159</v>
      </c>
      <c r="C568" s="18">
        <v>601428</v>
      </c>
      <c r="D568" s="18" t="s">
        <v>198</v>
      </c>
      <c r="E568" s="19" t="s">
        <v>199</v>
      </c>
      <c r="F568" s="20">
        <v>3007</v>
      </c>
      <c r="G568" s="116">
        <v>0</v>
      </c>
      <c r="H568" s="22">
        <v>0</v>
      </c>
      <c r="I568" s="22">
        <v>0</v>
      </c>
      <c r="J568" s="23">
        <v>253.22351599999999</v>
      </c>
      <c r="K568" s="24">
        <v>0</v>
      </c>
      <c r="L568" s="24">
        <v>240</v>
      </c>
      <c r="M568" s="24">
        <v>0</v>
      </c>
      <c r="N568" s="24">
        <v>0</v>
      </c>
      <c r="O568" s="24">
        <v>0</v>
      </c>
      <c r="P568" s="25">
        <f t="shared" si="46"/>
        <v>493.22351600000002</v>
      </c>
      <c r="Q568" s="26" t="s">
        <v>74</v>
      </c>
      <c r="R568" s="26" t="s">
        <v>35</v>
      </c>
      <c r="S568" s="26">
        <v>1900</v>
      </c>
      <c r="T568" s="57">
        <v>0</v>
      </c>
      <c r="U568" s="27">
        <f t="shared" si="47"/>
        <v>0</v>
      </c>
      <c r="V568" s="28">
        <f t="shared" si="48"/>
        <v>493.22351600000002</v>
      </c>
      <c r="W568" s="19"/>
    </row>
    <row r="569" spans="1:23" ht="15.75" outlineLevel="2">
      <c r="A569" s="16"/>
      <c r="B569" s="17" t="s">
        <v>159</v>
      </c>
      <c r="C569" s="18">
        <v>601428</v>
      </c>
      <c r="D569" s="18" t="s">
        <v>198</v>
      </c>
      <c r="E569" s="19" t="s">
        <v>199</v>
      </c>
      <c r="F569" s="20">
        <v>1335</v>
      </c>
      <c r="G569" s="123">
        <v>0</v>
      </c>
      <c r="H569" s="22">
        <f>VLOOKUP(F569,'[5]FY16 Rates VLookup'!$A$1:$D$175,4,0)</f>
        <v>0</v>
      </c>
      <c r="I569" s="22">
        <v>0</v>
      </c>
      <c r="J569" s="23">
        <v>3870.2866020000001</v>
      </c>
      <c r="K569" s="24">
        <v>3011.29</v>
      </c>
      <c r="L569" s="24">
        <v>900</v>
      </c>
      <c r="M569" s="24">
        <v>0</v>
      </c>
      <c r="N569" s="24">
        <v>0</v>
      </c>
      <c r="O569" s="24">
        <v>0</v>
      </c>
      <c r="P569" s="25">
        <f t="shared" si="46"/>
        <v>7781.5766020000001</v>
      </c>
      <c r="Q569" s="26" t="s">
        <v>74</v>
      </c>
      <c r="R569" s="26" t="s">
        <v>35</v>
      </c>
      <c r="S569" s="26">
        <v>1900</v>
      </c>
      <c r="T569" s="57">
        <v>0</v>
      </c>
      <c r="U569" s="27">
        <f t="shared" si="47"/>
        <v>0</v>
      </c>
      <c r="V569" s="28">
        <f t="shared" si="48"/>
        <v>7781.5766020000001</v>
      </c>
      <c r="W569" s="19"/>
    </row>
    <row r="570" spans="1:23" ht="15.75" outlineLevel="2">
      <c r="A570" s="16"/>
      <c r="B570" s="17" t="s">
        <v>159</v>
      </c>
      <c r="C570" s="18">
        <v>601460</v>
      </c>
      <c r="D570" s="18" t="s">
        <v>200</v>
      </c>
      <c r="E570" s="19" t="s">
        <v>201</v>
      </c>
      <c r="F570" s="20">
        <v>1340</v>
      </c>
      <c r="G570" s="116">
        <v>0</v>
      </c>
      <c r="H570" s="22">
        <f>VLOOKUP(F570,'[5]FY16 Rates VLookup'!$A$1:$D$175,4,0)</f>
        <v>0</v>
      </c>
      <c r="I570" s="22">
        <v>0</v>
      </c>
      <c r="J570" s="23">
        <v>71.278843999999992</v>
      </c>
      <c r="K570" s="24">
        <v>244.26999999999998</v>
      </c>
      <c r="L570" s="24">
        <v>900</v>
      </c>
      <c r="M570" s="24">
        <v>0</v>
      </c>
      <c r="N570" s="24">
        <v>0</v>
      </c>
      <c r="O570" s="24">
        <v>0</v>
      </c>
      <c r="P570" s="25">
        <f t="shared" si="46"/>
        <v>1215.5488439999999</v>
      </c>
      <c r="Q570" s="26" t="s">
        <v>74</v>
      </c>
      <c r="R570" s="26" t="s">
        <v>35</v>
      </c>
      <c r="S570" s="26">
        <v>1900</v>
      </c>
      <c r="T570" s="57">
        <v>0</v>
      </c>
      <c r="U570" s="27">
        <f t="shared" si="47"/>
        <v>0</v>
      </c>
      <c r="V570" s="28">
        <f t="shared" si="48"/>
        <v>1215.5488439999999</v>
      </c>
      <c r="W570" s="17"/>
    </row>
    <row r="571" spans="1:23" ht="15.75" outlineLevel="2">
      <c r="A571" s="16"/>
      <c r="B571" s="17" t="s">
        <v>159</v>
      </c>
      <c r="C571" s="18">
        <v>601460</v>
      </c>
      <c r="D571" s="18" t="s">
        <v>200</v>
      </c>
      <c r="E571" s="19" t="s">
        <v>201</v>
      </c>
      <c r="F571" s="20">
        <v>1335</v>
      </c>
      <c r="G571" s="118">
        <v>0</v>
      </c>
      <c r="H571" s="22">
        <f>VLOOKUP(F571,'[5]FY16 Rates VLookup'!$A$1:$D$175,4,0)</f>
        <v>0</v>
      </c>
      <c r="I571" s="22">
        <v>0</v>
      </c>
      <c r="J571" s="23">
        <v>1292.4686320000001</v>
      </c>
      <c r="K571" s="24">
        <v>218.35999999999999</v>
      </c>
      <c r="L571" s="24">
        <v>900</v>
      </c>
      <c r="M571" s="24">
        <v>0</v>
      </c>
      <c r="N571" s="24">
        <v>0</v>
      </c>
      <c r="O571" s="24">
        <v>0</v>
      </c>
      <c r="P571" s="25">
        <f t="shared" si="46"/>
        <v>2410.8286319999997</v>
      </c>
      <c r="Q571" s="26" t="s">
        <v>74</v>
      </c>
      <c r="R571" s="26" t="s">
        <v>35</v>
      </c>
      <c r="S571" s="26">
        <v>1900</v>
      </c>
      <c r="T571" s="57">
        <v>0</v>
      </c>
      <c r="U571" s="27">
        <f t="shared" si="47"/>
        <v>0</v>
      </c>
      <c r="V571" s="28">
        <f t="shared" si="48"/>
        <v>2410.8286319999997</v>
      </c>
      <c r="W571" s="19"/>
    </row>
    <row r="572" spans="1:23" ht="15.75" outlineLevel="2">
      <c r="A572" s="16"/>
      <c r="B572" s="17" t="s">
        <v>159</v>
      </c>
      <c r="C572" s="18">
        <v>601460</v>
      </c>
      <c r="D572" s="18" t="s">
        <v>200</v>
      </c>
      <c r="E572" s="19" t="s">
        <v>201</v>
      </c>
      <c r="F572" s="35">
        <v>1031</v>
      </c>
      <c r="G572" s="116">
        <v>9870</v>
      </c>
      <c r="H572" s="22">
        <f>VLOOKUP(F572,'[5]FY16 Rates VLookup'!$A$1:$D$175,4,0)</f>
        <v>2400</v>
      </c>
      <c r="I572" s="22">
        <v>1407.2727272727273</v>
      </c>
      <c r="J572" s="23">
        <v>0</v>
      </c>
      <c r="K572" s="24">
        <v>0</v>
      </c>
      <c r="L572" s="24">
        <v>900</v>
      </c>
      <c r="M572" s="23">
        <v>0</v>
      </c>
      <c r="N572" s="23">
        <v>0</v>
      </c>
      <c r="O572" s="23">
        <v>0</v>
      </c>
      <c r="P572" s="25">
        <f t="shared" si="46"/>
        <v>4707.272727272727</v>
      </c>
      <c r="Q572" s="26" t="s">
        <v>26</v>
      </c>
      <c r="R572" s="26" t="s">
        <v>88</v>
      </c>
      <c r="S572" s="26">
        <v>2013</v>
      </c>
      <c r="T572" s="54">
        <v>0</v>
      </c>
      <c r="U572" s="27">
        <f t="shared" si="47"/>
        <v>0</v>
      </c>
      <c r="V572" s="28">
        <f t="shared" si="48"/>
        <v>4707.272727272727</v>
      </c>
      <c r="W572" s="17"/>
    </row>
    <row r="573" spans="1:23" ht="15.75" outlineLevel="2">
      <c r="A573" s="16"/>
      <c r="B573" s="17" t="s">
        <v>159</v>
      </c>
      <c r="C573" s="18">
        <v>601473</v>
      </c>
      <c r="D573" s="18" t="s">
        <v>202</v>
      </c>
      <c r="E573" s="19" t="s">
        <v>203</v>
      </c>
      <c r="F573" s="20">
        <v>1020</v>
      </c>
      <c r="G573" s="116">
        <v>3393</v>
      </c>
      <c r="H573" s="22">
        <f>VLOOKUP(F573,'[5]FY16 Rates VLookup'!$A$1:$D$175,4,0)</f>
        <v>2220</v>
      </c>
      <c r="I573" s="22">
        <v>89.196428571428569</v>
      </c>
      <c r="J573" s="23">
        <v>0</v>
      </c>
      <c r="K573" s="24">
        <v>0</v>
      </c>
      <c r="L573" s="24">
        <v>900</v>
      </c>
      <c r="M573" s="23">
        <v>0</v>
      </c>
      <c r="N573" s="23">
        <v>0</v>
      </c>
      <c r="O573" s="23">
        <v>0</v>
      </c>
      <c r="P573" s="25">
        <f t="shared" si="46"/>
        <v>3209.1964285714284</v>
      </c>
      <c r="Q573" s="26" t="s">
        <v>26</v>
      </c>
      <c r="R573" s="26" t="s">
        <v>27</v>
      </c>
      <c r="S573" s="26">
        <v>2022</v>
      </c>
      <c r="T573" s="27">
        <v>1575</v>
      </c>
      <c r="U573" s="27">
        <f t="shared" si="47"/>
        <v>78.75</v>
      </c>
      <c r="V573" s="28">
        <f t="shared" si="48"/>
        <v>4862.9464285714284</v>
      </c>
      <c r="W573" s="19"/>
    </row>
    <row r="574" spans="1:23" ht="15.75" outlineLevel="2">
      <c r="A574" s="16"/>
      <c r="B574" s="17" t="s">
        <v>159</v>
      </c>
      <c r="C574" s="18">
        <v>601480</v>
      </c>
      <c r="D574" s="18" t="s">
        <v>204</v>
      </c>
      <c r="E574" s="19" t="s">
        <v>205</v>
      </c>
      <c r="F574" s="20">
        <v>1034</v>
      </c>
      <c r="G574" s="116">
        <v>5069</v>
      </c>
      <c r="H574" s="22">
        <f>VLOOKUP(F574,'[5]FY16 Rates VLookup'!$A$1:$D$175,4,0)</f>
        <v>2880</v>
      </c>
      <c r="I574" s="22">
        <v>323.55</v>
      </c>
      <c r="J574" s="23">
        <v>0</v>
      </c>
      <c r="K574" s="24">
        <v>0</v>
      </c>
      <c r="L574" s="24">
        <v>900</v>
      </c>
      <c r="M574" s="23">
        <v>0</v>
      </c>
      <c r="N574" s="23">
        <v>0</v>
      </c>
      <c r="O574" s="23">
        <v>0</v>
      </c>
      <c r="P574" s="25">
        <f t="shared" si="46"/>
        <v>4103.55</v>
      </c>
      <c r="Q574" s="26" t="s">
        <v>26</v>
      </c>
      <c r="R574" s="26" t="s">
        <v>184</v>
      </c>
      <c r="S574" s="26">
        <v>2007</v>
      </c>
      <c r="T574" s="57">
        <v>0</v>
      </c>
      <c r="U574" s="27">
        <f t="shared" si="47"/>
        <v>0</v>
      </c>
      <c r="V574" s="28">
        <f t="shared" si="48"/>
        <v>4103.55</v>
      </c>
      <c r="W574" s="17"/>
    </row>
    <row r="575" spans="1:23" ht="15.75" outlineLevel="2">
      <c r="A575" s="16"/>
      <c r="B575" s="17" t="s">
        <v>159</v>
      </c>
      <c r="C575" s="18">
        <v>601480</v>
      </c>
      <c r="D575" s="18" t="s">
        <v>204</v>
      </c>
      <c r="E575" s="19" t="s">
        <v>205</v>
      </c>
      <c r="F575" s="20">
        <v>1034</v>
      </c>
      <c r="G575" s="116">
        <v>1602</v>
      </c>
      <c r="H575" s="22">
        <f>VLOOKUP(F575,'[5]FY16 Rates VLookup'!$A$1:$D$175,4,0)</f>
        <v>2880</v>
      </c>
      <c r="I575" s="22">
        <v>0</v>
      </c>
      <c r="J575" s="23">
        <v>0</v>
      </c>
      <c r="K575" s="24">
        <v>0</v>
      </c>
      <c r="L575" s="24">
        <v>900</v>
      </c>
      <c r="M575" s="23">
        <v>0</v>
      </c>
      <c r="N575" s="23">
        <v>0</v>
      </c>
      <c r="O575" s="23">
        <v>0</v>
      </c>
      <c r="P575" s="25">
        <f t="shared" si="46"/>
        <v>3780</v>
      </c>
      <c r="Q575" s="26" t="s">
        <v>26</v>
      </c>
      <c r="R575" s="26" t="s">
        <v>184</v>
      </c>
      <c r="S575" s="26">
        <v>2006</v>
      </c>
      <c r="T575" s="57">
        <v>0</v>
      </c>
      <c r="U575" s="27">
        <f t="shared" si="47"/>
        <v>0</v>
      </c>
      <c r="V575" s="28">
        <f t="shared" si="48"/>
        <v>3780</v>
      </c>
      <c r="W575" s="17"/>
    </row>
    <row r="576" spans="1:23" ht="15.75" outlineLevel="2">
      <c r="A576" s="16"/>
      <c r="B576" s="17" t="s">
        <v>159</v>
      </c>
      <c r="C576" s="18">
        <v>601480</v>
      </c>
      <c r="D576" s="18" t="s">
        <v>204</v>
      </c>
      <c r="E576" s="19" t="s">
        <v>205</v>
      </c>
      <c r="F576" s="20">
        <v>1237</v>
      </c>
      <c r="G576" s="118">
        <v>3914</v>
      </c>
      <c r="H576" s="22">
        <f>VLOOKUP(F576,'[5]FY16 Rates VLookup'!$A$1:$D$175,4,0)</f>
        <v>3960</v>
      </c>
      <c r="I576" s="22">
        <v>263.69538461538451</v>
      </c>
      <c r="J576" s="23">
        <v>0</v>
      </c>
      <c r="K576" s="24">
        <v>0</v>
      </c>
      <c r="L576" s="24">
        <v>900</v>
      </c>
      <c r="M576" s="23">
        <v>0</v>
      </c>
      <c r="N576" s="23">
        <v>0</v>
      </c>
      <c r="O576" s="23">
        <v>0</v>
      </c>
      <c r="P576" s="25">
        <f t="shared" si="46"/>
        <v>5123.6953846153847</v>
      </c>
      <c r="Q576" s="26" t="s">
        <v>26</v>
      </c>
      <c r="R576" s="26" t="s">
        <v>27</v>
      </c>
      <c r="S576" s="26">
        <v>2016</v>
      </c>
      <c r="T576" s="54">
        <v>2320</v>
      </c>
      <c r="U576" s="27">
        <f t="shared" si="47"/>
        <v>116</v>
      </c>
      <c r="V576" s="28">
        <f t="shared" si="48"/>
        <v>7559.6953846153847</v>
      </c>
      <c r="W576" s="17"/>
    </row>
    <row r="577" spans="1:23" ht="15.75" outlineLevel="2">
      <c r="A577" s="16"/>
      <c r="B577" s="17" t="s">
        <v>159</v>
      </c>
      <c r="C577" s="18">
        <v>601480</v>
      </c>
      <c r="D577" s="18" t="s">
        <v>204</v>
      </c>
      <c r="E577" s="19" t="s">
        <v>205</v>
      </c>
      <c r="F577" s="35">
        <v>1034</v>
      </c>
      <c r="G577" s="116">
        <v>15413</v>
      </c>
      <c r="H577" s="22">
        <f>VLOOKUP(F577,'[5]FY16 Rates VLookup'!$A$1:$D$175,4,0)</f>
        <v>2880</v>
      </c>
      <c r="I577" s="22">
        <v>4322.7000000000007</v>
      </c>
      <c r="J577" s="23">
        <v>0</v>
      </c>
      <c r="K577" s="24">
        <v>0</v>
      </c>
      <c r="L577" s="24">
        <v>900</v>
      </c>
      <c r="M577" s="23">
        <v>0</v>
      </c>
      <c r="N577" s="23">
        <v>0</v>
      </c>
      <c r="O577" s="23">
        <v>0</v>
      </c>
      <c r="P577" s="25">
        <f t="shared" si="46"/>
        <v>8102.7000000000007</v>
      </c>
      <c r="Q577" s="26" t="s">
        <v>26</v>
      </c>
      <c r="R577" s="26" t="s">
        <v>184</v>
      </c>
      <c r="S577" s="26">
        <v>2009</v>
      </c>
      <c r="T577" s="57">
        <v>0</v>
      </c>
      <c r="U577" s="27">
        <f t="shared" si="47"/>
        <v>0</v>
      </c>
      <c r="V577" s="28">
        <f t="shared" si="48"/>
        <v>8102.7000000000007</v>
      </c>
      <c r="W577" s="17"/>
    </row>
    <row r="578" spans="1:23" ht="15.75" outlineLevel="2">
      <c r="A578" s="16"/>
      <c r="B578" s="17" t="s">
        <v>159</v>
      </c>
      <c r="C578" s="18">
        <v>601484</v>
      </c>
      <c r="D578" s="18" t="s">
        <v>206</v>
      </c>
      <c r="E578" s="19" t="s">
        <v>207</v>
      </c>
      <c r="F578" s="35">
        <v>1024</v>
      </c>
      <c r="G578" s="116">
        <v>6053</v>
      </c>
      <c r="H578" s="22">
        <f>VLOOKUP(F578,'[5]FY16 Rates VLookup'!$A$1:$D$175,4,0)</f>
        <v>2280</v>
      </c>
      <c r="I578" s="22">
        <v>522.23400000000015</v>
      </c>
      <c r="J578" s="23">
        <v>0</v>
      </c>
      <c r="K578" s="24">
        <v>0</v>
      </c>
      <c r="L578" s="24">
        <v>900</v>
      </c>
      <c r="M578" s="23">
        <v>0</v>
      </c>
      <c r="N578" s="23">
        <v>0</v>
      </c>
      <c r="O578" s="23">
        <v>0</v>
      </c>
      <c r="P578" s="25">
        <f t="shared" si="46"/>
        <v>3702.2340000000004</v>
      </c>
      <c r="Q578" s="26" t="s">
        <v>26</v>
      </c>
      <c r="R578" s="37" t="s">
        <v>88</v>
      </c>
      <c r="S578" s="26">
        <v>2015</v>
      </c>
      <c r="T578" s="40">
        <v>0</v>
      </c>
      <c r="U578" s="27">
        <f t="shared" si="47"/>
        <v>0</v>
      </c>
      <c r="V578" s="28">
        <f t="shared" si="48"/>
        <v>3702.2340000000004</v>
      </c>
      <c r="W578" s="17"/>
    </row>
    <row r="579" spans="1:23" ht="15.75" outlineLevel="2">
      <c r="A579" s="16"/>
      <c r="B579" s="17" t="s">
        <v>159</v>
      </c>
      <c r="C579" s="18">
        <v>601486</v>
      </c>
      <c r="D579" s="18" t="s">
        <v>208</v>
      </c>
      <c r="E579" s="42" t="s">
        <v>209</v>
      </c>
      <c r="F579" s="20">
        <v>1212</v>
      </c>
      <c r="G579" s="116">
        <v>5421</v>
      </c>
      <c r="H579" s="22">
        <f>VLOOKUP(F579,'[5]FY16 Rates VLookup'!$A$1:$D$175,4,0)</f>
        <v>2700</v>
      </c>
      <c r="I579" s="22">
        <v>987.45394736842127</v>
      </c>
      <c r="J579" s="23">
        <v>0</v>
      </c>
      <c r="K579" s="24">
        <v>0</v>
      </c>
      <c r="L579" s="24">
        <v>900</v>
      </c>
      <c r="M579" s="23">
        <v>0</v>
      </c>
      <c r="N579" s="23">
        <v>0</v>
      </c>
      <c r="O579" s="23">
        <v>0</v>
      </c>
      <c r="P579" s="25">
        <f t="shared" si="46"/>
        <v>4587.4539473684217</v>
      </c>
      <c r="Q579" s="26" t="s">
        <v>26</v>
      </c>
      <c r="R579" s="26" t="s">
        <v>184</v>
      </c>
      <c r="S579" s="26">
        <v>2005</v>
      </c>
      <c r="T579" s="57">
        <v>0</v>
      </c>
      <c r="U579" s="27">
        <f t="shared" si="47"/>
        <v>0</v>
      </c>
      <c r="V579" s="28">
        <f t="shared" si="48"/>
        <v>4587.4539473684217</v>
      </c>
      <c r="W579" s="17"/>
    </row>
    <row r="580" spans="1:23" ht="15.75" outlineLevel="2">
      <c r="A580" s="16"/>
      <c r="B580" s="17" t="s">
        <v>159</v>
      </c>
      <c r="C580" s="18">
        <v>601486</v>
      </c>
      <c r="D580" s="18" t="s">
        <v>208</v>
      </c>
      <c r="E580" s="42" t="s">
        <v>209</v>
      </c>
      <c r="F580" s="20">
        <v>1302</v>
      </c>
      <c r="G580" s="118">
        <v>0</v>
      </c>
      <c r="H580" s="22">
        <v>0</v>
      </c>
      <c r="I580" s="22">
        <v>0</v>
      </c>
      <c r="J580" s="23">
        <v>16804.175388000003</v>
      </c>
      <c r="K580" s="24">
        <v>4820.3100000000004</v>
      </c>
      <c r="L580" s="24">
        <v>900</v>
      </c>
      <c r="M580" s="24">
        <v>610.07000000000005</v>
      </c>
      <c r="N580" s="24">
        <v>0</v>
      </c>
      <c r="O580" s="24">
        <v>0</v>
      </c>
      <c r="P580" s="25">
        <f t="shared" si="46"/>
        <v>23134.555388000004</v>
      </c>
      <c r="Q580" s="26" t="s">
        <v>74</v>
      </c>
      <c r="R580" s="37" t="s">
        <v>88</v>
      </c>
      <c r="S580" s="26">
        <v>2015</v>
      </c>
      <c r="T580" s="54">
        <v>0</v>
      </c>
      <c r="U580" s="27">
        <f t="shared" si="47"/>
        <v>0</v>
      </c>
      <c r="V580" s="28">
        <f t="shared" si="48"/>
        <v>23134.555388000004</v>
      </c>
      <c r="W580" s="17"/>
    </row>
    <row r="581" spans="1:23" s="41" customFormat="1" ht="15.75" outlineLevel="2">
      <c r="A581" s="16"/>
      <c r="B581" s="17" t="s">
        <v>159</v>
      </c>
      <c r="C581" s="18">
        <v>601486</v>
      </c>
      <c r="D581" s="18" t="s">
        <v>208</v>
      </c>
      <c r="E581" s="42" t="s">
        <v>209</v>
      </c>
      <c r="F581" s="20">
        <v>1302</v>
      </c>
      <c r="G581" s="116">
        <v>0</v>
      </c>
      <c r="H581" s="22">
        <v>0</v>
      </c>
      <c r="I581" s="22">
        <v>0</v>
      </c>
      <c r="J581" s="23">
        <v>18290.980344</v>
      </c>
      <c r="K581" s="24">
        <v>13646.289999999999</v>
      </c>
      <c r="L581" s="24">
        <v>900</v>
      </c>
      <c r="M581" s="23">
        <v>0</v>
      </c>
      <c r="N581" s="23">
        <v>0</v>
      </c>
      <c r="O581" s="23">
        <v>0</v>
      </c>
      <c r="P581" s="25">
        <f t="shared" si="46"/>
        <v>32837.270343999997</v>
      </c>
      <c r="Q581" s="26" t="s">
        <v>74</v>
      </c>
      <c r="R581" s="26" t="s">
        <v>27</v>
      </c>
      <c r="S581" s="26">
        <v>2021</v>
      </c>
      <c r="T581" s="54">
        <v>14760</v>
      </c>
      <c r="U581" s="27">
        <f t="shared" si="47"/>
        <v>738</v>
      </c>
      <c r="V581" s="28">
        <f t="shared" si="48"/>
        <v>48335.270343999997</v>
      </c>
      <c r="W581" s="17"/>
    </row>
    <row r="582" spans="1:23" ht="15.75" outlineLevel="2">
      <c r="A582" s="16"/>
      <c r="B582" s="17" t="s">
        <v>159</v>
      </c>
      <c r="C582" s="18">
        <v>601486</v>
      </c>
      <c r="D582" s="18" t="s">
        <v>208</v>
      </c>
      <c r="E582" s="42" t="s">
        <v>209</v>
      </c>
      <c r="F582" s="20">
        <v>1302</v>
      </c>
      <c r="G582" s="116">
        <v>0</v>
      </c>
      <c r="H582" s="22">
        <v>0</v>
      </c>
      <c r="I582" s="22">
        <v>0</v>
      </c>
      <c r="J582" s="23">
        <v>21853.268892</v>
      </c>
      <c r="K582" s="24">
        <v>11957.870000000003</v>
      </c>
      <c r="L582" s="24">
        <v>900</v>
      </c>
      <c r="M582" s="23">
        <v>0</v>
      </c>
      <c r="N582" s="23">
        <v>0</v>
      </c>
      <c r="O582" s="23">
        <v>0</v>
      </c>
      <c r="P582" s="25">
        <f t="shared" si="46"/>
        <v>34711.138892000003</v>
      </c>
      <c r="Q582" s="26" t="s">
        <v>74</v>
      </c>
      <c r="R582" s="26" t="s">
        <v>27</v>
      </c>
      <c r="S582" s="26">
        <v>2021</v>
      </c>
      <c r="T582" s="54">
        <v>14760</v>
      </c>
      <c r="U582" s="27">
        <f t="shared" si="47"/>
        <v>738</v>
      </c>
      <c r="V582" s="28">
        <f t="shared" si="48"/>
        <v>50209.138892000003</v>
      </c>
      <c r="W582" s="17"/>
    </row>
    <row r="583" spans="1:23" s="41" customFormat="1" ht="15.75" outlineLevel="2">
      <c r="A583" s="16"/>
      <c r="B583" s="17" t="s">
        <v>159</v>
      </c>
      <c r="C583" s="18">
        <v>601486</v>
      </c>
      <c r="D583" s="18" t="s">
        <v>208</v>
      </c>
      <c r="E583" s="42" t="s">
        <v>209</v>
      </c>
      <c r="F583" s="35">
        <v>1248</v>
      </c>
      <c r="G583" s="116">
        <v>13396</v>
      </c>
      <c r="H583" s="22">
        <f>VLOOKUP(F583,'[5]FY16 Rates VLookup'!$A$1:$D$175,4,0)</f>
        <v>2760</v>
      </c>
      <c r="I583" s="22">
        <v>3247.4773333333337</v>
      </c>
      <c r="J583" s="23">
        <v>0</v>
      </c>
      <c r="K583" s="24">
        <v>0</v>
      </c>
      <c r="L583" s="24">
        <v>900</v>
      </c>
      <c r="M583" s="23">
        <v>0</v>
      </c>
      <c r="N583" s="23">
        <v>6000</v>
      </c>
      <c r="O583" s="23">
        <v>193.5</v>
      </c>
      <c r="P583" s="25">
        <f t="shared" si="46"/>
        <v>13100.977333333334</v>
      </c>
      <c r="Q583" s="26" t="s">
        <v>26</v>
      </c>
      <c r="R583" s="26" t="s">
        <v>88</v>
      </c>
      <c r="S583" s="26">
        <v>2012</v>
      </c>
      <c r="T583" s="54">
        <v>0</v>
      </c>
      <c r="U583" s="27">
        <f t="shared" si="47"/>
        <v>0</v>
      </c>
      <c r="V583" s="28">
        <f t="shared" si="48"/>
        <v>13100.977333333334</v>
      </c>
      <c r="W583" s="52" t="s">
        <v>105</v>
      </c>
    </row>
    <row r="584" spans="1:23" ht="15.75" outlineLevel="2">
      <c r="A584" s="16"/>
      <c r="B584" s="17" t="s">
        <v>159</v>
      </c>
      <c r="C584" s="18">
        <v>601486</v>
      </c>
      <c r="D584" s="18" t="s">
        <v>208</v>
      </c>
      <c r="E584" s="42" t="s">
        <v>209</v>
      </c>
      <c r="F584" s="35">
        <v>1248</v>
      </c>
      <c r="G584" s="116">
        <v>14120</v>
      </c>
      <c r="H584" s="22">
        <f>VLOOKUP(F584,'[5]FY16 Rates VLookup'!$A$1:$D$175,4,0)</f>
        <v>2760</v>
      </c>
      <c r="I584" s="22">
        <v>3847.2559999999994</v>
      </c>
      <c r="J584" s="23">
        <v>0</v>
      </c>
      <c r="K584" s="24">
        <v>0</v>
      </c>
      <c r="L584" s="24">
        <v>900</v>
      </c>
      <c r="M584" s="23">
        <v>0</v>
      </c>
      <c r="N584" s="23">
        <v>0</v>
      </c>
      <c r="O584" s="23">
        <v>301</v>
      </c>
      <c r="P584" s="25">
        <f t="shared" si="46"/>
        <v>7808.2559999999994</v>
      </c>
      <c r="Q584" s="26" t="s">
        <v>26</v>
      </c>
      <c r="R584" s="37" t="s">
        <v>27</v>
      </c>
      <c r="S584" s="26">
        <v>2020</v>
      </c>
      <c r="T584" s="54">
        <v>5400</v>
      </c>
      <c r="U584" s="27">
        <f t="shared" si="47"/>
        <v>270</v>
      </c>
      <c r="V584" s="28">
        <f t="shared" si="48"/>
        <v>13478.255999999999</v>
      </c>
      <c r="W584" s="17"/>
    </row>
    <row r="585" spans="1:23" ht="15.75" outlineLevel="2">
      <c r="A585" s="16"/>
      <c r="B585" s="17" t="s">
        <v>159</v>
      </c>
      <c r="C585" s="18">
        <v>601486</v>
      </c>
      <c r="D585" s="18" t="s">
        <v>208</v>
      </c>
      <c r="E585" s="42" t="s">
        <v>209</v>
      </c>
      <c r="F585" s="20">
        <v>1302</v>
      </c>
      <c r="G585" s="116">
        <v>0</v>
      </c>
      <c r="H585" s="22">
        <v>0</v>
      </c>
      <c r="I585" s="22">
        <v>0</v>
      </c>
      <c r="J585" s="23">
        <v>33066.799760000002</v>
      </c>
      <c r="K585" s="24">
        <v>16568.3</v>
      </c>
      <c r="L585" s="24">
        <v>900</v>
      </c>
      <c r="M585" s="23">
        <v>197.6</v>
      </c>
      <c r="N585" s="23">
        <v>0</v>
      </c>
      <c r="O585" s="23">
        <v>0</v>
      </c>
      <c r="P585" s="25">
        <f t="shared" si="46"/>
        <v>50732.699759999996</v>
      </c>
      <c r="Q585" s="26" t="s">
        <v>74</v>
      </c>
      <c r="R585" s="26" t="s">
        <v>27</v>
      </c>
      <c r="S585" s="26">
        <v>2018</v>
      </c>
      <c r="T585" s="54">
        <v>22632</v>
      </c>
      <c r="U585" s="27">
        <f t="shared" si="47"/>
        <v>1131.6000000000001</v>
      </c>
      <c r="V585" s="28">
        <f t="shared" si="48"/>
        <v>74496.299759999994</v>
      </c>
      <c r="W585" s="17"/>
    </row>
    <row r="586" spans="1:23" ht="15.75" outlineLevel="2">
      <c r="A586" s="16"/>
      <c r="B586" s="17" t="s">
        <v>159</v>
      </c>
      <c r="C586" s="18">
        <v>601486</v>
      </c>
      <c r="D586" s="18" t="s">
        <v>208</v>
      </c>
      <c r="E586" s="42" t="s">
        <v>209</v>
      </c>
      <c r="F586" s="20">
        <v>1340</v>
      </c>
      <c r="G586" s="116">
        <v>0</v>
      </c>
      <c r="H586" s="22">
        <f>VLOOKUP(F586,'[5]FY16 Rates VLookup'!$A$1:$D$175,4,0)</f>
        <v>0</v>
      </c>
      <c r="I586" s="22">
        <v>0</v>
      </c>
      <c r="J586" s="23">
        <v>1324.2745879999998</v>
      </c>
      <c r="K586" s="24">
        <v>9852.5800000000017</v>
      </c>
      <c r="L586" s="24">
        <v>900</v>
      </c>
      <c r="M586" s="23">
        <v>0</v>
      </c>
      <c r="N586" s="23">
        <v>0</v>
      </c>
      <c r="O586" s="23">
        <v>0</v>
      </c>
      <c r="P586" s="25">
        <f t="shared" si="46"/>
        <v>12076.854588000002</v>
      </c>
      <c r="Q586" s="26" t="s">
        <v>74</v>
      </c>
      <c r="R586" s="26" t="s">
        <v>27</v>
      </c>
      <c r="S586" s="26">
        <v>2022</v>
      </c>
      <c r="T586" s="54">
        <v>12096</v>
      </c>
      <c r="U586" s="27">
        <f t="shared" si="47"/>
        <v>604.80000000000007</v>
      </c>
      <c r="V586" s="28">
        <f t="shared" si="48"/>
        <v>24777.654588000001</v>
      </c>
      <c r="W586" s="17"/>
    </row>
    <row r="587" spans="1:23" ht="15.75" outlineLevel="2">
      <c r="A587" s="16"/>
      <c r="B587" s="17" t="s">
        <v>159</v>
      </c>
      <c r="C587" s="18">
        <v>601486</v>
      </c>
      <c r="D587" s="18" t="s">
        <v>208</v>
      </c>
      <c r="E587" s="42" t="s">
        <v>209</v>
      </c>
      <c r="F587" s="20">
        <v>1248</v>
      </c>
      <c r="G587" s="116">
        <v>0</v>
      </c>
      <c r="H587" s="22">
        <f>VLOOKUP(F587,'[5]FY16 Rates VLookup'!$A$1:$D$175,4,0)</f>
        <v>2760</v>
      </c>
      <c r="I587" s="22">
        <v>0</v>
      </c>
      <c r="J587" s="23">
        <v>0</v>
      </c>
      <c r="K587" s="24">
        <v>0</v>
      </c>
      <c r="L587" s="24">
        <v>900</v>
      </c>
      <c r="M587" s="23">
        <v>0</v>
      </c>
      <c r="N587" s="24">
        <v>0</v>
      </c>
      <c r="O587" s="23">
        <v>0</v>
      </c>
      <c r="P587" s="25">
        <f t="shared" si="46"/>
        <v>3660</v>
      </c>
      <c r="Q587" s="26" t="s">
        <v>26</v>
      </c>
      <c r="R587" s="26" t="s">
        <v>27</v>
      </c>
      <c r="S587" s="26">
        <v>2019</v>
      </c>
      <c r="T587" s="54">
        <v>5400</v>
      </c>
      <c r="U587" s="27">
        <f t="shared" si="47"/>
        <v>270</v>
      </c>
      <c r="V587" s="28">
        <f t="shared" si="48"/>
        <v>9330</v>
      </c>
      <c r="W587" s="17"/>
    </row>
    <row r="588" spans="1:23" ht="15.75" outlineLevel="2">
      <c r="A588" s="16"/>
      <c r="B588" s="17" t="s">
        <v>159</v>
      </c>
      <c r="C588" s="18">
        <v>601600</v>
      </c>
      <c r="D588" s="18" t="s">
        <v>210</v>
      </c>
      <c r="E588" s="19" t="s">
        <v>211</v>
      </c>
      <c r="F588" s="20">
        <v>1301</v>
      </c>
      <c r="G588" s="118">
        <v>0</v>
      </c>
      <c r="H588" s="22">
        <v>0</v>
      </c>
      <c r="I588" s="22">
        <v>0</v>
      </c>
      <c r="J588" s="23">
        <v>7441.0044799999996</v>
      </c>
      <c r="K588" s="24">
        <v>1087.76</v>
      </c>
      <c r="L588" s="24">
        <v>900</v>
      </c>
      <c r="M588" s="24">
        <v>0</v>
      </c>
      <c r="N588" s="24">
        <v>0</v>
      </c>
      <c r="O588" s="24">
        <v>0</v>
      </c>
      <c r="P588" s="25">
        <f t="shared" si="46"/>
        <v>9428.7644799999998</v>
      </c>
      <c r="Q588" s="26" t="s">
        <v>74</v>
      </c>
      <c r="R588" s="26" t="s">
        <v>35</v>
      </c>
      <c r="S588" s="26">
        <v>1900</v>
      </c>
      <c r="T588" s="27">
        <v>0</v>
      </c>
      <c r="U588" s="27">
        <f t="shared" si="47"/>
        <v>0</v>
      </c>
      <c r="V588" s="28">
        <f t="shared" si="48"/>
        <v>9428.7644799999998</v>
      </c>
      <c r="W588" s="19"/>
    </row>
    <row r="589" spans="1:23" ht="15.75" outlineLevel="2">
      <c r="A589" s="16"/>
      <c r="B589" s="17" t="s">
        <v>159</v>
      </c>
      <c r="C589" s="18">
        <v>601600</v>
      </c>
      <c r="D589" s="18" t="s">
        <v>210</v>
      </c>
      <c r="E589" s="19" t="s">
        <v>211</v>
      </c>
      <c r="F589" s="35">
        <v>1034</v>
      </c>
      <c r="G589" s="118">
        <v>9984</v>
      </c>
      <c r="H589" s="22">
        <f>VLOOKUP(F589,'[5]FY16 Rates VLookup'!$A$1:$D$175,4,0)</f>
        <v>2880</v>
      </c>
      <c r="I589" s="22">
        <v>1880.5500000000002</v>
      </c>
      <c r="J589" s="23">
        <v>0</v>
      </c>
      <c r="K589" s="24">
        <v>0</v>
      </c>
      <c r="L589" s="24">
        <v>900</v>
      </c>
      <c r="M589" s="24">
        <v>0</v>
      </c>
      <c r="N589" s="24">
        <v>0</v>
      </c>
      <c r="O589" s="24">
        <v>0</v>
      </c>
      <c r="P589" s="25">
        <f t="shared" si="46"/>
        <v>5660.55</v>
      </c>
      <c r="Q589" s="26" t="s">
        <v>26</v>
      </c>
      <c r="R589" s="26" t="s">
        <v>184</v>
      </c>
      <c r="S589" s="26">
        <v>2010</v>
      </c>
      <c r="T589" s="57">
        <v>0</v>
      </c>
      <c r="U589" s="27">
        <f t="shared" si="47"/>
        <v>0</v>
      </c>
      <c r="V589" s="28">
        <f t="shared" si="48"/>
        <v>5660.55</v>
      </c>
      <c r="W589" s="19"/>
    </row>
    <row r="590" spans="1:23" ht="15.75" outlineLevel="2">
      <c r="A590" s="16"/>
      <c r="B590" s="17" t="s">
        <v>159</v>
      </c>
      <c r="C590" s="18">
        <v>601600</v>
      </c>
      <c r="D590" s="18" t="s">
        <v>210</v>
      </c>
      <c r="E590" s="19" t="s">
        <v>211</v>
      </c>
      <c r="F590" s="35">
        <v>1034</v>
      </c>
      <c r="G590" s="117">
        <v>11495</v>
      </c>
      <c r="H590" s="22">
        <f>VLOOKUP(F590,'[5]FY16 Rates VLookup'!$A$1:$D$175,4,0)</f>
        <v>2880</v>
      </c>
      <c r="I590" s="22">
        <v>2479.5</v>
      </c>
      <c r="J590" s="23">
        <v>0</v>
      </c>
      <c r="K590" s="24">
        <v>0</v>
      </c>
      <c r="L590" s="24">
        <v>900</v>
      </c>
      <c r="M590" s="45">
        <v>0</v>
      </c>
      <c r="N590" s="45">
        <v>0</v>
      </c>
      <c r="O590" s="45">
        <v>0</v>
      </c>
      <c r="P590" s="25">
        <f t="shared" si="46"/>
        <v>6259.5</v>
      </c>
      <c r="Q590" s="26" t="s">
        <v>26</v>
      </c>
      <c r="R590" s="26" t="s">
        <v>184</v>
      </c>
      <c r="S590" s="26">
        <v>2012</v>
      </c>
      <c r="T590" s="59">
        <v>0</v>
      </c>
      <c r="U590" s="27">
        <f t="shared" si="47"/>
        <v>0</v>
      </c>
      <c r="V590" s="28">
        <f t="shared" si="48"/>
        <v>6259.5</v>
      </c>
      <c r="W590" s="42"/>
    </row>
    <row r="591" spans="1:23" ht="15.75" outlineLevel="2">
      <c r="A591" s="16"/>
      <c r="B591" s="17" t="s">
        <v>159</v>
      </c>
      <c r="C591" s="18">
        <v>601615</v>
      </c>
      <c r="D591" s="18" t="s">
        <v>212</v>
      </c>
      <c r="E591" s="19" t="s">
        <v>213</v>
      </c>
      <c r="F591" s="20">
        <v>1210</v>
      </c>
      <c r="G591" s="118">
        <v>2922</v>
      </c>
      <c r="H591" s="22">
        <f>VLOOKUP(F591,'[5]FY16 Rates VLookup'!$A$1:$D$175,4,0)</f>
        <v>3240</v>
      </c>
      <c r="I591" s="22">
        <v>645.96226415094338</v>
      </c>
      <c r="J591" s="23">
        <v>0</v>
      </c>
      <c r="K591" s="24">
        <v>0</v>
      </c>
      <c r="L591" s="24">
        <v>900</v>
      </c>
      <c r="M591" s="23">
        <v>851.7</v>
      </c>
      <c r="N591" s="23">
        <v>0</v>
      </c>
      <c r="O591" s="23">
        <v>258</v>
      </c>
      <c r="P591" s="25">
        <f t="shared" si="46"/>
        <v>5895.662264150943</v>
      </c>
      <c r="Q591" s="26" t="s">
        <v>26</v>
      </c>
      <c r="R591" s="37" t="s">
        <v>88</v>
      </c>
      <c r="S591" s="26">
        <v>2015</v>
      </c>
      <c r="T591" s="54">
        <v>0</v>
      </c>
      <c r="U591" s="27">
        <f t="shared" si="47"/>
        <v>0</v>
      </c>
      <c r="V591" s="28">
        <f t="shared" si="48"/>
        <v>5895.662264150943</v>
      </c>
      <c r="W591" s="17"/>
    </row>
    <row r="592" spans="1:23" ht="15.75" outlineLevel="2">
      <c r="A592" s="16"/>
      <c r="B592" s="17" t="s">
        <v>159</v>
      </c>
      <c r="C592" s="18">
        <v>601615</v>
      </c>
      <c r="D592" s="18" t="s">
        <v>212</v>
      </c>
      <c r="E592" s="19" t="s">
        <v>213</v>
      </c>
      <c r="F592" s="35">
        <v>1034</v>
      </c>
      <c r="G592" s="116">
        <v>9606</v>
      </c>
      <c r="H592" s="22">
        <f>VLOOKUP(F592,'[5]FY16 Rates VLookup'!$A$1:$D$175,4,0)</f>
        <v>2880</v>
      </c>
      <c r="I592" s="22">
        <v>1663.2000000000003</v>
      </c>
      <c r="J592" s="23">
        <v>0</v>
      </c>
      <c r="K592" s="24">
        <v>0</v>
      </c>
      <c r="L592" s="24">
        <v>900</v>
      </c>
      <c r="M592" s="23">
        <v>0</v>
      </c>
      <c r="N592" s="23">
        <v>0</v>
      </c>
      <c r="O592" s="23">
        <v>555.20000000000005</v>
      </c>
      <c r="P592" s="25">
        <f t="shared" si="46"/>
        <v>5998.4000000000005</v>
      </c>
      <c r="Q592" s="26" t="s">
        <v>26</v>
      </c>
      <c r="R592" s="26" t="s">
        <v>184</v>
      </c>
      <c r="S592" s="26">
        <v>2016</v>
      </c>
      <c r="T592" s="57">
        <v>0</v>
      </c>
      <c r="U592" s="27">
        <f t="shared" si="47"/>
        <v>0</v>
      </c>
      <c r="V592" s="28">
        <f t="shared" si="48"/>
        <v>5998.4000000000005</v>
      </c>
      <c r="W592" s="17"/>
    </row>
    <row r="593" spans="1:24" ht="15.75" outlineLevel="2">
      <c r="A593" s="16"/>
      <c r="B593" s="17" t="s">
        <v>159</v>
      </c>
      <c r="C593" s="18">
        <v>601615</v>
      </c>
      <c r="D593" s="18" t="s">
        <v>212</v>
      </c>
      <c r="E593" s="19" t="s">
        <v>213</v>
      </c>
      <c r="F593" s="35">
        <v>1034</v>
      </c>
      <c r="G593" s="116">
        <v>17567</v>
      </c>
      <c r="H593" s="22">
        <f>VLOOKUP(F593,'[5]FY16 Rates VLookup'!$A$1:$D$175,4,0)</f>
        <v>2880</v>
      </c>
      <c r="I593" s="22">
        <v>5219.0999999999995</v>
      </c>
      <c r="J593" s="23">
        <v>0</v>
      </c>
      <c r="K593" s="24">
        <v>0</v>
      </c>
      <c r="L593" s="24">
        <v>900</v>
      </c>
      <c r="M593" s="23">
        <v>0</v>
      </c>
      <c r="N593" s="23">
        <v>0</v>
      </c>
      <c r="O593" s="23">
        <v>0</v>
      </c>
      <c r="P593" s="25">
        <f t="shared" si="46"/>
        <v>8999.0999999999985</v>
      </c>
      <c r="Q593" s="26" t="s">
        <v>26</v>
      </c>
      <c r="R593" s="26" t="s">
        <v>184</v>
      </c>
      <c r="S593" s="26">
        <v>2016</v>
      </c>
      <c r="T593" s="57">
        <v>0</v>
      </c>
      <c r="U593" s="27">
        <f t="shared" si="47"/>
        <v>0</v>
      </c>
      <c r="V593" s="28">
        <f t="shared" si="48"/>
        <v>8999.0999999999985</v>
      </c>
      <c r="W593" s="17"/>
    </row>
    <row r="594" spans="1:24" ht="15.75" outlineLevel="2">
      <c r="A594" s="16"/>
      <c r="B594" s="17" t="s">
        <v>159</v>
      </c>
      <c r="C594" s="18">
        <v>601615</v>
      </c>
      <c r="D594" s="18" t="s">
        <v>212</v>
      </c>
      <c r="E594" s="19" t="s">
        <v>213</v>
      </c>
      <c r="F594" s="35">
        <v>1034</v>
      </c>
      <c r="G594" s="116">
        <v>16114</v>
      </c>
      <c r="H594" s="22">
        <f>VLOOKUP(F594,'[5]FY16 Rates VLookup'!$A$1:$D$175,4,0)</f>
        <v>2880</v>
      </c>
      <c r="I594" s="22">
        <v>4651.2</v>
      </c>
      <c r="J594" s="23">
        <v>0</v>
      </c>
      <c r="K594" s="24">
        <v>0</v>
      </c>
      <c r="L594" s="24">
        <v>900</v>
      </c>
      <c r="M594" s="23">
        <v>0</v>
      </c>
      <c r="N594" s="23">
        <v>0</v>
      </c>
      <c r="O594" s="23">
        <v>0</v>
      </c>
      <c r="P594" s="25">
        <f t="shared" si="46"/>
        <v>8431.2000000000007</v>
      </c>
      <c r="Q594" s="26" t="s">
        <v>26</v>
      </c>
      <c r="R594" s="26" t="s">
        <v>184</v>
      </c>
      <c r="S594" s="26">
        <v>2016</v>
      </c>
      <c r="T594" s="57">
        <v>0</v>
      </c>
      <c r="U594" s="27">
        <f t="shared" si="47"/>
        <v>0</v>
      </c>
      <c r="V594" s="28">
        <f t="shared" si="48"/>
        <v>8431.2000000000007</v>
      </c>
      <c r="W594" s="17"/>
    </row>
    <row r="595" spans="1:24" ht="15.75" outlineLevel="2">
      <c r="A595" s="16"/>
      <c r="B595" s="17" t="s">
        <v>159</v>
      </c>
      <c r="C595" s="18">
        <v>601615</v>
      </c>
      <c r="D595" s="18" t="s">
        <v>212</v>
      </c>
      <c r="E595" s="19" t="s">
        <v>213</v>
      </c>
      <c r="F595" s="35">
        <v>1034</v>
      </c>
      <c r="G595" s="116">
        <v>17224</v>
      </c>
      <c r="H595" s="22">
        <f>VLOOKUP(F595,'[5]FY16 Rates VLookup'!$A$1:$D$175,4,0)</f>
        <v>2880</v>
      </c>
      <c r="I595" s="22">
        <v>5058.0000000000009</v>
      </c>
      <c r="J595" s="23">
        <v>0</v>
      </c>
      <c r="K595" s="24">
        <v>0</v>
      </c>
      <c r="L595" s="24">
        <v>900</v>
      </c>
      <c r="M595" s="23">
        <v>0</v>
      </c>
      <c r="N595" s="23">
        <v>0</v>
      </c>
      <c r="O595" s="23">
        <v>0</v>
      </c>
      <c r="P595" s="25">
        <f t="shared" si="46"/>
        <v>8838</v>
      </c>
      <c r="Q595" s="26" t="s">
        <v>26</v>
      </c>
      <c r="R595" s="26" t="s">
        <v>184</v>
      </c>
      <c r="S595" s="26">
        <v>2016</v>
      </c>
      <c r="T595" s="57">
        <v>0</v>
      </c>
      <c r="U595" s="27">
        <f t="shared" si="47"/>
        <v>0</v>
      </c>
      <c r="V595" s="28">
        <f t="shared" si="48"/>
        <v>8838</v>
      </c>
      <c r="W595" s="17"/>
    </row>
    <row r="596" spans="1:24" ht="15.75" outlineLevel="2">
      <c r="A596" s="16"/>
      <c r="B596" s="17" t="s">
        <v>159</v>
      </c>
      <c r="C596" s="18">
        <v>601615</v>
      </c>
      <c r="D596" s="18" t="s">
        <v>212</v>
      </c>
      <c r="E596" s="19" t="s">
        <v>213</v>
      </c>
      <c r="F596" s="35">
        <v>1034</v>
      </c>
      <c r="G596" s="116">
        <v>18048</v>
      </c>
      <c r="H596" s="22">
        <f>VLOOKUP(F596,'[5]FY16 Rates VLookup'!$A$1:$D$175,4,0)</f>
        <v>2880</v>
      </c>
      <c r="I596" s="22">
        <v>5646.5999999999995</v>
      </c>
      <c r="J596" s="23">
        <v>0</v>
      </c>
      <c r="K596" s="24">
        <v>0</v>
      </c>
      <c r="L596" s="24">
        <v>900</v>
      </c>
      <c r="M596" s="23">
        <v>422.33</v>
      </c>
      <c r="N596" s="23">
        <v>0</v>
      </c>
      <c r="O596" s="23">
        <v>0</v>
      </c>
      <c r="P596" s="25">
        <f t="shared" si="46"/>
        <v>9848.9299999999985</v>
      </c>
      <c r="Q596" s="26" t="s">
        <v>26</v>
      </c>
      <c r="R596" s="26" t="s">
        <v>184</v>
      </c>
      <c r="S596" s="26">
        <v>2016</v>
      </c>
      <c r="T596" s="57">
        <v>0</v>
      </c>
      <c r="U596" s="27">
        <f t="shared" si="47"/>
        <v>0</v>
      </c>
      <c r="V596" s="28">
        <f t="shared" si="48"/>
        <v>9848.9299999999985</v>
      </c>
      <c r="W596" s="17"/>
    </row>
    <row r="597" spans="1:24" ht="15.75" outlineLevel="2">
      <c r="A597" s="16"/>
      <c r="B597" s="17" t="s">
        <v>159</v>
      </c>
      <c r="C597" s="18">
        <v>601615</v>
      </c>
      <c r="D597" s="18" t="s">
        <v>212</v>
      </c>
      <c r="E597" s="19" t="s">
        <v>213</v>
      </c>
      <c r="F597" s="35">
        <v>1035</v>
      </c>
      <c r="G597" s="117">
        <v>30312</v>
      </c>
      <c r="H597" s="22">
        <f>VLOOKUP(F597,'[5]FY16 Rates VLookup'!$A$1:$D$175,4,0)</f>
        <v>3180</v>
      </c>
      <c r="I597" s="22">
        <v>12080.025000000003</v>
      </c>
      <c r="J597" s="23">
        <v>0</v>
      </c>
      <c r="K597" s="24">
        <v>0</v>
      </c>
      <c r="L597" s="24">
        <v>900</v>
      </c>
      <c r="M597" s="45">
        <v>0</v>
      </c>
      <c r="N597" s="45">
        <v>0</v>
      </c>
      <c r="O597" s="45">
        <v>172</v>
      </c>
      <c r="P597" s="25">
        <f t="shared" si="46"/>
        <v>16332.025000000003</v>
      </c>
      <c r="Q597" s="26" t="s">
        <v>26</v>
      </c>
      <c r="R597" s="26" t="s">
        <v>184</v>
      </c>
      <c r="S597" s="26">
        <v>2016</v>
      </c>
      <c r="T597" s="59">
        <v>0</v>
      </c>
      <c r="U597" s="27">
        <f t="shared" si="47"/>
        <v>0</v>
      </c>
      <c r="V597" s="28">
        <f t="shared" si="48"/>
        <v>16332.025000000003</v>
      </c>
      <c r="W597" s="42"/>
    </row>
    <row r="598" spans="1:24" ht="15.75" outlineLevel="2">
      <c r="A598" s="16"/>
      <c r="B598" s="17" t="s">
        <v>159</v>
      </c>
      <c r="C598" s="18">
        <v>601615</v>
      </c>
      <c r="D598" s="18" t="s">
        <v>212</v>
      </c>
      <c r="E598" s="19" t="s">
        <v>213</v>
      </c>
      <c r="F598" s="35">
        <v>1035</v>
      </c>
      <c r="G598" s="118">
        <v>15838</v>
      </c>
      <c r="H598" s="22">
        <f>VLOOKUP(F598,'[5]FY16 Rates VLookup'!$A$1:$D$175,4,0)</f>
        <v>3180</v>
      </c>
      <c r="I598" s="22">
        <v>4888.2562500000013</v>
      </c>
      <c r="J598" s="23">
        <v>0</v>
      </c>
      <c r="K598" s="24">
        <v>0</v>
      </c>
      <c r="L598" s="24">
        <v>900</v>
      </c>
      <c r="M598" s="23">
        <v>0</v>
      </c>
      <c r="N598" s="23">
        <v>0</v>
      </c>
      <c r="O598" s="23">
        <v>430</v>
      </c>
      <c r="P598" s="25">
        <f t="shared" si="46"/>
        <v>9398.2562500000022</v>
      </c>
      <c r="Q598" s="26" t="s">
        <v>26</v>
      </c>
      <c r="R598" s="26" t="s">
        <v>184</v>
      </c>
      <c r="S598" s="26">
        <v>2009</v>
      </c>
      <c r="T598" s="57">
        <v>0</v>
      </c>
      <c r="U598" s="27">
        <f t="shared" si="47"/>
        <v>0</v>
      </c>
      <c r="V598" s="28">
        <f t="shared" si="48"/>
        <v>9398.2562500000022</v>
      </c>
      <c r="W598" s="17"/>
    </row>
    <row r="599" spans="1:24" ht="15.75" outlineLevel="2">
      <c r="A599" s="16"/>
      <c r="B599" s="17" t="s">
        <v>159</v>
      </c>
      <c r="C599" s="18">
        <v>601615</v>
      </c>
      <c r="D599" s="18" t="s">
        <v>212</v>
      </c>
      <c r="E599" s="19" t="s">
        <v>213</v>
      </c>
      <c r="F599" s="35">
        <v>1035</v>
      </c>
      <c r="G599" s="118">
        <v>9257</v>
      </c>
      <c r="H599" s="22">
        <f>VLOOKUP(F599,'[5]FY16 Rates VLookup'!$A$1:$D$175,4,0)</f>
        <v>3180</v>
      </c>
      <c r="I599" s="22">
        <v>1753.96875</v>
      </c>
      <c r="J599" s="23">
        <v>0</v>
      </c>
      <c r="K599" s="24">
        <v>0</v>
      </c>
      <c r="L599" s="24">
        <v>900</v>
      </c>
      <c r="M599" s="23">
        <v>0</v>
      </c>
      <c r="N599" s="23">
        <v>0</v>
      </c>
      <c r="O599" s="23">
        <v>0</v>
      </c>
      <c r="P599" s="25">
        <f t="shared" si="46"/>
        <v>5833.96875</v>
      </c>
      <c r="Q599" s="26" t="s">
        <v>26</v>
      </c>
      <c r="R599" s="26" t="s">
        <v>184</v>
      </c>
      <c r="S599" s="26">
        <v>2010</v>
      </c>
      <c r="T599" s="57">
        <v>0</v>
      </c>
      <c r="U599" s="27">
        <f t="shared" si="47"/>
        <v>0</v>
      </c>
      <c r="V599" s="28">
        <f t="shared" si="48"/>
        <v>5833.96875</v>
      </c>
      <c r="W599" s="17"/>
    </row>
    <row r="600" spans="1:24" ht="15.75" outlineLevel="2">
      <c r="A600" s="16"/>
      <c r="B600" s="17" t="s">
        <v>159</v>
      </c>
      <c r="C600" s="18">
        <v>601615</v>
      </c>
      <c r="D600" s="18" t="s">
        <v>212</v>
      </c>
      <c r="E600" s="19" t="s">
        <v>213</v>
      </c>
      <c r="F600" s="35">
        <v>1034</v>
      </c>
      <c r="G600" s="118">
        <v>18977</v>
      </c>
      <c r="H600" s="22">
        <f>VLOOKUP(F600,'[5]FY16 Rates VLookup'!$A$1:$D$175,4,0)</f>
        <v>2880</v>
      </c>
      <c r="I600" s="22">
        <v>6282</v>
      </c>
      <c r="J600" s="23">
        <v>0</v>
      </c>
      <c r="K600" s="24">
        <v>0</v>
      </c>
      <c r="L600" s="24">
        <v>900</v>
      </c>
      <c r="M600" s="23">
        <v>0</v>
      </c>
      <c r="N600" s="23">
        <v>0</v>
      </c>
      <c r="O600" s="23">
        <v>0</v>
      </c>
      <c r="P600" s="25">
        <f t="shared" si="46"/>
        <v>10062</v>
      </c>
      <c r="Q600" s="26" t="s">
        <v>26</v>
      </c>
      <c r="R600" s="26" t="s">
        <v>184</v>
      </c>
      <c r="S600" s="26">
        <v>2010</v>
      </c>
      <c r="T600" s="57">
        <v>0</v>
      </c>
      <c r="U600" s="27">
        <f t="shared" si="47"/>
        <v>0</v>
      </c>
      <c r="V600" s="28">
        <f t="shared" si="48"/>
        <v>10062</v>
      </c>
      <c r="W600" s="17"/>
      <c r="X600" s="30"/>
    </row>
    <row r="601" spans="1:24" ht="15.75" outlineLevel="2">
      <c r="A601" s="16"/>
      <c r="B601" s="17" t="s">
        <v>159</v>
      </c>
      <c r="C601" s="18">
        <v>601615</v>
      </c>
      <c r="D601" s="18" t="s">
        <v>212</v>
      </c>
      <c r="E601" s="19" t="s">
        <v>213</v>
      </c>
      <c r="F601" s="35">
        <v>1034</v>
      </c>
      <c r="G601" s="118">
        <v>27159</v>
      </c>
      <c r="H601" s="22">
        <f>VLOOKUP(F601,'[5]FY16 Rates VLookup'!$A$1:$D$175,4,0)</f>
        <v>2880</v>
      </c>
      <c r="I601" s="22">
        <v>9521.5500000000011</v>
      </c>
      <c r="J601" s="23">
        <v>0</v>
      </c>
      <c r="K601" s="24">
        <v>0</v>
      </c>
      <c r="L601" s="24">
        <v>900</v>
      </c>
      <c r="M601" s="23">
        <v>0</v>
      </c>
      <c r="N601" s="23">
        <v>0</v>
      </c>
      <c r="O601" s="23">
        <v>641.20000000000005</v>
      </c>
      <c r="P601" s="25">
        <f t="shared" si="46"/>
        <v>13942.750000000002</v>
      </c>
      <c r="Q601" s="26" t="s">
        <v>26</v>
      </c>
      <c r="R601" s="26" t="s">
        <v>184</v>
      </c>
      <c r="S601" s="26">
        <v>2010</v>
      </c>
      <c r="T601" s="57">
        <v>0</v>
      </c>
      <c r="U601" s="27">
        <f t="shared" si="47"/>
        <v>0</v>
      </c>
      <c r="V601" s="28">
        <f t="shared" si="48"/>
        <v>13942.750000000002</v>
      </c>
      <c r="W601" s="17"/>
    </row>
    <row r="602" spans="1:24" ht="15.75" outlineLevel="2">
      <c r="A602" s="16"/>
      <c r="B602" s="17" t="s">
        <v>159</v>
      </c>
      <c r="C602" s="18">
        <v>601615</v>
      </c>
      <c r="D602" s="18" t="s">
        <v>212</v>
      </c>
      <c r="E602" s="19" t="s">
        <v>213</v>
      </c>
      <c r="F602" s="35">
        <v>1034</v>
      </c>
      <c r="G602" s="118">
        <v>14276</v>
      </c>
      <c r="H602" s="22">
        <f>VLOOKUP(F602,'[5]FY16 Rates VLookup'!$A$1:$D$175,4,0)</f>
        <v>2880</v>
      </c>
      <c r="I602" s="22">
        <v>4174.2</v>
      </c>
      <c r="J602" s="23">
        <v>0</v>
      </c>
      <c r="K602" s="24">
        <v>0</v>
      </c>
      <c r="L602" s="24">
        <v>900</v>
      </c>
      <c r="M602" s="23">
        <v>0</v>
      </c>
      <c r="N602" s="23">
        <v>0</v>
      </c>
      <c r="O602" s="23">
        <v>0</v>
      </c>
      <c r="P602" s="25">
        <f t="shared" si="46"/>
        <v>7954.2</v>
      </c>
      <c r="Q602" s="26" t="s">
        <v>26</v>
      </c>
      <c r="R602" s="26" t="s">
        <v>184</v>
      </c>
      <c r="S602" s="26">
        <v>2010</v>
      </c>
      <c r="T602" s="57">
        <v>0</v>
      </c>
      <c r="U602" s="27">
        <f t="shared" si="47"/>
        <v>0</v>
      </c>
      <c r="V602" s="28">
        <f t="shared" si="48"/>
        <v>7954.2</v>
      </c>
      <c r="W602" s="17"/>
      <c r="X602" s="30"/>
    </row>
    <row r="603" spans="1:24" ht="15.75" outlineLevel="2">
      <c r="A603" s="16"/>
      <c r="B603" s="17" t="s">
        <v>159</v>
      </c>
      <c r="C603" s="18">
        <v>601615</v>
      </c>
      <c r="D603" s="18" t="s">
        <v>212</v>
      </c>
      <c r="E603" s="19" t="s">
        <v>213</v>
      </c>
      <c r="F603" s="35">
        <v>1034</v>
      </c>
      <c r="G603" s="118">
        <v>8459</v>
      </c>
      <c r="H603" s="22">
        <f>VLOOKUP(F603,'[5]FY16 Rates VLookup'!$A$1:$D$175,4,0)</f>
        <v>2880</v>
      </c>
      <c r="I603" s="22">
        <v>1995.7500000000005</v>
      </c>
      <c r="J603" s="23">
        <v>0</v>
      </c>
      <c r="K603" s="24">
        <v>0</v>
      </c>
      <c r="L603" s="24">
        <v>900</v>
      </c>
      <c r="M603" s="23">
        <v>0</v>
      </c>
      <c r="N603" s="23">
        <v>0</v>
      </c>
      <c r="O603" s="23">
        <v>0</v>
      </c>
      <c r="P603" s="25">
        <f t="shared" si="46"/>
        <v>5775.75</v>
      </c>
      <c r="Q603" s="26" t="s">
        <v>26</v>
      </c>
      <c r="R603" s="26" t="s">
        <v>184</v>
      </c>
      <c r="S603" s="26">
        <v>2010</v>
      </c>
      <c r="T603" s="57">
        <v>0</v>
      </c>
      <c r="U603" s="27">
        <f t="shared" si="47"/>
        <v>0</v>
      </c>
      <c r="V603" s="28">
        <f t="shared" si="48"/>
        <v>5775.75</v>
      </c>
      <c r="W603" s="17"/>
    </row>
    <row r="604" spans="1:24" ht="15.75" outlineLevel="2">
      <c r="A604" s="16"/>
      <c r="B604" s="17" t="s">
        <v>159</v>
      </c>
      <c r="C604" s="18">
        <v>601615</v>
      </c>
      <c r="D604" s="18" t="s">
        <v>212</v>
      </c>
      <c r="E604" s="19" t="s">
        <v>213</v>
      </c>
      <c r="F604" s="35">
        <v>1034</v>
      </c>
      <c r="G604" s="118">
        <v>19294</v>
      </c>
      <c r="H604" s="22">
        <f>VLOOKUP(F604,'[5]FY16 Rates VLookup'!$A$1:$D$175,4,0)</f>
        <v>2880</v>
      </c>
      <c r="I604" s="22">
        <v>5982.3</v>
      </c>
      <c r="J604" s="23">
        <v>0</v>
      </c>
      <c r="K604" s="24">
        <v>0</v>
      </c>
      <c r="L604" s="24">
        <v>900</v>
      </c>
      <c r="M604" s="23">
        <v>0</v>
      </c>
      <c r="N604" s="23">
        <v>0</v>
      </c>
      <c r="O604" s="23">
        <v>0</v>
      </c>
      <c r="P604" s="25">
        <f t="shared" si="46"/>
        <v>9762.2999999999993</v>
      </c>
      <c r="Q604" s="26" t="s">
        <v>26</v>
      </c>
      <c r="R604" s="26" t="s">
        <v>184</v>
      </c>
      <c r="S604" s="26">
        <v>2011</v>
      </c>
      <c r="T604" s="57">
        <v>0</v>
      </c>
      <c r="U604" s="27">
        <f t="shared" si="47"/>
        <v>0</v>
      </c>
      <c r="V604" s="28">
        <f t="shared" si="48"/>
        <v>9762.2999999999993</v>
      </c>
      <c r="W604" s="17"/>
    </row>
    <row r="605" spans="1:24" ht="15.75" outlineLevel="2">
      <c r="A605" s="16"/>
      <c r="B605" s="17" t="s">
        <v>159</v>
      </c>
      <c r="C605" s="18">
        <v>601615</v>
      </c>
      <c r="D605" s="18" t="s">
        <v>212</v>
      </c>
      <c r="E605" s="19" t="s">
        <v>213</v>
      </c>
      <c r="F605" s="35">
        <v>1034</v>
      </c>
      <c r="G605" s="118">
        <v>26026</v>
      </c>
      <c r="H605" s="22">
        <f>VLOOKUP(F605,'[5]FY16 Rates VLookup'!$A$1:$D$175,4,0)</f>
        <v>2880</v>
      </c>
      <c r="I605" s="22">
        <v>9011.7000000000007</v>
      </c>
      <c r="J605" s="23">
        <v>0</v>
      </c>
      <c r="K605" s="24">
        <v>0</v>
      </c>
      <c r="L605" s="24">
        <v>900</v>
      </c>
      <c r="M605" s="23">
        <v>0</v>
      </c>
      <c r="N605" s="23">
        <v>0</v>
      </c>
      <c r="O605" s="23">
        <v>0</v>
      </c>
      <c r="P605" s="25">
        <f t="shared" si="46"/>
        <v>12791.7</v>
      </c>
      <c r="Q605" s="26" t="s">
        <v>26</v>
      </c>
      <c r="R605" s="26" t="s">
        <v>184</v>
      </c>
      <c r="S605" s="26">
        <v>2011</v>
      </c>
      <c r="T605" s="57">
        <v>0</v>
      </c>
      <c r="U605" s="27">
        <f t="shared" si="47"/>
        <v>0</v>
      </c>
      <c r="V605" s="28">
        <f t="shared" si="48"/>
        <v>12791.7</v>
      </c>
      <c r="W605" s="17"/>
    </row>
    <row r="606" spans="1:24" s="41" customFormat="1" ht="15.75" outlineLevel="2">
      <c r="A606" s="16"/>
      <c r="B606" s="17" t="s">
        <v>159</v>
      </c>
      <c r="C606" s="18">
        <v>601615</v>
      </c>
      <c r="D606" s="18" t="s">
        <v>212</v>
      </c>
      <c r="E606" s="19" t="s">
        <v>213</v>
      </c>
      <c r="F606" s="35">
        <v>1034</v>
      </c>
      <c r="G606" s="118">
        <v>21343</v>
      </c>
      <c r="H606" s="22">
        <f>VLOOKUP(F606,'[5]FY16 Rates VLookup'!$A$1:$D$175,4,0)</f>
        <v>2880</v>
      </c>
      <c r="I606" s="22">
        <v>6904.35</v>
      </c>
      <c r="J606" s="23">
        <v>0</v>
      </c>
      <c r="K606" s="24">
        <v>0</v>
      </c>
      <c r="L606" s="24">
        <v>900</v>
      </c>
      <c r="M606" s="23">
        <v>1380.16</v>
      </c>
      <c r="N606" s="23">
        <v>0</v>
      </c>
      <c r="O606" s="23">
        <v>0</v>
      </c>
      <c r="P606" s="25">
        <f t="shared" si="46"/>
        <v>12064.51</v>
      </c>
      <c r="Q606" s="26" t="s">
        <v>26</v>
      </c>
      <c r="R606" s="26" t="s">
        <v>184</v>
      </c>
      <c r="S606" s="26">
        <v>2011</v>
      </c>
      <c r="T606" s="57">
        <v>0</v>
      </c>
      <c r="U606" s="27">
        <f t="shared" si="47"/>
        <v>0</v>
      </c>
      <c r="V606" s="28">
        <f t="shared" si="48"/>
        <v>12064.51</v>
      </c>
      <c r="W606" s="17"/>
    </row>
    <row r="607" spans="1:24" ht="15.75" outlineLevel="2">
      <c r="A607" s="16"/>
      <c r="B607" s="17" t="s">
        <v>159</v>
      </c>
      <c r="C607" s="18">
        <v>601615</v>
      </c>
      <c r="D607" s="18" t="s">
        <v>212</v>
      </c>
      <c r="E607" s="19" t="s">
        <v>213</v>
      </c>
      <c r="F607" s="35">
        <v>1035</v>
      </c>
      <c r="G607" s="117">
        <v>21028</v>
      </c>
      <c r="H607" s="22">
        <f>VLOOKUP(F607,'[5]FY16 Rates VLookup'!$A$1:$D$175,4,0)</f>
        <v>3180</v>
      </c>
      <c r="I607" s="22">
        <v>7467.0375000000004</v>
      </c>
      <c r="J607" s="23">
        <v>0</v>
      </c>
      <c r="K607" s="24">
        <v>0</v>
      </c>
      <c r="L607" s="24">
        <v>900</v>
      </c>
      <c r="M607" s="45">
        <v>0</v>
      </c>
      <c r="N607" s="45">
        <v>0</v>
      </c>
      <c r="O607" s="45">
        <v>0</v>
      </c>
      <c r="P607" s="25">
        <f t="shared" si="46"/>
        <v>11547.0375</v>
      </c>
      <c r="Q607" s="26" t="s">
        <v>26</v>
      </c>
      <c r="R607" s="26" t="s">
        <v>184</v>
      </c>
      <c r="S607" s="26">
        <v>2011</v>
      </c>
      <c r="T607" s="59">
        <v>0</v>
      </c>
      <c r="U607" s="27">
        <f t="shared" si="47"/>
        <v>0</v>
      </c>
      <c r="V607" s="28">
        <f t="shared" si="48"/>
        <v>11547.0375</v>
      </c>
      <c r="W607" s="42"/>
    </row>
    <row r="608" spans="1:24" ht="15.75" outlineLevel="2">
      <c r="A608" s="16"/>
      <c r="B608" s="17" t="s">
        <v>159</v>
      </c>
      <c r="C608" s="18">
        <v>601615</v>
      </c>
      <c r="D608" s="18" t="s">
        <v>212</v>
      </c>
      <c r="E608" s="19" t="s">
        <v>213</v>
      </c>
      <c r="F608" s="35">
        <v>1034</v>
      </c>
      <c r="G608" s="117">
        <v>13861</v>
      </c>
      <c r="H608" s="22">
        <f>VLOOKUP(F608,'[5]FY16 Rates VLookup'!$A$1:$D$175,4,0)</f>
        <v>2880</v>
      </c>
      <c r="I608" s="22">
        <v>3800.2500000000005</v>
      </c>
      <c r="J608" s="23">
        <v>0</v>
      </c>
      <c r="K608" s="24">
        <v>0</v>
      </c>
      <c r="L608" s="24">
        <v>900</v>
      </c>
      <c r="M608" s="45">
        <v>0</v>
      </c>
      <c r="N608" s="45">
        <v>0</v>
      </c>
      <c r="O608" s="45">
        <v>0</v>
      </c>
      <c r="P608" s="25">
        <f t="shared" si="46"/>
        <v>7580.25</v>
      </c>
      <c r="Q608" s="26" t="s">
        <v>26</v>
      </c>
      <c r="R608" s="26" t="s">
        <v>184</v>
      </c>
      <c r="S608" s="26">
        <v>2012</v>
      </c>
      <c r="T608" s="59">
        <v>0</v>
      </c>
      <c r="U608" s="27">
        <f t="shared" si="47"/>
        <v>0</v>
      </c>
      <c r="V608" s="28">
        <f t="shared" si="48"/>
        <v>7580.25</v>
      </c>
      <c r="W608" s="42"/>
    </row>
    <row r="609" spans="1:23" ht="15.75" outlineLevel="2">
      <c r="A609" s="16"/>
      <c r="B609" s="17" t="s">
        <v>159</v>
      </c>
      <c r="C609" s="18">
        <v>601615</v>
      </c>
      <c r="D609" s="18" t="s">
        <v>212</v>
      </c>
      <c r="E609" s="19" t="s">
        <v>213</v>
      </c>
      <c r="F609" s="35">
        <v>1034</v>
      </c>
      <c r="G609" s="117">
        <v>20765</v>
      </c>
      <c r="H609" s="22">
        <f>VLOOKUP(F609,'[5]FY16 Rates VLookup'!$A$1:$D$175,4,0)</f>
        <v>2880</v>
      </c>
      <c r="I609" s="22">
        <v>7094.2499999999991</v>
      </c>
      <c r="J609" s="23">
        <v>0</v>
      </c>
      <c r="K609" s="24">
        <v>0</v>
      </c>
      <c r="L609" s="24">
        <v>900</v>
      </c>
      <c r="M609" s="45">
        <v>0</v>
      </c>
      <c r="N609" s="45">
        <v>0</v>
      </c>
      <c r="O609" s="45">
        <v>0</v>
      </c>
      <c r="P609" s="25">
        <f t="shared" si="46"/>
        <v>10874.25</v>
      </c>
      <c r="Q609" s="26" t="s">
        <v>26</v>
      </c>
      <c r="R609" s="26" t="s">
        <v>184</v>
      </c>
      <c r="S609" s="26">
        <v>2013</v>
      </c>
      <c r="T609" s="59">
        <v>0</v>
      </c>
      <c r="U609" s="27">
        <f t="shared" si="47"/>
        <v>0</v>
      </c>
      <c r="V609" s="28">
        <f t="shared" si="48"/>
        <v>10874.25</v>
      </c>
      <c r="W609" s="42"/>
    </row>
    <row r="610" spans="1:23" ht="15.75" outlineLevel="2">
      <c r="A610" s="16"/>
      <c r="B610" s="17" t="s">
        <v>159</v>
      </c>
      <c r="C610" s="18">
        <v>601615</v>
      </c>
      <c r="D610" s="18" t="s">
        <v>212</v>
      </c>
      <c r="E610" s="19" t="s">
        <v>213</v>
      </c>
      <c r="F610" s="35">
        <v>1034</v>
      </c>
      <c r="G610" s="117">
        <v>6782</v>
      </c>
      <c r="H610" s="22">
        <f>VLOOKUP(F610,'[5]FY16 Rates VLookup'!$A$1:$D$175,4,0)</f>
        <v>2880</v>
      </c>
      <c r="I610" s="22">
        <v>990.45000000000016</v>
      </c>
      <c r="J610" s="23">
        <v>0</v>
      </c>
      <c r="K610" s="24">
        <v>0</v>
      </c>
      <c r="L610" s="24">
        <v>900</v>
      </c>
      <c r="M610" s="45">
        <v>0</v>
      </c>
      <c r="N610" s="45">
        <v>0</v>
      </c>
      <c r="O610" s="45">
        <v>0</v>
      </c>
      <c r="P610" s="25">
        <f t="shared" si="46"/>
        <v>4770.4500000000007</v>
      </c>
      <c r="Q610" s="26" t="s">
        <v>26</v>
      </c>
      <c r="R610" s="26" t="s">
        <v>184</v>
      </c>
      <c r="S610" s="26">
        <v>2013</v>
      </c>
      <c r="T610" s="59">
        <v>0</v>
      </c>
      <c r="U610" s="27">
        <f t="shared" si="47"/>
        <v>0</v>
      </c>
      <c r="V610" s="28">
        <f t="shared" si="48"/>
        <v>4770.4500000000007</v>
      </c>
      <c r="W610" s="42"/>
    </row>
    <row r="611" spans="1:23" ht="15.75" outlineLevel="2">
      <c r="A611" s="16"/>
      <c r="B611" s="17" t="s">
        <v>159</v>
      </c>
      <c r="C611" s="18">
        <v>601615</v>
      </c>
      <c r="D611" s="18" t="s">
        <v>212</v>
      </c>
      <c r="E611" s="19" t="s">
        <v>213</v>
      </c>
      <c r="F611" s="35">
        <v>1034</v>
      </c>
      <c r="G611" s="117">
        <v>20525</v>
      </c>
      <c r="H611" s="22">
        <f>VLOOKUP(F611,'[5]FY16 Rates VLookup'!$A$1:$D$175,4,0)</f>
        <v>2880</v>
      </c>
      <c r="I611" s="22">
        <v>6536.2499999999991</v>
      </c>
      <c r="J611" s="23">
        <v>0</v>
      </c>
      <c r="K611" s="24">
        <v>0</v>
      </c>
      <c r="L611" s="24">
        <v>900</v>
      </c>
      <c r="M611" s="45">
        <v>0</v>
      </c>
      <c r="N611" s="45">
        <v>0</v>
      </c>
      <c r="O611" s="45">
        <v>0</v>
      </c>
      <c r="P611" s="25">
        <f t="shared" si="46"/>
        <v>10316.25</v>
      </c>
      <c r="Q611" s="26" t="s">
        <v>26</v>
      </c>
      <c r="R611" s="26" t="s">
        <v>184</v>
      </c>
      <c r="S611" s="26">
        <v>2013</v>
      </c>
      <c r="T611" s="59">
        <v>0</v>
      </c>
      <c r="U611" s="27">
        <f t="shared" si="47"/>
        <v>0</v>
      </c>
      <c r="V611" s="28">
        <f t="shared" si="48"/>
        <v>10316.25</v>
      </c>
      <c r="W611" s="42"/>
    </row>
    <row r="612" spans="1:23" ht="15.75" outlineLevel="2">
      <c r="A612" s="16"/>
      <c r="B612" s="17" t="s">
        <v>159</v>
      </c>
      <c r="C612" s="18">
        <v>601615</v>
      </c>
      <c r="D612" s="18" t="s">
        <v>212</v>
      </c>
      <c r="E612" s="19" t="s">
        <v>213</v>
      </c>
      <c r="F612" s="35">
        <v>1034</v>
      </c>
      <c r="G612" s="117">
        <v>13948</v>
      </c>
      <c r="H612" s="22">
        <f>VLOOKUP(F612,'[5]FY16 Rates VLookup'!$A$1:$D$175,4,0)</f>
        <v>2880</v>
      </c>
      <c r="I612" s="22">
        <v>3782.7000000000007</v>
      </c>
      <c r="J612" s="23">
        <v>0</v>
      </c>
      <c r="K612" s="24">
        <v>0</v>
      </c>
      <c r="L612" s="24">
        <v>900</v>
      </c>
      <c r="M612" s="45">
        <v>86</v>
      </c>
      <c r="N612" s="45">
        <v>0</v>
      </c>
      <c r="O612" s="45">
        <v>129</v>
      </c>
      <c r="P612" s="25">
        <f t="shared" si="46"/>
        <v>7777.7000000000007</v>
      </c>
      <c r="Q612" s="26" t="s">
        <v>26</v>
      </c>
      <c r="R612" s="26" t="s">
        <v>184</v>
      </c>
      <c r="S612" s="26">
        <v>2013</v>
      </c>
      <c r="T612" s="59">
        <v>0</v>
      </c>
      <c r="U612" s="27">
        <f t="shared" si="47"/>
        <v>0</v>
      </c>
      <c r="V612" s="28">
        <f t="shared" si="48"/>
        <v>7777.7000000000007</v>
      </c>
      <c r="W612" s="42"/>
    </row>
    <row r="613" spans="1:23" ht="15.75" outlineLevel="2">
      <c r="A613" s="16"/>
      <c r="B613" s="17" t="s">
        <v>159</v>
      </c>
      <c r="C613" s="18">
        <v>601615</v>
      </c>
      <c r="D613" s="18" t="s">
        <v>212</v>
      </c>
      <c r="E613" s="19" t="s">
        <v>213</v>
      </c>
      <c r="F613" s="35">
        <v>1034</v>
      </c>
      <c r="G613" s="117">
        <v>13645</v>
      </c>
      <c r="H613" s="22">
        <f>VLOOKUP(F613,'[5]FY16 Rates VLookup'!$A$1:$D$175,4,0)</f>
        <v>2880</v>
      </c>
      <c r="I613" s="22">
        <v>3933.9000000000005</v>
      </c>
      <c r="J613" s="23">
        <v>0</v>
      </c>
      <c r="K613" s="24">
        <v>0</v>
      </c>
      <c r="L613" s="24">
        <v>900</v>
      </c>
      <c r="M613" s="45">
        <v>0</v>
      </c>
      <c r="N613" s="45">
        <v>0</v>
      </c>
      <c r="O613" s="45">
        <v>215</v>
      </c>
      <c r="P613" s="25">
        <f t="shared" si="46"/>
        <v>7928.9000000000005</v>
      </c>
      <c r="Q613" s="26" t="s">
        <v>26</v>
      </c>
      <c r="R613" s="26" t="s">
        <v>184</v>
      </c>
      <c r="S613" s="26">
        <v>2013</v>
      </c>
      <c r="T613" s="59">
        <v>0</v>
      </c>
      <c r="U613" s="27">
        <f t="shared" si="47"/>
        <v>0</v>
      </c>
      <c r="V613" s="28">
        <f t="shared" si="48"/>
        <v>7928.9000000000005</v>
      </c>
      <c r="W613" s="42"/>
    </row>
    <row r="614" spans="1:23" s="41" customFormat="1" ht="15.75" outlineLevel="2">
      <c r="A614" s="16"/>
      <c r="B614" s="17" t="s">
        <v>159</v>
      </c>
      <c r="C614" s="18">
        <v>601615</v>
      </c>
      <c r="D614" s="18" t="s">
        <v>212</v>
      </c>
      <c r="E614" s="19" t="s">
        <v>213</v>
      </c>
      <c r="F614" s="35">
        <v>1034</v>
      </c>
      <c r="G614" s="117">
        <v>10566</v>
      </c>
      <c r="H614" s="22">
        <f>VLOOKUP(F614,'[5]FY16 Rates VLookup'!$A$1:$D$175,4,0)</f>
        <v>2880</v>
      </c>
      <c r="I614" s="22">
        <v>2818.3500000000004</v>
      </c>
      <c r="J614" s="23">
        <v>0</v>
      </c>
      <c r="K614" s="24">
        <v>0</v>
      </c>
      <c r="L614" s="24">
        <v>900</v>
      </c>
      <c r="M614" s="45">
        <v>0</v>
      </c>
      <c r="N614" s="45">
        <v>0</v>
      </c>
      <c r="O614" s="45">
        <v>0</v>
      </c>
      <c r="P614" s="25">
        <f t="shared" si="46"/>
        <v>6598.35</v>
      </c>
      <c r="Q614" s="26" t="s">
        <v>26</v>
      </c>
      <c r="R614" s="26" t="s">
        <v>184</v>
      </c>
      <c r="S614" s="26">
        <v>2013</v>
      </c>
      <c r="T614" s="59">
        <v>0</v>
      </c>
      <c r="U614" s="27">
        <f t="shared" si="47"/>
        <v>0</v>
      </c>
      <c r="V614" s="28">
        <f t="shared" si="48"/>
        <v>6598.35</v>
      </c>
      <c r="W614" s="42"/>
    </row>
    <row r="615" spans="1:23" ht="15.75" outlineLevel="2">
      <c r="A615" s="16"/>
      <c r="B615" s="17" t="s">
        <v>159</v>
      </c>
      <c r="C615" s="18">
        <v>601615</v>
      </c>
      <c r="D615" s="18" t="s">
        <v>212</v>
      </c>
      <c r="E615" s="19" t="s">
        <v>213</v>
      </c>
      <c r="F615" s="35">
        <v>1035</v>
      </c>
      <c r="G615" s="117">
        <v>16594</v>
      </c>
      <c r="H615" s="22">
        <f>VLOOKUP(F615,'[5]FY16 Rates VLookup'!$A$1:$D$175,4,0)</f>
        <v>3180</v>
      </c>
      <c r="I615" s="22">
        <v>6257.6437500000002</v>
      </c>
      <c r="J615" s="23">
        <v>0</v>
      </c>
      <c r="K615" s="24">
        <v>0</v>
      </c>
      <c r="L615" s="24">
        <v>900</v>
      </c>
      <c r="M615" s="45">
        <v>0</v>
      </c>
      <c r="N615" s="45">
        <v>0</v>
      </c>
      <c r="O615" s="45">
        <v>0</v>
      </c>
      <c r="P615" s="25">
        <f t="shared" si="46"/>
        <v>10337.643749999999</v>
      </c>
      <c r="Q615" s="26" t="s">
        <v>26</v>
      </c>
      <c r="R615" s="26" t="s">
        <v>184</v>
      </c>
      <c r="S615" s="26">
        <v>2013</v>
      </c>
      <c r="T615" s="59">
        <v>0</v>
      </c>
      <c r="U615" s="27">
        <f t="shared" si="47"/>
        <v>0</v>
      </c>
      <c r="V615" s="28">
        <f t="shared" si="48"/>
        <v>10337.643749999999</v>
      </c>
      <c r="W615" s="42"/>
    </row>
    <row r="616" spans="1:23" ht="15.75" outlineLevel="2">
      <c r="A616" s="16"/>
      <c r="B616" s="17" t="s">
        <v>159</v>
      </c>
      <c r="C616" s="18">
        <v>601615</v>
      </c>
      <c r="D616" s="18" t="s">
        <v>212</v>
      </c>
      <c r="E616" s="19" t="s">
        <v>213</v>
      </c>
      <c r="F616" s="35">
        <v>1034</v>
      </c>
      <c r="G616" s="117">
        <v>12667</v>
      </c>
      <c r="H616" s="22">
        <f>VLOOKUP(F616,'[5]FY16 Rates VLookup'!$A$1:$D$175,4,0)</f>
        <v>2880</v>
      </c>
      <c r="I616" s="22">
        <v>4298.3999999999996</v>
      </c>
      <c r="J616" s="23">
        <v>0</v>
      </c>
      <c r="K616" s="24">
        <v>0</v>
      </c>
      <c r="L616" s="24">
        <v>900</v>
      </c>
      <c r="M616" s="45">
        <v>426.39</v>
      </c>
      <c r="N616" s="45">
        <v>0</v>
      </c>
      <c r="O616" s="45">
        <v>0</v>
      </c>
      <c r="P616" s="25">
        <f t="shared" si="46"/>
        <v>8504.7899999999991</v>
      </c>
      <c r="Q616" s="26" t="s">
        <v>26</v>
      </c>
      <c r="R616" s="26" t="s">
        <v>184</v>
      </c>
      <c r="S616" s="26">
        <v>2014</v>
      </c>
      <c r="T616" s="59">
        <v>0</v>
      </c>
      <c r="U616" s="27">
        <f t="shared" si="47"/>
        <v>0</v>
      </c>
      <c r="V616" s="28">
        <f t="shared" si="48"/>
        <v>8504.7899999999991</v>
      </c>
      <c r="W616" s="42"/>
    </row>
    <row r="617" spans="1:23" ht="15.75" outlineLevel="2">
      <c r="A617" s="16"/>
      <c r="B617" s="17" t="s">
        <v>159</v>
      </c>
      <c r="C617" s="18">
        <v>601615</v>
      </c>
      <c r="D617" s="18" t="s">
        <v>212</v>
      </c>
      <c r="E617" s="19" t="s">
        <v>213</v>
      </c>
      <c r="F617" s="35">
        <v>1034</v>
      </c>
      <c r="G617" s="117">
        <v>10302</v>
      </c>
      <c r="H617" s="22">
        <f>VLOOKUP(F617,'[5]FY16 Rates VLookup'!$A$1:$D$175,4,0)</f>
        <v>2880</v>
      </c>
      <c r="I617" s="22">
        <v>3695.4000000000005</v>
      </c>
      <c r="J617" s="23">
        <v>0</v>
      </c>
      <c r="K617" s="24">
        <v>0</v>
      </c>
      <c r="L617" s="24">
        <v>900</v>
      </c>
      <c r="M617" s="45">
        <v>0</v>
      </c>
      <c r="N617" s="45">
        <v>0</v>
      </c>
      <c r="O617" s="45">
        <v>0</v>
      </c>
      <c r="P617" s="25">
        <f t="shared" ref="P617:P680" si="49">SUM(H617:O617)</f>
        <v>7475.4000000000005</v>
      </c>
      <c r="Q617" s="26" t="s">
        <v>26</v>
      </c>
      <c r="R617" s="26" t="s">
        <v>184</v>
      </c>
      <c r="S617" s="26">
        <v>2014</v>
      </c>
      <c r="T617" s="59">
        <v>0</v>
      </c>
      <c r="U617" s="27">
        <f t="shared" ref="U617:U680" si="50">T617*0.05</f>
        <v>0</v>
      </c>
      <c r="V617" s="28">
        <f t="shared" ref="V617:V680" si="51">P617+T617+U617</f>
        <v>7475.4000000000005</v>
      </c>
      <c r="W617" s="42"/>
    </row>
    <row r="618" spans="1:23" ht="15.75" outlineLevel="2">
      <c r="A618" s="16"/>
      <c r="B618" s="17" t="s">
        <v>159</v>
      </c>
      <c r="C618" s="18">
        <v>601615</v>
      </c>
      <c r="D618" s="18" t="s">
        <v>212</v>
      </c>
      <c r="E618" s="19" t="s">
        <v>213</v>
      </c>
      <c r="F618" s="35">
        <v>1034</v>
      </c>
      <c r="G618" s="117">
        <v>10110</v>
      </c>
      <c r="H618" s="22">
        <f>VLOOKUP(F618,'[5]FY16 Rates VLookup'!$A$1:$D$175,4,0)</f>
        <v>2880</v>
      </c>
      <c r="I618" s="22">
        <v>3424.5</v>
      </c>
      <c r="J618" s="23">
        <v>0</v>
      </c>
      <c r="K618" s="24">
        <v>0</v>
      </c>
      <c r="L618" s="24">
        <v>900</v>
      </c>
      <c r="M618" s="45">
        <v>0</v>
      </c>
      <c r="N618" s="45">
        <v>0</v>
      </c>
      <c r="O618" s="45">
        <v>0</v>
      </c>
      <c r="P618" s="25">
        <f t="shared" si="49"/>
        <v>7204.5</v>
      </c>
      <c r="Q618" s="26" t="s">
        <v>26</v>
      </c>
      <c r="R618" s="26" t="s">
        <v>184</v>
      </c>
      <c r="S618" s="26">
        <v>2014</v>
      </c>
      <c r="T618" s="59">
        <v>0</v>
      </c>
      <c r="U618" s="27">
        <f t="shared" si="50"/>
        <v>0</v>
      </c>
      <c r="V618" s="28">
        <f t="shared" si="51"/>
        <v>7204.5</v>
      </c>
      <c r="W618" s="42"/>
    </row>
    <row r="619" spans="1:23" ht="15.75" outlineLevel="2">
      <c r="A619" s="16"/>
      <c r="B619" s="17" t="s">
        <v>159</v>
      </c>
      <c r="C619" s="18">
        <v>601615</v>
      </c>
      <c r="D619" s="18" t="s">
        <v>212</v>
      </c>
      <c r="E619" s="19" t="s">
        <v>213</v>
      </c>
      <c r="F619" s="20">
        <v>1034</v>
      </c>
      <c r="G619" s="117">
        <v>2544</v>
      </c>
      <c r="H619" s="22">
        <f>VLOOKUP(F619,'[5]FY16 Rates VLookup'!$A$1:$D$175,4,0)</f>
        <v>2880</v>
      </c>
      <c r="I619" s="22">
        <v>469.8</v>
      </c>
      <c r="J619" s="23">
        <v>0</v>
      </c>
      <c r="K619" s="24">
        <v>0</v>
      </c>
      <c r="L619" s="24">
        <v>900</v>
      </c>
      <c r="M619" s="45">
        <v>0</v>
      </c>
      <c r="N619" s="45">
        <v>0</v>
      </c>
      <c r="O619" s="45">
        <v>0</v>
      </c>
      <c r="P619" s="25">
        <f t="shared" si="49"/>
        <v>4249.8</v>
      </c>
      <c r="Q619" s="26" t="s">
        <v>26</v>
      </c>
      <c r="R619" s="26" t="s">
        <v>184</v>
      </c>
      <c r="S619" s="26">
        <v>2014</v>
      </c>
      <c r="T619" s="59">
        <v>0</v>
      </c>
      <c r="U619" s="27">
        <f t="shared" si="50"/>
        <v>0</v>
      </c>
      <c r="V619" s="28">
        <f t="shared" si="51"/>
        <v>4249.8</v>
      </c>
      <c r="W619" s="42"/>
    </row>
    <row r="620" spans="1:23" ht="15.75" outlineLevel="2">
      <c r="A620" s="16"/>
      <c r="B620" s="17" t="s">
        <v>159</v>
      </c>
      <c r="C620" s="18">
        <v>601615</v>
      </c>
      <c r="D620" s="18" t="s">
        <v>212</v>
      </c>
      <c r="E620" s="19" t="s">
        <v>213</v>
      </c>
      <c r="F620" s="20">
        <v>1034</v>
      </c>
      <c r="G620" s="117">
        <v>5588</v>
      </c>
      <c r="H620" s="22">
        <f>VLOOKUP(F620,'[5]FY16 Rates VLookup'!$A$1:$D$175,4,0)</f>
        <v>2880</v>
      </c>
      <c r="I620" s="22">
        <v>1579.05</v>
      </c>
      <c r="J620" s="23">
        <v>0</v>
      </c>
      <c r="K620" s="24">
        <v>0</v>
      </c>
      <c r="L620" s="24">
        <v>900</v>
      </c>
      <c r="M620" s="45">
        <v>0</v>
      </c>
      <c r="N620" s="45">
        <v>0</v>
      </c>
      <c r="O620" s="45">
        <v>0</v>
      </c>
      <c r="P620" s="25">
        <f t="shared" si="49"/>
        <v>5359.05</v>
      </c>
      <c r="Q620" s="26" t="s">
        <v>26</v>
      </c>
      <c r="R620" s="26" t="s">
        <v>184</v>
      </c>
      <c r="S620" s="26">
        <v>2014</v>
      </c>
      <c r="T620" s="59">
        <v>0</v>
      </c>
      <c r="U620" s="27">
        <f t="shared" si="50"/>
        <v>0</v>
      </c>
      <c r="V620" s="28">
        <f t="shared" si="51"/>
        <v>5359.05</v>
      </c>
      <c r="W620" s="42"/>
    </row>
    <row r="621" spans="1:23" ht="15.75" outlineLevel="2">
      <c r="A621" s="16"/>
      <c r="B621" s="17" t="s">
        <v>159</v>
      </c>
      <c r="C621" s="18">
        <v>601615</v>
      </c>
      <c r="D621" s="18" t="s">
        <v>212</v>
      </c>
      <c r="E621" s="19" t="s">
        <v>213</v>
      </c>
      <c r="F621" s="20">
        <v>1035</v>
      </c>
      <c r="G621" s="116">
        <v>755</v>
      </c>
      <c r="H621" s="22">
        <f>VLOOKUP(F621,'[5]FY16 Rates VLookup'!$A$1:$D$175,4,0)</f>
        <v>3180</v>
      </c>
      <c r="I621" s="22">
        <v>0</v>
      </c>
      <c r="J621" s="23">
        <v>0</v>
      </c>
      <c r="K621" s="24">
        <v>0</v>
      </c>
      <c r="L621" s="24">
        <v>900</v>
      </c>
      <c r="M621" s="23">
        <v>0</v>
      </c>
      <c r="N621" s="23">
        <v>0</v>
      </c>
      <c r="O621" s="23">
        <v>0</v>
      </c>
      <c r="P621" s="25">
        <f t="shared" si="49"/>
        <v>4080</v>
      </c>
      <c r="Q621" s="26" t="s">
        <v>26</v>
      </c>
      <c r="R621" s="26" t="s">
        <v>184</v>
      </c>
      <c r="S621" s="26">
        <v>2015</v>
      </c>
      <c r="T621" s="57">
        <v>0</v>
      </c>
      <c r="U621" s="27">
        <f t="shared" si="50"/>
        <v>0</v>
      </c>
      <c r="V621" s="28">
        <f t="shared" si="51"/>
        <v>4080</v>
      </c>
      <c r="W621" s="17"/>
    </row>
    <row r="622" spans="1:23" ht="15.75" outlineLevel="2">
      <c r="A622" s="16"/>
      <c r="B622" s="17" t="s">
        <v>159</v>
      </c>
      <c r="C622" s="18">
        <v>601615</v>
      </c>
      <c r="D622" s="18" t="s">
        <v>212</v>
      </c>
      <c r="E622" s="19" t="s">
        <v>213</v>
      </c>
      <c r="F622" s="35">
        <v>1035</v>
      </c>
      <c r="G622" s="116">
        <v>7341</v>
      </c>
      <c r="H622" s="22">
        <f>VLOOKUP(F622,'[5]FY16 Rates VLookup'!$A$1:$D$175,4,0)</f>
        <v>3180</v>
      </c>
      <c r="I622" s="22">
        <v>1337.5875000000003</v>
      </c>
      <c r="J622" s="23">
        <v>0</v>
      </c>
      <c r="K622" s="24">
        <v>0</v>
      </c>
      <c r="L622" s="24">
        <v>900</v>
      </c>
      <c r="M622" s="23">
        <v>0</v>
      </c>
      <c r="N622" s="23">
        <v>0</v>
      </c>
      <c r="O622" s="23">
        <v>0</v>
      </c>
      <c r="P622" s="25">
        <f t="shared" si="49"/>
        <v>5417.5875000000005</v>
      </c>
      <c r="Q622" s="26" t="s">
        <v>26</v>
      </c>
      <c r="R622" s="26" t="s">
        <v>184</v>
      </c>
      <c r="S622" s="26">
        <v>2015</v>
      </c>
      <c r="T622" s="57">
        <v>0</v>
      </c>
      <c r="U622" s="27">
        <f t="shared" si="50"/>
        <v>0</v>
      </c>
      <c r="V622" s="28">
        <f t="shared" si="51"/>
        <v>5417.5875000000005</v>
      </c>
      <c r="W622" s="17"/>
    </row>
    <row r="623" spans="1:23" s="41" customFormat="1" ht="15.75" outlineLevel="2">
      <c r="A623" s="16"/>
      <c r="B623" s="17" t="s">
        <v>159</v>
      </c>
      <c r="C623" s="18">
        <v>601615</v>
      </c>
      <c r="D623" s="18" t="s">
        <v>212</v>
      </c>
      <c r="E623" s="19" t="s">
        <v>213</v>
      </c>
      <c r="F623" s="35">
        <v>1035</v>
      </c>
      <c r="G623" s="116">
        <v>9762</v>
      </c>
      <c r="H623" s="22">
        <f>VLOOKUP(F623,'[5]FY16 Rates VLookup'!$A$1:$D$175,4,0)</f>
        <v>3180</v>
      </c>
      <c r="I623" s="22">
        <v>2388.4781250000001</v>
      </c>
      <c r="J623" s="23">
        <v>0</v>
      </c>
      <c r="K623" s="24">
        <v>0</v>
      </c>
      <c r="L623" s="24">
        <v>900</v>
      </c>
      <c r="M623" s="23">
        <v>0</v>
      </c>
      <c r="N623" s="23">
        <v>0</v>
      </c>
      <c r="O623" s="23">
        <v>0</v>
      </c>
      <c r="P623" s="25">
        <f t="shared" si="49"/>
        <v>6468.4781249999996</v>
      </c>
      <c r="Q623" s="26" t="s">
        <v>26</v>
      </c>
      <c r="R623" s="26" t="s">
        <v>184</v>
      </c>
      <c r="S623" s="26">
        <v>2015</v>
      </c>
      <c r="T623" s="57">
        <v>0</v>
      </c>
      <c r="U623" s="27">
        <f t="shared" si="50"/>
        <v>0</v>
      </c>
      <c r="V623" s="28">
        <f t="shared" si="51"/>
        <v>6468.4781249999996</v>
      </c>
      <c r="W623" s="17"/>
    </row>
    <row r="624" spans="1:23" ht="15.75" outlineLevel="2">
      <c r="A624" s="16"/>
      <c r="B624" s="17" t="s">
        <v>159</v>
      </c>
      <c r="C624" s="18">
        <v>601615</v>
      </c>
      <c r="D624" s="18" t="s">
        <v>212</v>
      </c>
      <c r="E624" s="19" t="s">
        <v>213</v>
      </c>
      <c r="F624" s="35">
        <v>1035</v>
      </c>
      <c r="G624" s="116">
        <v>20817</v>
      </c>
      <c r="H624" s="22">
        <f>VLOOKUP(F624,'[5]FY16 Rates VLookup'!$A$1:$D$175,4,0)</f>
        <v>3180</v>
      </c>
      <c r="I624" s="22">
        <v>7349.2781250000007</v>
      </c>
      <c r="J624" s="23">
        <v>0</v>
      </c>
      <c r="K624" s="24">
        <v>0</v>
      </c>
      <c r="L624" s="24">
        <v>900</v>
      </c>
      <c r="M624" s="23">
        <v>0</v>
      </c>
      <c r="N624" s="23">
        <v>0</v>
      </c>
      <c r="O624" s="23">
        <v>0</v>
      </c>
      <c r="P624" s="25">
        <f t="shared" si="49"/>
        <v>11429.278125000001</v>
      </c>
      <c r="Q624" s="26" t="s">
        <v>26</v>
      </c>
      <c r="R624" s="26" t="s">
        <v>184</v>
      </c>
      <c r="S624" s="26">
        <v>2015</v>
      </c>
      <c r="T624" s="57">
        <v>0</v>
      </c>
      <c r="U624" s="27">
        <f t="shared" si="50"/>
        <v>0</v>
      </c>
      <c r="V624" s="28">
        <f t="shared" si="51"/>
        <v>11429.278125000001</v>
      </c>
      <c r="W624" s="17"/>
    </row>
    <row r="625" spans="1:23" ht="15.75" outlineLevel="2">
      <c r="A625" s="16"/>
      <c r="B625" s="17" t="s">
        <v>159</v>
      </c>
      <c r="C625" s="18">
        <v>601615</v>
      </c>
      <c r="D625" s="18" t="s">
        <v>212</v>
      </c>
      <c r="E625" s="19" t="s">
        <v>213</v>
      </c>
      <c r="F625" s="20">
        <v>1195</v>
      </c>
      <c r="G625" s="118">
        <v>0</v>
      </c>
      <c r="H625" s="22">
        <v>0</v>
      </c>
      <c r="I625" s="22">
        <v>0</v>
      </c>
      <c r="J625" s="23">
        <v>0</v>
      </c>
      <c r="K625" s="24">
        <v>2889.92</v>
      </c>
      <c r="L625" s="24">
        <v>240</v>
      </c>
      <c r="M625" s="24">
        <v>0</v>
      </c>
      <c r="N625" s="24">
        <v>0</v>
      </c>
      <c r="O625" s="24">
        <v>0</v>
      </c>
      <c r="P625" s="25">
        <f t="shared" si="49"/>
        <v>3129.92</v>
      </c>
      <c r="Q625" s="26" t="s">
        <v>74</v>
      </c>
      <c r="R625" s="26" t="s">
        <v>35</v>
      </c>
      <c r="S625" s="26">
        <v>1900</v>
      </c>
      <c r="T625" s="57">
        <v>0</v>
      </c>
      <c r="U625" s="27">
        <f t="shared" si="50"/>
        <v>0</v>
      </c>
      <c r="V625" s="28">
        <f t="shared" si="51"/>
        <v>3129.92</v>
      </c>
      <c r="W625" s="19"/>
    </row>
    <row r="626" spans="1:23" ht="15.75" outlineLevel="2">
      <c r="A626" s="16"/>
      <c r="B626" s="17" t="s">
        <v>159</v>
      </c>
      <c r="C626" s="18">
        <v>601615</v>
      </c>
      <c r="D626" s="18" t="s">
        <v>212</v>
      </c>
      <c r="E626" s="19" t="s">
        <v>213</v>
      </c>
      <c r="F626" s="20">
        <v>1195</v>
      </c>
      <c r="G626" s="118">
        <v>0</v>
      </c>
      <c r="H626" s="22">
        <v>0</v>
      </c>
      <c r="I626" s="22">
        <v>0</v>
      </c>
      <c r="J626" s="23">
        <v>0</v>
      </c>
      <c r="K626" s="24">
        <v>582.39</v>
      </c>
      <c r="L626" s="24">
        <v>240</v>
      </c>
      <c r="M626" s="24">
        <v>0</v>
      </c>
      <c r="N626" s="24">
        <v>0</v>
      </c>
      <c r="O626" s="24">
        <v>0</v>
      </c>
      <c r="P626" s="25">
        <f t="shared" si="49"/>
        <v>822.39</v>
      </c>
      <c r="Q626" s="26" t="s">
        <v>74</v>
      </c>
      <c r="R626" s="26" t="s">
        <v>35</v>
      </c>
      <c r="S626" s="26">
        <v>1900</v>
      </c>
      <c r="T626" s="57">
        <v>0</v>
      </c>
      <c r="U626" s="27">
        <f t="shared" si="50"/>
        <v>0</v>
      </c>
      <c r="V626" s="28">
        <f t="shared" si="51"/>
        <v>822.39</v>
      </c>
      <c r="W626" s="19"/>
    </row>
    <row r="627" spans="1:23" ht="15.75" outlineLevel="2">
      <c r="A627" s="16"/>
      <c r="B627" s="17" t="s">
        <v>159</v>
      </c>
      <c r="C627" s="18">
        <v>601615</v>
      </c>
      <c r="D627" s="18" t="s">
        <v>212</v>
      </c>
      <c r="E627" s="19" t="s">
        <v>213</v>
      </c>
      <c r="F627" s="20">
        <v>1195</v>
      </c>
      <c r="G627" s="118">
        <v>0</v>
      </c>
      <c r="H627" s="22">
        <v>0</v>
      </c>
      <c r="I627" s="22">
        <v>0</v>
      </c>
      <c r="J627" s="23">
        <v>0</v>
      </c>
      <c r="K627" s="24">
        <v>0</v>
      </c>
      <c r="L627" s="24">
        <v>240</v>
      </c>
      <c r="M627" s="24">
        <v>0</v>
      </c>
      <c r="N627" s="24">
        <v>0</v>
      </c>
      <c r="O627" s="24">
        <v>0</v>
      </c>
      <c r="P627" s="25">
        <f t="shared" si="49"/>
        <v>240</v>
      </c>
      <c r="Q627" s="26" t="s">
        <v>74</v>
      </c>
      <c r="R627" s="26" t="s">
        <v>35</v>
      </c>
      <c r="S627" s="26">
        <v>1900</v>
      </c>
      <c r="T627" s="57">
        <v>0</v>
      </c>
      <c r="U627" s="27">
        <f t="shared" si="50"/>
        <v>0</v>
      </c>
      <c r="V627" s="28">
        <f t="shared" si="51"/>
        <v>240</v>
      </c>
      <c r="W627" s="19"/>
    </row>
    <row r="628" spans="1:23" ht="15.75" outlineLevel="2">
      <c r="A628" s="16"/>
      <c r="B628" s="17" t="s">
        <v>159</v>
      </c>
      <c r="C628" s="18">
        <v>601615</v>
      </c>
      <c r="D628" s="18" t="s">
        <v>212</v>
      </c>
      <c r="E628" s="19" t="s">
        <v>213</v>
      </c>
      <c r="F628" s="20">
        <v>1195</v>
      </c>
      <c r="G628" s="118">
        <v>0</v>
      </c>
      <c r="H628" s="22">
        <v>0</v>
      </c>
      <c r="I628" s="22">
        <v>0</v>
      </c>
      <c r="J628" s="23">
        <v>0</v>
      </c>
      <c r="K628" s="24">
        <v>2007.4300000000003</v>
      </c>
      <c r="L628" s="24">
        <v>240</v>
      </c>
      <c r="M628" s="24">
        <v>0</v>
      </c>
      <c r="N628" s="24">
        <v>0</v>
      </c>
      <c r="O628" s="24">
        <v>0</v>
      </c>
      <c r="P628" s="25">
        <f t="shared" si="49"/>
        <v>2247.4300000000003</v>
      </c>
      <c r="Q628" s="26" t="s">
        <v>74</v>
      </c>
      <c r="R628" s="26" t="s">
        <v>35</v>
      </c>
      <c r="S628" s="26">
        <v>1900</v>
      </c>
      <c r="T628" s="57">
        <v>0</v>
      </c>
      <c r="U628" s="27">
        <f t="shared" si="50"/>
        <v>0</v>
      </c>
      <c r="V628" s="28">
        <f t="shared" si="51"/>
        <v>2247.4300000000003</v>
      </c>
      <c r="W628" s="19"/>
    </row>
    <row r="629" spans="1:23" ht="15.75" outlineLevel="2">
      <c r="A629" s="16"/>
      <c r="B629" s="17" t="s">
        <v>159</v>
      </c>
      <c r="C629" s="18">
        <v>601615</v>
      </c>
      <c r="D629" s="18" t="s">
        <v>212</v>
      </c>
      <c r="E629" s="19" t="s">
        <v>213</v>
      </c>
      <c r="F629" s="20">
        <v>3007</v>
      </c>
      <c r="G629" s="118">
        <v>0</v>
      </c>
      <c r="H629" s="22">
        <v>0</v>
      </c>
      <c r="I629" s="22">
        <v>0</v>
      </c>
      <c r="J629" s="23">
        <v>0</v>
      </c>
      <c r="K629" s="24">
        <v>0</v>
      </c>
      <c r="L629" s="24">
        <v>240</v>
      </c>
      <c r="M629" s="24">
        <v>0</v>
      </c>
      <c r="N629" s="24">
        <v>0</v>
      </c>
      <c r="O629" s="24">
        <v>0</v>
      </c>
      <c r="P629" s="25">
        <f t="shared" si="49"/>
        <v>240</v>
      </c>
      <c r="Q629" s="26" t="s">
        <v>74</v>
      </c>
      <c r="R629" s="26" t="s">
        <v>35</v>
      </c>
      <c r="S629" s="26">
        <v>1900</v>
      </c>
      <c r="T629" s="57">
        <v>0</v>
      </c>
      <c r="U629" s="27">
        <f t="shared" si="50"/>
        <v>0</v>
      </c>
      <c r="V629" s="28">
        <f t="shared" si="51"/>
        <v>240</v>
      </c>
      <c r="W629" s="19"/>
    </row>
    <row r="630" spans="1:23" s="41" customFormat="1" ht="15.75" outlineLevel="2">
      <c r="A630" s="16"/>
      <c r="B630" s="17" t="s">
        <v>159</v>
      </c>
      <c r="C630" s="18">
        <v>601615</v>
      </c>
      <c r="D630" s="18" t="s">
        <v>212</v>
      </c>
      <c r="E630" s="19" t="s">
        <v>213</v>
      </c>
      <c r="F630" s="20">
        <v>9020</v>
      </c>
      <c r="G630" s="117">
        <v>0</v>
      </c>
      <c r="H630" s="22">
        <v>0</v>
      </c>
      <c r="I630" s="22">
        <v>0</v>
      </c>
      <c r="J630" s="23">
        <v>0</v>
      </c>
      <c r="K630" s="24">
        <v>0</v>
      </c>
      <c r="L630" s="24">
        <v>240</v>
      </c>
      <c r="M630" s="45">
        <v>0</v>
      </c>
      <c r="N630" s="45">
        <v>96000</v>
      </c>
      <c r="O630" s="45">
        <v>0</v>
      </c>
      <c r="P630" s="25">
        <f t="shared" si="49"/>
        <v>96240</v>
      </c>
      <c r="Q630" s="26" t="s">
        <v>74</v>
      </c>
      <c r="R630" s="37" t="s">
        <v>27</v>
      </c>
      <c r="S630" s="26">
        <v>2016</v>
      </c>
      <c r="T630" s="59">
        <v>186000</v>
      </c>
      <c r="U630" s="27">
        <f t="shared" si="50"/>
        <v>9300</v>
      </c>
      <c r="V630" s="28">
        <f t="shared" si="51"/>
        <v>291540</v>
      </c>
      <c r="W630" s="42"/>
    </row>
    <row r="631" spans="1:23" ht="15.75" outlineLevel="2">
      <c r="A631" s="16"/>
      <c r="B631" s="17" t="s">
        <v>159</v>
      </c>
      <c r="C631" s="18">
        <v>601615</v>
      </c>
      <c r="D631" s="18" t="s">
        <v>212</v>
      </c>
      <c r="E631" s="19" t="s">
        <v>213</v>
      </c>
      <c r="F631" s="20">
        <v>9020</v>
      </c>
      <c r="G631" s="118">
        <v>0</v>
      </c>
      <c r="H631" s="22">
        <v>0</v>
      </c>
      <c r="I631" s="22">
        <v>0</v>
      </c>
      <c r="J631" s="23">
        <v>0</v>
      </c>
      <c r="K631" s="24">
        <v>0</v>
      </c>
      <c r="L631" s="24">
        <v>240</v>
      </c>
      <c r="M631" s="24">
        <v>0</v>
      </c>
      <c r="N631" s="24">
        <v>0</v>
      </c>
      <c r="O631" s="24">
        <v>0</v>
      </c>
      <c r="P631" s="25">
        <f t="shared" si="49"/>
        <v>240</v>
      </c>
      <c r="Q631" s="26" t="s">
        <v>74</v>
      </c>
      <c r="R631" s="26" t="s">
        <v>35</v>
      </c>
      <c r="S631" s="26">
        <v>1900</v>
      </c>
      <c r="T631" s="57">
        <v>0</v>
      </c>
      <c r="U631" s="27">
        <f t="shared" si="50"/>
        <v>0</v>
      </c>
      <c r="V631" s="28">
        <f t="shared" si="51"/>
        <v>240</v>
      </c>
      <c r="W631" s="19"/>
    </row>
    <row r="632" spans="1:23" s="41" customFormat="1" ht="15.75" outlineLevel="2">
      <c r="A632" s="16"/>
      <c r="B632" s="17" t="s">
        <v>159</v>
      </c>
      <c r="C632" s="18">
        <v>601615</v>
      </c>
      <c r="D632" s="18" t="s">
        <v>212</v>
      </c>
      <c r="E632" s="19" t="s">
        <v>213</v>
      </c>
      <c r="F632" s="20">
        <v>9020</v>
      </c>
      <c r="G632" s="118">
        <v>0</v>
      </c>
      <c r="H632" s="22">
        <v>0</v>
      </c>
      <c r="I632" s="22">
        <v>0</v>
      </c>
      <c r="J632" s="23">
        <v>0</v>
      </c>
      <c r="K632" s="24">
        <v>0</v>
      </c>
      <c r="L632" s="24">
        <v>240</v>
      </c>
      <c r="M632" s="24">
        <v>0</v>
      </c>
      <c r="N632" s="24">
        <v>0</v>
      </c>
      <c r="O632" s="24">
        <v>0</v>
      </c>
      <c r="P632" s="25">
        <f t="shared" si="49"/>
        <v>240</v>
      </c>
      <c r="Q632" s="26" t="s">
        <v>74</v>
      </c>
      <c r="R632" s="26" t="s">
        <v>35</v>
      </c>
      <c r="S632" s="26">
        <v>1900</v>
      </c>
      <c r="T632" s="57">
        <v>0</v>
      </c>
      <c r="U632" s="27">
        <f t="shared" si="50"/>
        <v>0</v>
      </c>
      <c r="V632" s="28">
        <f t="shared" si="51"/>
        <v>240</v>
      </c>
      <c r="W632" s="19"/>
    </row>
    <row r="633" spans="1:23" s="41" customFormat="1" ht="15.75" outlineLevel="2">
      <c r="A633" s="16"/>
      <c r="B633" s="17" t="s">
        <v>159</v>
      </c>
      <c r="C633" s="18">
        <v>601615</v>
      </c>
      <c r="D633" s="18" t="s">
        <v>212</v>
      </c>
      <c r="E633" s="19" t="s">
        <v>213</v>
      </c>
      <c r="F633" s="20">
        <v>3000</v>
      </c>
      <c r="G633" s="118">
        <v>0</v>
      </c>
      <c r="H633" s="22">
        <v>0</v>
      </c>
      <c r="I633" s="22">
        <v>0</v>
      </c>
      <c r="J633" s="23">
        <v>711.66094999999996</v>
      </c>
      <c r="K633" s="24">
        <v>1970.61</v>
      </c>
      <c r="L633" s="24">
        <v>900</v>
      </c>
      <c r="M633" s="23">
        <v>0</v>
      </c>
      <c r="N633" s="23">
        <v>0</v>
      </c>
      <c r="O633" s="23">
        <v>0</v>
      </c>
      <c r="P633" s="25">
        <f t="shared" si="49"/>
        <v>3582.2709500000001</v>
      </c>
      <c r="Q633" s="26" t="s">
        <v>74</v>
      </c>
      <c r="R633" s="26" t="s">
        <v>35</v>
      </c>
      <c r="S633" s="26">
        <v>1900</v>
      </c>
      <c r="T633" s="57">
        <v>0</v>
      </c>
      <c r="U633" s="27">
        <f t="shared" si="50"/>
        <v>0</v>
      </c>
      <c r="V633" s="28">
        <f t="shared" si="51"/>
        <v>3582.2709500000001</v>
      </c>
      <c r="W633" s="17"/>
    </row>
    <row r="634" spans="1:23" s="41" customFormat="1" ht="15.75" outlineLevel="2">
      <c r="A634" s="16"/>
      <c r="B634" s="17" t="s">
        <v>159</v>
      </c>
      <c r="C634" s="18">
        <v>601615</v>
      </c>
      <c r="D634" s="18" t="s">
        <v>214</v>
      </c>
      <c r="E634" s="19" t="s">
        <v>213</v>
      </c>
      <c r="F634" s="35">
        <v>1034</v>
      </c>
      <c r="G634" s="118">
        <v>22628</v>
      </c>
      <c r="H634" s="22">
        <f>VLOOKUP(F634,'[5]FY16 Rates VLookup'!$A$1:$D$175,4,0)</f>
        <v>2880</v>
      </c>
      <c r="I634" s="22">
        <v>7482.6</v>
      </c>
      <c r="J634" s="23">
        <v>0</v>
      </c>
      <c r="K634" s="24">
        <v>0</v>
      </c>
      <c r="L634" s="24">
        <v>900</v>
      </c>
      <c r="M634" s="23">
        <v>0</v>
      </c>
      <c r="N634" s="23">
        <v>0</v>
      </c>
      <c r="O634" s="23">
        <v>0</v>
      </c>
      <c r="P634" s="25">
        <f t="shared" si="49"/>
        <v>11262.6</v>
      </c>
      <c r="Q634" s="26" t="s">
        <v>26</v>
      </c>
      <c r="R634" s="26" t="s">
        <v>184</v>
      </c>
      <c r="S634" s="26">
        <v>2011</v>
      </c>
      <c r="T634" s="57">
        <v>0</v>
      </c>
      <c r="U634" s="27">
        <f t="shared" si="50"/>
        <v>0</v>
      </c>
      <c r="V634" s="28">
        <f t="shared" si="51"/>
        <v>11262.6</v>
      </c>
      <c r="W634" s="17"/>
    </row>
    <row r="635" spans="1:23" s="41" customFormat="1" ht="15.75" outlineLevel="2">
      <c r="A635" s="16"/>
      <c r="B635" s="17" t="s">
        <v>159</v>
      </c>
      <c r="C635" s="18">
        <v>601615</v>
      </c>
      <c r="D635" s="18" t="s">
        <v>214</v>
      </c>
      <c r="E635" s="19" t="s">
        <v>213</v>
      </c>
      <c r="F635" s="20">
        <v>1035</v>
      </c>
      <c r="G635" s="118">
        <v>18</v>
      </c>
      <c r="H635" s="22">
        <f>VLOOKUP(F635,'[5]FY16 Rates VLookup'!$A$1:$D$175,4,0)</f>
        <v>3180</v>
      </c>
      <c r="I635" s="22">
        <v>0</v>
      </c>
      <c r="J635" s="23">
        <v>0</v>
      </c>
      <c r="K635" s="23">
        <v>0</v>
      </c>
      <c r="L635" s="24">
        <v>900</v>
      </c>
      <c r="M635" s="23">
        <v>0</v>
      </c>
      <c r="N635" s="23">
        <v>0</v>
      </c>
      <c r="O635" s="23">
        <v>0</v>
      </c>
      <c r="P635" s="25">
        <f t="shared" si="49"/>
        <v>4080</v>
      </c>
      <c r="Q635" s="26" t="s">
        <v>26</v>
      </c>
      <c r="R635" s="26" t="s">
        <v>184</v>
      </c>
      <c r="S635" s="26">
        <v>2015</v>
      </c>
      <c r="T635" s="57">
        <v>0</v>
      </c>
      <c r="U635" s="27">
        <f t="shared" si="50"/>
        <v>0</v>
      </c>
      <c r="V635" s="28">
        <f t="shared" si="51"/>
        <v>4080</v>
      </c>
      <c r="W635" s="17"/>
    </row>
    <row r="636" spans="1:23" ht="15.75" outlineLevel="2">
      <c r="A636" s="16"/>
      <c r="B636" s="17" t="s">
        <v>159</v>
      </c>
      <c r="C636" s="18">
        <v>601615</v>
      </c>
      <c r="D636" s="18" t="s">
        <v>214</v>
      </c>
      <c r="E636" s="19" t="s">
        <v>213</v>
      </c>
      <c r="F636" s="35">
        <v>1035</v>
      </c>
      <c r="G636" s="118">
        <v>14826</v>
      </c>
      <c r="H636" s="22">
        <f>VLOOKUP(F636,'[5]FY16 Rates VLookup'!$A$1:$D$175,4,0)</f>
        <v>3180</v>
      </c>
      <c r="I636" s="22">
        <v>4677.7800000000007</v>
      </c>
      <c r="J636" s="23">
        <v>0</v>
      </c>
      <c r="K636" s="23">
        <v>0</v>
      </c>
      <c r="L636" s="24">
        <v>900</v>
      </c>
      <c r="M636" s="23">
        <v>0</v>
      </c>
      <c r="N636" s="23">
        <v>0</v>
      </c>
      <c r="O636" s="23">
        <v>0</v>
      </c>
      <c r="P636" s="25">
        <f t="shared" si="49"/>
        <v>8757.7800000000007</v>
      </c>
      <c r="Q636" s="26" t="s">
        <v>26</v>
      </c>
      <c r="R636" s="26" t="s">
        <v>184</v>
      </c>
      <c r="S636" s="26">
        <v>2015</v>
      </c>
      <c r="T636" s="57">
        <v>0</v>
      </c>
      <c r="U636" s="27">
        <f t="shared" si="50"/>
        <v>0</v>
      </c>
      <c r="V636" s="28">
        <f t="shared" si="51"/>
        <v>8757.7800000000007</v>
      </c>
      <c r="W636" s="17"/>
    </row>
    <row r="637" spans="1:23" ht="15.75" outlineLevel="2">
      <c r="A637" s="16"/>
      <c r="B637" s="17" t="s">
        <v>159</v>
      </c>
      <c r="C637" s="18">
        <v>601604</v>
      </c>
      <c r="D637" s="18" t="s">
        <v>215</v>
      </c>
      <c r="E637" s="19" t="s">
        <v>216</v>
      </c>
      <c r="F637" s="35">
        <v>1035</v>
      </c>
      <c r="G637" s="116">
        <v>16565</v>
      </c>
      <c r="H637" s="22">
        <f>VLOOKUP(F637,'[5]FY16 Rates VLookup'!$A$1:$D$175,4,0)</f>
        <v>3180</v>
      </c>
      <c r="I637" s="22">
        <v>5746.359375</v>
      </c>
      <c r="J637" s="23">
        <v>0</v>
      </c>
      <c r="K637" s="24">
        <v>0</v>
      </c>
      <c r="L637" s="24">
        <v>900</v>
      </c>
      <c r="M637" s="23">
        <v>0</v>
      </c>
      <c r="N637" s="23">
        <v>0</v>
      </c>
      <c r="O637" s="23">
        <v>0</v>
      </c>
      <c r="P637" s="25">
        <f t="shared" si="49"/>
        <v>9826.359375</v>
      </c>
      <c r="Q637" s="26" t="s">
        <v>26</v>
      </c>
      <c r="R637" s="26" t="s">
        <v>184</v>
      </c>
      <c r="S637" s="26">
        <v>2007</v>
      </c>
      <c r="T637" s="57">
        <v>0</v>
      </c>
      <c r="U637" s="27">
        <f t="shared" si="50"/>
        <v>0</v>
      </c>
      <c r="V637" s="28">
        <f t="shared" si="51"/>
        <v>9826.359375</v>
      </c>
      <c r="W637" s="17"/>
    </row>
    <row r="638" spans="1:23" ht="15.75" outlineLevel="2">
      <c r="A638" s="16"/>
      <c r="B638" s="17" t="s">
        <v>159</v>
      </c>
      <c r="C638" s="18">
        <v>601604</v>
      </c>
      <c r="D638" s="18" t="s">
        <v>215</v>
      </c>
      <c r="E638" s="19" t="s">
        <v>216</v>
      </c>
      <c r="F638" s="35">
        <v>1034</v>
      </c>
      <c r="G638" s="116">
        <v>21027</v>
      </c>
      <c r="H638" s="22">
        <f>VLOOKUP(F638,'[5]FY16 Rates VLookup'!$A$1:$D$175,4,0)</f>
        <v>2880</v>
      </c>
      <c r="I638" s="22">
        <v>6987.15</v>
      </c>
      <c r="J638" s="23">
        <v>0</v>
      </c>
      <c r="K638" s="24">
        <v>0</v>
      </c>
      <c r="L638" s="24">
        <v>900</v>
      </c>
      <c r="M638" s="23">
        <v>0</v>
      </c>
      <c r="N638" s="23">
        <v>0</v>
      </c>
      <c r="O638" s="23">
        <v>86</v>
      </c>
      <c r="P638" s="25">
        <f t="shared" si="49"/>
        <v>10853.15</v>
      </c>
      <c r="Q638" s="26" t="s">
        <v>26</v>
      </c>
      <c r="R638" s="26" t="s">
        <v>184</v>
      </c>
      <c r="S638" s="26">
        <v>2007</v>
      </c>
      <c r="T638" s="57">
        <v>0</v>
      </c>
      <c r="U638" s="27">
        <f t="shared" si="50"/>
        <v>0</v>
      </c>
      <c r="V638" s="28">
        <f t="shared" si="51"/>
        <v>10853.15</v>
      </c>
      <c r="W638" s="17"/>
    </row>
    <row r="639" spans="1:23" ht="15.75" outlineLevel="2">
      <c r="A639" s="16"/>
      <c r="B639" s="17" t="s">
        <v>159</v>
      </c>
      <c r="C639" s="18">
        <v>601650</v>
      </c>
      <c r="D639" s="18" t="s">
        <v>217</v>
      </c>
      <c r="E639" s="19" t="s">
        <v>218</v>
      </c>
      <c r="F639" s="20">
        <v>3000</v>
      </c>
      <c r="G639" s="116">
        <v>0</v>
      </c>
      <c r="H639" s="22">
        <v>0</v>
      </c>
      <c r="I639" s="22">
        <v>0</v>
      </c>
      <c r="J639" s="23">
        <v>1360.912644</v>
      </c>
      <c r="K639" s="24">
        <v>123.36</v>
      </c>
      <c r="L639" s="24">
        <v>900</v>
      </c>
      <c r="M639" s="23">
        <v>0</v>
      </c>
      <c r="N639" s="23">
        <v>0</v>
      </c>
      <c r="O639" s="23">
        <v>0</v>
      </c>
      <c r="P639" s="25">
        <f t="shared" si="49"/>
        <v>2384.2726439999997</v>
      </c>
      <c r="Q639" s="26" t="s">
        <v>74</v>
      </c>
      <c r="R639" s="26" t="s">
        <v>35</v>
      </c>
      <c r="S639" s="26">
        <v>1900</v>
      </c>
      <c r="T639" s="57">
        <v>0</v>
      </c>
      <c r="U639" s="27">
        <f t="shared" si="50"/>
        <v>0</v>
      </c>
      <c r="V639" s="28">
        <f t="shared" si="51"/>
        <v>2384.2726439999997</v>
      </c>
      <c r="W639" s="17"/>
    </row>
    <row r="640" spans="1:23" ht="15.75" outlineLevel="2">
      <c r="A640" s="16"/>
      <c r="B640" s="17" t="s">
        <v>159</v>
      </c>
      <c r="C640" s="18">
        <v>601650</v>
      </c>
      <c r="D640" s="18" t="s">
        <v>217</v>
      </c>
      <c r="E640" s="19" t="s">
        <v>218</v>
      </c>
      <c r="F640" s="20">
        <v>3000</v>
      </c>
      <c r="G640" s="118">
        <v>0</v>
      </c>
      <c r="H640" s="22">
        <v>0</v>
      </c>
      <c r="I640" s="22">
        <v>0</v>
      </c>
      <c r="J640" s="23">
        <v>109.55981399999999</v>
      </c>
      <c r="K640" s="24">
        <v>0</v>
      </c>
      <c r="L640" s="24">
        <v>900</v>
      </c>
      <c r="M640" s="23">
        <v>0</v>
      </c>
      <c r="N640" s="23">
        <v>0</v>
      </c>
      <c r="O640" s="23">
        <v>0</v>
      </c>
      <c r="P640" s="25">
        <f t="shared" si="49"/>
        <v>1009.559814</v>
      </c>
      <c r="Q640" s="26" t="s">
        <v>74</v>
      </c>
      <c r="R640" s="26" t="s">
        <v>35</v>
      </c>
      <c r="S640" s="26">
        <v>1900</v>
      </c>
      <c r="T640" s="57">
        <v>0</v>
      </c>
      <c r="U640" s="27">
        <f t="shared" si="50"/>
        <v>0</v>
      </c>
      <c r="V640" s="28">
        <f t="shared" si="51"/>
        <v>1009.559814</v>
      </c>
      <c r="W640" s="17"/>
    </row>
    <row r="641" spans="1:23" ht="15.75" outlineLevel="2">
      <c r="A641" s="16"/>
      <c r="B641" s="17" t="s">
        <v>159</v>
      </c>
      <c r="C641" s="18">
        <v>601650</v>
      </c>
      <c r="D641" s="18" t="s">
        <v>217</v>
      </c>
      <c r="E641" s="19" t="s">
        <v>218</v>
      </c>
      <c r="F641" s="20">
        <v>3000</v>
      </c>
      <c r="G641" s="118">
        <v>0</v>
      </c>
      <c r="H641" s="22">
        <v>0</v>
      </c>
      <c r="I641" s="22">
        <v>0</v>
      </c>
      <c r="J641" s="23">
        <v>206.63133399999998</v>
      </c>
      <c r="K641" s="24">
        <v>0</v>
      </c>
      <c r="L641" s="24">
        <v>900</v>
      </c>
      <c r="M641" s="23">
        <v>0</v>
      </c>
      <c r="N641" s="23">
        <v>0</v>
      </c>
      <c r="O641" s="23">
        <v>0</v>
      </c>
      <c r="P641" s="25">
        <f t="shared" si="49"/>
        <v>1106.6313339999999</v>
      </c>
      <c r="Q641" s="26" t="s">
        <v>74</v>
      </c>
      <c r="R641" s="26" t="s">
        <v>35</v>
      </c>
      <c r="S641" s="26">
        <v>1900</v>
      </c>
      <c r="T641" s="57">
        <v>0</v>
      </c>
      <c r="U641" s="27">
        <f t="shared" si="50"/>
        <v>0</v>
      </c>
      <c r="V641" s="28">
        <f t="shared" si="51"/>
        <v>1106.6313339999999</v>
      </c>
      <c r="W641" s="17"/>
    </row>
    <row r="642" spans="1:23" ht="15.75" outlineLevel="2">
      <c r="A642" s="16"/>
      <c r="B642" s="17" t="s">
        <v>159</v>
      </c>
      <c r="C642" s="18">
        <v>601650</v>
      </c>
      <c r="D642" s="18" t="s">
        <v>217</v>
      </c>
      <c r="E642" s="19" t="s">
        <v>218</v>
      </c>
      <c r="F642" s="20">
        <v>3000</v>
      </c>
      <c r="G642" s="118">
        <v>0</v>
      </c>
      <c r="H642" s="22">
        <v>0</v>
      </c>
      <c r="I642" s="22">
        <v>0</v>
      </c>
      <c r="J642" s="23">
        <v>200.37108000000001</v>
      </c>
      <c r="K642" s="24">
        <v>0</v>
      </c>
      <c r="L642" s="24">
        <v>900</v>
      </c>
      <c r="M642" s="23">
        <v>933.75</v>
      </c>
      <c r="N642" s="23">
        <v>0</v>
      </c>
      <c r="O642" s="23">
        <v>0</v>
      </c>
      <c r="P642" s="25">
        <f t="shared" si="49"/>
        <v>2034.1210799999999</v>
      </c>
      <c r="Q642" s="26" t="s">
        <v>74</v>
      </c>
      <c r="R642" s="26" t="s">
        <v>35</v>
      </c>
      <c r="S642" s="26">
        <v>1900</v>
      </c>
      <c r="T642" s="57">
        <v>0</v>
      </c>
      <c r="U642" s="27">
        <f t="shared" si="50"/>
        <v>0</v>
      </c>
      <c r="V642" s="28">
        <f t="shared" si="51"/>
        <v>2034.1210799999999</v>
      </c>
      <c r="W642" s="17"/>
    </row>
    <row r="643" spans="1:23" ht="15.75" outlineLevel="2">
      <c r="A643" s="16"/>
      <c r="B643" s="17" t="s">
        <v>159</v>
      </c>
      <c r="C643" s="18">
        <v>601650</v>
      </c>
      <c r="D643" s="18" t="s">
        <v>217</v>
      </c>
      <c r="E643" s="19" t="s">
        <v>218</v>
      </c>
      <c r="F643" s="20">
        <v>3000</v>
      </c>
      <c r="G643" s="118">
        <v>0</v>
      </c>
      <c r="H643" s="22">
        <v>0</v>
      </c>
      <c r="I643" s="22">
        <v>0</v>
      </c>
      <c r="J643" s="23">
        <v>254.61945600000001</v>
      </c>
      <c r="K643" s="24">
        <v>0</v>
      </c>
      <c r="L643" s="24">
        <v>900</v>
      </c>
      <c r="M643" s="23">
        <v>0</v>
      </c>
      <c r="N643" s="23">
        <v>0</v>
      </c>
      <c r="O643" s="23">
        <v>0</v>
      </c>
      <c r="P643" s="25">
        <f t="shared" si="49"/>
        <v>1154.6194559999999</v>
      </c>
      <c r="Q643" s="26" t="s">
        <v>74</v>
      </c>
      <c r="R643" s="26" t="s">
        <v>35</v>
      </c>
      <c r="S643" s="26">
        <v>1900</v>
      </c>
      <c r="T643" s="57">
        <v>0</v>
      </c>
      <c r="U643" s="27">
        <f t="shared" si="50"/>
        <v>0</v>
      </c>
      <c r="V643" s="28">
        <f t="shared" si="51"/>
        <v>1154.6194559999999</v>
      </c>
      <c r="W643" s="17"/>
    </row>
    <row r="644" spans="1:23" ht="15.75" outlineLevel="2">
      <c r="A644" s="16"/>
      <c r="B644" s="17" t="s">
        <v>159</v>
      </c>
      <c r="C644" s="18">
        <v>601650</v>
      </c>
      <c r="D644" s="18" t="s">
        <v>217</v>
      </c>
      <c r="E644" s="19" t="s">
        <v>218</v>
      </c>
      <c r="F644" s="20">
        <v>3000</v>
      </c>
      <c r="G644" s="123">
        <v>0</v>
      </c>
      <c r="H644" s="22">
        <v>0</v>
      </c>
      <c r="I644" s="22">
        <v>0</v>
      </c>
      <c r="J644" s="23">
        <v>0</v>
      </c>
      <c r="K644" s="24">
        <v>0</v>
      </c>
      <c r="L644" s="24">
        <v>900</v>
      </c>
      <c r="M644" s="23">
        <v>0</v>
      </c>
      <c r="N644" s="23">
        <v>0</v>
      </c>
      <c r="O644" s="23">
        <v>0</v>
      </c>
      <c r="P644" s="25">
        <f t="shared" si="49"/>
        <v>900</v>
      </c>
      <c r="Q644" s="26" t="s">
        <v>74</v>
      </c>
      <c r="R644" s="26" t="s">
        <v>35</v>
      </c>
      <c r="S644" s="26">
        <v>1900</v>
      </c>
      <c r="T644" s="57">
        <v>0</v>
      </c>
      <c r="U644" s="27">
        <f t="shared" si="50"/>
        <v>0</v>
      </c>
      <c r="V644" s="28">
        <f t="shared" si="51"/>
        <v>900</v>
      </c>
      <c r="W644" s="17"/>
    </row>
    <row r="645" spans="1:23" ht="15.75" outlineLevel="2">
      <c r="A645" s="16"/>
      <c r="B645" s="17" t="s">
        <v>159</v>
      </c>
      <c r="C645" s="18">
        <v>601650</v>
      </c>
      <c r="D645" s="18" t="s">
        <v>217</v>
      </c>
      <c r="E645" s="19" t="s">
        <v>218</v>
      </c>
      <c r="F645" s="20">
        <v>3000</v>
      </c>
      <c r="G645" s="116">
        <v>0</v>
      </c>
      <c r="H645" s="22">
        <v>0</v>
      </c>
      <c r="I645" s="22">
        <v>0</v>
      </c>
      <c r="J645" s="23">
        <v>1407.7410620000001</v>
      </c>
      <c r="K645" s="24">
        <v>0</v>
      </c>
      <c r="L645" s="24">
        <v>900</v>
      </c>
      <c r="M645" s="23">
        <v>3842.17</v>
      </c>
      <c r="N645" s="23">
        <v>0</v>
      </c>
      <c r="O645" s="23">
        <v>0</v>
      </c>
      <c r="P645" s="25">
        <f t="shared" si="49"/>
        <v>6149.9110620000001</v>
      </c>
      <c r="Q645" s="26" t="s">
        <v>74</v>
      </c>
      <c r="R645" s="26" t="s">
        <v>35</v>
      </c>
      <c r="S645" s="26">
        <v>1900</v>
      </c>
      <c r="T645" s="57">
        <v>0</v>
      </c>
      <c r="U645" s="27">
        <f t="shared" si="50"/>
        <v>0</v>
      </c>
      <c r="V645" s="28">
        <f t="shared" si="51"/>
        <v>6149.9110620000001</v>
      </c>
      <c r="W645" s="17"/>
    </row>
    <row r="646" spans="1:23" ht="15.75" outlineLevel="2">
      <c r="A646" s="16"/>
      <c r="B646" s="17" t="s">
        <v>159</v>
      </c>
      <c r="C646" s="18">
        <v>601650</v>
      </c>
      <c r="D646" s="18" t="s">
        <v>217</v>
      </c>
      <c r="E646" s="19" t="s">
        <v>218</v>
      </c>
      <c r="F646" s="20">
        <v>3000</v>
      </c>
      <c r="G646" s="116">
        <v>0</v>
      </c>
      <c r="H646" s="22">
        <v>0</v>
      </c>
      <c r="I646" s="22">
        <v>0</v>
      </c>
      <c r="J646" s="23">
        <v>0</v>
      </c>
      <c r="K646" s="24">
        <v>0</v>
      </c>
      <c r="L646" s="24">
        <v>900</v>
      </c>
      <c r="M646" s="23">
        <v>0</v>
      </c>
      <c r="N646" s="23">
        <v>0</v>
      </c>
      <c r="O646" s="23">
        <v>0</v>
      </c>
      <c r="P646" s="25">
        <f t="shared" si="49"/>
        <v>900</v>
      </c>
      <c r="Q646" s="26" t="s">
        <v>74</v>
      </c>
      <c r="R646" s="26" t="s">
        <v>35</v>
      </c>
      <c r="S646" s="26">
        <v>1900</v>
      </c>
      <c r="T646" s="57">
        <v>0</v>
      </c>
      <c r="U646" s="27">
        <f t="shared" si="50"/>
        <v>0</v>
      </c>
      <c r="V646" s="28">
        <f t="shared" si="51"/>
        <v>900</v>
      </c>
      <c r="W646" s="17"/>
    </row>
    <row r="647" spans="1:23" ht="15.75" outlineLevel="2">
      <c r="A647" s="16"/>
      <c r="B647" s="17" t="s">
        <v>159</v>
      </c>
      <c r="C647" s="18">
        <v>601650</v>
      </c>
      <c r="D647" s="18" t="s">
        <v>217</v>
      </c>
      <c r="E647" s="19" t="s">
        <v>218</v>
      </c>
      <c r="F647" s="20">
        <v>3000</v>
      </c>
      <c r="G647" s="118">
        <v>0</v>
      </c>
      <c r="H647" s="22">
        <v>0</v>
      </c>
      <c r="I647" s="22">
        <v>0</v>
      </c>
      <c r="J647" s="23">
        <v>216.188154</v>
      </c>
      <c r="K647" s="24">
        <v>0</v>
      </c>
      <c r="L647" s="24">
        <v>900</v>
      </c>
      <c r="M647" s="23">
        <v>0</v>
      </c>
      <c r="N647" s="23">
        <v>0</v>
      </c>
      <c r="O647" s="23">
        <v>0</v>
      </c>
      <c r="P647" s="25">
        <f t="shared" si="49"/>
        <v>1116.1881539999999</v>
      </c>
      <c r="Q647" s="26" t="s">
        <v>74</v>
      </c>
      <c r="R647" s="26" t="s">
        <v>35</v>
      </c>
      <c r="S647" s="26">
        <v>1900</v>
      </c>
      <c r="T647" s="57">
        <v>0</v>
      </c>
      <c r="U647" s="27">
        <f t="shared" si="50"/>
        <v>0</v>
      </c>
      <c r="V647" s="28">
        <f t="shared" si="51"/>
        <v>1116.1881539999999</v>
      </c>
      <c r="W647" s="17"/>
    </row>
    <row r="648" spans="1:23" ht="15.75" outlineLevel="2">
      <c r="A648" s="16"/>
      <c r="B648" s="17" t="s">
        <v>159</v>
      </c>
      <c r="C648" s="18">
        <v>601650</v>
      </c>
      <c r="D648" s="18" t="s">
        <v>217</v>
      </c>
      <c r="E648" s="19" t="s">
        <v>218</v>
      </c>
      <c r="F648" s="20">
        <v>9020</v>
      </c>
      <c r="G648" s="116">
        <v>0</v>
      </c>
      <c r="H648" s="22">
        <v>0</v>
      </c>
      <c r="I648" s="22">
        <v>0</v>
      </c>
      <c r="J648" s="23">
        <v>139.59399999999999</v>
      </c>
      <c r="K648" s="24">
        <v>17267.13</v>
      </c>
      <c r="L648" s="24">
        <v>240</v>
      </c>
      <c r="M648" s="23">
        <v>0</v>
      </c>
      <c r="N648" s="23">
        <v>0</v>
      </c>
      <c r="O648" s="23">
        <v>0</v>
      </c>
      <c r="P648" s="25">
        <f t="shared" si="49"/>
        <v>17646.724000000002</v>
      </c>
      <c r="Q648" s="26" t="s">
        <v>74</v>
      </c>
      <c r="R648" s="26" t="s">
        <v>35</v>
      </c>
      <c r="S648" s="26">
        <v>1900</v>
      </c>
      <c r="T648" s="57">
        <v>0</v>
      </c>
      <c r="U648" s="27">
        <f t="shared" si="50"/>
        <v>0</v>
      </c>
      <c r="V648" s="28">
        <f t="shared" si="51"/>
        <v>17646.724000000002</v>
      </c>
      <c r="W648" s="17"/>
    </row>
    <row r="649" spans="1:23" ht="15.75" outlineLevel="2">
      <c r="A649" s="16"/>
      <c r="B649" s="17" t="s">
        <v>159</v>
      </c>
      <c r="C649" s="18">
        <v>601690</v>
      </c>
      <c r="D649" s="18" t="s">
        <v>219</v>
      </c>
      <c r="E649" s="19" t="s">
        <v>220</v>
      </c>
      <c r="F649" s="35">
        <v>1034</v>
      </c>
      <c r="G649" s="116">
        <v>7095</v>
      </c>
      <c r="H649" s="22">
        <f>VLOOKUP(F649,'[5]FY16 Rates VLookup'!$A$1:$D$175,4,0)</f>
        <v>2880</v>
      </c>
      <c r="I649" s="22">
        <v>1185.3000000000002</v>
      </c>
      <c r="J649" s="23">
        <v>0</v>
      </c>
      <c r="K649" s="24">
        <v>0</v>
      </c>
      <c r="L649" s="24">
        <v>900</v>
      </c>
      <c r="M649" s="23">
        <v>272.44</v>
      </c>
      <c r="N649" s="23">
        <v>0</v>
      </c>
      <c r="O649" s="23">
        <v>172</v>
      </c>
      <c r="P649" s="25">
        <f t="shared" si="49"/>
        <v>5409.74</v>
      </c>
      <c r="Q649" s="26" t="s">
        <v>26</v>
      </c>
      <c r="R649" s="26" t="s">
        <v>184</v>
      </c>
      <c r="S649" s="26">
        <v>2006</v>
      </c>
      <c r="T649" s="57">
        <v>0</v>
      </c>
      <c r="U649" s="27">
        <f t="shared" si="50"/>
        <v>0</v>
      </c>
      <c r="V649" s="28">
        <f t="shared" si="51"/>
        <v>5409.74</v>
      </c>
      <c r="W649" s="17"/>
    </row>
    <row r="650" spans="1:23" ht="15.75" outlineLevel="2">
      <c r="A650" s="16"/>
      <c r="B650" s="17" t="s">
        <v>159</v>
      </c>
      <c r="C650" s="18">
        <v>601690</v>
      </c>
      <c r="D650" s="18" t="s">
        <v>219</v>
      </c>
      <c r="E650" s="19" t="s">
        <v>220</v>
      </c>
      <c r="F650" s="35">
        <v>1034</v>
      </c>
      <c r="G650" s="116">
        <v>15135</v>
      </c>
      <c r="H650" s="22">
        <f>VLOOKUP(F650,'[5]FY16 Rates VLookup'!$A$1:$D$175,4,0)</f>
        <v>2880</v>
      </c>
      <c r="I650" s="22">
        <v>4560.7499999999991</v>
      </c>
      <c r="J650" s="23">
        <v>0</v>
      </c>
      <c r="K650" s="24">
        <v>0</v>
      </c>
      <c r="L650" s="24">
        <v>900</v>
      </c>
      <c r="M650" s="23">
        <v>2131.64</v>
      </c>
      <c r="N650" s="23">
        <v>0</v>
      </c>
      <c r="O650" s="23">
        <v>387</v>
      </c>
      <c r="P650" s="25">
        <f t="shared" si="49"/>
        <v>10859.39</v>
      </c>
      <c r="Q650" s="26" t="s">
        <v>26</v>
      </c>
      <c r="R650" s="26" t="s">
        <v>184</v>
      </c>
      <c r="S650" s="26">
        <v>2007</v>
      </c>
      <c r="T650" s="57">
        <v>0</v>
      </c>
      <c r="U650" s="27">
        <f t="shared" si="50"/>
        <v>0</v>
      </c>
      <c r="V650" s="28">
        <f t="shared" si="51"/>
        <v>10859.39</v>
      </c>
      <c r="W650" s="17"/>
    </row>
    <row r="651" spans="1:23" ht="15.75" outlineLevel="2">
      <c r="A651" s="16"/>
      <c r="B651" s="17" t="s">
        <v>159</v>
      </c>
      <c r="C651" s="18">
        <v>601690</v>
      </c>
      <c r="D651" s="18" t="s">
        <v>219</v>
      </c>
      <c r="E651" s="19" t="s">
        <v>220</v>
      </c>
      <c r="F651" s="35">
        <v>1034</v>
      </c>
      <c r="G651" s="118">
        <v>12395</v>
      </c>
      <c r="H651" s="22">
        <f>VLOOKUP(F651,'[5]FY16 Rates VLookup'!$A$1:$D$175,4,0)</f>
        <v>2880</v>
      </c>
      <c r="I651" s="22">
        <v>3102.7500000000005</v>
      </c>
      <c r="J651" s="23">
        <v>0</v>
      </c>
      <c r="K651" s="24">
        <v>0</v>
      </c>
      <c r="L651" s="24">
        <v>900</v>
      </c>
      <c r="M651" s="24">
        <v>0</v>
      </c>
      <c r="N651" s="24">
        <v>0</v>
      </c>
      <c r="O651" s="24">
        <v>0</v>
      </c>
      <c r="P651" s="25">
        <f t="shared" si="49"/>
        <v>6882.75</v>
      </c>
      <c r="Q651" s="26" t="s">
        <v>26</v>
      </c>
      <c r="R651" s="26" t="s">
        <v>184</v>
      </c>
      <c r="S651" s="26">
        <v>2007</v>
      </c>
      <c r="T651" s="57">
        <v>0</v>
      </c>
      <c r="U651" s="27">
        <f t="shared" si="50"/>
        <v>0</v>
      </c>
      <c r="V651" s="28">
        <f t="shared" si="51"/>
        <v>6882.75</v>
      </c>
      <c r="W651" s="17"/>
    </row>
    <row r="652" spans="1:23" ht="15.75" outlineLevel="2">
      <c r="A652" s="16"/>
      <c r="B652" s="17" t="s">
        <v>159</v>
      </c>
      <c r="C652" s="18">
        <v>601690</v>
      </c>
      <c r="D652" s="18" t="s">
        <v>219</v>
      </c>
      <c r="E652" s="19" t="s">
        <v>220</v>
      </c>
      <c r="F652" s="32">
        <v>1202</v>
      </c>
      <c r="G652" s="117">
        <v>5477</v>
      </c>
      <c r="H652" s="44">
        <f>VLOOKUP(F652,'[5]FY16 Rates VLookup'!$A$1:$D$175,4,0)</f>
        <v>2700</v>
      </c>
      <c r="I652" s="44">
        <v>336.18648648648656</v>
      </c>
      <c r="J652" s="23">
        <v>0</v>
      </c>
      <c r="K652" s="24">
        <v>0</v>
      </c>
      <c r="L652" s="24">
        <v>900</v>
      </c>
      <c r="M652" s="23">
        <v>0</v>
      </c>
      <c r="N652" s="45">
        <v>0</v>
      </c>
      <c r="O652" s="23">
        <v>0</v>
      </c>
      <c r="P652" s="25">
        <f t="shared" si="49"/>
        <v>3936.1864864864865</v>
      </c>
      <c r="Q652" s="26" t="s">
        <v>26</v>
      </c>
      <c r="R652" s="33" t="s">
        <v>27</v>
      </c>
      <c r="S652" s="33">
        <v>2017</v>
      </c>
      <c r="T652" s="34">
        <v>2170</v>
      </c>
      <c r="U652" s="27">
        <f t="shared" si="50"/>
        <v>108.5</v>
      </c>
      <c r="V652" s="28">
        <f t="shared" si="51"/>
        <v>6214.6864864864865</v>
      </c>
      <c r="W652" s="17"/>
    </row>
    <row r="653" spans="1:23" ht="15.75" outlineLevel="2">
      <c r="A653" s="16"/>
      <c r="B653" s="17" t="s">
        <v>159</v>
      </c>
      <c r="C653" s="18">
        <v>601690</v>
      </c>
      <c r="D653" s="18" t="s">
        <v>219</v>
      </c>
      <c r="E653" s="19" t="s">
        <v>220</v>
      </c>
      <c r="F653" s="35">
        <v>1034</v>
      </c>
      <c r="G653" s="116">
        <v>10953</v>
      </c>
      <c r="H653" s="22">
        <f>VLOOKUP(F653,'[5]FY16 Rates VLookup'!$A$1:$D$175,4,0)</f>
        <v>2880</v>
      </c>
      <c r="I653" s="22">
        <v>2628.0000000000005</v>
      </c>
      <c r="J653" s="23">
        <v>0</v>
      </c>
      <c r="K653" s="24">
        <v>0</v>
      </c>
      <c r="L653" s="24">
        <v>900</v>
      </c>
      <c r="M653" s="23">
        <v>0</v>
      </c>
      <c r="N653" s="23">
        <v>0</v>
      </c>
      <c r="O653" s="23">
        <v>0</v>
      </c>
      <c r="P653" s="25">
        <f t="shared" si="49"/>
        <v>6408</v>
      </c>
      <c r="Q653" s="26" t="s">
        <v>26</v>
      </c>
      <c r="R653" s="26" t="s">
        <v>184</v>
      </c>
      <c r="S653" s="26">
        <v>2008</v>
      </c>
      <c r="T653" s="57">
        <v>0</v>
      </c>
      <c r="U653" s="27">
        <f t="shared" si="50"/>
        <v>0</v>
      </c>
      <c r="V653" s="28">
        <f t="shared" si="51"/>
        <v>6408</v>
      </c>
      <c r="W653" s="17"/>
    </row>
    <row r="654" spans="1:23" ht="15.75" outlineLevel="2">
      <c r="A654" s="16"/>
      <c r="B654" s="17" t="s">
        <v>159</v>
      </c>
      <c r="C654" s="18">
        <v>601690</v>
      </c>
      <c r="D654" s="18" t="s">
        <v>219</v>
      </c>
      <c r="E654" s="19" t="s">
        <v>220</v>
      </c>
      <c r="F654" s="35">
        <v>1034</v>
      </c>
      <c r="G654" s="116">
        <v>10538</v>
      </c>
      <c r="H654" s="22">
        <f>VLOOKUP(F654,'[5]FY16 Rates VLookup'!$A$1:$D$175,4,0)</f>
        <v>2880</v>
      </c>
      <c r="I654" s="22">
        <v>2255.4</v>
      </c>
      <c r="J654" s="23">
        <v>0</v>
      </c>
      <c r="K654" s="24">
        <v>0</v>
      </c>
      <c r="L654" s="24">
        <v>900</v>
      </c>
      <c r="M654" s="23">
        <v>0</v>
      </c>
      <c r="N654" s="23">
        <v>0</v>
      </c>
      <c r="O654" s="23">
        <v>258</v>
      </c>
      <c r="P654" s="25">
        <f t="shared" si="49"/>
        <v>6293.4</v>
      </c>
      <c r="Q654" s="26" t="s">
        <v>26</v>
      </c>
      <c r="R654" s="26" t="s">
        <v>184</v>
      </c>
      <c r="S654" s="26">
        <v>2009</v>
      </c>
      <c r="T654" s="57">
        <v>0</v>
      </c>
      <c r="U654" s="27">
        <f t="shared" si="50"/>
        <v>0</v>
      </c>
      <c r="V654" s="28">
        <f t="shared" si="51"/>
        <v>6293.4</v>
      </c>
      <c r="W654" s="17"/>
    </row>
    <row r="655" spans="1:23" ht="15.75" outlineLevel="2">
      <c r="A655" s="16"/>
      <c r="B655" s="17" t="s">
        <v>159</v>
      </c>
      <c r="C655" s="18">
        <v>601690</v>
      </c>
      <c r="D655" s="18" t="s">
        <v>219</v>
      </c>
      <c r="E655" s="19" t="s">
        <v>220</v>
      </c>
      <c r="F655" s="35">
        <v>1034</v>
      </c>
      <c r="G655" s="116">
        <v>10660</v>
      </c>
      <c r="H655" s="22">
        <f>VLOOKUP(F655,'[5]FY16 Rates VLookup'!$A$1:$D$175,4,0)</f>
        <v>2880</v>
      </c>
      <c r="I655" s="22">
        <v>2576.6999999999998</v>
      </c>
      <c r="J655" s="23">
        <v>0</v>
      </c>
      <c r="K655" s="24">
        <v>0</v>
      </c>
      <c r="L655" s="24">
        <v>900</v>
      </c>
      <c r="M655" s="23">
        <v>0</v>
      </c>
      <c r="N655" s="23">
        <v>0</v>
      </c>
      <c r="O655" s="23">
        <v>0</v>
      </c>
      <c r="P655" s="25">
        <f t="shared" si="49"/>
        <v>6356.7</v>
      </c>
      <c r="Q655" s="26" t="s">
        <v>26</v>
      </c>
      <c r="R655" s="26" t="s">
        <v>184</v>
      </c>
      <c r="S655" s="26">
        <v>2009</v>
      </c>
      <c r="T655" s="57">
        <v>0</v>
      </c>
      <c r="U655" s="27">
        <f t="shared" si="50"/>
        <v>0</v>
      </c>
      <c r="V655" s="28">
        <f t="shared" si="51"/>
        <v>6356.7</v>
      </c>
      <c r="W655" s="17"/>
    </row>
    <row r="656" spans="1:23" ht="15.75" outlineLevel="2">
      <c r="A656" s="16"/>
      <c r="B656" s="17" t="s">
        <v>159</v>
      </c>
      <c r="C656" s="18">
        <v>601690</v>
      </c>
      <c r="D656" s="18" t="s">
        <v>219</v>
      </c>
      <c r="E656" s="19" t="s">
        <v>220</v>
      </c>
      <c r="F656" s="35">
        <v>1034</v>
      </c>
      <c r="G656" s="116">
        <v>8907</v>
      </c>
      <c r="H656" s="22">
        <f>VLOOKUP(F656,'[5]FY16 Rates VLookup'!$A$1:$D$175,4,0)</f>
        <v>2880</v>
      </c>
      <c r="I656" s="22">
        <v>1612.8000000000004</v>
      </c>
      <c r="J656" s="23">
        <v>0</v>
      </c>
      <c r="K656" s="24">
        <v>0</v>
      </c>
      <c r="L656" s="24">
        <v>900</v>
      </c>
      <c r="M656" s="23">
        <v>0</v>
      </c>
      <c r="N656" s="23">
        <v>0</v>
      </c>
      <c r="O656" s="23">
        <v>0</v>
      </c>
      <c r="P656" s="25">
        <f t="shared" si="49"/>
        <v>5392.8</v>
      </c>
      <c r="Q656" s="26" t="s">
        <v>26</v>
      </c>
      <c r="R656" s="26" t="s">
        <v>184</v>
      </c>
      <c r="S656" s="26">
        <v>2009</v>
      </c>
      <c r="T656" s="57">
        <v>0</v>
      </c>
      <c r="U656" s="27">
        <f t="shared" si="50"/>
        <v>0</v>
      </c>
      <c r="V656" s="28">
        <f t="shared" si="51"/>
        <v>5392.8</v>
      </c>
      <c r="W656" s="17"/>
    </row>
    <row r="657" spans="1:23" ht="15.75" outlineLevel="2">
      <c r="A657" s="16"/>
      <c r="B657" s="17" t="s">
        <v>159</v>
      </c>
      <c r="C657" s="18">
        <v>601690</v>
      </c>
      <c r="D657" s="18" t="s">
        <v>219</v>
      </c>
      <c r="E657" s="19" t="s">
        <v>220</v>
      </c>
      <c r="F657" s="35">
        <v>1034</v>
      </c>
      <c r="G657" s="116">
        <v>10077</v>
      </c>
      <c r="H657" s="22">
        <f>VLOOKUP(F657,'[5]FY16 Rates VLookup'!$A$1:$D$175,4,0)</f>
        <v>2880</v>
      </c>
      <c r="I657" s="22">
        <v>2246.4</v>
      </c>
      <c r="J657" s="23">
        <v>0</v>
      </c>
      <c r="K657" s="24">
        <v>0</v>
      </c>
      <c r="L657" s="24">
        <v>900</v>
      </c>
      <c r="M657" s="23">
        <v>0</v>
      </c>
      <c r="N657" s="23">
        <v>0</v>
      </c>
      <c r="O657" s="23">
        <v>301</v>
      </c>
      <c r="P657" s="25">
        <f t="shared" si="49"/>
        <v>6327.4</v>
      </c>
      <c r="Q657" s="26" t="s">
        <v>26</v>
      </c>
      <c r="R657" s="26" t="s">
        <v>184</v>
      </c>
      <c r="S657" s="26">
        <v>2009</v>
      </c>
      <c r="T657" s="57">
        <v>0</v>
      </c>
      <c r="U657" s="27">
        <f t="shared" si="50"/>
        <v>0</v>
      </c>
      <c r="V657" s="28">
        <f t="shared" si="51"/>
        <v>6327.4</v>
      </c>
      <c r="W657" s="17"/>
    </row>
    <row r="658" spans="1:23" ht="15.75" outlineLevel="2">
      <c r="A658" s="16"/>
      <c r="B658" s="17" t="s">
        <v>159</v>
      </c>
      <c r="C658" s="18">
        <v>601690</v>
      </c>
      <c r="D658" s="18" t="s">
        <v>219</v>
      </c>
      <c r="E658" s="19" t="s">
        <v>220</v>
      </c>
      <c r="F658" s="35">
        <v>1034</v>
      </c>
      <c r="G658" s="116">
        <v>16319</v>
      </c>
      <c r="H658" s="22">
        <f>VLOOKUP(F658,'[5]FY16 Rates VLookup'!$A$1:$D$175,4,0)</f>
        <v>2880</v>
      </c>
      <c r="I658" s="22">
        <v>5362.6500000000005</v>
      </c>
      <c r="J658" s="23">
        <v>0</v>
      </c>
      <c r="K658" s="24">
        <v>0</v>
      </c>
      <c r="L658" s="24">
        <v>900</v>
      </c>
      <c r="M658" s="23">
        <v>536.26</v>
      </c>
      <c r="N658" s="23">
        <v>0</v>
      </c>
      <c r="O658" s="23">
        <v>0</v>
      </c>
      <c r="P658" s="25">
        <f t="shared" si="49"/>
        <v>9678.9100000000017</v>
      </c>
      <c r="Q658" s="26" t="s">
        <v>26</v>
      </c>
      <c r="R658" s="26" t="s">
        <v>184</v>
      </c>
      <c r="S658" s="26">
        <v>2009</v>
      </c>
      <c r="T658" s="57">
        <v>0</v>
      </c>
      <c r="U658" s="27">
        <f t="shared" si="50"/>
        <v>0</v>
      </c>
      <c r="V658" s="28">
        <f t="shared" si="51"/>
        <v>9678.9100000000017</v>
      </c>
      <c r="W658" s="17"/>
    </row>
    <row r="659" spans="1:23" ht="15.75" outlineLevel="2">
      <c r="A659" s="16"/>
      <c r="B659" s="17" t="s">
        <v>159</v>
      </c>
      <c r="C659" s="18">
        <v>601690</v>
      </c>
      <c r="D659" s="18" t="s">
        <v>219</v>
      </c>
      <c r="E659" s="19" t="s">
        <v>220</v>
      </c>
      <c r="F659" s="35">
        <v>1035</v>
      </c>
      <c r="G659" s="117">
        <v>8175</v>
      </c>
      <c r="H659" s="22">
        <f>VLOOKUP(F659,'[5]FY16 Rates VLookup'!$A$1:$D$175,4,0)</f>
        <v>3180</v>
      </c>
      <c r="I659" s="22">
        <v>1893.09375</v>
      </c>
      <c r="J659" s="23">
        <v>0</v>
      </c>
      <c r="K659" s="24">
        <v>0</v>
      </c>
      <c r="L659" s="24">
        <v>900</v>
      </c>
      <c r="M659" s="45">
        <v>0</v>
      </c>
      <c r="N659" s="45">
        <v>0</v>
      </c>
      <c r="O659" s="45">
        <v>172</v>
      </c>
      <c r="P659" s="25">
        <f t="shared" si="49"/>
        <v>6145.09375</v>
      </c>
      <c r="Q659" s="26" t="s">
        <v>26</v>
      </c>
      <c r="R659" s="26" t="s">
        <v>35</v>
      </c>
      <c r="S659" s="26">
        <v>1900</v>
      </c>
      <c r="T659" s="59">
        <v>0</v>
      </c>
      <c r="U659" s="27">
        <f t="shared" si="50"/>
        <v>0</v>
      </c>
      <c r="V659" s="28">
        <f t="shared" si="51"/>
        <v>6145.09375</v>
      </c>
      <c r="W659" s="42"/>
    </row>
    <row r="660" spans="1:23" ht="15.75" outlineLevel="2">
      <c r="A660" s="16"/>
      <c r="B660" s="17" t="s">
        <v>159</v>
      </c>
      <c r="C660" s="18">
        <v>601690</v>
      </c>
      <c r="D660" s="18" t="s">
        <v>219</v>
      </c>
      <c r="E660" s="19" t="s">
        <v>220</v>
      </c>
      <c r="F660" s="35">
        <v>1024</v>
      </c>
      <c r="G660" s="116">
        <v>9993</v>
      </c>
      <c r="H660" s="22">
        <f>VLOOKUP(F660,'[5]FY16 Rates VLookup'!$A$1:$D$175,4,0)</f>
        <v>2280</v>
      </c>
      <c r="I660" s="22">
        <v>1707.6060000000007</v>
      </c>
      <c r="J660" s="23">
        <v>0</v>
      </c>
      <c r="K660" s="24">
        <v>0</v>
      </c>
      <c r="L660" s="24">
        <v>900</v>
      </c>
      <c r="M660" s="23">
        <v>0</v>
      </c>
      <c r="N660" s="23">
        <v>0</v>
      </c>
      <c r="O660" s="23">
        <v>0</v>
      </c>
      <c r="P660" s="25">
        <f t="shared" si="49"/>
        <v>4887.6060000000007</v>
      </c>
      <c r="Q660" s="26" t="s">
        <v>26</v>
      </c>
      <c r="R660" s="26" t="s">
        <v>27</v>
      </c>
      <c r="S660" s="26">
        <v>2020</v>
      </c>
      <c r="T660" s="27">
        <v>2056</v>
      </c>
      <c r="U660" s="27">
        <f t="shared" si="50"/>
        <v>102.80000000000001</v>
      </c>
      <c r="V660" s="28">
        <f t="shared" si="51"/>
        <v>7046.4060000000009</v>
      </c>
      <c r="W660" s="17"/>
    </row>
    <row r="661" spans="1:23" ht="15.75" outlineLevel="2">
      <c r="A661" s="16"/>
      <c r="B661" s="17" t="s">
        <v>159</v>
      </c>
      <c r="C661" s="18">
        <v>601640</v>
      </c>
      <c r="D661" s="18" t="s">
        <v>221</v>
      </c>
      <c r="E661" s="19" t="s">
        <v>222</v>
      </c>
      <c r="F661" s="20">
        <v>1024</v>
      </c>
      <c r="G661" s="118">
        <v>4520</v>
      </c>
      <c r="H661" s="22">
        <f>VLOOKUP(F661,'[5]FY16 Rates VLookup'!$A$1:$D$175,4,0)</f>
        <v>2280</v>
      </c>
      <c r="I661" s="22">
        <v>138.51000000000005</v>
      </c>
      <c r="J661" s="23">
        <v>0</v>
      </c>
      <c r="K661" s="24">
        <v>0</v>
      </c>
      <c r="L661" s="24">
        <v>900</v>
      </c>
      <c r="M661" s="23">
        <v>0</v>
      </c>
      <c r="N661" s="23">
        <v>0</v>
      </c>
      <c r="O661" s="23">
        <v>0</v>
      </c>
      <c r="P661" s="25">
        <f t="shared" si="49"/>
        <v>3318.51</v>
      </c>
      <c r="Q661" s="26" t="s">
        <v>26</v>
      </c>
      <c r="R661" s="26" t="s">
        <v>35</v>
      </c>
      <c r="S661" s="26">
        <v>1900</v>
      </c>
      <c r="T661" s="57">
        <v>0</v>
      </c>
      <c r="U661" s="27">
        <f t="shared" si="50"/>
        <v>0</v>
      </c>
      <c r="V661" s="28">
        <f t="shared" si="51"/>
        <v>3318.51</v>
      </c>
      <c r="W661" s="17"/>
    </row>
    <row r="662" spans="1:23" ht="15.75" outlineLevel="2">
      <c r="A662" s="16"/>
      <c r="B662" s="17" t="s">
        <v>159</v>
      </c>
      <c r="C662" s="18">
        <v>601640</v>
      </c>
      <c r="D662" s="18" t="s">
        <v>221</v>
      </c>
      <c r="E662" s="19" t="s">
        <v>222</v>
      </c>
      <c r="F662" s="35">
        <v>1202</v>
      </c>
      <c r="G662" s="116">
        <v>18149</v>
      </c>
      <c r="H662" s="22">
        <f>VLOOKUP(F662,'[5]FY16 Rates VLookup'!$A$1:$D$175,4,0)</f>
        <v>2700</v>
      </c>
      <c r="I662" s="22">
        <v>5302.8972972972979</v>
      </c>
      <c r="J662" s="23">
        <v>0</v>
      </c>
      <c r="K662" s="24">
        <v>0</v>
      </c>
      <c r="L662" s="24">
        <v>900</v>
      </c>
      <c r="M662" s="23">
        <v>0</v>
      </c>
      <c r="N662" s="23">
        <v>0</v>
      </c>
      <c r="O662" s="23">
        <v>0</v>
      </c>
      <c r="P662" s="25">
        <f t="shared" si="49"/>
        <v>8902.8972972972988</v>
      </c>
      <c r="Q662" s="26" t="s">
        <v>26</v>
      </c>
      <c r="R662" s="26" t="s">
        <v>27</v>
      </c>
      <c r="S662" s="26">
        <v>2016</v>
      </c>
      <c r="T662" s="47">
        <v>3867</v>
      </c>
      <c r="U662" s="27">
        <f t="shared" si="50"/>
        <v>193.35000000000002</v>
      </c>
      <c r="V662" s="28">
        <f t="shared" si="51"/>
        <v>12963.247297297299</v>
      </c>
      <c r="W662" s="17"/>
    </row>
    <row r="663" spans="1:23" ht="15.75" outlineLevel="2">
      <c r="A663" s="16"/>
      <c r="B663" s="17" t="s">
        <v>159</v>
      </c>
      <c r="C663" s="18">
        <v>601640</v>
      </c>
      <c r="D663" s="18" t="s">
        <v>221</v>
      </c>
      <c r="E663" s="19" t="s">
        <v>222</v>
      </c>
      <c r="F663" s="20">
        <v>1024</v>
      </c>
      <c r="G663" s="116">
        <v>1831</v>
      </c>
      <c r="H663" s="22">
        <f>VLOOKUP(F663,'[5]FY16 Rates VLookup'!$A$1:$D$175,4,0)</f>
        <v>2280</v>
      </c>
      <c r="I663" s="22">
        <v>124.83000000000003</v>
      </c>
      <c r="J663" s="23">
        <v>0</v>
      </c>
      <c r="K663" s="24">
        <v>0</v>
      </c>
      <c r="L663" s="24">
        <v>900</v>
      </c>
      <c r="M663" s="23">
        <v>0</v>
      </c>
      <c r="N663" s="23">
        <v>0</v>
      </c>
      <c r="O663" s="23">
        <v>0</v>
      </c>
      <c r="P663" s="25">
        <f t="shared" si="49"/>
        <v>3304.83</v>
      </c>
      <c r="Q663" s="26" t="s">
        <v>26</v>
      </c>
      <c r="R663" s="37" t="s">
        <v>27</v>
      </c>
      <c r="S663" s="26">
        <v>2020</v>
      </c>
      <c r="T663" s="59">
        <v>3700</v>
      </c>
      <c r="U663" s="27">
        <f t="shared" si="50"/>
        <v>185</v>
      </c>
      <c r="V663" s="28">
        <f t="shared" si="51"/>
        <v>7189.83</v>
      </c>
      <c r="W663" s="19"/>
    </row>
    <row r="664" spans="1:23" ht="15.75" outlineLevel="2">
      <c r="A664" s="16"/>
      <c r="B664" s="17" t="s">
        <v>159</v>
      </c>
      <c r="C664" s="18">
        <v>601640</v>
      </c>
      <c r="D664" s="18" t="s">
        <v>221</v>
      </c>
      <c r="E664" s="19" t="s">
        <v>222</v>
      </c>
      <c r="F664" s="35">
        <v>1202</v>
      </c>
      <c r="G664" s="116">
        <v>9882</v>
      </c>
      <c r="H664" s="22">
        <f>VLOOKUP(F664,'[5]FY16 Rates VLookup'!$A$1:$D$175,4,0)</f>
        <v>2700</v>
      </c>
      <c r="I664" s="22">
        <v>1812.0162162162164</v>
      </c>
      <c r="J664" s="23">
        <v>0</v>
      </c>
      <c r="K664" s="24">
        <v>0</v>
      </c>
      <c r="L664" s="24">
        <v>900</v>
      </c>
      <c r="M664" s="23">
        <v>0</v>
      </c>
      <c r="N664" s="23">
        <v>0</v>
      </c>
      <c r="O664" s="23">
        <v>0</v>
      </c>
      <c r="P664" s="25">
        <f t="shared" si="49"/>
        <v>5412.016216216216</v>
      </c>
      <c r="Q664" s="26" t="s">
        <v>26</v>
      </c>
      <c r="R664" s="26" t="s">
        <v>27</v>
      </c>
      <c r="S664" s="26">
        <v>2016</v>
      </c>
      <c r="T664" s="47">
        <v>3867</v>
      </c>
      <c r="U664" s="27">
        <f t="shared" si="50"/>
        <v>193.35000000000002</v>
      </c>
      <c r="V664" s="28">
        <f t="shared" si="51"/>
        <v>9472.3662162162163</v>
      </c>
      <c r="W664" s="17"/>
    </row>
    <row r="665" spans="1:23" ht="15.75" outlineLevel="2">
      <c r="A665" s="16"/>
      <c r="B665" s="17" t="s">
        <v>159</v>
      </c>
      <c r="C665" s="18">
        <v>601640</v>
      </c>
      <c r="D665" s="18" t="s">
        <v>221</v>
      </c>
      <c r="E665" s="19" t="s">
        <v>222</v>
      </c>
      <c r="F665" s="35">
        <v>1024</v>
      </c>
      <c r="G665" s="116">
        <v>8604</v>
      </c>
      <c r="H665" s="22">
        <f>VLOOKUP(F665,'[5]FY16 Rates VLookup'!$A$1:$D$175,4,0)</f>
        <v>2280</v>
      </c>
      <c r="I665" s="22">
        <v>1232.5680000000002</v>
      </c>
      <c r="J665" s="23">
        <v>0</v>
      </c>
      <c r="K665" s="24">
        <v>0</v>
      </c>
      <c r="L665" s="24">
        <v>900</v>
      </c>
      <c r="M665" s="23">
        <v>0</v>
      </c>
      <c r="N665" s="23">
        <v>0</v>
      </c>
      <c r="O665" s="23">
        <v>0</v>
      </c>
      <c r="P665" s="25">
        <f t="shared" si="49"/>
        <v>4412.5680000000002</v>
      </c>
      <c r="Q665" s="26" t="s">
        <v>26</v>
      </c>
      <c r="R665" s="26" t="s">
        <v>27</v>
      </c>
      <c r="S665" s="26">
        <v>2016</v>
      </c>
      <c r="T665" s="57">
        <v>3700</v>
      </c>
      <c r="U665" s="27">
        <f t="shared" si="50"/>
        <v>185</v>
      </c>
      <c r="V665" s="28">
        <f t="shared" si="51"/>
        <v>8297.5679999999993</v>
      </c>
      <c r="W665" s="17"/>
    </row>
    <row r="666" spans="1:23" ht="15.75" outlineLevel="2">
      <c r="A666" s="16"/>
      <c r="B666" s="17" t="s">
        <v>159</v>
      </c>
      <c r="C666" s="18">
        <v>601640</v>
      </c>
      <c r="D666" s="18" t="s">
        <v>221</v>
      </c>
      <c r="E666" s="19" t="s">
        <v>222</v>
      </c>
      <c r="F666" s="35">
        <v>1202</v>
      </c>
      <c r="G666" s="116">
        <v>14379</v>
      </c>
      <c r="H666" s="22">
        <f>VLOOKUP(F666,'[5]FY16 Rates VLookup'!$A$1:$D$175,4,0)</f>
        <v>2700</v>
      </c>
      <c r="I666" s="22">
        <v>3464.8297297297299</v>
      </c>
      <c r="J666" s="23">
        <v>0</v>
      </c>
      <c r="K666" s="24">
        <v>0</v>
      </c>
      <c r="L666" s="24">
        <v>900</v>
      </c>
      <c r="M666" s="23">
        <v>0</v>
      </c>
      <c r="N666" s="23">
        <v>0</v>
      </c>
      <c r="O666" s="23">
        <v>0</v>
      </c>
      <c r="P666" s="25">
        <f t="shared" si="49"/>
        <v>7064.8297297297304</v>
      </c>
      <c r="Q666" s="26" t="s">
        <v>26</v>
      </c>
      <c r="R666" s="26" t="s">
        <v>27</v>
      </c>
      <c r="S666" s="26">
        <v>2017</v>
      </c>
      <c r="T666" s="47">
        <v>3867</v>
      </c>
      <c r="U666" s="27">
        <f t="shared" si="50"/>
        <v>193.35000000000002</v>
      </c>
      <c r="V666" s="28">
        <f t="shared" si="51"/>
        <v>11125.179729729731</v>
      </c>
      <c r="W666" s="17"/>
    </row>
    <row r="667" spans="1:23" s="61" customFormat="1" ht="15.75" outlineLevel="2">
      <c r="A667" s="16"/>
      <c r="B667" s="17" t="s">
        <v>159</v>
      </c>
      <c r="C667" s="18">
        <v>601640</v>
      </c>
      <c r="D667" s="18" t="s">
        <v>221</v>
      </c>
      <c r="E667" s="19" t="s">
        <v>222</v>
      </c>
      <c r="F667" s="35">
        <v>1212</v>
      </c>
      <c r="G667" s="118">
        <v>10265</v>
      </c>
      <c r="H667" s="22">
        <f>VLOOKUP(F667,'[5]FY16 Rates VLookup'!$A$1:$D$175,4,0)</f>
        <v>2700</v>
      </c>
      <c r="I667" s="22">
        <v>1793.0131578947369</v>
      </c>
      <c r="J667" s="23">
        <v>0</v>
      </c>
      <c r="K667" s="24">
        <v>0</v>
      </c>
      <c r="L667" s="24">
        <v>900</v>
      </c>
      <c r="M667" s="23">
        <v>0</v>
      </c>
      <c r="N667" s="23">
        <v>0</v>
      </c>
      <c r="O667" s="23">
        <v>0</v>
      </c>
      <c r="P667" s="25">
        <f t="shared" si="49"/>
        <v>5393.0131578947367</v>
      </c>
      <c r="Q667" s="26" t="s">
        <v>26</v>
      </c>
      <c r="R667" s="26" t="s">
        <v>27</v>
      </c>
      <c r="S667" s="26">
        <v>2017</v>
      </c>
      <c r="T667" s="54">
        <v>4908</v>
      </c>
      <c r="U667" s="27">
        <f t="shared" si="50"/>
        <v>245.4</v>
      </c>
      <c r="V667" s="28">
        <f t="shared" si="51"/>
        <v>10546.413157894736</v>
      </c>
      <c r="W667" s="17"/>
    </row>
    <row r="668" spans="1:23" ht="15.75" outlineLevel="2">
      <c r="A668" s="16"/>
      <c r="B668" s="17" t="s">
        <v>159</v>
      </c>
      <c r="C668" s="18">
        <v>601640</v>
      </c>
      <c r="D668" s="18" t="s">
        <v>221</v>
      </c>
      <c r="E668" s="19" t="s">
        <v>222</v>
      </c>
      <c r="F668" s="35">
        <v>1212</v>
      </c>
      <c r="G668" s="118">
        <v>14351</v>
      </c>
      <c r="H668" s="22">
        <f>VLOOKUP(F668,'[5]FY16 Rates VLookup'!$A$1:$D$175,4,0)</f>
        <v>2700</v>
      </c>
      <c r="I668" s="22">
        <v>3668.5065789473679</v>
      </c>
      <c r="J668" s="23">
        <v>0</v>
      </c>
      <c r="K668" s="24">
        <v>0</v>
      </c>
      <c r="L668" s="24">
        <v>900</v>
      </c>
      <c r="M668" s="23">
        <v>0</v>
      </c>
      <c r="N668" s="23">
        <v>0</v>
      </c>
      <c r="O668" s="23">
        <v>0</v>
      </c>
      <c r="P668" s="25">
        <f t="shared" si="49"/>
        <v>7268.5065789473683</v>
      </c>
      <c r="Q668" s="26" t="s">
        <v>26</v>
      </c>
      <c r="R668" s="26" t="s">
        <v>35</v>
      </c>
      <c r="S668" s="26">
        <v>1900</v>
      </c>
      <c r="T668" s="59">
        <v>0</v>
      </c>
      <c r="U668" s="27">
        <f t="shared" si="50"/>
        <v>0</v>
      </c>
      <c r="V668" s="28">
        <f t="shared" si="51"/>
        <v>7268.5065789473683</v>
      </c>
      <c r="W668" s="51"/>
    </row>
    <row r="669" spans="1:23" ht="15.75" outlineLevel="2">
      <c r="A669" s="16"/>
      <c r="B669" s="17" t="s">
        <v>159</v>
      </c>
      <c r="C669" s="18">
        <v>601640</v>
      </c>
      <c r="D669" s="18" t="s">
        <v>221</v>
      </c>
      <c r="E669" s="19" t="s">
        <v>222</v>
      </c>
      <c r="F669" s="35">
        <v>1212</v>
      </c>
      <c r="G669" s="116">
        <v>10777</v>
      </c>
      <c r="H669" s="22">
        <f>VLOOKUP(F669,'[5]FY16 Rates VLookup'!$A$1:$D$175,4,0)</f>
        <v>2700</v>
      </c>
      <c r="I669" s="22">
        <v>2607.4539473684208</v>
      </c>
      <c r="J669" s="23">
        <v>0</v>
      </c>
      <c r="K669" s="24">
        <v>0</v>
      </c>
      <c r="L669" s="24">
        <v>900</v>
      </c>
      <c r="M669" s="23">
        <v>0</v>
      </c>
      <c r="N669" s="23">
        <v>0</v>
      </c>
      <c r="O669" s="23">
        <v>0</v>
      </c>
      <c r="P669" s="25">
        <f t="shared" si="49"/>
        <v>6207.4539473684208</v>
      </c>
      <c r="Q669" s="26" t="s">
        <v>26</v>
      </c>
      <c r="R669" s="37" t="s">
        <v>27</v>
      </c>
      <c r="S669" s="26">
        <v>2021</v>
      </c>
      <c r="T669" s="54">
        <v>4992</v>
      </c>
      <c r="U669" s="27">
        <f t="shared" si="50"/>
        <v>249.60000000000002</v>
      </c>
      <c r="V669" s="28">
        <f t="shared" si="51"/>
        <v>11449.05394736842</v>
      </c>
      <c r="W669" s="17"/>
    </row>
    <row r="670" spans="1:23" ht="15.75" outlineLevel="2">
      <c r="A670" s="16"/>
      <c r="B670" s="17" t="s">
        <v>159</v>
      </c>
      <c r="C670" s="18">
        <v>601640</v>
      </c>
      <c r="D670" s="18" t="s">
        <v>221</v>
      </c>
      <c r="E670" s="19" t="s">
        <v>222</v>
      </c>
      <c r="F670" s="35">
        <v>1212</v>
      </c>
      <c r="G670" s="118">
        <v>13547</v>
      </c>
      <c r="H670" s="22">
        <f>VLOOKUP(F670,'[5]FY16 Rates VLookup'!$A$1:$D$175,4,0)</f>
        <v>2700</v>
      </c>
      <c r="I670" s="22">
        <v>3128.0328947368412</v>
      </c>
      <c r="J670" s="23">
        <v>0</v>
      </c>
      <c r="K670" s="24">
        <v>0</v>
      </c>
      <c r="L670" s="24">
        <v>900</v>
      </c>
      <c r="M670" s="23">
        <v>3715</v>
      </c>
      <c r="N670" s="23">
        <v>0</v>
      </c>
      <c r="O670" s="23">
        <v>0</v>
      </c>
      <c r="P670" s="25">
        <f t="shared" si="49"/>
        <v>10443.032894736842</v>
      </c>
      <c r="Q670" s="26" t="s">
        <v>26</v>
      </c>
      <c r="R670" s="26" t="s">
        <v>27</v>
      </c>
      <c r="S670" s="26">
        <v>2016</v>
      </c>
      <c r="T670" s="57">
        <v>4992</v>
      </c>
      <c r="U670" s="27">
        <f t="shared" si="50"/>
        <v>249.60000000000002</v>
      </c>
      <c r="V670" s="28">
        <f t="shared" si="51"/>
        <v>15684.632894736842</v>
      </c>
      <c r="W670" s="19"/>
    </row>
    <row r="671" spans="1:23" ht="15.75" outlineLevel="2">
      <c r="A671" s="16"/>
      <c r="B671" s="17" t="s">
        <v>159</v>
      </c>
      <c r="C671" s="18">
        <v>601640</v>
      </c>
      <c r="D671" s="18" t="s">
        <v>221</v>
      </c>
      <c r="E671" s="19" t="s">
        <v>222</v>
      </c>
      <c r="F671" s="35">
        <v>1024</v>
      </c>
      <c r="G671" s="116">
        <v>8689</v>
      </c>
      <c r="H671" s="22">
        <f>VLOOKUP(F671,'[5]FY16 Rates VLookup'!$A$1:$D$175,4,0)</f>
        <v>2280</v>
      </c>
      <c r="I671" s="22">
        <v>979.48800000000028</v>
      </c>
      <c r="J671" s="23">
        <v>0</v>
      </c>
      <c r="K671" s="24">
        <v>0</v>
      </c>
      <c r="L671" s="24">
        <v>900</v>
      </c>
      <c r="M671" s="23">
        <v>0</v>
      </c>
      <c r="N671" s="23">
        <v>0</v>
      </c>
      <c r="O671" s="23">
        <v>0</v>
      </c>
      <c r="P671" s="25">
        <f t="shared" si="49"/>
        <v>4159.4880000000003</v>
      </c>
      <c r="Q671" s="26" t="s">
        <v>26</v>
      </c>
      <c r="R671" s="37" t="s">
        <v>27</v>
      </c>
      <c r="S671" s="26">
        <v>2020</v>
      </c>
      <c r="T671" s="57">
        <v>3700</v>
      </c>
      <c r="U671" s="27">
        <f t="shared" si="50"/>
        <v>185</v>
      </c>
      <c r="V671" s="28">
        <f t="shared" si="51"/>
        <v>8044.4880000000003</v>
      </c>
      <c r="W671" s="17"/>
    </row>
    <row r="672" spans="1:23" ht="15.75" outlineLevel="2">
      <c r="A672" s="16"/>
      <c r="B672" s="17" t="s">
        <v>159</v>
      </c>
      <c r="C672" s="18">
        <v>601625</v>
      </c>
      <c r="D672" s="18" t="s">
        <v>223</v>
      </c>
      <c r="E672" s="19" t="s">
        <v>224</v>
      </c>
      <c r="F672" s="20">
        <v>1340</v>
      </c>
      <c r="G672" s="118">
        <v>0</v>
      </c>
      <c r="H672" s="22">
        <f>VLOOKUP(F672,'[5]FY16 Rates VLookup'!$A$1:$D$175,4,0)</f>
        <v>0</v>
      </c>
      <c r="I672" s="22">
        <v>0</v>
      </c>
      <c r="J672" s="23">
        <v>275.40822400000002</v>
      </c>
      <c r="K672" s="24">
        <v>532.80999999999995</v>
      </c>
      <c r="L672" s="24">
        <v>900</v>
      </c>
      <c r="M672" s="23">
        <v>0</v>
      </c>
      <c r="N672" s="23">
        <v>0</v>
      </c>
      <c r="O672" s="23">
        <v>0</v>
      </c>
      <c r="P672" s="25">
        <f t="shared" si="49"/>
        <v>1708.218224</v>
      </c>
      <c r="Q672" s="26" t="s">
        <v>74</v>
      </c>
      <c r="R672" s="26" t="s">
        <v>35</v>
      </c>
      <c r="S672" s="26">
        <v>1900</v>
      </c>
      <c r="T672" s="57">
        <v>0</v>
      </c>
      <c r="U672" s="27">
        <f t="shared" si="50"/>
        <v>0</v>
      </c>
      <c r="V672" s="28">
        <f t="shared" si="51"/>
        <v>1708.218224</v>
      </c>
      <c r="W672" s="17"/>
    </row>
    <row r="673" spans="1:23" s="41" customFormat="1" ht="15.75" outlineLevel="2">
      <c r="A673" s="16"/>
      <c r="B673" s="17" t="s">
        <v>159</v>
      </c>
      <c r="C673" s="18" t="s">
        <v>225</v>
      </c>
      <c r="D673" s="18" t="s">
        <v>226</v>
      </c>
      <c r="E673" s="19" t="s">
        <v>227</v>
      </c>
      <c r="F673" s="20">
        <v>1505</v>
      </c>
      <c r="G673" s="126">
        <v>0</v>
      </c>
      <c r="H673" s="22">
        <v>0</v>
      </c>
      <c r="I673" s="22">
        <v>0</v>
      </c>
      <c r="J673" s="23">
        <v>415.56060000000002</v>
      </c>
      <c r="K673" s="24">
        <v>0</v>
      </c>
      <c r="L673" s="24">
        <v>240</v>
      </c>
      <c r="M673" s="23">
        <v>0</v>
      </c>
      <c r="N673" s="23">
        <v>0</v>
      </c>
      <c r="O673" s="23">
        <v>0</v>
      </c>
      <c r="P673" s="25">
        <f t="shared" si="49"/>
        <v>655.56060000000002</v>
      </c>
      <c r="Q673" s="26" t="s">
        <v>74</v>
      </c>
      <c r="R673" s="26" t="s">
        <v>35</v>
      </c>
      <c r="S673" s="26">
        <v>1900</v>
      </c>
      <c r="T673" s="57">
        <v>0</v>
      </c>
      <c r="U673" s="27">
        <f t="shared" si="50"/>
        <v>0</v>
      </c>
      <c r="V673" s="28">
        <f t="shared" si="51"/>
        <v>655.56060000000002</v>
      </c>
      <c r="W673" s="17"/>
    </row>
    <row r="674" spans="1:23" ht="16.5" customHeight="1" outlineLevel="2">
      <c r="A674" s="16"/>
      <c r="B674" s="17" t="s">
        <v>159</v>
      </c>
      <c r="C674" s="18" t="s">
        <v>225</v>
      </c>
      <c r="D674" s="18" t="s">
        <v>226</v>
      </c>
      <c r="E674" s="19" t="s">
        <v>227</v>
      </c>
      <c r="F674" s="20">
        <v>1505</v>
      </c>
      <c r="G674" s="126">
        <v>0</v>
      </c>
      <c r="H674" s="22">
        <v>0</v>
      </c>
      <c r="I674" s="22">
        <v>0</v>
      </c>
      <c r="J674" s="23">
        <v>979.78881000000001</v>
      </c>
      <c r="K674" s="24">
        <v>0</v>
      </c>
      <c r="L674" s="24">
        <v>240</v>
      </c>
      <c r="M674" s="23">
        <v>0</v>
      </c>
      <c r="N674" s="23">
        <v>0</v>
      </c>
      <c r="O674" s="23">
        <v>0</v>
      </c>
      <c r="P674" s="25">
        <f t="shared" si="49"/>
        <v>1219.78881</v>
      </c>
      <c r="Q674" s="26" t="s">
        <v>74</v>
      </c>
      <c r="R674" s="26" t="s">
        <v>35</v>
      </c>
      <c r="S674" s="26">
        <v>1900</v>
      </c>
      <c r="T674" s="57">
        <v>0</v>
      </c>
      <c r="U674" s="27">
        <f t="shared" si="50"/>
        <v>0</v>
      </c>
      <c r="V674" s="28">
        <f t="shared" si="51"/>
        <v>1219.78881</v>
      </c>
      <c r="W674" s="17"/>
    </row>
    <row r="675" spans="1:23" ht="15.75" outlineLevel="2">
      <c r="A675" s="16"/>
      <c r="B675" s="17" t="s">
        <v>159</v>
      </c>
      <c r="C675" s="18" t="s">
        <v>225</v>
      </c>
      <c r="D675" s="18" t="s">
        <v>226</v>
      </c>
      <c r="E675" s="19" t="s">
        <v>227</v>
      </c>
      <c r="F675" s="20">
        <v>3007</v>
      </c>
      <c r="G675" s="116">
        <v>0</v>
      </c>
      <c r="H675" s="22">
        <v>0</v>
      </c>
      <c r="I675" s="22">
        <v>0</v>
      </c>
      <c r="J675" s="23">
        <v>0</v>
      </c>
      <c r="K675" s="24">
        <v>0</v>
      </c>
      <c r="L675" s="24">
        <v>240</v>
      </c>
      <c r="M675" s="23">
        <v>0</v>
      </c>
      <c r="N675" s="23">
        <v>0</v>
      </c>
      <c r="O675" s="23">
        <v>0</v>
      </c>
      <c r="P675" s="25">
        <f t="shared" si="49"/>
        <v>240</v>
      </c>
      <c r="Q675" s="26" t="s">
        <v>74</v>
      </c>
      <c r="R675" s="26" t="s">
        <v>35</v>
      </c>
      <c r="S675" s="26">
        <v>1900</v>
      </c>
      <c r="T675" s="57">
        <v>0</v>
      </c>
      <c r="U675" s="27">
        <f t="shared" si="50"/>
        <v>0</v>
      </c>
      <c r="V675" s="28">
        <f t="shared" si="51"/>
        <v>240</v>
      </c>
      <c r="W675" s="17"/>
    </row>
    <row r="676" spans="1:23" ht="15.75" outlineLevel="2">
      <c r="A676" s="16"/>
      <c r="B676" s="17" t="s">
        <v>159</v>
      </c>
      <c r="C676" s="18" t="s">
        <v>225</v>
      </c>
      <c r="D676" s="18" t="s">
        <v>226</v>
      </c>
      <c r="E676" s="19" t="s">
        <v>227</v>
      </c>
      <c r="F676" s="20">
        <v>1247</v>
      </c>
      <c r="G676" s="118">
        <v>1297</v>
      </c>
      <c r="H676" s="22">
        <f>VLOOKUP(F676,'[5]FY16 Rates VLookup'!$A$1:$D$175,4,0)</f>
        <v>3720</v>
      </c>
      <c r="I676" s="22">
        <v>141.38384615384612</v>
      </c>
      <c r="J676" s="23">
        <v>0</v>
      </c>
      <c r="K676" s="24">
        <v>0</v>
      </c>
      <c r="L676" s="24">
        <v>900</v>
      </c>
      <c r="M676" s="23">
        <v>0</v>
      </c>
      <c r="N676" s="23">
        <v>0</v>
      </c>
      <c r="O676" s="23">
        <v>258</v>
      </c>
      <c r="P676" s="25">
        <f t="shared" si="49"/>
        <v>5019.3838461538462</v>
      </c>
      <c r="Q676" s="26" t="s">
        <v>26</v>
      </c>
      <c r="R676" s="26" t="s">
        <v>40</v>
      </c>
      <c r="S676" s="26">
        <v>2009</v>
      </c>
      <c r="T676" s="54">
        <v>0</v>
      </c>
      <c r="U676" s="27">
        <f t="shared" si="50"/>
        <v>0</v>
      </c>
      <c r="V676" s="28">
        <f t="shared" si="51"/>
        <v>5019.3838461538462</v>
      </c>
      <c r="W676" s="17"/>
    </row>
    <row r="677" spans="1:23" ht="15.75" outlineLevel="2">
      <c r="A677" s="16"/>
      <c r="B677" s="17" t="s">
        <v>159</v>
      </c>
      <c r="C677" s="18" t="s">
        <v>225</v>
      </c>
      <c r="D677" s="18" t="s">
        <v>226</v>
      </c>
      <c r="E677" s="19" t="s">
        <v>227</v>
      </c>
      <c r="F677" s="20">
        <v>1257</v>
      </c>
      <c r="G677" s="116">
        <v>0</v>
      </c>
      <c r="H677" s="22">
        <v>0</v>
      </c>
      <c r="I677" s="22">
        <v>0</v>
      </c>
      <c r="J677" s="23">
        <v>1412.8523500000001</v>
      </c>
      <c r="K677" s="24">
        <v>1384.5599999999997</v>
      </c>
      <c r="L677" s="24">
        <v>900</v>
      </c>
      <c r="M677" s="23">
        <v>0</v>
      </c>
      <c r="N677" s="23">
        <v>0</v>
      </c>
      <c r="O677" s="23">
        <v>1078.73</v>
      </c>
      <c r="P677" s="25">
        <f t="shared" si="49"/>
        <v>4776.1423500000001</v>
      </c>
      <c r="Q677" s="26" t="s">
        <v>74</v>
      </c>
      <c r="R677" s="26" t="s">
        <v>35</v>
      </c>
      <c r="S677" s="26">
        <v>1900</v>
      </c>
      <c r="T677" s="57">
        <v>0</v>
      </c>
      <c r="U677" s="27">
        <f t="shared" si="50"/>
        <v>0</v>
      </c>
      <c r="V677" s="28">
        <f t="shared" si="51"/>
        <v>4776.1423500000001</v>
      </c>
      <c r="W677" s="17"/>
    </row>
    <row r="678" spans="1:23" ht="15.75" outlineLevel="2">
      <c r="A678" s="16"/>
      <c r="B678" s="17" t="s">
        <v>159</v>
      </c>
      <c r="C678" s="18" t="s">
        <v>225</v>
      </c>
      <c r="D678" s="18" t="s">
        <v>226</v>
      </c>
      <c r="E678" s="19" t="s">
        <v>227</v>
      </c>
      <c r="F678" s="20">
        <v>1252</v>
      </c>
      <c r="G678" s="116">
        <v>0</v>
      </c>
      <c r="H678" s="22">
        <v>0</v>
      </c>
      <c r="I678" s="22">
        <v>0</v>
      </c>
      <c r="J678" s="23">
        <v>1036.96866</v>
      </c>
      <c r="K678" s="24">
        <v>957.29000000000008</v>
      </c>
      <c r="L678" s="24">
        <v>900</v>
      </c>
      <c r="M678" s="23">
        <v>0</v>
      </c>
      <c r="N678" s="23">
        <v>0</v>
      </c>
      <c r="O678" s="23">
        <v>43</v>
      </c>
      <c r="P678" s="25">
        <f t="shared" si="49"/>
        <v>2937.25866</v>
      </c>
      <c r="Q678" s="26" t="s">
        <v>74</v>
      </c>
      <c r="R678" s="26" t="s">
        <v>35</v>
      </c>
      <c r="S678" s="26">
        <v>1900</v>
      </c>
      <c r="T678" s="57">
        <v>0</v>
      </c>
      <c r="U678" s="27">
        <f t="shared" si="50"/>
        <v>0</v>
      </c>
      <c r="V678" s="28">
        <f t="shared" si="51"/>
        <v>2937.25866</v>
      </c>
      <c r="W678" s="17"/>
    </row>
    <row r="679" spans="1:23" ht="15.75" outlineLevel="2">
      <c r="A679" s="16"/>
      <c r="B679" s="17" t="s">
        <v>159</v>
      </c>
      <c r="C679" s="18" t="s">
        <v>225</v>
      </c>
      <c r="D679" s="18" t="s">
        <v>226</v>
      </c>
      <c r="E679" s="19" t="s">
        <v>227</v>
      </c>
      <c r="F679" s="20">
        <v>1035</v>
      </c>
      <c r="G679" s="116">
        <v>5840</v>
      </c>
      <c r="H679" s="22">
        <f>VLOOKUP(F679,'[5]FY16 Rates VLookup'!$A$1:$D$175,4,0)</f>
        <v>3180</v>
      </c>
      <c r="I679" s="22">
        <v>1322.1843750000003</v>
      </c>
      <c r="J679" s="23">
        <v>0</v>
      </c>
      <c r="K679" s="24">
        <v>0</v>
      </c>
      <c r="L679" s="24">
        <v>900</v>
      </c>
      <c r="M679" s="23">
        <v>1877.56</v>
      </c>
      <c r="N679" s="23">
        <v>0</v>
      </c>
      <c r="O679" s="23">
        <v>172</v>
      </c>
      <c r="P679" s="25">
        <f t="shared" si="49"/>
        <v>7451.7443750000002</v>
      </c>
      <c r="Q679" s="26" t="s">
        <v>26</v>
      </c>
      <c r="R679" s="26" t="s">
        <v>184</v>
      </c>
      <c r="S679" s="26">
        <v>2007</v>
      </c>
      <c r="T679" s="57">
        <v>0</v>
      </c>
      <c r="U679" s="27">
        <f t="shared" si="50"/>
        <v>0</v>
      </c>
      <c r="V679" s="28">
        <f t="shared" si="51"/>
        <v>7451.7443750000002</v>
      </c>
      <c r="W679" s="17"/>
    </row>
    <row r="680" spans="1:23" ht="15.75" outlineLevel="2">
      <c r="A680" s="16"/>
      <c r="B680" s="17" t="s">
        <v>159</v>
      </c>
      <c r="C680" s="18" t="s">
        <v>225</v>
      </c>
      <c r="D680" s="18" t="s">
        <v>226</v>
      </c>
      <c r="E680" s="19" t="s">
        <v>227</v>
      </c>
      <c r="F680" s="20">
        <v>1212</v>
      </c>
      <c r="G680" s="116">
        <v>5933</v>
      </c>
      <c r="H680" s="22">
        <f>VLOOKUP(F680,'[5]FY16 Rates VLookup'!$A$1:$D$175,4,0)</f>
        <v>2700</v>
      </c>
      <c r="I680" s="22">
        <v>846.35526315789468</v>
      </c>
      <c r="J680" s="23">
        <v>0</v>
      </c>
      <c r="K680" s="24">
        <v>0</v>
      </c>
      <c r="L680" s="24">
        <v>900</v>
      </c>
      <c r="M680" s="23">
        <v>0</v>
      </c>
      <c r="N680" s="23">
        <v>0</v>
      </c>
      <c r="O680" s="23">
        <v>0</v>
      </c>
      <c r="P680" s="25">
        <f t="shared" si="49"/>
        <v>4446.355263157895</v>
      </c>
      <c r="Q680" s="26" t="s">
        <v>26</v>
      </c>
      <c r="R680" s="26" t="s">
        <v>35</v>
      </c>
      <c r="S680" s="26">
        <v>1900</v>
      </c>
      <c r="T680" s="57">
        <v>0</v>
      </c>
      <c r="U680" s="27">
        <f t="shared" si="50"/>
        <v>0</v>
      </c>
      <c r="V680" s="28">
        <f t="shared" si="51"/>
        <v>4446.355263157895</v>
      </c>
      <c r="W680" s="17"/>
    </row>
    <row r="681" spans="1:23" ht="15.75" outlineLevel="2">
      <c r="A681" s="16"/>
      <c r="B681" s="17" t="s">
        <v>159</v>
      </c>
      <c r="C681" s="18">
        <v>601615</v>
      </c>
      <c r="D681" s="18" t="s">
        <v>226</v>
      </c>
      <c r="E681" s="19" t="s">
        <v>227</v>
      </c>
      <c r="F681" s="20">
        <v>1211</v>
      </c>
      <c r="G681" s="116">
        <v>0</v>
      </c>
      <c r="H681" s="22">
        <v>0</v>
      </c>
      <c r="I681" s="22">
        <v>0</v>
      </c>
      <c r="J681" s="23">
        <v>1679.5198420000002</v>
      </c>
      <c r="K681" s="24">
        <v>1049.8499999999999</v>
      </c>
      <c r="L681" s="24">
        <v>900</v>
      </c>
      <c r="M681" s="23">
        <v>0</v>
      </c>
      <c r="N681" s="23">
        <v>0</v>
      </c>
      <c r="O681" s="23">
        <v>172</v>
      </c>
      <c r="P681" s="25">
        <f t="shared" ref="P681:P703" si="52">SUM(H681:O681)</f>
        <v>3801.3698420000001</v>
      </c>
      <c r="Q681" s="26" t="s">
        <v>74</v>
      </c>
      <c r="R681" s="26" t="s">
        <v>27</v>
      </c>
      <c r="S681" s="26">
        <v>2020</v>
      </c>
      <c r="T681" s="54">
        <v>2780</v>
      </c>
      <c r="U681" s="27">
        <f t="shared" ref="U681:U703" si="53">T681*0.05</f>
        <v>139</v>
      </c>
      <c r="V681" s="28">
        <f t="shared" ref="V681:V703" si="54">P681+T681+U681</f>
        <v>6720.3698420000001</v>
      </c>
      <c r="W681" s="17"/>
    </row>
    <row r="682" spans="1:23" ht="15.75" outlineLevel="2">
      <c r="A682" s="16"/>
      <c r="B682" s="17" t="s">
        <v>159</v>
      </c>
      <c r="C682" s="18">
        <v>601615</v>
      </c>
      <c r="D682" s="18" t="s">
        <v>226</v>
      </c>
      <c r="E682" s="19" t="s">
        <v>227</v>
      </c>
      <c r="F682" s="20">
        <v>1247</v>
      </c>
      <c r="G682" s="116">
        <v>2508</v>
      </c>
      <c r="H682" s="22">
        <f>VLOOKUP(F682,'[5]FY16 Rates VLookup'!$A$1:$D$175,4,0)</f>
        <v>3720</v>
      </c>
      <c r="I682" s="22">
        <v>23.953461538461507</v>
      </c>
      <c r="J682" s="23">
        <v>0</v>
      </c>
      <c r="K682" s="24">
        <v>0</v>
      </c>
      <c r="L682" s="24">
        <v>900</v>
      </c>
      <c r="M682" s="23">
        <v>0</v>
      </c>
      <c r="N682" s="23">
        <v>0</v>
      </c>
      <c r="O682" s="23">
        <v>350.44</v>
      </c>
      <c r="P682" s="25">
        <f t="shared" si="52"/>
        <v>4994.3934615384615</v>
      </c>
      <c r="Q682" s="26" t="s">
        <v>26</v>
      </c>
      <c r="R682" s="26" t="s">
        <v>27</v>
      </c>
      <c r="S682" s="26">
        <v>2020</v>
      </c>
      <c r="T682" s="54">
        <v>4380</v>
      </c>
      <c r="U682" s="27">
        <f t="shared" si="53"/>
        <v>219</v>
      </c>
      <c r="V682" s="28">
        <f t="shared" si="54"/>
        <v>9593.3934615384605</v>
      </c>
      <c r="W682" s="17"/>
    </row>
    <row r="683" spans="1:23" ht="15.75" outlineLevel="2">
      <c r="A683" s="16"/>
      <c r="B683" s="17" t="s">
        <v>159</v>
      </c>
      <c r="C683" s="18">
        <v>601631</v>
      </c>
      <c r="D683" s="18" t="s">
        <v>228</v>
      </c>
      <c r="E683" s="19" t="s">
        <v>229</v>
      </c>
      <c r="F683" s="20">
        <v>1340</v>
      </c>
      <c r="G683" s="116">
        <v>0</v>
      </c>
      <c r="H683" s="22">
        <f>VLOOKUP(F683,'[5]FY16 Rates VLookup'!$A$1:$D$175,4,0)</f>
        <v>0</v>
      </c>
      <c r="I683" s="22">
        <v>0</v>
      </c>
      <c r="J683" s="23">
        <v>1074.4872319999999</v>
      </c>
      <c r="K683" s="24">
        <v>441.05</v>
      </c>
      <c r="L683" s="24">
        <v>900</v>
      </c>
      <c r="M683" s="23">
        <v>0</v>
      </c>
      <c r="N683" s="23">
        <v>0</v>
      </c>
      <c r="O683" s="23">
        <v>0</v>
      </c>
      <c r="P683" s="25">
        <f t="shared" si="52"/>
        <v>2415.5372319999997</v>
      </c>
      <c r="Q683" s="26" t="s">
        <v>74</v>
      </c>
      <c r="R683" s="26" t="s">
        <v>35</v>
      </c>
      <c r="S683" s="26">
        <v>1900</v>
      </c>
      <c r="T683" s="57">
        <v>0</v>
      </c>
      <c r="U683" s="27">
        <f t="shared" si="53"/>
        <v>0</v>
      </c>
      <c r="V683" s="28">
        <f t="shared" si="54"/>
        <v>2415.5372319999997</v>
      </c>
      <c r="W683" s="17"/>
    </row>
    <row r="684" spans="1:23" ht="15.75" outlineLevel="2">
      <c r="A684" s="16"/>
      <c r="B684" s="17" t="s">
        <v>159</v>
      </c>
      <c r="C684" s="18">
        <v>601633</v>
      </c>
      <c r="D684" s="18" t="s">
        <v>230</v>
      </c>
      <c r="E684" s="19" t="s">
        <v>231</v>
      </c>
      <c r="F684" s="20">
        <v>3007</v>
      </c>
      <c r="G684" s="116">
        <v>0</v>
      </c>
      <c r="H684" s="22">
        <v>0</v>
      </c>
      <c r="I684" s="22">
        <v>0</v>
      </c>
      <c r="J684" s="23">
        <v>0</v>
      </c>
      <c r="K684" s="24">
        <v>0</v>
      </c>
      <c r="L684" s="24">
        <v>240</v>
      </c>
      <c r="M684" s="23">
        <v>0</v>
      </c>
      <c r="N684" s="23">
        <v>0</v>
      </c>
      <c r="O684" s="23">
        <v>0</v>
      </c>
      <c r="P684" s="25">
        <f t="shared" si="52"/>
        <v>240</v>
      </c>
      <c r="Q684" s="26" t="s">
        <v>74</v>
      </c>
      <c r="R684" s="26" t="s">
        <v>35</v>
      </c>
      <c r="S684" s="26">
        <v>1900</v>
      </c>
      <c r="T684" s="57">
        <v>0</v>
      </c>
      <c r="U684" s="27">
        <f t="shared" si="53"/>
        <v>0</v>
      </c>
      <c r="V684" s="28">
        <f t="shared" si="54"/>
        <v>240</v>
      </c>
      <c r="W684" s="17"/>
    </row>
    <row r="685" spans="1:23" ht="15.75" outlineLevel="2">
      <c r="A685" s="16"/>
      <c r="B685" s="17" t="s">
        <v>159</v>
      </c>
      <c r="C685" s="18">
        <v>601633</v>
      </c>
      <c r="D685" s="18" t="s">
        <v>230</v>
      </c>
      <c r="E685" s="19" t="s">
        <v>231</v>
      </c>
      <c r="F685" s="20">
        <v>3007</v>
      </c>
      <c r="G685" s="116">
        <v>0</v>
      </c>
      <c r="H685" s="22">
        <v>0</v>
      </c>
      <c r="I685" s="22">
        <v>0</v>
      </c>
      <c r="J685" s="23">
        <v>0</v>
      </c>
      <c r="K685" s="24">
        <v>0</v>
      </c>
      <c r="L685" s="24">
        <v>240</v>
      </c>
      <c r="M685" s="23">
        <v>0</v>
      </c>
      <c r="N685" s="23">
        <v>0</v>
      </c>
      <c r="O685" s="23">
        <v>0</v>
      </c>
      <c r="P685" s="25">
        <f t="shared" si="52"/>
        <v>240</v>
      </c>
      <c r="Q685" s="26" t="s">
        <v>74</v>
      </c>
      <c r="R685" s="26" t="s">
        <v>35</v>
      </c>
      <c r="S685" s="26">
        <v>1900</v>
      </c>
      <c r="T685" s="57">
        <v>0</v>
      </c>
      <c r="U685" s="27">
        <f t="shared" si="53"/>
        <v>0</v>
      </c>
      <c r="V685" s="28">
        <f t="shared" si="54"/>
        <v>240</v>
      </c>
      <c r="W685" s="17"/>
    </row>
    <row r="686" spans="1:23" ht="15.75" outlineLevel="2">
      <c r="A686" s="16"/>
      <c r="B686" s="17" t="s">
        <v>159</v>
      </c>
      <c r="C686" s="18">
        <v>601633</v>
      </c>
      <c r="D686" s="18" t="s">
        <v>230</v>
      </c>
      <c r="E686" s="19" t="s">
        <v>231</v>
      </c>
      <c r="F686" s="20">
        <v>3007</v>
      </c>
      <c r="G686" s="116">
        <v>0</v>
      </c>
      <c r="H686" s="22">
        <v>0</v>
      </c>
      <c r="I686" s="22">
        <v>0</v>
      </c>
      <c r="J686" s="23">
        <v>0</v>
      </c>
      <c r="K686" s="24">
        <v>0</v>
      </c>
      <c r="L686" s="24">
        <v>240</v>
      </c>
      <c r="M686" s="23">
        <v>0</v>
      </c>
      <c r="N686" s="23">
        <v>0</v>
      </c>
      <c r="O686" s="23">
        <v>0</v>
      </c>
      <c r="P686" s="25">
        <f t="shared" si="52"/>
        <v>240</v>
      </c>
      <c r="Q686" s="26" t="s">
        <v>74</v>
      </c>
      <c r="R686" s="26" t="s">
        <v>35</v>
      </c>
      <c r="S686" s="26">
        <v>1900</v>
      </c>
      <c r="T686" s="57">
        <v>0</v>
      </c>
      <c r="U686" s="27">
        <f t="shared" si="53"/>
        <v>0</v>
      </c>
      <c r="V686" s="28">
        <f t="shared" si="54"/>
        <v>240</v>
      </c>
      <c r="W686" s="17"/>
    </row>
    <row r="687" spans="1:23" ht="15.75" outlineLevel="2">
      <c r="A687" s="16"/>
      <c r="B687" s="17" t="s">
        <v>159</v>
      </c>
      <c r="C687" s="18">
        <v>601633</v>
      </c>
      <c r="D687" s="18" t="s">
        <v>230</v>
      </c>
      <c r="E687" s="19" t="s">
        <v>231</v>
      </c>
      <c r="F687" s="20">
        <v>1210</v>
      </c>
      <c r="G687" s="116">
        <v>5513</v>
      </c>
      <c r="H687" s="22">
        <f>VLOOKUP(F687,'[5]FY16 Rates VLookup'!$A$1:$D$175,4,0)</f>
        <v>3240</v>
      </c>
      <c r="I687" s="22">
        <v>451.8679245283019</v>
      </c>
      <c r="J687" s="23">
        <v>0</v>
      </c>
      <c r="K687" s="24">
        <v>0</v>
      </c>
      <c r="L687" s="24">
        <v>900</v>
      </c>
      <c r="M687" s="23">
        <v>0</v>
      </c>
      <c r="N687" s="23">
        <v>0</v>
      </c>
      <c r="O687" s="23">
        <v>0</v>
      </c>
      <c r="P687" s="25">
        <f t="shared" si="52"/>
        <v>4591.867924528302</v>
      </c>
      <c r="Q687" s="26" t="s">
        <v>26</v>
      </c>
      <c r="R687" s="26" t="s">
        <v>40</v>
      </c>
      <c r="S687" s="26">
        <v>2008</v>
      </c>
      <c r="T687" s="57">
        <v>0</v>
      </c>
      <c r="U687" s="27">
        <f t="shared" si="53"/>
        <v>0</v>
      </c>
      <c r="V687" s="28">
        <f t="shared" si="54"/>
        <v>4591.867924528302</v>
      </c>
      <c r="W687" s="17"/>
    </row>
    <row r="688" spans="1:23" ht="15.75" outlineLevel="2">
      <c r="A688" s="16"/>
      <c r="B688" s="17" t="s">
        <v>159</v>
      </c>
      <c r="C688" s="18">
        <v>601633</v>
      </c>
      <c r="D688" s="18" t="s">
        <v>230</v>
      </c>
      <c r="E688" s="19" t="s">
        <v>231</v>
      </c>
      <c r="F688" s="35">
        <v>1034</v>
      </c>
      <c r="G688" s="116">
        <v>12530</v>
      </c>
      <c r="H688" s="22">
        <f>VLOOKUP(F688,'[5]FY16 Rates VLookup'!$A$1:$D$175,4,0)</f>
        <v>2880</v>
      </c>
      <c r="I688" s="22">
        <v>3163.5000000000005</v>
      </c>
      <c r="J688" s="23">
        <v>0</v>
      </c>
      <c r="K688" s="24">
        <v>0</v>
      </c>
      <c r="L688" s="24">
        <v>900</v>
      </c>
      <c r="M688" s="23">
        <v>0</v>
      </c>
      <c r="N688" s="23">
        <v>0</v>
      </c>
      <c r="O688" s="23">
        <v>172</v>
      </c>
      <c r="P688" s="25">
        <f t="shared" si="52"/>
        <v>7115.5</v>
      </c>
      <c r="Q688" s="26" t="s">
        <v>26</v>
      </c>
      <c r="R688" s="26" t="s">
        <v>184</v>
      </c>
      <c r="S688" s="26">
        <v>2006</v>
      </c>
      <c r="T688" s="57">
        <v>0</v>
      </c>
      <c r="U688" s="27">
        <f t="shared" si="53"/>
        <v>0</v>
      </c>
      <c r="V688" s="28">
        <f t="shared" si="54"/>
        <v>7115.5</v>
      </c>
      <c r="W688" s="17"/>
    </row>
    <row r="689" spans="1:23" ht="15.75" outlineLevel="2">
      <c r="A689" s="16"/>
      <c r="B689" s="17" t="s">
        <v>159</v>
      </c>
      <c r="C689" s="18">
        <v>601633</v>
      </c>
      <c r="D689" s="18" t="s">
        <v>230</v>
      </c>
      <c r="E689" s="19" t="s">
        <v>231</v>
      </c>
      <c r="F689" s="35">
        <v>1034</v>
      </c>
      <c r="G689" s="116">
        <v>13779</v>
      </c>
      <c r="H689" s="22">
        <f>VLOOKUP(F689,'[5]FY16 Rates VLookup'!$A$1:$D$175,4,0)</f>
        <v>2880</v>
      </c>
      <c r="I689" s="22">
        <v>3777.75</v>
      </c>
      <c r="J689" s="23">
        <v>0</v>
      </c>
      <c r="K689" s="24">
        <v>0</v>
      </c>
      <c r="L689" s="24">
        <v>900</v>
      </c>
      <c r="M689" s="23">
        <v>1127.71</v>
      </c>
      <c r="N689" s="23">
        <v>0</v>
      </c>
      <c r="O689" s="23">
        <v>0</v>
      </c>
      <c r="P689" s="25">
        <f t="shared" si="52"/>
        <v>8685.4599999999991</v>
      </c>
      <c r="Q689" s="26" t="s">
        <v>26</v>
      </c>
      <c r="R689" s="26" t="s">
        <v>184</v>
      </c>
      <c r="S689" s="26">
        <v>2007</v>
      </c>
      <c r="T689" s="57">
        <v>0</v>
      </c>
      <c r="U689" s="27">
        <f t="shared" si="53"/>
        <v>0</v>
      </c>
      <c r="V689" s="28">
        <f t="shared" si="54"/>
        <v>8685.4599999999991</v>
      </c>
      <c r="W689" s="17"/>
    </row>
    <row r="690" spans="1:23" ht="15.75" outlineLevel="2">
      <c r="A690" s="16"/>
      <c r="B690" s="17" t="s">
        <v>159</v>
      </c>
      <c r="C690" s="18">
        <v>601633</v>
      </c>
      <c r="D690" s="18" t="s">
        <v>230</v>
      </c>
      <c r="E690" s="19" t="s">
        <v>231</v>
      </c>
      <c r="F690" s="35">
        <v>1034</v>
      </c>
      <c r="G690" s="116">
        <v>18511</v>
      </c>
      <c r="H690" s="22">
        <f>VLOOKUP(F690,'[5]FY16 Rates VLookup'!$A$1:$D$175,4,0)</f>
        <v>2880</v>
      </c>
      <c r="I690" s="22">
        <v>5629.9500000000007</v>
      </c>
      <c r="J690" s="23">
        <v>0</v>
      </c>
      <c r="K690" s="24">
        <v>0</v>
      </c>
      <c r="L690" s="24">
        <v>900</v>
      </c>
      <c r="M690" s="23">
        <v>0</v>
      </c>
      <c r="N690" s="23">
        <v>0</v>
      </c>
      <c r="O690" s="23">
        <v>0</v>
      </c>
      <c r="P690" s="25">
        <f t="shared" si="52"/>
        <v>9409.9500000000007</v>
      </c>
      <c r="Q690" s="26" t="s">
        <v>26</v>
      </c>
      <c r="R690" s="26" t="s">
        <v>184</v>
      </c>
      <c r="S690" s="26">
        <v>2008</v>
      </c>
      <c r="T690" s="57">
        <v>0</v>
      </c>
      <c r="U690" s="27">
        <f t="shared" si="53"/>
        <v>0</v>
      </c>
      <c r="V690" s="28">
        <f t="shared" si="54"/>
        <v>9409.9500000000007</v>
      </c>
      <c r="W690" s="17"/>
    </row>
    <row r="691" spans="1:23" s="76" customFormat="1" ht="15.75" outlineLevel="2">
      <c r="A691" s="16"/>
      <c r="B691" s="17" t="s">
        <v>159</v>
      </c>
      <c r="C691" s="18">
        <v>601633</v>
      </c>
      <c r="D691" s="18" t="s">
        <v>230</v>
      </c>
      <c r="E691" s="19" t="s">
        <v>231</v>
      </c>
      <c r="F691" s="35">
        <v>1035</v>
      </c>
      <c r="G691" s="116">
        <v>15792</v>
      </c>
      <c r="H691" s="22">
        <f>VLOOKUP(F691,'[5]FY16 Rates VLookup'!$A$1:$D$175,4,0)</f>
        <v>3180</v>
      </c>
      <c r="I691" s="22">
        <v>5113.8375000000015</v>
      </c>
      <c r="J691" s="23">
        <v>0</v>
      </c>
      <c r="K691" s="24">
        <v>0</v>
      </c>
      <c r="L691" s="24">
        <v>900</v>
      </c>
      <c r="M691" s="23">
        <v>2719.67</v>
      </c>
      <c r="N691" s="23">
        <v>0</v>
      </c>
      <c r="O691" s="23">
        <v>215</v>
      </c>
      <c r="P691" s="25">
        <f t="shared" si="52"/>
        <v>12128.507500000002</v>
      </c>
      <c r="Q691" s="26" t="s">
        <v>26</v>
      </c>
      <c r="R691" s="26" t="s">
        <v>184</v>
      </c>
      <c r="S691" s="26">
        <v>2009</v>
      </c>
      <c r="T691" s="57">
        <v>0</v>
      </c>
      <c r="U691" s="27">
        <f t="shared" si="53"/>
        <v>0</v>
      </c>
      <c r="V691" s="28">
        <f t="shared" si="54"/>
        <v>12128.507500000002</v>
      </c>
      <c r="W691" s="17"/>
    </row>
    <row r="692" spans="1:23" ht="15.75" outlineLevel="2">
      <c r="A692" s="16"/>
      <c r="B692" s="17" t="s">
        <v>159</v>
      </c>
      <c r="C692" s="18">
        <v>601633</v>
      </c>
      <c r="D692" s="18" t="s">
        <v>230</v>
      </c>
      <c r="E692" s="19" t="s">
        <v>231</v>
      </c>
      <c r="F692" s="35">
        <v>1210</v>
      </c>
      <c r="G692" s="116">
        <v>17210</v>
      </c>
      <c r="H692" s="22">
        <f>VLOOKUP(F692,'[5]FY16 Rates VLookup'!$A$1:$D$175,4,0)</f>
        <v>3240</v>
      </c>
      <c r="I692" s="22">
        <v>5748.4528301886794</v>
      </c>
      <c r="J692" s="23">
        <v>0</v>
      </c>
      <c r="K692" s="24">
        <v>0</v>
      </c>
      <c r="L692" s="24">
        <v>900</v>
      </c>
      <c r="M692" s="23">
        <v>0</v>
      </c>
      <c r="N692" s="23">
        <v>6000</v>
      </c>
      <c r="O692" s="23">
        <v>1563.71</v>
      </c>
      <c r="P692" s="25">
        <f t="shared" si="52"/>
        <v>17452.162830188678</v>
      </c>
      <c r="Q692" s="26" t="s">
        <v>26</v>
      </c>
      <c r="R692" s="37" t="s">
        <v>27</v>
      </c>
      <c r="S692" s="26">
        <v>2021</v>
      </c>
      <c r="T692" s="54">
        <v>4465</v>
      </c>
      <c r="U692" s="27">
        <f t="shared" si="53"/>
        <v>223.25</v>
      </c>
      <c r="V692" s="28">
        <f t="shared" si="54"/>
        <v>22140.412830188678</v>
      </c>
      <c r="W692" s="17"/>
    </row>
    <row r="693" spans="1:23" ht="15.75" outlineLevel="2">
      <c r="A693" s="16"/>
      <c r="B693" s="17" t="s">
        <v>159</v>
      </c>
      <c r="C693" s="18">
        <v>601633</v>
      </c>
      <c r="D693" s="18" t="s">
        <v>230</v>
      </c>
      <c r="E693" s="19" t="s">
        <v>231</v>
      </c>
      <c r="F693" s="35">
        <v>1212</v>
      </c>
      <c r="G693" s="116">
        <v>15679</v>
      </c>
      <c r="H693" s="22">
        <f>VLOOKUP(F693,'[5]FY16 Rates VLookup'!$A$1:$D$175,4,0)</f>
        <v>2700</v>
      </c>
      <c r="I693" s="22">
        <v>4011.6907894736837</v>
      </c>
      <c r="J693" s="23">
        <v>0</v>
      </c>
      <c r="K693" s="24">
        <v>0</v>
      </c>
      <c r="L693" s="24">
        <v>900</v>
      </c>
      <c r="M693" s="23">
        <v>0</v>
      </c>
      <c r="N693" s="23">
        <v>0</v>
      </c>
      <c r="O693" s="23">
        <v>0</v>
      </c>
      <c r="P693" s="25">
        <f t="shared" si="52"/>
        <v>7611.6907894736833</v>
      </c>
      <c r="Q693" s="26" t="s">
        <v>26</v>
      </c>
      <c r="R693" s="26" t="s">
        <v>27</v>
      </c>
      <c r="S693" s="26">
        <v>2018</v>
      </c>
      <c r="T693" s="54">
        <v>4992</v>
      </c>
      <c r="U693" s="27">
        <f t="shared" si="53"/>
        <v>249.60000000000002</v>
      </c>
      <c r="V693" s="28">
        <f t="shared" si="54"/>
        <v>12853.290789473684</v>
      </c>
      <c r="W693" s="17"/>
    </row>
    <row r="694" spans="1:23" ht="15.75" outlineLevel="2">
      <c r="A694" s="16"/>
      <c r="B694" s="17" t="s">
        <v>159</v>
      </c>
      <c r="C694" s="18">
        <v>601633</v>
      </c>
      <c r="D694" s="18" t="s">
        <v>230</v>
      </c>
      <c r="E694" s="19" t="s">
        <v>231</v>
      </c>
      <c r="F694" s="35">
        <v>1212</v>
      </c>
      <c r="G694" s="116">
        <v>12771</v>
      </c>
      <c r="H694" s="22">
        <f>VLOOKUP(F694,'[5]FY16 Rates VLookup'!$A$1:$D$175,4,0)</f>
        <v>2700</v>
      </c>
      <c r="I694" s="22">
        <v>2914.5789473684208</v>
      </c>
      <c r="J694" s="23">
        <v>0</v>
      </c>
      <c r="K694" s="24">
        <v>0</v>
      </c>
      <c r="L694" s="24">
        <v>900</v>
      </c>
      <c r="M694" s="23">
        <v>988.76</v>
      </c>
      <c r="N694" s="23">
        <v>0</v>
      </c>
      <c r="O694" s="23">
        <v>0</v>
      </c>
      <c r="P694" s="25">
        <f t="shared" si="52"/>
        <v>7503.338947368421</v>
      </c>
      <c r="Q694" s="26" t="s">
        <v>26</v>
      </c>
      <c r="R694" s="26" t="s">
        <v>27</v>
      </c>
      <c r="S694" s="26">
        <v>2018</v>
      </c>
      <c r="T694" s="54">
        <v>4992</v>
      </c>
      <c r="U694" s="27">
        <f t="shared" si="53"/>
        <v>249.60000000000002</v>
      </c>
      <c r="V694" s="28">
        <f t="shared" si="54"/>
        <v>12744.938947368422</v>
      </c>
      <c r="W694" s="17"/>
    </row>
    <row r="695" spans="1:23" ht="15.75" outlineLevel="2">
      <c r="A695" s="16"/>
      <c r="B695" s="17" t="s">
        <v>159</v>
      </c>
      <c r="C695" s="18">
        <v>601633</v>
      </c>
      <c r="D695" s="18" t="s">
        <v>230</v>
      </c>
      <c r="E695" s="19" t="s">
        <v>231</v>
      </c>
      <c r="F695" s="35">
        <v>1210</v>
      </c>
      <c r="G695" s="118">
        <v>8807</v>
      </c>
      <c r="H695" s="22">
        <f>VLOOKUP(F695,'[5]FY16 Rates VLookup'!$A$1:$D$175,4,0)</f>
        <v>3240</v>
      </c>
      <c r="I695" s="22">
        <v>1587.3962264150944</v>
      </c>
      <c r="J695" s="23">
        <v>0</v>
      </c>
      <c r="K695" s="24">
        <v>0</v>
      </c>
      <c r="L695" s="24">
        <v>900</v>
      </c>
      <c r="M695" s="23">
        <v>0</v>
      </c>
      <c r="N695" s="23">
        <v>0</v>
      </c>
      <c r="O695" s="23">
        <v>0</v>
      </c>
      <c r="P695" s="25">
        <f t="shared" si="52"/>
        <v>5727.3962264150941</v>
      </c>
      <c r="Q695" s="26" t="s">
        <v>26</v>
      </c>
      <c r="R695" s="26" t="s">
        <v>35</v>
      </c>
      <c r="S695" s="26">
        <v>1900</v>
      </c>
      <c r="T695" s="54">
        <v>0</v>
      </c>
      <c r="U695" s="27">
        <f t="shared" si="53"/>
        <v>0</v>
      </c>
      <c r="V695" s="28">
        <f t="shared" si="54"/>
        <v>5727.3962264150941</v>
      </c>
      <c r="W695" s="51"/>
    </row>
    <row r="696" spans="1:23" ht="15.75" outlineLevel="2">
      <c r="A696" s="16"/>
      <c r="B696" s="17" t="s">
        <v>159</v>
      </c>
      <c r="C696" s="18">
        <v>601633</v>
      </c>
      <c r="D696" s="18" t="s">
        <v>230</v>
      </c>
      <c r="E696" s="19" t="s">
        <v>231</v>
      </c>
      <c r="F696" s="20">
        <v>1034</v>
      </c>
      <c r="G696" s="117">
        <v>2528</v>
      </c>
      <c r="H696" s="22">
        <f>VLOOKUP(F696,'[5]FY16 Rates VLookup'!$A$1:$D$175,4,0)</f>
        <v>2880</v>
      </c>
      <c r="I696" s="22">
        <v>647.1</v>
      </c>
      <c r="J696" s="23">
        <v>0</v>
      </c>
      <c r="K696" s="24">
        <v>0</v>
      </c>
      <c r="L696" s="24">
        <v>900</v>
      </c>
      <c r="M696" s="45">
        <v>0</v>
      </c>
      <c r="N696" s="45">
        <v>0</v>
      </c>
      <c r="O696" s="45">
        <v>0</v>
      </c>
      <c r="P696" s="25">
        <f t="shared" si="52"/>
        <v>4427.1000000000004</v>
      </c>
      <c r="Q696" s="26" t="s">
        <v>26</v>
      </c>
      <c r="R696" s="26" t="s">
        <v>184</v>
      </c>
      <c r="S696" s="26">
        <v>2014</v>
      </c>
      <c r="T696" s="59">
        <v>0</v>
      </c>
      <c r="U696" s="27">
        <f t="shared" si="53"/>
        <v>0</v>
      </c>
      <c r="V696" s="28">
        <f t="shared" si="54"/>
        <v>4427.1000000000004</v>
      </c>
      <c r="W696" s="42"/>
    </row>
    <row r="697" spans="1:23" ht="15.75" outlineLevel="2">
      <c r="A697" s="16"/>
      <c r="B697" s="17" t="s">
        <v>159</v>
      </c>
      <c r="C697" s="18">
        <v>601633</v>
      </c>
      <c r="D697" s="18" t="s">
        <v>230</v>
      </c>
      <c r="E697" s="19" t="s">
        <v>231</v>
      </c>
      <c r="F697" s="20" t="s">
        <v>75</v>
      </c>
      <c r="G697" s="116">
        <v>0</v>
      </c>
      <c r="H697" s="22">
        <v>0</v>
      </c>
      <c r="I697" s="22">
        <v>0</v>
      </c>
      <c r="J697" s="23">
        <v>0</v>
      </c>
      <c r="K697" s="24">
        <v>0</v>
      </c>
      <c r="L697" s="24">
        <v>240</v>
      </c>
      <c r="M697" s="23">
        <v>0</v>
      </c>
      <c r="N697" s="23">
        <v>0</v>
      </c>
      <c r="O697" s="23">
        <v>0</v>
      </c>
      <c r="P697" s="25">
        <f t="shared" si="52"/>
        <v>240</v>
      </c>
      <c r="Q697" s="26" t="s">
        <v>74</v>
      </c>
      <c r="R697" s="26" t="s">
        <v>35</v>
      </c>
      <c r="S697" s="26">
        <v>1900</v>
      </c>
      <c r="T697" s="54">
        <v>0</v>
      </c>
      <c r="U697" s="27">
        <f t="shared" si="53"/>
        <v>0</v>
      </c>
      <c r="V697" s="28">
        <f t="shared" si="54"/>
        <v>240</v>
      </c>
      <c r="W697" s="17"/>
    </row>
    <row r="698" spans="1:23" ht="15.75" outlineLevel="2">
      <c r="A698" s="16"/>
      <c r="B698" s="17" t="s">
        <v>159</v>
      </c>
      <c r="C698" s="18">
        <v>601648</v>
      </c>
      <c r="D698" s="18" t="s">
        <v>232</v>
      </c>
      <c r="E698" s="19" t="s">
        <v>233</v>
      </c>
      <c r="F698" s="35">
        <v>1031</v>
      </c>
      <c r="G698" s="118">
        <v>20414</v>
      </c>
      <c r="H698" s="22">
        <f>VLOOKUP(F698,'[5]FY16 Rates VLookup'!$A$1:$D$175,4,0)</f>
        <v>2400</v>
      </c>
      <c r="I698" s="22">
        <v>5245.090909090909</v>
      </c>
      <c r="J698" s="23">
        <v>0</v>
      </c>
      <c r="K698" s="24">
        <v>0</v>
      </c>
      <c r="L698" s="24">
        <v>900</v>
      </c>
      <c r="M698" s="23">
        <v>0</v>
      </c>
      <c r="N698" s="23">
        <v>0</v>
      </c>
      <c r="O698" s="23">
        <v>0</v>
      </c>
      <c r="P698" s="25">
        <f t="shared" si="52"/>
        <v>8545.0909090909081</v>
      </c>
      <c r="Q698" s="26" t="s">
        <v>26</v>
      </c>
      <c r="R698" s="26" t="s">
        <v>27</v>
      </c>
      <c r="S698" s="26">
        <v>2018</v>
      </c>
      <c r="T698" s="54">
        <v>4115</v>
      </c>
      <c r="U698" s="27">
        <f t="shared" si="53"/>
        <v>205.75</v>
      </c>
      <c r="V698" s="28">
        <f t="shared" si="54"/>
        <v>12865.840909090908</v>
      </c>
      <c r="W698" s="17"/>
    </row>
    <row r="699" spans="1:23" ht="15.75" outlineLevel="2">
      <c r="A699" s="16"/>
      <c r="B699" s="17" t="s">
        <v>159</v>
      </c>
      <c r="C699" s="18">
        <v>601648</v>
      </c>
      <c r="D699" s="18" t="s">
        <v>232</v>
      </c>
      <c r="E699" s="19" t="s">
        <v>233</v>
      </c>
      <c r="F699" s="20">
        <v>9020</v>
      </c>
      <c r="G699" s="118">
        <v>0</v>
      </c>
      <c r="H699" s="22">
        <v>0</v>
      </c>
      <c r="I699" s="22">
        <v>0</v>
      </c>
      <c r="J699" s="23">
        <v>231.23209199999999</v>
      </c>
      <c r="K699" s="24">
        <v>3181.77</v>
      </c>
      <c r="L699" s="24">
        <v>240</v>
      </c>
      <c r="M699" s="23">
        <v>2532.42</v>
      </c>
      <c r="N699" s="23">
        <v>0</v>
      </c>
      <c r="O699" s="23">
        <v>0</v>
      </c>
      <c r="P699" s="25">
        <f t="shared" si="52"/>
        <v>6185.4220920000007</v>
      </c>
      <c r="Q699" s="26" t="s">
        <v>74</v>
      </c>
      <c r="R699" s="26" t="s">
        <v>35</v>
      </c>
      <c r="S699" s="26">
        <v>1900</v>
      </c>
      <c r="T699" s="57">
        <v>0</v>
      </c>
      <c r="U699" s="27">
        <f t="shared" si="53"/>
        <v>0</v>
      </c>
      <c r="V699" s="28">
        <f t="shared" si="54"/>
        <v>6185.4220920000007</v>
      </c>
      <c r="W699" s="17"/>
    </row>
    <row r="700" spans="1:23" ht="15.75" outlineLevel="2">
      <c r="A700" s="16"/>
      <c r="B700" s="17" t="s">
        <v>159</v>
      </c>
      <c r="C700" s="18">
        <v>601648</v>
      </c>
      <c r="D700" s="18" t="s">
        <v>232</v>
      </c>
      <c r="E700" s="19" t="s">
        <v>233</v>
      </c>
      <c r="F700" s="20">
        <v>9020</v>
      </c>
      <c r="G700" s="118">
        <v>0</v>
      </c>
      <c r="H700" s="22">
        <v>0</v>
      </c>
      <c r="I700" s="22">
        <v>0</v>
      </c>
      <c r="J700" s="23">
        <v>0</v>
      </c>
      <c r="K700" s="24">
        <v>0</v>
      </c>
      <c r="L700" s="24">
        <v>240</v>
      </c>
      <c r="M700" s="23">
        <v>0</v>
      </c>
      <c r="N700" s="23">
        <v>0</v>
      </c>
      <c r="O700" s="23">
        <v>0</v>
      </c>
      <c r="P700" s="25">
        <f t="shared" si="52"/>
        <v>240</v>
      </c>
      <c r="Q700" s="26" t="s">
        <v>74</v>
      </c>
      <c r="R700" s="26" t="s">
        <v>35</v>
      </c>
      <c r="S700" s="26">
        <v>1900</v>
      </c>
      <c r="T700" s="57">
        <v>0</v>
      </c>
      <c r="U700" s="27">
        <f t="shared" si="53"/>
        <v>0</v>
      </c>
      <c r="V700" s="28">
        <f t="shared" si="54"/>
        <v>240</v>
      </c>
      <c r="W700" s="17"/>
    </row>
    <row r="701" spans="1:23" s="72" customFormat="1" ht="15.75" outlineLevel="2">
      <c r="A701" s="16"/>
      <c r="B701" s="17" t="s">
        <v>159</v>
      </c>
      <c r="C701" s="18">
        <v>601648</v>
      </c>
      <c r="D701" s="18" t="s">
        <v>232</v>
      </c>
      <c r="E701" s="19" t="s">
        <v>233</v>
      </c>
      <c r="F701" s="35">
        <v>1031</v>
      </c>
      <c r="G701" s="118">
        <v>18881</v>
      </c>
      <c r="H701" s="22">
        <f>VLOOKUP(F701,'[5]FY16 Rates VLookup'!$A$1:$D$175,4,0)</f>
        <v>2400</v>
      </c>
      <c r="I701" s="22">
        <v>4683.9999999999991</v>
      </c>
      <c r="J701" s="23">
        <v>0</v>
      </c>
      <c r="K701" s="24">
        <v>0</v>
      </c>
      <c r="L701" s="24">
        <v>900</v>
      </c>
      <c r="M701" s="23">
        <v>0</v>
      </c>
      <c r="N701" s="23">
        <v>0</v>
      </c>
      <c r="O701" s="23">
        <v>0</v>
      </c>
      <c r="P701" s="25">
        <f t="shared" si="52"/>
        <v>7983.9999999999991</v>
      </c>
      <c r="Q701" s="26" t="s">
        <v>26</v>
      </c>
      <c r="R701" s="37" t="s">
        <v>27</v>
      </c>
      <c r="S701" s="26">
        <v>2021</v>
      </c>
      <c r="T701" s="54">
        <v>4115</v>
      </c>
      <c r="U701" s="27">
        <f t="shared" si="53"/>
        <v>205.75</v>
      </c>
      <c r="V701" s="28">
        <f t="shared" si="54"/>
        <v>12304.75</v>
      </c>
      <c r="W701" s="19"/>
    </row>
    <row r="702" spans="1:23" ht="15.75" outlineLevel="2">
      <c r="A702" s="16"/>
      <c r="B702" s="17" t="s">
        <v>159</v>
      </c>
      <c r="C702" s="18">
        <v>601648</v>
      </c>
      <c r="D702" s="18" t="s">
        <v>232</v>
      </c>
      <c r="E702" s="19" t="s">
        <v>233</v>
      </c>
      <c r="F702" s="35">
        <v>1031</v>
      </c>
      <c r="G702" s="118">
        <v>21761</v>
      </c>
      <c r="H702" s="22">
        <f>VLOOKUP(F702,'[5]FY16 Rates VLookup'!$A$1:$D$175,4,0)</f>
        <v>2400</v>
      </c>
      <c r="I702" s="22">
        <v>5731.2727272727279</v>
      </c>
      <c r="J702" s="23">
        <v>0</v>
      </c>
      <c r="K702" s="24">
        <v>0</v>
      </c>
      <c r="L702" s="24">
        <v>900</v>
      </c>
      <c r="M702" s="23">
        <v>0</v>
      </c>
      <c r="N702" s="23">
        <v>0</v>
      </c>
      <c r="O702" s="23">
        <v>0</v>
      </c>
      <c r="P702" s="25">
        <f t="shared" si="52"/>
        <v>9031.2727272727279</v>
      </c>
      <c r="Q702" s="26" t="s">
        <v>26</v>
      </c>
      <c r="R702" s="37" t="s">
        <v>27</v>
      </c>
      <c r="S702" s="26">
        <v>2021</v>
      </c>
      <c r="T702" s="54">
        <v>4115</v>
      </c>
      <c r="U702" s="27">
        <f t="shared" si="53"/>
        <v>205.75</v>
      </c>
      <c r="V702" s="28">
        <f t="shared" si="54"/>
        <v>13352.022727272728</v>
      </c>
      <c r="W702" s="17"/>
    </row>
    <row r="703" spans="1:23" ht="15.75" outlineLevel="2">
      <c r="A703" s="16"/>
      <c r="B703" s="17" t="s">
        <v>159</v>
      </c>
      <c r="C703" s="18">
        <v>601648</v>
      </c>
      <c r="D703" s="18" t="s">
        <v>234</v>
      </c>
      <c r="E703" s="19" t="s">
        <v>233</v>
      </c>
      <c r="F703" s="35">
        <v>1202</v>
      </c>
      <c r="G703" s="117">
        <v>26840</v>
      </c>
      <c r="H703" s="22">
        <f>VLOOKUP(F703,'[5]FY16 Rates VLookup'!$A$1:$D$175,4,0)</f>
        <v>2700</v>
      </c>
      <c r="I703" s="22">
        <v>9031.135135135135</v>
      </c>
      <c r="J703" s="23">
        <v>0</v>
      </c>
      <c r="K703" s="45">
        <v>0</v>
      </c>
      <c r="L703" s="24">
        <v>900</v>
      </c>
      <c r="M703" s="45">
        <v>0</v>
      </c>
      <c r="N703" s="45">
        <v>0</v>
      </c>
      <c r="O703" s="45">
        <v>0</v>
      </c>
      <c r="P703" s="25">
        <f t="shared" si="52"/>
        <v>12631.135135135135</v>
      </c>
      <c r="Q703" s="26" t="s">
        <v>26</v>
      </c>
      <c r="R703" s="37" t="s">
        <v>27</v>
      </c>
      <c r="S703" s="26">
        <v>2021</v>
      </c>
      <c r="T703" s="47">
        <v>3867</v>
      </c>
      <c r="U703" s="27">
        <f t="shared" si="53"/>
        <v>193.35000000000002</v>
      </c>
      <c r="V703" s="28">
        <f t="shared" si="54"/>
        <v>16691.485135135132</v>
      </c>
      <c r="W703" s="42"/>
    </row>
    <row r="704" spans="1:23" s="15" customFormat="1" ht="15.75" outlineLevel="1">
      <c r="A704" s="99"/>
      <c r="B704" s="98" t="s">
        <v>316</v>
      </c>
      <c r="C704" s="100"/>
      <c r="D704" s="100"/>
      <c r="E704" s="101"/>
      <c r="F704" s="102">
        <f>COUNTIF(H489:H703,"&gt;0")</f>
        <v>141</v>
      </c>
      <c r="G704" s="122">
        <f t="shared" ref="G704:P704" si="55">SUBTOTAL(9,G489:G703)</f>
        <v>1475866</v>
      </c>
      <c r="H704" s="103">
        <f t="shared" si="55"/>
        <v>392700</v>
      </c>
      <c r="I704" s="103">
        <f t="shared" si="55"/>
        <v>376976.79449046275</v>
      </c>
      <c r="J704" s="104">
        <f t="shared" si="55"/>
        <v>172086.83218400003</v>
      </c>
      <c r="K704" s="109">
        <f t="shared" si="55"/>
        <v>143285.21</v>
      </c>
      <c r="L704" s="25">
        <f t="shared" si="55"/>
        <v>170400</v>
      </c>
      <c r="M704" s="109">
        <f t="shared" si="55"/>
        <v>27971.32</v>
      </c>
      <c r="N704" s="109">
        <f t="shared" si="55"/>
        <v>172000</v>
      </c>
      <c r="O704" s="109">
        <f t="shared" si="55"/>
        <v>8725.7799999999988</v>
      </c>
      <c r="P704" s="25">
        <f t="shared" si="55"/>
        <v>1464145.9366744622</v>
      </c>
      <c r="Q704" s="105"/>
      <c r="R704" s="105"/>
      <c r="S704" s="105"/>
      <c r="T704" s="114">
        <f>SUBTOTAL(9,T489:T703)</f>
        <v>470625</v>
      </c>
      <c r="U704" s="112">
        <f>SUBTOTAL(9,U489:U703)</f>
        <v>23531.249999999989</v>
      </c>
      <c r="V704" s="28">
        <f>SUBTOTAL(9,V489:V703)</f>
        <v>1958302.1866744619</v>
      </c>
      <c r="W704" s="115"/>
    </row>
    <row r="705" spans="1:23" ht="15.75" outlineLevel="2">
      <c r="A705" s="16"/>
      <c r="B705" s="52" t="s">
        <v>335</v>
      </c>
      <c r="C705" s="18">
        <v>900300</v>
      </c>
      <c r="D705" s="18" t="s">
        <v>291</v>
      </c>
      <c r="E705" s="19" t="s">
        <v>292</v>
      </c>
      <c r="F705" s="20">
        <v>1201</v>
      </c>
      <c r="G705" s="123">
        <v>0</v>
      </c>
      <c r="H705" s="22">
        <f>VLOOKUP(F705,'[5]FY16 Rates VLookup'!$A$1:$D$175,4,0)</f>
        <v>2940</v>
      </c>
      <c r="I705" s="22">
        <v>0</v>
      </c>
      <c r="J705" s="23">
        <v>0</v>
      </c>
      <c r="K705" s="23">
        <v>0</v>
      </c>
      <c r="L705" s="24">
        <v>900</v>
      </c>
      <c r="M705" s="23">
        <v>0</v>
      </c>
      <c r="N705" s="23">
        <v>0</v>
      </c>
      <c r="O705" s="23">
        <v>0</v>
      </c>
      <c r="P705" s="25">
        <f>SUM(H705:O705)</f>
        <v>3840</v>
      </c>
      <c r="Q705" s="26" t="s">
        <v>26</v>
      </c>
      <c r="R705" s="26" t="s">
        <v>40</v>
      </c>
      <c r="S705" s="26">
        <v>2009</v>
      </c>
      <c r="T705" s="36">
        <v>0</v>
      </c>
      <c r="U705" s="27">
        <f>T705*0.05</f>
        <v>0</v>
      </c>
      <c r="V705" s="28">
        <f>P705+T705+U705</f>
        <v>3840</v>
      </c>
      <c r="W705" s="17"/>
    </row>
    <row r="706" spans="1:23" ht="15.75" outlineLevel="2">
      <c r="A706" s="16"/>
      <c r="B706" s="52" t="s">
        <v>335</v>
      </c>
      <c r="C706" s="18">
        <v>703001</v>
      </c>
      <c r="D706" s="18" t="s">
        <v>297</v>
      </c>
      <c r="E706" s="19" t="s">
        <v>298</v>
      </c>
      <c r="F706" s="20">
        <v>1212</v>
      </c>
      <c r="G706" s="118">
        <v>3349</v>
      </c>
      <c r="H706" s="22">
        <f>VLOOKUP(F706,'[5]FY16 Rates VLookup'!$A$1:$D$175,4,0)</f>
        <v>2700</v>
      </c>
      <c r="I706" s="22">
        <v>115.22368421052626</v>
      </c>
      <c r="J706" s="23">
        <v>0</v>
      </c>
      <c r="K706" s="24">
        <v>0</v>
      </c>
      <c r="L706" s="24">
        <v>900</v>
      </c>
      <c r="M706" s="24">
        <v>0</v>
      </c>
      <c r="N706" s="24">
        <v>0</v>
      </c>
      <c r="O706" s="24">
        <v>0</v>
      </c>
      <c r="P706" s="25">
        <f>SUM(H706:O706)</f>
        <v>3715.2236842105262</v>
      </c>
      <c r="Q706" s="26" t="s">
        <v>26</v>
      </c>
      <c r="R706" s="37" t="s">
        <v>27</v>
      </c>
      <c r="S706" s="26">
        <v>2025</v>
      </c>
      <c r="T706" s="47">
        <v>2995</v>
      </c>
      <c r="U706" s="27">
        <f>T706*0.05</f>
        <v>149.75</v>
      </c>
      <c r="V706" s="28">
        <f>P706+T706+U706</f>
        <v>6859.9736842105267</v>
      </c>
      <c r="W706" s="17"/>
    </row>
    <row r="707" spans="1:23" s="15" customFormat="1" ht="15.75" outlineLevel="1">
      <c r="A707" s="99"/>
      <c r="B707" s="98" t="s">
        <v>381</v>
      </c>
      <c r="C707" s="100"/>
      <c r="D707" s="100"/>
      <c r="E707" s="101"/>
      <c r="F707" s="102">
        <f>COUNTIF(H705:H706,"&gt;0")</f>
        <v>2</v>
      </c>
      <c r="G707" s="119">
        <f t="shared" ref="G707:P707" si="56">SUBTOTAL(9,G705:G706)</f>
        <v>3349</v>
      </c>
      <c r="H707" s="103">
        <f t="shared" si="56"/>
        <v>5640</v>
      </c>
      <c r="I707" s="103">
        <f t="shared" si="56"/>
        <v>115.22368421052626</v>
      </c>
      <c r="J707" s="104">
        <f t="shared" si="56"/>
        <v>0</v>
      </c>
      <c r="K707" s="25">
        <f t="shared" si="56"/>
        <v>0</v>
      </c>
      <c r="L707" s="25">
        <f t="shared" si="56"/>
        <v>1800</v>
      </c>
      <c r="M707" s="25">
        <f t="shared" si="56"/>
        <v>0</v>
      </c>
      <c r="N707" s="25">
        <f t="shared" si="56"/>
        <v>0</v>
      </c>
      <c r="O707" s="25">
        <f t="shared" si="56"/>
        <v>0</v>
      </c>
      <c r="P707" s="25">
        <f t="shared" si="56"/>
        <v>7555.2236842105267</v>
      </c>
      <c r="Q707" s="105"/>
      <c r="R707" s="105"/>
      <c r="S707" s="105"/>
      <c r="T707" s="114">
        <f>SUBTOTAL(9,T705:T706)</f>
        <v>2995</v>
      </c>
      <c r="U707" s="112">
        <f>SUBTOTAL(9,U705:U706)</f>
        <v>149.75</v>
      </c>
      <c r="V707" s="28">
        <f>SUBTOTAL(9,V705:V706)</f>
        <v>10699.973684210527</v>
      </c>
      <c r="W707" s="98"/>
    </row>
    <row r="708" spans="1:23" s="15" customFormat="1" ht="15.75">
      <c r="A708" s="99"/>
      <c r="B708" s="98" t="s">
        <v>317</v>
      </c>
      <c r="C708" s="100"/>
      <c r="D708" s="100"/>
      <c r="E708" s="101"/>
      <c r="F708" s="119">
        <f>SUM(F707,F704,F488,F475,F432,F210,F135,F103,F21)</f>
        <v>410</v>
      </c>
      <c r="G708" s="119">
        <f t="shared" ref="G708:P708" si="57">SUBTOTAL(9,G2:G706)</f>
        <v>3040808</v>
      </c>
      <c r="H708" s="103">
        <f t="shared" si="57"/>
        <v>1192740</v>
      </c>
      <c r="I708" s="103">
        <f t="shared" si="57"/>
        <v>653856.90758585848</v>
      </c>
      <c r="J708" s="104">
        <f t="shared" si="57"/>
        <v>664873.89085999993</v>
      </c>
      <c r="K708" s="25">
        <f t="shared" si="57"/>
        <v>365343.04999999987</v>
      </c>
      <c r="L708" s="25">
        <f t="shared" si="57"/>
        <v>516420</v>
      </c>
      <c r="M708" s="25">
        <f t="shared" si="57"/>
        <v>72967.489999999991</v>
      </c>
      <c r="N708" s="25">
        <f t="shared" si="57"/>
        <v>252000</v>
      </c>
      <c r="O708" s="25">
        <f t="shared" si="57"/>
        <v>9350.4</v>
      </c>
      <c r="P708" s="25">
        <f t="shared" si="57"/>
        <v>3727551.7384458557</v>
      </c>
      <c r="Q708" s="105"/>
      <c r="R708" s="105"/>
      <c r="S708" s="105"/>
      <c r="T708" s="114">
        <f>SUBTOTAL(9,T2:T706)</f>
        <v>1547160</v>
      </c>
      <c r="U708" s="112">
        <f>SUBTOTAL(9,U2:U706)</f>
        <v>77358.000000000073</v>
      </c>
      <c r="V708" s="28">
        <f>SUBTOTAL(9,V2:V706)</f>
        <v>5352069.7384458575</v>
      </c>
      <c r="W708" s="98"/>
    </row>
    <row r="709" spans="1:23">
      <c r="U709" s="30"/>
    </row>
  </sheetData>
  <autoFilter ref="A1:W707">
    <sortState ref="A2:X698">
      <sortCondition ref="B2:B698"/>
      <sortCondition ref="D2:D698"/>
    </sortState>
  </autoFilter>
  <pageMargins left="0.23" right="0.21" top="0.42" bottom="0.38" header="0.24" footer="0.28999999999999998"/>
  <pageSetup paperSize="5" scale="37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6"/>
  <sheetViews>
    <sheetView zoomScale="90" zoomScaleNormal="90" workbookViewId="0">
      <pane xSplit="1" ySplit="2" topLeftCell="B3" activePane="bottomRight" state="frozen"/>
      <selection pane="topRight"/>
      <selection pane="bottomLeft"/>
      <selection pane="bottomRight" activeCell="E25" sqref="E25"/>
    </sheetView>
  </sheetViews>
  <sheetFormatPr defaultColWidth="7.109375" defaultRowHeight="15"/>
  <cols>
    <col min="1" max="1" width="16" style="160" bestFit="1" customWidth="1"/>
    <col min="2" max="2" width="9" style="160" bestFit="1" customWidth="1"/>
    <col min="3" max="3" width="12.33203125" style="160" bestFit="1" customWidth="1"/>
    <col min="4" max="4" width="9.44140625" style="160" bestFit="1" customWidth="1"/>
    <col min="5" max="5" width="10.44140625" style="160" bestFit="1" customWidth="1"/>
    <col min="6" max="6" width="9.88671875" style="160" bestFit="1" customWidth="1"/>
    <col min="7" max="9" width="10.88671875" style="160" bestFit="1" customWidth="1"/>
    <col min="10" max="11" width="9.88671875" style="160" bestFit="1" customWidth="1"/>
    <col min="12" max="12" width="12.33203125" style="160" bestFit="1" customWidth="1"/>
    <col min="13" max="13" width="12.88671875" style="160" bestFit="1" customWidth="1"/>
    <col min="14" max="14" width="10.88671875" style="160" bestFit="1" customWidth="1"/>
    <col min="15" max="15" width="10.44140625" style="160" bestFit="1" customWidth="1"/>
    <col min="16" max="16" width="12.88671875" style="160" bestFit="1" customWidth="1"/>
    <col min="17" max="17" width="12.33203125" style="160" bestFit="1" customWidth="1"/>
    <col min="18" max="18" width="10.109375" style="161" customWidth="1"/>
    <col min="19" max="19" width="7.77734375" style="161" bestFit="1" customWidth="1"/>
    <col min="20" max="16384" width="7.109375" style="161"/>
  </cols>
  <sheetData>
    <row r="1" spans="1:244" s="137" customFormat="1" ht="16.5" thickBot="1">
      <c r="A1" s="130"/>
      <c r="B1" s="131"/>
      <c r="C1" s="131"/>
      <c r="D1" s="131"/>
      <c r="E1" s="131"/>
      <c r="F1" s="131"/>
      <c r="G1" s="132"/>
      <c r="H1" s="132"/>
      <c r="I1" s="132"/>
      <c r="J1" s="132"/>
      <c r="K1" s="132"/>
      <c r="L1" s="133"/>
      <c r="M1" s="133"/>
      <c r="N1" s="132"/>
      <c r="O1" s="134"/>
      <c r="P1" s="132"/>
      <c r="Q1" s="132"/>
      <c r="R1" s="135"/>
      <c r="S1" s="135"/>
      <c r="T1" s="135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</row>
    <row r="2" spans="1:244" s="137" customFormat="1" ht="48" thickBot="1">
      <c r="A2" s="163" t="s">
        <v>334</v>
      </c>
      <c r="B2" s="210" t="s">
        <v>332</v>
      </c>
      <c r="C2" s="177" t="s">
        <v>333</v>
      </c>
      <c r="D2" s="176" t="s">
        <v>6</v>
      </c>
      <c r="E2" s="178" t="s">
        <v>7</v>
      </c>
      <c r="F2" s="179" t="s">
        <v>8</v>
      </c>
      <c r="G2" s="180" t="s">
        <v>9</v>
      </c>
      <c r="H2" s="176" t="s">
        <v>10</v>
      </c>
      <c r="I2" s="176" t="s">
        <v>11</v>
      </c>
      <c r="J2" s="180" t="s">
        <v>12</v>
      </c>
      <c r="K2" s="203" t="s">
        <v>14</v>
      </c>
      <c r="L2" s="209" t="s">
        <v>15</v>
      </c>
      <c r="M2" s="204" t="s">
        <v>19</v>
      </c>
      <c r="N2" s="176" t="s">
        <v>13</v>
      </c>
      <c r="O2" s="195" t="s">
        <v>318</v>
      </c>
      <c r="P2" s="163" t="s">
        <v>328</v>
      </c>
      <c r="Q2" s="181" t="s">
        <v>20</v>
      </c>
      <c r="R2" s="182" t="s">
        <v>337</v>
      </c>
      <c r="S2" s="182" t="s">
        <v>338</v>
      </c>
      <c r="T2" s="135"/>
      <c r="U2" s="135"/>
      <c r="V2" s="135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</row>
    <row r="3" spans="1:244" s="137" customFormat="1" ht="15.75">
      <c r="A3" s="215" t="s">
        <v>319</v>
      </c>
      <c r="B3" s="211">
        <v>19</v>
      </c>
      <c r="C3" s="173">
        <v>12</v>
      </c>
      <c r="D3" s="174">
        <v>151217</v>
      </c>
      <c r="E3" s="175">
        <v>27300</v>
      </c>
      <c r="F3" s="175">
        <v>31607.982000000004</v>
      </c>
      <c r="G3" s="175">
        <v>0</v>
      </c>
      <c r="H3" s="175">
        <v>1627.9900000000002</v>
      </c>
      <c r="I3" s="175">
        <v>17100</v>
      </c>
      <c r="J3" s="175">
        <v>2094.58</v>
      </c>
      <c r="K3" s="196">
        <v>0</v>
      </c>
      <c r="L3" s="223">
        <v>79730.552000000011</v>
      </c>
      <c r="M3" s="205">
        <v>32886</v>
      </c>
      <c r="N3" s="175">
        <v>0</v>
      </c>
      <c r="O3" s="196">
        <v>1644.3000000000004</v>
      </c>
      <c r="P3" s="199">
        <v>34530.300000000003</v>
      </c>
      <c r="Q3" s="190">
        <v>114260.85200000001</v>
      </c>
      <c r="R3" s="183">
        <v>-1469.2844585897401</v>
      </c>
      <c r="S3" s="186">
        <v>-1.2695780922331113E-2</v>
      </c>
      <c r="T3" s="135"/>
      <c r="U3" s="135"/>
      <c r="V3" s="135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</row>
    <row r="4" spans="1:244" s="137" customFormat="1" ht="15.75">
      <c r="A4" s="216" t="s">
        <v>320</v>
      </c>
      <c r="B4" s="212">
        <v>81</v>
      </c>
      <c r="C4" s="166">
        <v>68</v>
      </c>
      <c r="D4" s="164">
        <v>508732</v>
      </c>
      <c r="E4" s="165">
        <v>253920</v>
      </c>
      <c r="F4" s="165">
        <v>124800.41399744422</v>
      </c>
      <c r="G4" s="165">
        <v>10055.137828000001</v>
      </c>
      <c r="H4" s="165">
        <v>1352.67</v>
      </c>
      <c r="I4" s="165">
        <v>65640</v>
      </c>
      <c r="J4" s="165">
        <v>9202.74</v>
      </c>
      <c r="K4" s="197">
        <v>0</v>
      </c>
      <c r="L4" s="224">
        <v>464970.96182544419</v>
      </c>
      <c r="M4" s="206">
        <v>173396</v>
      </c>
      <c r="N4" s="165">
        <v>12000</v>
      </c>
      <c r="O4" s="197">
        <v>8669.8000000000047</v>
      </c>
      <c r="P4" s="200">
        <v>194065.80000000002</v>
      </c>
      <c r="Q4" s="191">
        <v>659036.76182544418</v>
      </c>
      <c r="R4" s="183">
        <v>110045.52137722634</v>
      </c>
      <c r="S4" s="186">
        <v>0.20045041390347301</v>
      </c>
      <c r="T4" s="135"/>
      <c r="U4" s="135"/>
      <c r="V4" s="135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</row>
    <row r="5" spans="1:244" s="137" customFormat="1" ht="15.75">
      <c r="A5" s="216" t="s">
        <v>321</v>
      </c>
      <c r="B5" s="212">
        <v>31</v>
      </c>
      <c r="C5" s="166">
        <v>31</v>
      </c>
      <c r="D5" s="164">
        <v>109702</v>
      </c>
      <c r="E5" s="165">
        <v>72600</v>
      </c>
      <c r="F5" s="165">
        <v>5088.0320135135153</v>
      </c>
      <c r="G5" s="165">
        <v>0</v>
      </c>
      <c r="H5" s="165">
        <v>0</v>
      </c>
      <c r="I5" s="165">
        <v>27900</v>
      </c>
      <c r="J5" s="165">
        <v>4343.33</v>
      </c>
      <c r="K5" s="197">
        <v>624</v>
      </c>
      <c r="L5" s="224">
        <v>110555.36201351351</v>
      </c>
      <c r="M5" s="206">
        <v>53199</v>
      </c>
      <c r="N5" s="165">
        <v>0</v>
      </c>
      <c r="O5" s="197">
        <v>2659.9500000000007</v>
      </c>
      <c r="P5" s="200">
        <v>55858.95</v>
      </c>
      <c r="Q5" s="191">
        <v>166414.31201351353</v>
      </c>
      <c r="R5" s="183">
        <v>19196.506560060458</v>
      </c>
      <c r="S5" s="186">
        <v>0.13039527726236863</v>
      </c>
      <c r="T5" s="135"/>
      <c r="U5" s="135"/>
      <c r="V5" s="135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</row>
    <row r="6" spans="1:244" s="137" customFormat="1" ht="15.75">
      <c r="A6" s="216" t="s">
        <v>322</v>
      </c>
      <c r="B6" s="212">
        <v>74</v>
      </c>
      <c r="C6" s="166">
        <v>72</v>
      </c>
      <c r="D6" s="164">
        <v>319919</v>
      </c>
      <c r="E6" s="165">
        <v>195480</v>
      </c>
      <c r="F6" s="165">
        <v>23811.711515336014</v>
      </c>
      <c r="G6" s="165">
        <v>2595.4605040000001</v>
      </c>
      <c r="H6" s="165">
        <v>0</v>
      </c>
      <c r="I6" s="165">
        <v>65280</v>
      </c>
      <c r="J6" s="165">
        <v>13234.65</v>
      </c>
      <c r="K6" s="197">
        <v>0</v>
      </c>
      <c r="L6" s="224">
        <v>300401.82201933605</v>
      </c>
      <c r="M6" s="206">
        <v>167964</v>
      </c>
      <c r="N6" s="165">
        <v>44500</v>
      </c>
      <c r="O6" s="197">
        <v>8398.1999999999989</v>
      </c>
      <c r="P6" s="200">
        <v>220862.2</v>
      </c>
      <c r="Q6" s="191">
        <v>521264.02201933606</v>
      </c>
      <c r="R6" s="183">
        <v>58172.938868199941</v>
      </c>
      <c r="S6" s="186">
        <v>0.12561878426239187</v>
      </c>
      <c r="T6" s="135"/>
      <c r="U6" s="135"/>
      <c r="V6" s="135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6"/>
    </row>
    <row r="7" spans="1:244" s="137" customFormat="1" ht="15.75">
      <c r="A7" s="216" t="s">
        <v>323</v>
      </c>
      <c r="B7" s="212">
        <v>221</v>
      </c>
      <c r="C7" s="166">
        <v>47</v>
      </c>
      <c r="D7" s="164">
        <v>312752</v>
      </c>
      <c r="E7" s="165">
        <v>147120</v>
      </c>
      <c r="F7" s="165">
        <v>71945.430659264472</v>
      </c>
      <c r="G7" s="165">
        <v>435868.20904599986</v>
      </c>
      <c r="H7" s="165">
        <v>195829.65</v>
      </c>
      <c r="I7" s="165">
        <v>126960</v>
      </c>
      <c r="J7" s="165">
        <v>13325.22</v>
      </c>
      <c r="K7" s="197">
        <v>0</v>
      </c>
      <c r="L7" s="224">
        <v>991048.50970526435</v>
      </c>
      <c r="M7" s="206">
        <v>564050</v>
      </c>
      <c r="N7" s="165">
        <v>16000</v>
      </c>
      <c r="O7" s="197">
        <v>28202.500000000007</v>
      </c>
      <c r="P7" s="200">
        <v>608252.5</v>
      </c>
      <c r="Q7" s="191">
        <v>1599301.0097052644</v>
      </c>
      <c r="R7" s="183">
        <v>-123101.0978394344</v>
      </c>
      <c r="S7" s="186">
        <v>-7.1470591739414571E-2</v>
      </c>
      <c r="T7" s="135"/>
      <c r="U7" s="135"/>
      <c r="V7" s="135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</row>
    <row r="8" spans="1:244" s="137" customFormat="1" ht="15.75">
      <c r="A8" s="216" t="s">
        <v>324</v>
      </c>
      <c r="B8" s="212">
        <v>42</v>
      </c>
      <c r="C8" s="166">
        <v>31</v>
      </c>
      <c r="D8" s="164">
        <v>136934</v>
      </c>
      <c r="E8" s="165">
        <v>83940</v>
      </c>
      <c r="F8" s="165">
        <v>18251.736631032567</v>
      </c>
      <c r="G8" s="165">
        <v>17932.642467999998</v>
      </c>
      <c r="H8" s="165">
        <v>4851.37</v>
      </c>
      <c r="I8" s="165">
        <v>31200</v>
      </c>
      <c r="J8" s="165">
        <v>1945</v>
      </c>
      <c r="K8" s="197">
        <v>0.62</v>
      </c>
      <c r="L8" s="224">
        <v>158121.36909903257</v>
      </c>
      <c r="M8" s="206">
        <v>46877</v>
      </c>
      <c r="N8" s="165">
        <v>7500</v>
      </c>
      <c r="O8" s="197">
        <v>2343.85</v>
      </c>
      <c r="P8" s="200">
        <v>56720.85</v>
      </c>
      <c r="Q8" s="191">
        <v>214842.21909903258</v>
      </c>
      <c r="R8" s="183">
        <v>41241.531139266386</v>
      </c>
      <c r="S8" s="186">
        <v>0.23756548216458998</v>
      </c>
      <c r="T8" s="135"/>
      <c r="U8" s="135"/>
      <c r="V8" s="135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</row>
    <row r="9" spans="1:244" s="137" customFormat="1" ht="15.75">
      <c r="A9" s="216" t="s">
        <v>325</v>
      </c>
      <c r="B9" s="212">
        <v>12</v>
      </c>
      <c r="C9" s="166">
        <v>6</v>
      </c>
      <c r="D9" s="164">
        <v>22337</v>
      </c>
      <c r="E9" s="165">
        <v>14040</v>
      </c>
      <c r="F9" s="165">
        <v>1259.5825945945946</v>
      </c>
      <c r="G9" s="165">
        <v>26335.608830000005</v>
      </c>
      <c r="H9" s="165">
        <v>18396.16</v>
      </c>
      <c r="I9" s="165">
        <v>10140</v>
      </c>
      <c r="J9" s="165">
        <v>850.65000000000009</v>
      </c>
      <c r="K9" s="197">
        <v>0</v>
      </c>
      <c r="L9" s="224">
        <v>71022.001424594593</v>
      </c>
      <c r="M9" s="206">
        <v>35168</v>
      </c>
      <c r="N9" s="165">
        <v>0</v>
      </c>
      <c r="O9" s="197">
        <v>1758.4</v>
      </c>
      <c r="P9" s="200">
        <v>36926.400000000001</v>
      </c>
      <c r="Q9" s="191">
        <v>107948.4014245946</v>
      </c>
      <c r="R9" s="183">
        <v>2559.4168794965663</v>
      </c>
      <c r="S9" s="186">
        <v>2.4285430688454363E-2</v>
      </c>
      <c r="T9" s="135"/>
      <c r="U9" s="135"/>
      <c r="V9" s="135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</row>
    <row r="10" spans="1:244" s="137" customFormat="1" ht="15.75">
      <c r="A10" s="216" t="s">
        <v>326</v>
      </c>
      <c r="B10" s="212">
        <v>215</v>
      </c>
      <c r="C10" s="166">
        <v>141</v>
      </c>
      <c r="D10" s="164">
        <v>1475866</v>
      </c>
      <c r="E10" s="165">
        <v>392700</v>
      </c>
      <c r="F10" s="165">
        <v>376976.79449046275</v>
      </c>
      <c r="G10" s="165">
        <v>172086.83218400003</v>
      </c>
      <c r="H10" s="165">
        <v>143285.21</v>
      </c>
      <c r="I10" s="165">
        <v>170400</v>
      </c>
      <c r="J10" s="165">
        <v>27971.32</v>
      </c>
      <c r="K10" s="197">
        <v>8725.7799999999988</v>
      </c>
      <c r="L10" s="224">
        <v>1292145.9366744629</v>
      </c>
      <c r="M10" s="206">
        <v>470625</v>
      </c>
      <c r="N10" s="165">
        <v>172000</v>
      </c>
      <c r="O10" s="197">
        <v>23531.249999999989</v>
      </c>
      <c r="P10" s="200">
        <v>666156.25</v>
      </c>
      <c r="Q10" s="191">
        <v>1958302.1866744629</v>
      </c>
      <c r="R10" s="183">
        <v>88919.196545636281</v>
      </c>
      <c r="S10" s="186">
        <v>4.7566066993852615E-2</v>
      </c>
      <c r="T10" s="135"/>
      <c r="U10" s="135"/>
      <c r="V10" s="135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</row>
    <row r="11" spans="1:244" s="137" customFormat="1" ht="16.5" thickBot="1">
      <c r="A11" s="217" t="s">
        <v>335</v>
      </c>
      <c r="B11" s="213">
        <v>2</v>
      </c>
      <c r="C11" s="167">
        <v>2</v>
      </c>
      <c r="D11" s="168">
        <v>3349</v>
      </c>
      <c r="E11" s="169">
        <v>5640</v>
      </c>
      <c r="F11" s="169">
        <v>115.22368421052626</v>
      </c>
      <c r="G11" s="169">
        <v>0</v>
      </c>
      <c r="H11" s="169">
        <v>0</v>
      </c>
      <c r="I11" s="169">
        <v>1800</v>
      </c>
      <c r="J11" s="169">
        <v>0</v>
      </c>
      <c r="K11" s="198">
        <v>0</v>
      </c>
      <c r="L11" s="225">
        <v>7555.2236842105267</v>
      </c>
      <c r="M11" s="207">
        <v>2995</v>
      </c>
      <c r="N11" s="169">
        <v>0</v>
      </c>
      <c r="O11" s="198">
        <v>149.75</v>
      </c>
      <c r="P11" s="201">
        <v>3144.75</v>
      </c>
      <c r="Q11" s="185">
        <v>10699.973684210527</v>
      </c>
      <c r="R11" s="185">
        <v>-2188.0148872180453</v>
      </c>
      <c r="S11" s="187">
        <v>-0.16977163465745643</v>
      </c>
      <c r="T11" s="135"/>
      <c r="U11" s="135"/>
      <c r="V11" s="135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</row>
    <row r="12" spans="1:244" s="137" customFormat="1" ht="17.25" thickTop="1" thickBot="1">
      <c r="A12" s="218" t="s">
        <v>331</v>
      </c>
      <c r="B12" s="214">
        <v>697</v>
      </c>
      <c r="C12" s="170">
        <v>410</v>
      </c>
      <c r="D12" s="171">
        <v>3040808</v>
      </c>
      <c r="E12" s="172">
        <v>1192740</v>
      </c>
      <c r="F12" s="172">
        <v>653856.9075858586</v>
      </c>
      <c r="G12" s="172">
        <v>664873.89085999993</v>
      </c>
      <c r="H12" s="172">
        <v>365343.05</v>
      </c>
      <c r="I12" s="172">
        <v>516420</v>
      </c>
      <c r="J12" s="172">
        <v>72967.489999999991</v>
      </c>
      <c r="K12" s="189">
        <v>9350.4</v>
      </c>
      <c r="L12" s="202">
        <v>3475551.7384458585</v>
      </c>
      <c r="M12" s="208">
        <v>1547160</v>
      </c>
      <c r="N12" s="172">
        <v>252000</v>
      </c>
      <c r="O12" s="189">
        <v>77358</v>
      </c>
      <c r="P12" s="202">
        <v>1876518</v>
      </c>
      <c r="Q12" s="192">
        <v>5352069.7384458585</v>
      </c>
      <c r="R12" s="184">
        <v>193376.71418464379</v>
      </c>
      <c r="S12" s="188">
        <v>3.7485602123483126E-2</v>
      </c>
      <c r="T12" s="135"/>
      <c r="U12" s="135"/>
      <c r="V12" s="135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</row>
    <row r="13" spans="1:244" s="231" customFormat="1" ht="15.75">
      <c r="A13" s="227"/>
      <c r="B13" s="226"/>
      <c r="C13" s="226"/>
      <c r="D13" s="226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9"/>
      <c r="S13" s="229"/>
      <c r="T13" s="229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0"/>
      <c r="CS13" s="230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0"/>
      <c r="DK13" s="23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30"/>
      <c r="DZ13" s="230"/>
      <c r="EA13" s="230"/>
      <c r="EB13" s="230"/>
      <c r="EC13" s="230"/>
      <c r="ED13" s="230"/>
      <c r="EE13" s="230"/>
      <c r="EF13" s="230"/>
      <c r="EG13" s="230"/>
      <c r="EH13" s="230"/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230"/>
      <c r="FW13" s="230"/>
      <c r="FX13" s="230"/>
      <c r="FY13" s="230"/>
      <c r="FZ13" s="230"/>
      <c r="GA13" s="230"/>
      <c r="GB13" s="230"/>
      <c r="GC13" s="230"/>
      <c r="GD13" s="230"/>
      <c r="GE13" s="230"/>
      <c r="GF13" s="230"/>
      <c r="GG13" s="230"/>
      <c r="GH13" s="230"/>
      <c r="GI13" s="230"/>
      <c r="GJ13" s="230"/>
      <c r="GK13" s="230"/>
      <c r="GL13" s="230"/>
      <c r="GM13" s="230"/>
      <c r="GN13" s="230"/>
      <c r="GO13" s="230"/>
      <c r="GP13" s="230"/>
      <c r="GQ13" s="230"/>
      <c r="GR13" s="230"/>
      <c r="GS13" s="230"/>
      <c r="GT13" s="230"/>
      <c r="GU13" s="230"/>
      <c r="GV13" s="230"/>
      <c r="GW13" s="230"/>
      <c r="GX13" s="230"/>
      <c r="GY13" s="230"/>
      <c r="GZ13" s="230"/>
      <c r="HA13" s="230"/>
      <c r="HB13" s="230"/>
      <c r="HC13" s="230"/>
      <c r="HD13" s="230"/>
      <c r="HE13" s="230"/>
      <c r="HF13" s="230"/>
      <c r="HG13" s="230"/>
      <c r="HH13" s="230"/>
      <c r="HI13" s="230"/>
      <c r="HJ13" s="230"/>
      <c r="HK13" s="230"/>
      <c r="HL13" s="230"/>
      <c r="HM13" s="230"/>
      <c r="HN13" s="230"/>
      <c r="HO13" s="230"/>
      <c r="HP13" s="230"/>
      <c r="HQ13" s="230"/>
      <c r="HR13" s="230"/>
      <c r="HS13" s="230"/>
      <c r="HT13" s="230"/>
      <c r="HU13" s="230"/>
      <c r="HV13" s="230"/>
      <c r="HW13" s="230"/>
      <c r="HX13" s="230"/>
      <c r="HY13" s="230"/>
      <c r="HZ13" s="230"/>
      <c r="IA13" s="230"/>
      <c r="IB13" s="230"/>
      <c r="IC13" s="230"/>
      <c r="ID13" s="230"/>
      <c r="IE13" s="230"/>
      <c r="IF13" s="230"/>
      <c r="IG13" s="230"/>
      <c r="IH13" s="230"/>
    </row>
    <row r="14" spans="1:244" s="137" customFormat="1" ht="16.5" thickBot="1">
      <c r="A14" s="130"/>
      <c r="B14" s="131"/>
      <c r="C14" s="131"/>
      <c r="D14" s="131"/>
      <c r="E14" s="131"/>
      <c r="F14" s="131"/>
      <c r="G14" s="132"/>
      <c r="H14" s="132"/>
      <c r="I14" s="132"/>
      <c r="J14" s="132"/>
      <c r="K14" s="132"/>
      <c r="L14" s="133"/>
      <c r="M14" s="133"/>
      <c r="N14" s="132"/>
      <c r="O14" s="134"/>
      <c r="P14" s="132"/>
      <c r="Q14" s="132"/>
      <c r="R14" s="135"/>
      <c r="S14" s="135"/>
      <c r="T14" s="135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</row>
    <row r="15" spans="1:244" s="140" customFormat="1" ht="66.75" customHeight="1" thickBot="1">
      <c r="A15" s="163" t="s">
        <v>327</v>
      </c>
      <c r="B15" s="210" t="s">
        <v>332</v>
      </c>
      <c r="C15" s="177" t="s">
        <v>333</v>
      </c>
      <c r="D15" s="176" t="s">
        <v>6</v>
      </c>
      <c r="E15" s="178" t="s">
        <v>7</v>
      </c>
      <c r="F15" s="179" t="s">
        <v>8</v>
      </c>
      <c r="G15" s="180" t="s">
        <v>9</v>
      </c>
      <c r="H15" s="176" t="s">
        <v>10</v>
      </c>
      <c r="I15" s="176" t="s">
        <v>11</v>
      </c>
      <c r="J15" s="180" t="s">
        <v>12</v>
      </c>
      <c r="K15" s="203" t="s">
        <v>14</v>
      </c>
      <c r="L15" s="209" t="s">
        <v>15</v>
      </c>
      <c r="M15" s="204" t="s">
        <v>19</v>
      </c>
      <c r="N15" s="176" t="s">
        <v>13</v>
      </c>
      <c r="O15" s="195" t="s">
        <v>318</v>
      </c>
      <c r="P15" s="163" t="s">
        <v>328</v>
      </c>
      <c r="Q15" s="193" t="s">
        <v>20</v>
      </c>
      <c r="R15" s="138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39"/>
    </row>
    <row r="16" spans="1:244" s="143" customFormat="1" ht="15.75">
      <c r="A16" s="215" t="s">
        <v>145</v>
      </c>
      <c r="B16" s="211">
        <v>19</v>
      </c>
      <c r="C16" s="173">
        <v>12</v>
      </c>
      <c r="D16" s="174">
        <v>170568</v>
      </c>
      <c r="E16" s="175">
        <v>21480</v>
      </c>
      <c r="F16" s="175">
        <v>39622.560000000005</v>
      </c>
      <c r="G16" s="175">
        <v>339.99280000000005</v>
      </c>
      <c r="H16" s="175">
        <v>2339.8405000000002</v>
      </c>
      <c r="I16" s="175">
        <v>17100</v>
      </c>
      <c r="J16" s="175">
        <v>3102.7431585897584</v>
      </c>
      <c r="K16" s="196">
        <v>0</v>
      </c>
      <c r="L16" s="223">
        <v>83985.136458589754</v>
      </c>
      <c r="M16" s="205">
        <v>31745</v>
      </c>
      <c r="N16" s="175">
        <v>0</v>
      </c>
      <c r="O16" s="219" t="s">
        <v>336</v>
      </c>
      <c r="P16" s="199">
        <v>31745</v>
      </c>
      <c r="Q16" s="194">
        <v>115730.13645858975</v>
      </c>
      <c r="R16" s="141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142"/>
      <c r="GO16" s="142"/>
      <c r="GP16" s="142"/>
      <c r="GQ16" s="142"/>
      <c r="GR16" s="142"/>
      <c r="GS16" s="142"/>
      <c r="GT16" s="142"/>
      <c r="GU16" s="142"/>
      <c r="GV16" s="142"/>
      <c r="GW16" s="142"/>
      <c r="GX16" s="142"/>
      <c r="GY16" s="142"/>
      <c r="GZ16" s="142"/>
      <c r="HA16" s="142"/>
      <c r="HB16" s="142"/>
      <c r="HC16" s="142"/>
      <c r="HD16" s="142"/>
      <c r="HE16" s="142"/>
      <c r="HF16" s="142"/>
      <c r="HG16" s="142"/>
      <c r="HH16" s="142"/>
      <c r="HI16" s="142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2"/>
    </row>
    <row r="17" spans="1:241" s="143" customFormat="1" ht="15.75">
      <c r="A17" s="216" t="s">
        <v>264</v>
      </c>
      <c r="B17" s="212">
        <v>81</v>
      </c>
      <c r="C17" s="166">
        <v>66</v>
      </c>
      <c r="D17" s="164">
        <v>430852</v>
      </c>
      <c r="E17" s="165">
        <v>173520</v>
      </c>
      <c r="F17" s="165">
        <v>87401.469206349197</v>
      </c>
      <c r="G17" s="165">
        <v>4009.2053000000005</v>
      </c>
      <c r="H17" s="165">
        <v>1591.6250000000002</v>
      </c>
      <c r="I17" s="165">
        <v>61200</v>
      </c>
      <c r="J17" s="165">
        <v>7931.4409418687246</v>
      </c>
      <c r="K17" s="197">
        <v>0</v>
      </c>
      <c r="L17" s="224">
        <v>335653.7404482179</v>
      </c>
      <c r="M17" s="206">
        <v>162837.5</v>
      </c>
      <c r="N17" s="165">
        <v>50500</v>
      </c>
      <c r="O17" s="220" t="s">
        <v>336</v>
      </c>
      <c r="P17" s="200">
        <v>213337.5</v>
      </c>
      <c r="Q17" s="191">
        <v>548991.24044821784</v>
      </c>
      <c r="R17" s="141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  <c r="GR17" s="142"/>
      <c r="GS17" s="142"/>
      <c r="GT17" s="142"/>
      <c r="GU17" s="142"/>
      <c r="GV17" s="142"/>
      <c r="GW17" s="142"/>
      <c r="GX17" s="142"/>
      <c r="GY17" s="142"/>
      <c r="GZ17" s="142"/>
      <c r="HA17" s="142"/>
      <c r="HB17" s="142"/>
      <c r="HC17" s="142"/>
      <c r="HD17" s="142"/>
      <c r="HE17" s="142"/>
      <c r="HF17" s="142"/>
      <c r="HG17" s="142"/>
      <c r="HH17" s="142"/>
      <c r="HI17" s="142"/>
      <c r="HJ17" s="142"/>
      <c r="HK17" s="142"/>
      <c r="HL17" s="142"/>
      <c r="HM17" s="142"/>
      <c r="HN17" s="142"/>
      <c r="HO17" s="142"/>
      <c r="HP17" s="142"/>
      <c r="HQ17" s="142"/>
      <c r="HR17" s="142"/>
      <c r="HS17" s="142"/>
      <c r="HT17" s="142"/>
      <c r="HU17" s="142"/>
      <c r="HV17" s="142"/>
      <c r="HW17" s="142"/>
      <c r="HX17" s="142"/>
      <c r="HY17" s="142"/>
      <c r="HZ17" s="142"/>
      <c r="IA17" s="142"/>
      <c r="IB17" s="142"/>
      <c r="IC17" s="142"/>
      <c r="ID17" s="142"/>
      <c r="IE17" s="142"/>
    </row>
    <row r="18" spans="1:241" s="143" customFormat="1" ht="15.75">
      <c r="A18" s="216" t="s">
        <v>22</v>
      </c>
      <c r="B18" s="212">
        <v>29</v>
      </c>
      <c r="C18" s="166">
        <v>29</v>
      </c>
      <c r="D18" s="164">
        <v>107427</v>
      </c>
      <c r="E18" s="165">
        <v>53520</v>
      </c>
      <c r="F18" s="165">
        <v>4232.9009150326792</v>
      </c>
      <c r="G18" s="165">
        <v>0</v>
      </c>
      <c r="H18" s="165">
        <v>0</v>
      </c>
      <c r="I18" s="165">
        <v>26100</v>
      </c>
      <c r="J18" s="165">
        <v>2028.9045384203782</v>
      </c>
      <c r="K18" s="197">
        <v>253.5</v>
      </c>
      <c r="L18" s="224">
        <v>86135.305453453067</v>
      </c>
      <c r="M18" s="206">
        <v>47432.5</v>
      </c>
      <c r="N18" s="165">
        <v>13650</v>
      </c>
      <c r="O18" s="220" t="s">
        <v>336</v>
      </c>
      <c r="P18" s="200">
        <v>61082.5</v>
      </c>
      <c r="Q18" s="191">
        <v>147217.80545345307</v>
      </c>
      <c r="R18" s="144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142"/>
      <c r="GO18" s="142"/>
      <c r="GP18" s="142"/>
      <c r="GQ18" s="142"/>
      <c r="GR18" s="142"/>
      <c r="GS18" s="142"/>
      <c r="GT18" s="142"/>
      <c r="GU18" s="142"/>
      <c r="GV18" s="142"/>
      <c r="GW18" s="142"/>
      <c r="GX18" s="142"/>
      <c r="GY18" s="142"/>
      <c r="GZ18" s="142"/>
      <c r="HA18" s="142"/>
      <c r="HB18" s="142"/>
      <c r="HC18" s="142"/>
      <c r="HD18" s="142"/>
      <c r="HE18" s="142"/>
      <c r="HF18" s="142"/>
      <c r="HG18" s="142"/>
      <c r="HH18" s="142"/>
      <c r="HI18" s="142"/>
      <c r="HJ18" s="142"/>
      <c r="HK18" s="142"/>
      <c r="HL18" s="142"/>
      <c r="HM18" s="142"/>
      <c r="HN18" s="142"/>
      <c r="HO18" s="142"/>
      <c r="HP18" s="142"/>
      <c r="HQ18" s="142"/>
      <c r="HR18" s="142"/>
      <c r="HS18" s="142"/>
      <c r="HT18" s="142"/>
      <c r="HU18" s="142"/>
      <c r="HV18" s="142"/>
      <c r="HW18" s="142"/>
      <c r="HX18" s="142"/>
      <c r="HY18" s="142"/>
      <c r="HZ18" s="142"/>
      <c r="IA18" s="142"/>
      <c r="IB18" s="142"/>
      <c r="IC18" s="142"/>
      <c r="ID18" s="142"/>
      <c r="IE18" s="142"/>
    </row>
    <row r="19" spans="1:241" s="143" customFormat="1" ht="15.75">
      <c r="A19" s="216" t="s">
        <v>95</v>
      </c>
      <c r="B19" s="212">
        <v>74</v>
      </c>
      <c r="C19" s="166">
        <v>72</v>
      </c>
      <c r="D19" s="164">
        <v>288875</v>
      </c>
      <c r="E19" s="165">
        <v>154920</v>
      </c>
      <c r="F19" s="165">
        <v>19830.48503464544</v>
      </c>
      <c r="G19" s="165">
        <v>2639.7075</v>
      </c>
      <c r="H19" s="165">
        <v>0</v>
      </c>
      <c r="I19" s="165">
        <v>64800</v>
      </c>
      <c r="J19" s="165">
        <v>8416.3106164906949</v>
      </c>
      <c r="K19" s="197">
        <v>310.58</v>
      </c>
      <c r="L19" s="224">
        <v>250917.08315113612</v>
      </c>
      <c r="M19" s="206">
        <v>155174</v>
      </c>
      <c r="N19" s="165">
        <v>57000</v>
      </c>
      <c r="O19" s="220" t="s">
        <v>336</v>
      </c>
      <c r="P19" s="200">
        <v>212174</v>
      </c>
      <c r="Q19" s="191">
        <v>463091.08315113612</v>
      </c>
      <c r="R19" s="144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2"/>
      <c r="FG19" s="142"/>
      <c r="FH19" s="142"/>
      <c r="FI19" s="142"/>
      <c r="FJ19" s="142"/>
      <c r="FK19" s="142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2"/>
      <c r="GC19" s="142"/>
      <c r="GD19" s="142"/>
      <c r="GE19" s="142"/>
      <c r="GF19" s="142"/>
      <c r="GG19" s="142"/>
      <c r="GH19" s="142"/>
      <c r="GI19" s="142"/>
      <c r="GJ19" s="142"/>
      <c r="GK19" s="142"/>
      <c r="GL19" s="142"/>
      <c r="GM19" s="142"/>
      <c r="GN19" s="142"/>
      <c r="GO19" s="142"/>
      <c r="GP19" s="142"/>
      <c r="GQ19" s="142"/>
      <c r="GR19" s="142"/>
      <c r="GS19" s="142"/>
      <c r="GT19" s="142"/>
      <c r="GU19" s="142"/>
      <c r="GV19" s="142"/>
      <c r="GW19" s="142"/>
      <c r="GX19" s="142"/>
      <c r="GY19" s="142"/>
      <c r="GZ19" s="142"/>
      <c r="HA19" s="142"/>
      <c r="HB19" s="142"/>
      <c r="HC19" s="142"/>
      <c r="HD19" s="142"/>
      <c r="HE19" s="142"/>
      <c r="HF19" s="142"/>
      <c r="HG19" s="142"/>
      <c r="HH19" s="142"/>
      <c r="HI19" s="142"/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142"/>
    </row>
    <row r="20" spans="1:241" s="143" customFormat="1" ht="15.75">
      <c r="A20" s="216" t="s">
        <v>235</v>
      </c>
      <c r="B20" s="212">
        <v>239</v>
      </c>
      <c r="C20" s="166">
        <v>46</v>
      </c>
      <c r="D20" s="164">
        <v>232955</v>
      </c>
      <c r="E20" s="165">
        <v>121800</v>
      </c>
      <c r="F20" s="165">
        <v>47789.389313333275</v>
      </c>
      <c r="G20" s="165">
        <v>556564.43130000029</v>
      </c>
      <c r="H20" s="165">
        <v>241755.61940000003</v>
      </c>
      <c r="I20" s="165">
        <v>112500</v>
      </c>
      <c r="J20" s="165">
        <v>25039.327531365227</v>
      </c>
      <c r="K20" s="197">
        <v>3200</v>
      </c>
      <c r="L20" s="224">
        <v>1108648.7675446987</v>
      </c>
      <c r="M20" s="206">
        <v>571281</v>
      </c>
      <c r="N20" s="165">
        <v>42472.34</v>
      </c>
      <c r="O20" s="220" t="s">
        <v>336</v>
      </c>
      <c r="P20" s="200">
        <v>613753.34</v>
      </c>
      <c r="Q20" s="191">
        <v>1722402.1075446988</v>
      </c>
      <c r="R20" s="144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</row>
    <row r="21" spans="1:241" s="143" customFormat="1" ht="15.75">
      <c r="A21" s="216" t="s">
        <v>60</v>
      </c>
      <c r="B21" s="212">
        <v>41</v>
      </c>
      <c r="C21" s="166">
        <v>30</v>
      </c>
      <c r="D21" s="164">
        <v>140202</v>
      </c>
      <c r="E21" s="165">
        <v>67380</v>
      </c>
      <c r="F21" s="165">
        <v>11292.162199870503</v>
      </c>
      <c r="G21" s="165">
        <v>7266.8338000000012</v>
      </c>
      <c r="H21" s="165">
        <v>3458.4476000000004</v>
      </c>
      <c r="I21" s="165">
        <v>27900</v>
      </c>
      <c r="J21" s="165">
        <v>1798.244359895687</v>
      </c>
      <c r="K21" s="197">
        <v>0</v>
      </c>
      <c r="L21" s="224">
        <v>119095.6879597662</v>
      </c>
      <c r="M21" s="206">
        <v>50505</v>
      </c>
      <c r="N21" s="165">
        <v>4000</v>
      </c>
      <c r="O21" s="220" t="s">
        <v>336</v>
      </c>
      <c r="P21" s="200">
        <v>54505</v>
      </c>
      <c r="Q21" s="191">
        <v>173600.68795976619</v>
      </c>
      <c r="R21" s="144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5"/>
      <c r="FG21" s="145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5"/>
      <c r="GK21" s="145"/>
      <c r="GL21" s="145"/>
      <c r="GM21" s="145"/>
      <c r="GN21" s="145"/>
      <c r="GO21" s="145"/>
      <c r="GP21" s="145"/>
      <c r="GQ21" s="145"/>
      <c r="GR21" s="145"/>
      <c r="GS21" s="145"/>
      <c r="GT21" s="145"/>
      <c r="GU21" s="145"/>
      <c r="GV21" s="145"/>
      <c r="GW21" s="145"/>
      <c r="GX21" s="145"/>
      <c r="GY21" s="145"/>
      <c r="GZ21" s="145"/>
      <c r="HA21" s="145"/>
      <c r="HB21" s="145"/>
      <c r="HC21" s="145"/>
      <c r="HD21" s="145"/>
      <c r="HE21" s="145"/>
      <c r="HF21" s="145"/>
      <c r="HG21" s="145"/>
      <c r="HH21" s="145"/>
      <c r="HI21" s="145"/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145"/>
    </row>
    <row r="22" spans="1:241" s="143" customFormat="1" ht="15.75">
      <c r="A22" s="216" t="s">
        <v>329</v>
      </c>
      <c r="B22" s="212">
        <v>12</v>
      </c>
      <c r="C22" s="166">
        <v>6</v>
      </c>
      <c r="D22" s="164">
        <v>26719</v>
      </c>
      <c r="E22" s="165">
        <v>11940</v>
      </c>
      <c r="F22" s="165">
        <v>1583.8627450980391</v>
      </c>
      <c r="G22" s="165">
        <v>21648.838800000005</v>
      </c>
      <c r="H22" s="165">
        <v>21161.282999999999</v>
      </c>
      <c r="I22" s="165">
        <v>9900</v>
      </c>
      <c r="J22" s="165">
        <v>0</v>
      </c>
      <c r="K22" s="197">
        <v>0</v>
      </c>
      <c r="L22" s="224">
        <v>66233.984545098036</v>
      </c>
      <c r="M22" s="206">
        <v>37155</v>
      </c>
      <c r="N22" s="165">
        <v>2000</v>
      </c>
      <c r="O22" s="220" t="s">
        <v>336</v>
      </c>
      <c r="P22" s="200">
        <v>39155</v>
      </c>
      <c r="Q22" s="191">
        <v>105388.98454509804</v>
      </c>
      <c r="R22" s="144"/>
      <c r="S22" s="145"/>
      <c r="T22" s="145"/>
      <c r="U22" s="146"/>
      <c r="V22" s="145"/>
      <c r="W22" s="146"/>
      <c r="X22" s="146"/>
      <c r="Y22" s="147"/>
      <c r="Z22" s="147"/>
      <c r="AA22" s="147"/>
      <c r="AB22" s="147"/>
      <c r="AC22" s="147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</row>
    <row r="23" spans="1:241" s="137" customFormat="1" ht="15.75">
      <c r="A23" s="216" t="s">
        <v>159</v>
      </c>
      <c r="B23" s="212">
        <v>220</v>
      </c>
      <c r="C23" s="166">
        <v>144</v>
      </c>
      <c r="D23" s="164">
        <v>1575101</v>
      </c>
      <c r="E23" s="165">
        <v>364560</v>
      </c>
      <c r="F23" s="165">
        <v>404128.67197545682</v>
      </c>
      <c r="G23" s="165">
        <v>139656.0865</v>
      </c>
      <c r="H23" s="165">
        <v>153516.15280000004</v>
      </c>
      <c r="I23" s="165">
        <v>169200</v>
      </c>
      <c r="J23" s="165">
        <v>26683.028853369531</v>
      </c>
      <c r="K23" s="197">
        <v>6798.05</v>
      </c>
      <c r="L23" s="224">
        <v>1264541.9901288266</v>
      </c>
      <c r="M23" s="206">
        <v>494841</v>
      </c>
      <c r="N23" s="165">
        <v>110000</v>
      </c>
      <c r="O23" s="220" t="s">
        <v>336</v>
      </c>
      <c r="P23" s="200">
        <v>604841</v>
      </c>
      <c r="Q23" s="191">
        <v>1869382.9901288266</v>
      </c>
      <c r="R23" s="148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</row>
    <row r="24" spans="1:241" s="143" customFormat="1" ht="16.5" thickBot="1">
      <c r="A24" s="217" t="s">
        <v>330</v>
      </c>
      <c r="B24" s="213">
        <v>3</v>
      </c>
      <c r="C24" s="167">
        <v>3</v>
      </c>
      <c r="D24" s="168">
        <v>12494</v>
      </c>
      <c r="E24" s="169">
        <v>3960</v>
      </c>
      <c r="F24" s="169">
        <v>2557.9885714285715</v>
      </c>
      <c r="G24" s="169">
        <v>0</v>
      </c>
      <c r="H24" s="169">
        <v>0</v>
      </c>
      <c r="I24" s="169">
        <v>1800</v>
      </c>
      <c r="J24" s="169">
        <v>0</v>
      </c>
      <c r="K24" s="198">
        <v>0</v>
      </c>
      <c r="L24" s="225">
        <v>8317.988571428572</v>
      </c>
      <c r="M24" s="207">
        <v>4570</v>
      </c>
      <c r="N24" s="169">
        <v>0</v>
      </c>
      <c r="O24" s="221" t="s">
        <v>336</v>
      </c>
      <c r="P24" s="201">
        <v>4570</v>
      </c>
      <c r="Q24" s="185">
        <v>12887.988571428572</v>
      </c>
      <c r="R24" s="149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45"/>
      <c r="FL24" s="145"/>
      <c r="FM24" s="145"/>
      <c r="FN24" s="145"/>
      <c r="FO24" s="145"/>
      <c r="FP24" s="145"/>
      <c r="FQ24" s="145"/>
      <c r="FR24" s="145"/>
      <c r="FS24" s="145"/>
      <c r="FT24" s="145"/>
      <c r="FU24" s="145"/>
      <c r="FV24" s="145"/>
      <c r="FW24" s="145"/>
      <c r="FX24" s="145"/>
      <c r="FY24" s="145"/>
      <c r="FZ24" s="145"/>
      <c r="GA24" s="145"/>
      <c r="GB24" s="145"/>
      <c r="GC24" s="145"/>
      <c r="GD24" s="145"/>
      <c r="GE24" s="145"/>
      <c r="GF24" s="145"/>
      <c r="GG24" s="145"/>
      <c r="GH24" s="145"/>
      <c r="GI24" s="145"/>
      <c r="GJ24" s="145"/>
      <c r="GK24" s="145"/>
      <c r="GL24" s="145"/>
      <c r="GM24" s="145"/>
      <c r="GN24" s="145"/>
      <c r="GO24" s="145"/>
      <c r="GP24" s="145"/>
      <c r="GQ24" s="145"/>
      <c r="GR24" s="145"/>
      <c r="GS24" s="145"/>
      <c r="GT24" s="145"/>
      <c r="GU24" s="145"/>
      <c r="GV24" s="145"/>
      <c r="GW24" s="145"/>
      <c r="GX24" s="145"/>
      <c r="GY24" s="145"/>
      <c r="GZ24" s="145"/>
      <c r="HA24" s="145"/>
      <c r="HB24" s="145"/>
      <c r="HC24" s="145"/>
      <c r="HD24" s="145"/>
      <c r="HE24" s="145"/>
      <c r="HF24" s="145"/>
      <c r="HG24" s="145"/>
      <c r="HH24" s="145"/>
      <c r="HI24" s="145"/>
      <c r="HJ24" s="145"/>
      <c r="HK24" s="145"/>
      <c r="HL24" s="145"/>
      <c r="HM24" s="145"/>
      <c r="HN24" s="145"/>
      <c r="HO24" s="145"/>
      <c r="HP24" s="145"/>
      <c r="HQ24" s="145"/>
      <c r="HR24" s="145"/>
      <c r="HS24" s="145"/>
      <c r="HT24" s="145"/>
      <c r="HU24" s="145"/>
      <c r="HV24" s="145"/>
      <c r="HW24" s="145"/>
      <c r="HX24" s="145"/>
      <c r="HY24" s="145"/>
      <c r="HZ24" s="145"/>
      <c r="IA24" s="145"/>
      <c r="IB24" s="145"/>
      <c r="IC24" s="145"/>
      <c r="ID24" s="145"/>
      <c r="IE24" s="145"/>
    </row>
    <row r="25" spans="1:241" s="152" customFormat="1" ht="17.25" thickTop="1" thickBot="1">
      <c r="A25" s="218" t="s">
        <v>331</v>
      </c>
      <c r="B25" s="214">
        <v>718</v>
      </c>
      <c r="C25" s="170">
        <v>408</v>
      </c>
      <c r="D25" s="171">
        <v>2985193</v>
      </c>
      <c r="E25" s="172">
        <v>973080</v>
      </c>
      <c r="F25" s="172">
        <v>618439.4899612146</v>
      </c>
      <c r="G25" s="172">
        <v>732125.09600000037</v>
      </c>
      <c r="H25" s="172">
        <v>423822.96830000007</v>
      </c>
      <c r="I25" s="172">
        <v>490500</v>
      </c>
      <c r="J25" s="172">
        <v>75000</v>
      </c>
      <c r="K25" s="189">
        <v>10562.130000000001</v>
      </c>
      <c r="L25" s="202">
        <v>3323529.6842612149</v>
      </c>
      <c r="M25" s="208">
        <v>1555541</v>
      </c>
      <c r="N25" s="172">
        <v>279622.33999999997</v>
      </c>
      <c r="O25" s="222" t="s">
        <v>336</v>
      </c>
      <c r="P25" s="202">
        <v>1835163.3399999999</v>
      </c>
      <c r="Q25" s="192">
        <v>5158693.0242612148</v>
      </c>
      <c r="R25" s="150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  <c r="FD25" s="151"/>
      <c r="FE25" s="151"/>
      <c r="FF25" s="151"/>
      <c r="FG25" s="151"/>
      <c r="FH25" s="151"/>
      <c r="FI25" s="151"/>
      <c r="FJ25" s="151"/>
      <c r="FK25" s="151"/>
      <c r="FL25" s="151"/>
      <c r="FM25" s="151"/>
      <c r="FN25" s="151"/>
      <c r="FO25" s="151"/>
      <c r="FP25" s="151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</row>
    <row r="26" spans="1:241" s="137" customFormat="1">
      <c r="A26" s="153"/>
      <c r="B26" s="154"/>
      <c r="C26" s="155"/>
      <c r="D26" s="156"/>
      <c r="E26" s="157"/>
      <c r="F26" s="158"/>
      <c r="G26" s="157"/>
      <c r="H26" s="158"/>
      <c r="I26" s="158"/>
      <c r="J26" s="132"/>
      <c r="K26" s="132"/>
      <c r="L26" s="132"/>
      <c r="M26" s="158"/>
      <c r="N26" s="158"/>
      <c r="O26" s="162"/>
      <c r="P26" s="157"/>
      <c r="Q26" s="158"/>
      <c r="R26" s="159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</row>
  </sheetData>
  <pageMargins left="0" right="0" top="0" bottom="0" header="0.3" footer="0.3"/>
  <pageSetup paperSize="5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"/>
  <sheetViews>
    <sheetView zoomScale="90" zoomScaleNormal="90" workbookViewId="0">
      <pane ySplit="1" topLeftCell="A2" activePane="bottomLeft" state="frozen"/>
      <selection activeCell="W1" sqref="W1:W1048576"/>
      <selection pane="bottomLeft" activeCell="B8" sqref="B8"/>
    </sheetView>
  </sheetViews>
  <sheetFormatPr defaultColWidth="9.33203125" defaultRowHeight="15"/>
  <cols>
    <col min="1" max="1" width="8.88671875" style="29" bestFit="1" customWidth="1"/>
    <col min="2" max="2" width="14.109375" style="91" bestFit="1" customWidth="1"/>
    <col min="3" max="3" width="10.33203125" style="92" bestFit="1" customWidth="1"/>
    <col min="4" max="4" width="22.6640625" style="29" bestFit="1" customWidth="1"/>
    <col min="5" max="5" width="5.77734375" style="95" bestFit="1" customWidth="1"/>
    <col min="6" max="6" width="9.44140625" style="129" bestFit="1" customWidth="1"/>
    <col min="7" max="7" width="9.109375" style="96" bestFit="1" customWidth="1"/>
    <col min="8" max="8" width="13.6640625" style="96" bestFit="1" customWidth="1"/>
    <col min="9" max="9" width="10.109375" style="29" bestFit="1" customWidth="1"/>
    <col min="10" max="10" width="11.44140625" style="29" bestFit="1" customWidth="1"/>
    <col min="11" max="11" width="13.44140625" style="29" bestFit="1" customWidth="1"/>
    <col min="12" max="12" width="13.33203125" style="29" bestFit="1" customWidth="1"/>
    <col min="13" max="13" width="10.77734375" style="29" bestFit="1" customWidth="1"/>
    <col min="14" max="14" width="9.77734375" style="29" bestFit="1" customWidth="1"/>
    <col min="15" max="15" width="12.33203125" style="29" bestFit="1" customWidth="1"/>
    <col min="16" max="16" width="12.21875" style="93" bestFit="1" customWidth="1"/>
    <col min="17" max="17" width="12.109375" style="93" bestFit="1" customWidth="1"/>
    <col min="18" max="18" width="8.88671875" style="93" bestFit="1" customWidth="1"/>
    <col min="19" max="19" width="13.33203125" style="29" bestFit="1" customWidth="1"/>
    <col min="20" max="20" width="12.77734375" style="29" bestFit="1" customWidth="1"/>
    <col min="21" max="21" width="10.88671875" style="29" bestFit="1" customWidth="1"/>
    <col min="22" max="16384" width="9.33203125" style="29"/>
  </cols>
  <sheetData>
    <row r="1" spans="1:22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2" ht="15.75">
      <c r="A2" s="244" t="s">
        <v>145</v>
      </c>
      <c r="B2" s="245">
        <v>150000</v>
      </c>
      <c r="C2" s="245" t="s">
        <v>146</v>
      </c>
      <c r="D2" s="246" t="s">
        <v>147</v>
      </c>
      <c r="E2" s="247">
        <v>1024</v>
      </c>
      <c r="F2" s="248">
        <v>6122</v>
      </c>
      <c r="G2" s="249">
        <v>2280</v>
      </c>
      <c r="H2" s="249">
        <v>554.04000000000019</v>
      </c>
      <c r="I2" s="250">
        <v>0</v>
      </c>
      <c r="J2" s="251">
        <v>0</v>
      </c>
      <c r="K2" s="251">
        <v>900</v>
      </c>
      <c r="L2" s="250">
        <v>0</v>
      </c>
      <c r="M2" s="250">
        <v>0</v>
      </c>
      <c r="N2" s="250">
        <v>0</v>
      </c>
      <c r="O2" s="252">
        <v>3734.04</v>
      </c>
      <c r="P2" s="253" t="s">
        <v>26</v>
      </c>
      <c r="Q2" s="253" t="s">
        <v>27</v>
      </c>
      <c r="R2" s="253">
        <v>2022</v>
      </c>
      <c r="S2" s="254">
        <v>2056</v>
      </c>
      <c r="T2" s="254">
        <v>102.80000000000001</v>
      </c>
      <c r="U2" s="255">
        <v>5892.84</v>
      </c>
    </row>
    <row r="3" spans="1:22" ht="15.75">
      <c r="A3" s="244" t="s">
        <v>145</v>
      </c>
      <c r="B3" s="245">
        <v>151051</v>
      </c>
      <c r="C3" s="245" t="s">
        <v>148</v>
      </c>
      <c r="D3" s="246" t="s">
        <v>149</v>
      </c>
      <c r="E3" s="247">
        <v>1024</v>
      </c>
      <c r="F3" s="248">
        <v>17320</v>
      </c>
      <c r="G3" s="249">
        <v>2280</v>
      </c>
      <c r="H3" s="249">
        <v>3871.44</v>
      </c>
      <c r="I3" s="250">
        <v>0</v>
      </c>
      <c r="J3" s="251">
        <v>0</v>
      </c>
      <c r="K3" s="251">
        <v>900</v>
      </c>
      <c r="L3" s="250">
        <v>0</v>
      </c>
      <c r="M3" s="250">
        <v>0</v>
      </c>
      <c r="N3" s="250">
        <v>0</v>
      </c>
      <c r="O3" s="252">
        <v>7051.4400000000005</v>
      </c>
      <c r="P3" s="253" t="s">
        <v>26</v>
      </c>
      <c r="Q3" s="253" t="s">
        <v>27</v>
      </c>
      <c r="R3" s="253">
        <v>2017</v>
      </c>
      <c r="S3" s="256">
        <v>3083</v>
      </c>
      <c r="T3" s="254">
        <v>154.15</v>
      </c>
      <c r="U3" s="255">
        <v>10288.59</v>
      </c>
    </row>
    <row r="4" spans="1:22" ht="15.75">
      <c r="A4" s="244" t="s">
        <v>145</v>
      </c>
      <c r="B4" s="245">
        <v>151051</v>
      </c>
      <c r="C4" s="245" t="s">
        <v>148</v>
      </c>
      <c r="D4" s="246" t="s">
        <v>149</v>
      </c>
      <c r="E4" s="247">
        <v>1024</v>
      </c>
      <c r="F4" s="248">
        <v>22467</v>
      </c>
      <c r="G4" s="249">
        <v>2280</v>
      </c>
      <c r="H4" s="249">
        <v>5631.7140000000009</v>
      </c>
      <c r="I4" s="250">
        <v>0</v>
      </c>
      <c r="J4" s="251">
        <v>0</v>
      </c>
      <c r="K4" s="251">
        <v>900</v>
      </c>
      <c r="L4" s="250">
        <v>0</v>
      </c>
      <c r="M4" s="250">
        <v>0</v>
      </c>
      <c r="N4" s="250">
        <v>0</v>
      </c>
      <c r="O4" s="252">
        <v>8811.7139999999999</v>
      </c>
      <c r="P4" s="253" t="s">
        <v>26</v>
      </c>
      <c r="Q4" s="253" t="s">
        <v>27</v>
      </c>
      <c r="R4" s="253">
        <v>2019</v>
      </c>
      <c r="S4" s="256">
        <v>3083</v>
      </c>
      <c r="T4" s="254">
        <v>154.15</v>
      </c>
      <c r="U4" s="255">
        <v>12048.864</v>
      </c>
      <c r="V4" s="30"/>
    </row>
    <row r="5" spans="1:22" ht="15.75">
      <c r="A5" s="244" t="s">
        <v>145</v>
      </c>
      <c r="B5" s="245">
        <v>151051</v>
      </c>
      <c r="C5" s="245" t="s">
        <v>148</v>
      </c>
      <c r="D5" s="246" t="s">
        <v>149</v>
      </c>
      <c r="E5" s="247">
        <v>1024</v>
      </c>
      <c r="F5" s="248">
        <v>15107</v>
      </c>
      <c r="G5" s="249">
        <v>2280</v>
      </c>
      <c r="H5" s="249">
        <v>3114.5940000000005</v>
      </c>
      <c r="I5" s="250">
        <v>0</v>
      </c>
      <c r="J5" s="251">
        <v>0</v>
      </c>
      <c r="K5" s="251">
        <v>900</v>
      </c>
      <c r="L5" s="250">
        <v>0</v>
      </c>
      <c r="M5" s="250">
        <v>0</v>
      </c>
      <c r="N5" s="250">
        <v>0</v>
      </c>
      <c r="O5" s="252">
        <v>6294.594000000001</v>
      </c>
      <c r="P5" s="253" t="s">
        <v>26</v>
      </c>
      <c r="Q5" s="253" t="s">
        <v>27</v>
      </c>
      <c r="R5" s="253">
        <v>2017</v>
      </c>
      <c r="S5" s="256">
        <v>3083</v>
      </c>
      <c r="T5" s="254">
        <v>154.15</v>
      </c>
      <c r="U5" s="255">
        <v>9531.7440000000006</v>
      </c>
    </row>
    <row r="6" spans="1:22" ht="15.75">
      <c r="A6" s="244" t="s">
        <v>145</v>
      </c>
      <c r="B6" s="245">
        <v>151051</v>
      </c>
      <c r="C6" s="245" t="s">
        <v>148</v>
      </c>
      <c r="D6" s="246" t="s">
        <v>149</v>
      </c>
      <c r="E6" s="247">
        <v>1024</v>
      </c>
      <c r="F6" s="257">
        <v>13558</v>
      </c>
      <c r="G6" s="249">
        <v>2280</v>
      </c>
      <c r="H6" s="249">
        <v>2755.8360000000007</v>
      </c>
      <c r="I6" s="250">
        <v>0</v>
      </c>
      <c r="J6" s="251">
        <v>0</v>
      </c>
      <c r="K6" s="251">
        <v>900</v>
      </c>
      <c r="L6" s="250">
        <v>0</v>
      </c>
      <c r="M6" s="250">
        <v>0</v>
      </c>
      <c r="N6" s="250">
        <v>0</v>
      </c>
      <c r="O6" s="252">
        <v>5935.8360000000011</v>
      </c>
      <c r="P6" s="253" t="s">
        <v>26</v>
      </c>
      <c r="Q6" s="253" t="s">
        <v>27</v>
      </c>
      <c r="R6" s="253">
        <v>2017</v>
      </c>
      <c r="S6" s="256">
        <v>3083</v>
      </c>
      <c r="T6" s="254">
        <v>154.15</v>
      </c>
      <c r="U6" s="255">
        <v>9172.9860000000008</v>
      </c>
    </row>
    <row r="7" spans="1:22" ht="15.75">
      <c r="A7" s="244" t="s">
        <v>145</v>
      </c>
      <c r="B7" s="245">
        <v>151051</v>
      </c>
      <c r="C7" s="245" t="s">
        <v>148</v>
      </c>
      <c r="D7" s="246" t="s">
        <v>149</v>
      </c>
      <c r="E7" s="247">
        <v>1024</v>
      </c>
      <c r="F7" s="257">
        <v>10573</v>
      </c>
      <c r="G7" s="249">
        <v>2280</v>
      </c>
      <c r="H7" s="249">
        <v>1689.4800000000005</v>
      </c>
      <c r="I7" s="250">
        <v>0</v>
      </c>
      <c r="J7" s="251">
        <v>0</v>
      </c>
      <c r="K7" s="251">
        <v>900</v>
      </c>
      <c r="L7" s="250">
        <v>0</v>
      </c>
      <c r="M7" s="250">
        <v>0</v>
      </c>
      <c r="N7" s="250">
        <v>0</v>
      </c>
      <c r="O7" s="252">
        <v>4869.4800000000005</v>
      </c>
      <c r="P7" s="253" t="s">
        <v>26</v>
      </c>
      <c r="Q7" s="253" t="s">
        <v>27</v>
      </c>
      <c r="R7" s="253">
        <v>2017</v>
      </c>
      <c r="S7" s="256">
        <v>3083</v>
      </c>
      <c r="T7" s="254">
        <v>154.15</v>
      </c>
      <c r="U7" s="255">
        <v>8106.63</v>
      </c>
    </row>
    <row r="8" spans="1:22" ht="15.75">
      <c r="A8" s="244" t="s">
        <v>145</v>
      </c>
      <c r="B8" s="245">
        <v>151051</v>
      </c>
      <c r="C8" s="245" t="s">
        <v>148</v>
      </c>
      <c r="D8" s="246" t="s">
        <v>149</v>
      </c>
      <c r="E8" s="247">
        <v>1024</v>
      </c>
      <c r="F8" s="248">
        <v>15053</v>
      </c>
      <c r="G8" s="249">
        <v>2280</v>
      </c>
      <c r="H8" s="249">
        <v>3169.3140000000012</v>
      </c>
      <c r="I8" s="250">
        <v>0</v>
      </c>
      <c r="J8" s="251">
        <v>0</v>
      </c>
      <c r="K8" s="251">
        <v>900</v>
      </c>
      <c r="L8" s="250">
        <v>0</v>
      </c>
      <c r="M8" s="250">
        <v>0</v>
      </c>
      <c r="N8" s="250">
        <v>0</v>
      </c>
      <c r="O8" s="252">
        <v>6349.3140000000012</v>
      </c>
      <c r="P8" s="253" t="s">
        <v>26</v>
      </c>
      <c r="Q8" s="253" t="s">
        <v>27</v>
      </c>
      <c r="R8" s="253">
        <v>2016</v>
      </c>
      <c r="S8" s="256">
        <v>3083</v>
      </c>
      <c r="T8" s="254">
        <v>154.15</v>
      </c>
      <c r="U8" s="255">
        <v>9586.4640000000018</v>
      </c>
    </row>
    <row r="9" spans="1:22" ht="15.75">
      <c r="A9" s="244" t="s">
        <v>145</v>
      </c>
      <c r="B9" s="245">
        <v>151051</v>
      </c>
      <c r="C9" s="245" t="s">
        <v>150</v>
      </c>
      <c r="D9" s="246" t="s">
        <v>149</v>
      </c>
      <c r="E9" s="258">
        <v>1024</v>
      </c>
      <c r="F9" s="257">
        <v>2895</v>
      </c>
      <c r="G9" s="249">
        <v>2280</v>
      </c>
      <c r="H9" s="249">
        <v>483.93</v>
      </c>
      <c r="I9" s="250">
        <v>0</v>
      </c>
      <c r="J9" s="251">
        <v>0</v>
      </c>
      <c r="K9" s="251">
        <v>900</v>
      </c>
      <c r="L9" s="250">
        <v>0</v>
      </c>
      <c r="M9" s="250">
        <v>0</v>
      </c>
      <c r="N9" s="250">
        <v>0</v>
      </c>
      <c r="O9" s="252">
        <v>3663.93</v>
      </c>
      <c r="P9" s="253" t="s">
        <v>26</v>
      </c>
      <c r="Q9" s="259" t="s">
        <v>27</v>
      </c>
      <c r="R9" s="259">
        <v>2020</v>
      </c>
      <c r="S9" s="256">
        <v>3083</v>
      </c>
      <c r="T9" s="254">
        <v>154.15</v>
      </c>
      <c r="U9" s="255">
        <v>6901.08</v>
      </c>
    </row>
    <row r="10" spans="1:22" ht="15.75">
      <c r="A10" s="244" t="s">
        <v>145</v>
      </c>
      <c r="B10" s="245">
        <v>151051</v>
      </c>
      <c r="C10" s="245" t="s">
        <v>150</v>
      </c>
      <c r="D10" s="246" t="s">
        <v>149</v>
      </c>
      <c r="E10" s="247">
        <v>1024</v>
      </c>
      <c r="F10" s="257">
        <v>7913</v>
      </c>
      <c r="G10" s="249">
        <v>2280</v>
      </c>
      <c r="H10" s="249">
        <v>942.21000000000015</v>
      </c>
      <c r="I10" s="250">
        <v>0</v>
      </c>
      <c r="J10" s="251">
        <v>0</v>
      </c>
      <c r="K10" s="251">
        <v>900</v>
      </c>
      <c r="L10" s="250">
        <v>0</v>
      </c>
      <c r="M10" s="250">
        <v>0</v>
      </c>
      <c r="N10" s="250">
        <v>0</v>
      </c>
      <c r="O10" s="252">
        <v>4122.21</v>
      </c>
      <c r="P10" s="253" t="s">
        <v>26</v>
      </c>
      <c r="Q10" s="253" t="s">
        <v>27</v>
      </c>
      <c r="R10" s="253">
        <v>2017</v>
      </c>
      <c r="S10" s="256">
        <v>3083</v>
      </c>
      <c r="T10" s="254">
        <v>154.15</v>
      </c>
      <c r="U10" s="255">
        <v>7359.36</v>
      </c>
    </row>
    <row r="11" spans="1:22" ht="15.75">
      <c r="A11" s="244" t="s">
        <v>145</v>
      </c>
      <c r="B11" s="245">
        <v>151051</v>
      </c>
      <c r="C11" s="245" t="s">
        <v>150</v>
      </c>
      <c r="D11" s="246" t="s">
        <v>149</v>
      </c>
      <c r="E11" s="247">
        <v>1024</v>
      </c>
      <c r="F11" s="257">
        <v>23492</v>
      </c>
      <c r="G11" s="249">
        <v>2280</v>
      </c>
      <c r="H11" s="249">
        <v>5982.2640000000001</v>
      </c>
      <c r="I11" s="250">
        <v>0</v>
      </c>
      <c r="J11" s="251">
        <v>0</v>
      </c>
      <c r="K11" s="251">
        <v>900</v>
      </c>
      <c r="L11" s="250">
        <v>0</v>
      </c>
      <c r="M11" s="250">
        <v>0</v>
      </c>
      <c r="N11" s="250">
        <v>0</v>
      </c>
      <c r="O11" s="252">
        <v>9162.2639999999992</v>
      </c>
      <c r="P11" s="253" t="s">
        <v>26</v>
      </c>
      <c r="Q11" s="253" t="s">
        <v>27</v>
      </c>
      <c r="R11" s="253">
        <v>2016</v>
      </c>
      <c r="S11" s="256">
        <v>3083</v>
      </c>
      <c r="T11" s="254">
        <v>154.15</v>
      </c>
      <c r="U11" s="255">
        <v>12399.413999999999</v>
      </c>
      <c r="V11" s="30"/>
    </row>
    <row r="12" spans="1:22" ht="15.75">
      <c r="A12" s="244" t="s">
        <v>145</v>
      </c>
      <c r="B12" s="245">
        <v>152500</v>
      </c>
      <c r="C12" s="245" t="s">
        <v>151</v>
      </c>
      <c r="D12" s="246" t="s">
        <v>152</v>
      </c>
      <c r="E12" s="258">
        <v>9020</v>
      </c>
      <c r="F12" s="248">
        <v>0</v>
      </c>
      <c r="G12" s="249">
        <v>0</v>
      </c>
      <c r="H12" s="249">
        <v>0</v>
      </c>
      <c r="I12" s="250">
        <v>0</v>
      </c>
      <c r="J12" s="251">
        <v>43.71</v>
      </c>
      <c r="K12" s="251">
        <v>900</v>
      </c>
      <c r="L12" s="250">
        <v>0</v>
      </c>
      <c r="M12" s="250">
        <v>0</v>
      </c>
      <c r="N12" s="250">
        <v>0</v>
      </c>
      <c r="O12" s="252">
        <v>943.71</v>
      </c>
      <c r="P12" s="253" t="s">
        <v>74</v>
      </c>
      <c r="Q12" s="253" t="s">
        <v>35</v>
      </c>
      <c r="R12" s="253">
        <v>1900</v>
      </c>
      <c r="S12" s="260">
        <v>0</v>
      </c>
      <c r="T12" s="254">
        <v>0</v>
      </c>
      <c r="U12" s="255">
        <v>943.71</v>
      </c>
    </row>
    <row r="13" spans="1:22" ht="15.75">
      <c r="A13" s="244" t="s">
        <v>145</v>
      </c>
      <c r="B13" s="245">
        <v>152500</v>
      </c>
      <c r="C13" s="245" t="s">
        <v>151</v>
      </c>
      <c r="D13" s="246" t="s">
        <v>152</v>
      </c>
      <c r="E13" s="258">
        <v>9020</v>
      </c>
      <c r="F13" s="248">
        <v>0</v>
      </c>
      <c r="G13" s="249">
        <v>0</v>
      </c>
      <c r="H13" s="249">
        <v>0</v>
      </c>
      <c r="I13" s="250">
        <v>0</v>
      </c>
      <c r="J13" s="251">
        <v>0</v>
      </c>
      <c r="K13" s="251">
        <v>900</v>
      </c>
      <c r="L13" s="250">
        <v>0</v>
      </c>
      <c r="M13" s="250">
        <v>0</v>
      </c>
      <c r="N13" s="250">
        <v>0</v>
      </c>
      <c r="O13" s="252">
        <v>900</v>
      </c>
      <c r="P13" s="253" t="s">
        <v>74</v>
      </c>
      <c r="Q13" s="253" t="s">
        <v>35</v>
      </c>
      <c r="R13" s="253">
        <v>1900</v>
      </c>
      <c r="S13" s="260">
        <v>0</v>
      </c>
      <c r="T13" s="254">
        <v>0</v>
      </c>
      <c r="U13" s="255">
        <v>900</v>
      </c>
    </row>
    <row r="14" spans="1:22" ht="15.75">
      <c r="A14" s="244" t="s">
        <v>145</v>
      </c>
      <c r="B14" s="245">
        <v>152500</v>
      </c>
      <c r="C14" s="245" t="s">
        <v>153</v>
      </c>
      <c r="D14" s="246" t="s">
        <v>152</v>
      </c>
      <c r="E14" s="258">
        <v>9020</v>
      </c>
      <c r="F14" s="248">
        <v>0</v>
      </c>
      <c r="G14" s="249">
        <v>0</v>
      </c>
      <c r="H14" s="249">
        <v>0</v>
      </c>
      <c r="I14" s="250">
        <v>0</v>
      </c>
      <c r="J14" s="251">
        <v>0</v>
      </c>
      <c r="K14" s="251">
        <v>900</v>
      </c>
      <c r="L14" s="250">
        <v>0</v>
      </c>
      <c r="M14" s="250">
        <v>0</v>
      </c>
      <c r="N14" s="250">
        <v>0</v>
      </c>
      <c r="O14" s="252">
        <v>900</v>
      </c>
      <c r="P14" s="253" t="s">
        <v>74</v>
      </c>
      <c r="Q14" s="253" t="s">
        <v>35</v>
      </c>
      <c r="R14" s="253">
        <v>1900</v>
      </c>
      <c r="S14" s="260">
        <v>0</v>
      </c>
      <c r="T14" s="254">
        <v>0</v>
      </c>
      <c r="U14" s="255">
        <v>900</v>
      </c>
    </row>
    <row r="15" spans="1:22" ht="15.75">
      <c r="A15" s="244" t="s">
        <v>145</v>
      </c>
      <c r="B15" s="245">
        <v>152500</v>
      </c>
      <c r="C15" s="245" t="s">
        <v>153</v>
      </c>
      <c r="D15" s="246" t="s">
        <v>152</v>
      </c>
      <c r="E15" s="258">
        <v>9020</v>
      </c>
      <c r="F15" s="248">
        <v>0</v>
      </c>
      <c r="G15" s="249">
        <v>0</v>
      </c>
      <c r="H15" s="249">
        <v>0</v>
      </c>
      <c r="I15" s="250">
        <v>0</v>
      </c>
      <c r="J15" s="251">
        <v>0</v>
      </c>
      <c r="K15" s="251">
        <v>900</v>
      </c>
      <c r="L15" s="250">
        <v>0</v>
      </c>
      <c r="M15" s="250">
        <v>0</v>
      </c>
      <c r="N15" s="250">
        <v>0</v>
      </c>
      <c r="O15" s="252">
        <v>900</v>
      </c>
      <c r="P15" s="253" t="s">
        <v>74</v>
      </c>
      <c r="Q15" s="253" t="s">
        <v>35</v>
      </c>
      <c r="R15" s="253">
        <v>1900</v>
      </c>
      <c r="S15" s="260">
        <v>0</v>
      </c>
      <c r="T15" s="254">
        <v>0</v>
      </c>
      <c r="U15" s="255">
        <v>900</v>
      </c>
    </row>
    <row r="16" spans="1:22" ht="15.75">
      <c r="A16" s="244" t="s">
        <v>145</v>
      </c>
      <c r="B16" s="245">
        <v>152500</v>
      </c>
      <c r="C16" s="245" t="s">
        <v>153</v>
      </c>
      <c r="D16" s="246" t="s">
        <v>152</v>
      </c>
      <c r="E16" s="258">
        <v>9020</v>
      </c>
      <c r="F16" s="248">
        <v>0</v>
      </c>
      <c r="G16" s="249">
        <v>0</v>
      </c>
      <c r="H16" s="249">
        <v>0</v>
      </c>
      <c r="I16" s="250">
        <v>0</v>
      </c>
      <c r="J16" s="251">
        <v>1284.8200000000002</v>
      </c>
      <c r="K16" s="251">
        <v>900</v>
      </c>
      <c r="L16" s="250">
        <v>0</v>
      </c>
      <c r="M16" s="250">
        <v>0</v>
      </c>
      <c r="N16" s="250">
        <v>0</v>
      </c>
      <c r="O16" s="252">
        <v>2184.8200000000002</v>
      </c>
      <c r="P16" s="253" t="s">
        <v>74</v>
      </c>
      <c r="Q16" s="253" t="s">
        <v>35</v>
      </c>
      <c r="R16" s="253">
        <v>1900</v>
      </c>
      <c r="S16" s="260">
        <v>0</v>
      </c>
      <c r="T16" s="254">
        <v>0</v>
      </c>
      <c r="U16" s="255">
        <v>2184.8200000000002</v>
      </c>
    </row>
    <row r="17" spans="1:21" ht="15.75">
      <c r="A17" s="244" t="s">
        <v>145</v>
      </c>
      <c r="B17" s="245">
        <v>152500</v>
      </c>
      <c r="C17" s="245" t="s">
        <v>153</v>
      </c>
      <c r="D17" s="246" t="s">
        <v>152</v>
      </c>
      <c r="E17" s="258">
        <v>9020</v>
      </c>
      <c r="F17" s="248">
        <v>0</v>
      </c>
      <c r="G17" s="249">
        <v>0</v>
      </c>
      <c r="H17" s="249">
        <v>0</v>
      </c>
      <c r="I17" s="250">
        <v>0</v>
      </c>
      <c r="J17" s="251">
        <v>0</v>
      </c>
      <c r="K17" s="251">
        <v>900</v>
      </c>
      <c r="L17" s="250">
        <v>0</v>
      </c>
      <c r="M17" s="250">
        <v>0</v>
      </c>
      <c r="N17" s="250">
        <v>0</v>
      </c>
      <c r="O17" s="252">
        <v>900</v>
      </c>
      <c r="P17" s="253" t="s">
        <v>74</v>
      </c>
      <c r="Q17" s="253" t="s">
        <v>35</v>
      </c>
      <c r="R17" s="253">
        <v>1900</v>
      </c>
      <c r="S17" s="260">
        <v>0</v>
      </c>
      <c r="T17" s="254">
        <v>0</v>
      </c>
      <c r="U17" s="255">
        <v>900</v>
      </c>
    </row>
    <row r="18" spans="1:21" ht="15.75">
      <c r="A18" s="244" t="s">
        <v>145</v>
      </c>
      <c r="B18" s="245">
        <v>152500</v>
      </c>
      <c r="C18" s="245" t="s">
        <v>153</v>
      </c>
      <c r="D18" s="246" t="s">
        <v>152</v>
      </c>
      <c r="E18" s="258">
        <v>9020</v>
      </c>
      <c r="F18" s="248">
        <v>0</v>
      </c>
      <c r="G18" s="249">
        <v>0</v>
      </c>
      <c r="H18" s="249">
        <v>0</v>
      </c>
      <c r="I18" s="250">
        <v>0</v>
      </c>
      <c r="J18" s="251">
        <v>299.45999999999998</v>
      </c>
      <c r="K18" s="251">
        <v>900</v>
      </c>
      <c r="L18" s="250">
        <v>0</v>
      </c>
      <c r="M18" s="250">
        <v>0</v>
      </c>
      <c r="N18" s="250">
        <v>0</v>
      </c>
      <c r="O18" s="252">
        <v>1199.46</v>
      </c>
      <c r="P18" s="253" t="s">
        <v>74</v>
      </c>
      <c r="Q18" s="253" t="s">
        <v>35</v>
      </c>
      <c r="R18" s="253">
        <v>1900</v>
      </c>
      <c r="S18" s="260">
        <v>0</v>
      </c>
      <c r="T18" s="254">
        <v>0</v>
      </c>
      <c r="U18" s="255">
        <v>1199.46</v>
      </c>
    </row>
    <row r="19" spans="1:21" ht="15.75">
      <c r="A19" s="244" t="s">
        <v>145</v>
      </c>
      <c r="B19" s="245">
        <v>153300</v>
      </c>
      <c r="C19" s="245" t="s">
        <v>154</v>
      </c>
      <c r="D19" s="246" t="s">
        <v>155</v>
      </c>
      <c r="E19" s="258">
        <v>1020</v>
      </c>
      <c r="F19" s="257">
        <v>737</v>
      </c>
      <c r="G19" s="249">
        <v>2220</v>
      </c>
      <c r="H19" s="249">
        <v>0</v>
      </c>
      <c r="I19" s="250">
        <v>0</v>
      </c>
      <c r="J19" s="251">
        <v>0</v>
      </c>
      <c r="K19" s="251">
        <v>900</v>
      </c>
      <c r="L19" s="250">
        <v>0</v>
      </c>
      <c r="M19" s="250">
        <v>0</v>
      </c>
      <c r="N19" s="250">
        <v>0</v>
      </c>
      <c r="O19" s="252">
        <v>3120</v>
      </c>
      <c r="P19" s="253" t="s">
        <v>26</v>
      </c>
      <c r="Q19" s="253" t="s">
        <v>35</v>
      </c>
      <c r="R19" s="253">
        <v>1900</v>
      </c>
      <c r="S19" s="254">
        <v>0</v>
      </c>
      <c r="T19" s="254">
        <v>0</v>
      </c>
      <c r="U19" s="255">
        <v>3120</v>
      </c>
    </row>
    <row r="20" spans="1:21" s="41" customFormat="1" ht="15.75">
      <c r="A20" s="244" t="s">
        <v>145</v>
      </c>
      <c r="B20" s="245" t="s">
        <v>156</v>
      </c>
      <c r="C20" s="245" t="s">
        <v>157</v>
      </c>
      <c r="D20" s="246" t="s">
        <v>158</v>
      </c>
      <c r="E20" s="247">
        <v>1024</v>
      </c>
      <c r="F20" s="257">
        <v>15980</v>
      </c>
      <c r="G20" s="249">
        <v>2280</v>
      </c>
      <c r="H20" s="249">
        <v>3413.1600000000008</v>
      </c>
      <c r="I20" s="250">
        <v>0</v>
      </c>
      <c r="J20" s="251">
        <v>0</v>
      </c>
      <c r="K20" s="251">
        <v>900</v>
      </c>
      <c r="L20" s="250">
        <v>2094.58</v>
      </c>
      <c r="M20" s="250">
        <v>0</v>
      </c>
      <c r="N20" s="250">
        <v>0</v>
      </c>
      <c r="O20" s="252">
        <v>8687.7400000000016</v>
      </c>
      <c r="P20" s="253" t="s">
        <v>26</v>
      </c>
      <c r="Q20" s="253" t="s">
        <v>27</v>
      </c>
      <c r="R20" s="253">
        <v>2017</v>
      </c>
      <c r="S20" s="256">
        <v>3083</v>
      </c>
      <c r="T20" s="254">
        <v>154.15</v>
      </c>
      <c r="U20" s="255">
        <v>11924.890000000001</v>
      </c>
    </row>
    <row r="21" spans="1:21" s="107" customFormat="1" ht="15.75">
      <c r="A21" s="261" t="s">
        <v>309</v>
      </c>
      <c r="B21" s="262"/>
      <c r="C21" s="262"/>
      <c r="D21" s="263"/>
      <c r="E21" s="265">
        <v>12</v>
      </c>
      <c r="F21" s="266">
        <v>151217</v>
      </c>
      <c r="G21" s="267">
        <v>27300</v>
      </c>
      <c r="H21" s="267">
        <v>31607.982000000004</v>
      </c>
      <c r="I21" s="268">
        <v>0</v>
      </c>
      <c r="J21" s="252">
        <v>1627.9900000000002</v>
      </c>
      <c r="K21" s="252">
        <v>17100</v>
      </c>
      <c r="L21" s="268">
        <v>2094.58</v>
      </c>
      <c r="M21" s="268">
        <v>0</v>
      </c>
      <c r="N21" s="268">
        <v>0</v>
      </c>
      <c r="O21" s="252">
        <v>79730.552000000011</v>
      </c>
      <c r="P21" s="269"/>
      <c r="Q21" s="269"/>
      <c r="R21" s="269"/>
      <c r="S21" s="270">
        <v>32886</v>
      </c>
      <c r="T21" s="271">
        <v>1644.3000000000004</v>
      </c>
      <c r="U21" s="255">
        <v>114260.85200000003</v>
      </c>
    </row>
    <row r="22" spans="1:21">
      <c r="T22" s="30"/>
    </row>
  </sheetData>
  <autoFilter ref="A1:U21">
    <sortState ref="A2:X698">
      <sortCondition ref="A2:A698"/>
      <sortCondition ref="C2:C698"/>
    </sortState>
  </autoFilter>
  <pageMargins left="0" right="0" top="0" bottom="0" header="0.24" footer="0.28999999999999998"/>
  <pageSetup paperSize="5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4"/>
  <sheetViews>
    <sheetView zoomScale="90" zoomScaleNormal="90" workbookViewId="0">
      <pane ySplit="1" topLeftCell="A2" activePane="bottomLeft" state="frozen"/>
      <selection activeCell="W1" sqref="W1:W1048576"/>
      <selection pane="bottomLeft"/>
    </sheetView>
  </sheetViews>
  <sheetFormatPr defaultColWidth="8.88671875" defaultRowHeight="15"/>
  <cols>
    <col min="1" max="1" width="8.33203125" style="29" bestFit="1" customWidth="1"/>
    <col min="2" max="2" width="14.109375" style="91" bestFit="1" customWidth="1"/>
    <col min="3" max="3" width="9.77734375" style="92" bestFit="1" customWidth="1"/>
    <col min="4" max="4" width="35.5546875" style="29" customWidth="1"/>
    <col min="5" max="5" width="9" style="95" bestFit="1" customWidth="1"/>
    <col min="6" max="6" width="9.109375" style="129" customWidth="1"/>
    <col min="7" max="8" width="11.44140625" style="96" customWidth="1"/>
    <col min="9" max="10" width="10.88671875" style="29" customWidth="1"/>
    <col min="11" max="11" width="12.109375" style="29" customWidth="1"/>
    <col min="12" max="12" width="12.21875" style="29" customWidth="1"/>
    <col min="13" max="13" width="10.88671875" style="29" customWidth="1"/>
    <col min="14" max="14" width="9.88671875" style="29" customWidth="1"/>
    <col min="15" max="15" width="13.109375" style="29" customWidth="1"/>
    <col min="16" max="16" width="13.44140625" style="93" customWidth="1"/>
    <col min="17" max="17" width="8.109375" style="93" customWidth="1"/>
    <col min="18" max="18" width="8.88671875" style="93" bestFit="1" customWidth="1"/>
    <col min="19" max="19" width="14" style="29" bestFit="1" customWidth="1"/>
    <col min="20" max="20" width="14" style="29" customWidth="1"/>
    <col min="21" max="21" width="14.33203125" style="29" customWidth="1"/>
    <col min="22" max="16384" width="8.88671875" style="29"/>
  </cols>
  <sheetData>
    <row r="1" spans="1:22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2" s="41" customFormat="1" ht="15.75">
      <c r="A2" s="244" t="s">
        <v>264</v>
      </c>
      <c r="B2" s="245">
        <v>904400</v>
      </c>
      <c r="C2" s="245" t="s">
        <v>265</v>
      </c>
      <c r="D2" s="246" t="s">
        <v>266</v>
      </c>
      <c r="E2" s="258">
        <v>9020</v>
      </c>
      <c r="F2" s="248">
        <v>0</v>
      </c>
      <c r="G2" s="249">
        <v>0</v>
      </c>
      <c r="H2" s="249">
        <v>0</v>
      </c>
      <c r="I2" s="250">
        <v>0</v>
      </c>
      <c r="J2" s="251">
        <v>0</v>
      </c>
      <c r="K2" s="251">
        <v>240</v>
      </c>
      <c r="L2" s="251">
        <v>0</v>
      </c>
      <c r="M2" s="251">
        <v>0</v>
      </c>
      <c r="N2" s="251">
        <v>0</v>
      </c>
      <c r="O2" s="252">
        <v>240</v>
      </c>
      <c r="P2" s="253" t="s">
        <v>74</v>
      </c>
      <c r="Q2" s="253" t="s">
        <v>35</v>
      </c>
      <c r="R2" s="253">
        <v>1900</v>
      </c>
      <c r="S2" s="254">
        <v>0</v>
      </c>
      <c r="T2" s="254">
        <v>0</v>
      </c>
      <c r="U2" s="255">
        <v>240</v>
      </c>
    </row>
    <row r="3" spans="1:22" ht="15.75">
      <c r="A3" s="244" t="s">
        <v>264</v>
      </c>
      <c r="B3" s="245">
        <v>904400</v>
      </c>
      <c r="C3" s="245" t="s">
        <v>265</v>
      </c>
      <c r="D3" s="246" t="s">
        <v>266</v>
      </c>
      <c r="E3" s="258">
        <v>1335</v>
      </c>
      <c r="F3" s="248">
        <v>0</v>
      </c>
      <c r="G3" s="249">
        <v>0</v>
      </c>
      <c r="H3" s="249">
        <v>0</v>
      </c>
      <c r="I3" s="250">
        <v>9196.5298280000006</v>
      </c>
      <c r="J3" s="251">
        <v>892.90000000000009</v>
      </c>
      <c r="K3" s="251">
        <v>900</v>
      </c>
      <c r="L3" s="250">
        <v>0</v>
      </c>
      <c r="M3" s="251">
        <v>0</v>
      </c>
      <c r="N3" s="251">
        <v>0</v>
      </c>
      <c r="O3" s="252">
        <v>10989.429828</v>
      </c>
      <c r="P3" s="253" t="s">
        <v>74</v>
      </c>
      <c r="Q3" s="292" t="s">
        <v>27</v>
      </c>
      <c r="R3" s="253">
        <v>2025</v>
      </c>
      <c r="S3" s="254">
        <v>5775</v>
      </c>
      <c r="T3" s="254">
        <v>288.75</v>
      </c>
      <c r="U3" s="255">
        <v>17053.179828</v>
      </c>
    </row>
    <row r="4" spans="1:22" ht="15.75">
      <c r="A4" s="244" t="s">
        <v>264</v>
      </c>
      <c r="B4" s="245">
        <v>904400</v>
      </c>
      <c r="C4" s="245" t="s">
        <v>265</v>
      </c>
      <c r="D4" s="246" t="s">
        <v>266</v>
      </c>
      <c r="E4" s="258">
        <v>1226</v>
      </c>
      <c r="F4" s="248">
        <v>5058</v>
      </c>
      <c r="G4" s="249">
        <v>4440</v>
      </c>
      <c r="H4" s="249">
        <v>782.37923076923073</v>
      </c>
      <c r="I4" s="250">
        <v>0</v>
      </c>
      <c r="J4" s="251">
        <v>0</v>
      </c>
      <c r="K4" s="251">
        <v>900</v>
      </c>
      <c r="L4" s="250">
        <v>0</v>
      </c>
      <c r="M4" s="250">
        <v>0</v>
      </c>
      <c r="N4" s="250">
        <v>0</v>
      </c>
      <c r="O4" s="252">
        <v>6122.3792307692311</v>
      </c>
      <c r="P4" s="253" t="s">
        <v>26</v>
      </c>
      <c r="Q4" s="253" t="s">
        <v>40</v>
      </c>
      <c r="R4" s="253">
        <v>2005</v>
      </c>
      <c r="S4" s="254">
        <v>0</v>
      </c>
      <c r="T4" s="254">
        <v>0</v>
      </c>
      <c r="U4" s="255">
        <v>6122.3792307692311</v>
      </c>
    </row>
    <row r="5" spans="1:22" ht="15.75">
      <c r="A5" s="244" t="s">
        <v>264</v>
      </c>
      <c r="B5" s="245">
        <v>904400</v>
      </c>
      <c r="C5" s="245" t="s">
        <v>265</v>
      </c>
      <c r="D5" s="246" t="s">
        <v>266</v>
      </c>
      <c r="E5" s="247">
        <v>1226</v>
      </c>
      <c r="F5" s="248">
        <v>11994</v>
      </c>
      <c r="G5" s="249">
        <v>4440</v>
      </c>
      <c r="H5" s="249">
        <v>5501.0603846153836</v>
      </c>
      <c r="I5" s="250">
        <v>0</v>
      </c>
      <c r="J5" s="251">
        <v>0</v>
      </c>
      <c r="K5" s="251">
        <v>900</v>
      </c>
      <c r="L5" s="250">
        <v>1019.48</v>
      </c>
      <c r="M5" s="250">
        <v>0</v>
      </c>
      <c r="N5" s="250">
        <v>0</v>
      </c>
      <c r="O5" s="252">
        <v>11860.540384615382</v>
      </c>
      <c r="P5" s="253" t="s">
        <v>26</v>
      </c>
      <c r="Q5" s="253" t="s">
        <v>27</v>
      </c>
      <c r="R5" s="253">
        <v>2018</v>
      </c>
      <c r="S5" s="260">
        <v>4620</v>
      </c>
      <c r="T5" s="254">
        <v>231</v>
      </c>
      <c r="U5" s="255">
        <v>16711.540384615382</v>
      </c>
    </row>
    <row r="6" spans="1:22" ht="15.75">
      <c r="A6" s="244" t="s">
        <v>264</v>
      </c>
      <c r="B6" s="245">
        <v>904400</v>
      </c>
      <c r="C6" s="245" t="s">
        <v>265</v>
      </c>
      <c r="D6" s="246" t="s">
        <v>266</v>
      </c>
      <c r="E6" s="247">
        <v>1226</v>
      </c>
      <c r="F6" s="248">
        <v>17424</v>
      </c>
      <c r="G6" s="249">
        <v>4440</v>
      </c>
      <c r="H6" s="249">
        <v>7941.6373076923082</v>
      </c>
      <c r="I6" s="250">
        <v>0</v>
      </c>
      <c r="J6" s="251">
        <v>0</v>
      </c>
      <c r="K6" s="251">
        <v>900</v>
      </c>
      <c r="L6" s="250">
        <v>0</v>
      </c>
      <c r="M6" s="250">
        <v>0</v>
      </c>
      <c r="N6" s="250">
        <v>0</v>
      </c>
      <c r="O6" s="252">
        <v>13281.637307692308</v>
      </c>
      <c r="P6" s="253" t="s">
        <v>26</v>
      </c>
      <c r="Q6" s="253" t="s">
        <v>27</v>
      </c>
      <c r="R6" s="253">
        <v>2019</v>
      </c>
      <c r="S6" s="260">
        <v>4620</v>
      </c>
      <c r="T6" s="254">
        <v>231</v>
      </c>
      <c r="U6" s="255">
        <v>18132.637307692308</v>
      </c>
    </row>
    <row r="7" spans="1:22" ht="15.75">
      <c r="A7" s="244" t="s">
        <v>264</v>
      </c>
      <c r="B7" s="245">
        <v>904400</v>
      </c>
      <c r="C7" s="245" t="s">
        <v>265</v>
      </c>
      <c r="D7" s="246" t="s">
        <v>266</v>
      </c>
      <c r="E7" s="247">
        <v>1226</v>
      </c>
      <c r="F7" s="248">
        <v>12336</v>
      </c>
      <c r="G7" s="249">
        <v>4440</v>
      </c>
      <c r="H7" s="249">
        <v>5178.206923076923</v>
      </c>
      <c r="I7" s="250">
        <v>0</v>
      </c>
      <c r="J7" s="251">
        <v>0</v>
      </c>
      <c r="K7" s="251">
        <v>900</v>
      </c>
      <c r="L7" s="250">
        <v>0</v>
      </c>
      <c r="M7" s="250">
        <v>0</v>
      </c>
      <c r="N7" s="250">
        <v>0</v>
      </c>
      <c r="O7" s="252">
        <v>10518.206923076923</v>
      </c>
      <c r="P7" s="253" t="s">
        <v>26</v>
      </c>
      <c r="Q7" s="253" t="s">
        <v>27</v>
      </c>
      <c r="R7" s="253">
        <v>2018</v>
      </c>
      <c r="S7" s="260">
        <v>4620</v>
      </c>
      <c r="T7" s="254">
        <v>231</v>
      </c>
      <c r="U7" s="255">
        <v>15369.206923076923</v>
      </c>
    </row>
    <row r="8" spans="1:22" ht="15.75">
      <c r="A8" s="244" t="s">
        <v>264</v>
      </c>
      <c r="B8" s="245">
        <v>904400</v>
      </c>
      <c r="C8" s="245" t="s">
        <v>265</v>
      </c>
      <c r="D8" s="246" t="s">
        <v>266</v>
      </c>
      <c r="E8" s="247">
        <v>1226</v>
      </c>
      <c r="F8" s="248">
        <v>14488</v>
      </c>
      <c r="G8" s="249">
        <v>4440</v>
      </c>
      <c r="H8" s="249">
        <v>7117.4196153846151</v>
      </c>
      <c r="I8" s="250">
        <v>0</v>
      </c>
      <c r="J8" s="251">
        <v>0</v>
      </c>
      <c r="K8" s="251">
        <v>900</v>
      </c>
      <c r="L8" s="250">
        <v>0</v>
      </c>
      <c r="M8" s="250">
        <v>0</v>
      </c>
      <c r="N8" s="250">
        <v>0</v>
      </c>
      <c r="O8" s="252">
        <v>12457.419615384615</v>
      </c>
      <c r="P8" s="253" t="s">
        <v>26</v>
      </c>
      <c r="Q8" s="292" t="s">
        <v>27</v>
      </c>
      <c r="R8" s="253">
        <v>2019</v>
      </c>
      <c r="S8" s="260">
        <v>4620</v>
      </c>
      <c r="T8" s="254">
        <v>231</v>
      </c>
      <c r="U8" s="255">
        <v>17308.419615384613</v>
      </c>
    </row>
    <row r="9" spans="1:22" ht="15.75">
      <c r="A9" s="244" t="s">
        <v>264</v>
      </c>
      <c r="B9" s="245">
        <v>904400</v>
      </c>
      <c r="C9" s="245" t="s">
        <v>265</v>
      </c>
      <c r="D9" s="246" t="s">
        <v>266</v>
      </c>
      <c r="E9" s="247">
        <v>1226</v>
      </c>
      <c r="F9" s="248">
        <v>10794</v>
      </c>
      <c r="G9" s="249">
        <v>4440</v>
      </c>
      <c r="H9" s="249">
        <v>2549.3853846153852</v>
      </c>
      <c r="I9" s="250">
        <v>0</v>
      </c>
      <c r="J9" s="250">
        <v>0</v>
      </c>
      <c r="K9" s="251">
        <v>900</v>
      </c>
      <c r="L9" s="250">
        <v>0</v>
      </c>
      <c r="M9" s="250">
        <v>0</v>
      </c>
      <c r="N9" s="250">
        <v>0</v>
      </c>
      <c r="O9" s="252">
        <v>7889.3853846153852</v>
      </c>
      <c r="P9" s="253" t="s">
        <v>26</v>
      </c>
      <c r="Q9" s="253" t="s">
        <v>27</v>
      </c>
      <c r="R9" s="253">
        <v>2019</v>
      </c>
      <c r="S9" s="260">
        <v>4620</v>
      </c>
      <c r="T9" s="254">
        <v>231</v>
      </c>
      <c r="U9" s="255">
        <v>12740.385384615385</v>
      </c>
    </row>
    <row r="10" spans="1:22" ht="15.75">
      <c r="A10" s="244" t="s">
        <v>264</v>
      </c>
      <c r="B10" s="245">
        <v>902205</v>
      </c>
      <c r="C10" s="245" t="s">
        <v>267</v>
      </c>
      <c r="D10" s="246" t="s">
        <v>268</v>
      </c>
      <c r="E10" s="258">
        <v>1202</v>
      </c>
      <c r="F10" s="248">
        <v>2826</v>
      </c>
      <c r="G10" s="249">
        <v>2700</v>
      </c>
      <c r="H10" s="249">
        <v>492.99653846153842</v>
      </c>
      <c r="I10" s="250">
        <v>0</v>
      </c>
      <c r="J10" s="251">
        <v>0</v>
      </c>
      <c r="K10" s="251">
        <v>900</v>
      </c>
      <c r="L10" s="250">
        <v>0</v>
      </c>
      <c r="M10" s="250">
        <v>0</v>
      </c>
      <c r="N10" s="250">
        <v>0</v>
      </c>
      <c r="O10" s="252">
        <v>4092.9965384615384</v>
      </c>
      <c r="P10" s="253" t="s">
        <v>26</v>
      </c>
      <c r="Q10" s="292" t="s">
        <v>27</v>
      </c>
      <c r="R10" s="253">
        <v>2025</v>
      </c>
      <c r="S10" s="254">
        <v>2170</v>
      </c>
      <c r="T10" s="254">
        <v>108.5</v>
      </c>
      <c r="U10" s="255">
        <v>6371.4965384615389</v>
      </c>
    </row>
    <row r="11" spans="1:22" s="41" customFormat="1" ht="15.75">
      <c r="A11" s="244" t="s">
        <v>264</v>
      </c>
      <c r="B11" s="245">
        <v>902205</v>
      </c>
      <c r="C11" s="245" t="s">
        <v>267</v>
      </c>
      <c r="D11" s="246" t="s">
        <v>268</v>
      </c>
      <c r="E11" s="247">
        <v>1226</v>
      </c>
      <c r="F11" s="248">
        <v>7234</v>
      </c>
      <c r="G11" s="249">
        <v>4440</v>
      </c>
      <c r="H11" s="249">
        <v>1116.3896153846154</v>
      </c>
      <c r="I11" s="250">
        <v>0</v>
      </c>
      <c r="J11" s="251">
        <v>0</v>
      </c>
      <c r="K11" s="251">
        <v>900</v>
      </c>
      <c r="L11" s="250">
        <v>0</v>
      </c>
      <c r="M11" s="250">
        <v>0</v>
      </c>
      <c r="N11" s="250">
        <v>0</v>
      </c>
      <c r="O11" s="252">
        <v>6456.3896153846154</v>
      </c>
      <c r="P11" s="253" t="s">
        <v>26</v>
      </c>
      <c r="Q11" s="253" t="s">
        <v>27</v>
      </c>
      <c r="R11" s="253">
        <v>2016</v>
      </c>
      <c r="S11" s="254">
        <v>2316</v>
      </c>
      <c r="T11" s="254">
        <v>115.80000000000001</v>
      </c>
      <c r="U11" s="255">
        <v>8888.1896153846137</v>
      </c>
    </row>
    <row r="12" spans="1:22" ht="15.75">
      <c r="A12" s="244" t="s">
        <v>264</v>
      </c>
      <c r="B12" s="245">
        <v>902205</v>
      </c>
      <c r="C12" s="245" t="s">
        <v>267</v>
      </c>
      <c r="D12" s="246" t="s">
        <v>268</v>
      </c>
      <c r="E12" s="247">
        <v>1226</v>
      </c>
      <c r="F12" s="248">
        <v>8657</v>
      </c>
      <c r="G12" s="249">
        <v>4440</v>
      </c>
      <c r="H12" s="249">
        <v>1956.6453846153847</v>
      </c>
      <c r="I12" s="250">
        <v>0</v>
      </c>
      <c r="J12" s="251">
        <v>0</v>
      </c>
      <c r="K12" s="251">
        <v>900</v>
      </c>
      <c r="L12" s="250">
        <v>0</v>
      </c>
      <c r="M12" s="250">
        <v>0</v>
      </c>
      <c r="N12" s="250">
        <v>0</v>
      </c>
      <c r="O12" s="252">
        <v>7296.6453846153845</v>
      </c>
      <c r="P12" s="253" t="s">
        <v>26</v>
      </c>
      <c r="Q12" s="253" t="s">
        <v>27</v>
      </c>
      <c r="R12" s="253">
        <v>2016</v>
      </c>
      <c r="S12" s="254">
        <v>2316</v>
      </c>
      <c r="T12" s="254">
        <v>115.80000000000001</v>
      </c>
      <c r="U12" s="255">
        <v>9728.4453846153847</v>
      </c>
      <c r="V12" s="30"/>
    </row>
    <row r="13" spans="1:22" ht="15.75">
      <c r="A13" s="244" t="s">
        <v>264</v>
      </c>
      <c r="B13" s="245">
        <v>902205</v>
      </c>
      <c r="C13" s="245" t="s">
        <v>267</v>
      </c>
      <c r="D13" s="246" t="s">
        <v>268</v>
      </c>
      <c r="E13" s="258">
        <v>9020</v>
      </c>
      <c r="F13" s="248">
        <v>0</v>
      </c>
      <c r="G13" s="249">
        <v>0</v>
      </c>
      <c r="H13" s="249">
        <v>0</v>
      </c>
      <c r="I13" s="250">
        <v>0</v>
      </c>
      <c r="J13" s="251">
        <v>0</v>
      </c>
      <c r="K13" s="251">
        <v>240</v>
      </c>
      <c r="L13" s="251">
        <v>0</v>
      </c>
      <c r="M13" s="251">
        <v>0</v>
      </c>
      <c r="N13" s="251">
        <v>0</v>
      </c>
      <c r="O13" s="252">
        <v>240</v>
      </c>
      <c r="P13" s="253" t="s">
        <v>74</v>
      </c>
      <c r="Q13" s="253" t="s">
        <v>35</v>
      </c>
      <c r="R13" s="253">
        <v>1900</v>
      </c>
      <c r="S13" s="260">
        <v>0</v>
      </c>
      <c r="T13" s="254">
        <v>0</v>
      </c>
      <c r="U13" s="255">
        <v>240</v>
      </c>
    </row>
    <row r="14" spans="1:22" ht="15.75">
      <c r="A14" s="244" t="s">
        <v>264</v>
      </c>
      <c r="B14" s="245">
        <v>902204</v>
      </c>
      <c r="C14" s="245" t="s">
        <v>269</v>
      </c>
      <c r="D14" s="246" t="s">
        <v>270</v>
      </c>
      <c r="E14" s="258">
        <v>1202</v>
      </c>
      <c r="F14" s="248">
        <v>695</v>
      </c>
      <c r="G14" s="249">
        <v>2700</v>
      </c>
      <c r="H14" s="249">
        <v>0</v>
      </c>
      <c r="I14" s="250">
        <v>0</v>
      </c>
      <c r="J14" s="251">
        <v>0</v>
      </c>
      <c r="K14" s="251">
        <v>900</v>
      </c>
      <c r="L14" s="251">
        <v>1790.68</v>
      </c>
      <c r="M14" s="251">
        <v>0</v>
      </c>
      <c r="N14" s="251">
        <v>0</v>
      </c>
      <c r="O14" s="252">
        <v>5390.68</v>
      </c>
      <c r="P14" s="253" t="s">
        <v>26</v>
      </c>
      <c r="Q14" s="253" t="s">
        <v>40</v>
      </c>
      <c r="R14" s="253">
        <v>2008</v>
      </c>
      <c r="S14" s="254">
        <v>0</v>
      </c>
      <c r="T14" s="254">
        <v>0</v>
      </c>
      <c r="U14" s="255">
        <v>5390.68</v>
      </c>
    </row>
    <row r="15" spans="1:22" ht="15.75">
      <c r="A15" s="244" t="s">
        <v>264</v>
      </c>
      <c r="B15" s="245">
        <v>902204</v>
      </c>
      <c r="C15" s="245" t="s">
        <v>269</v>
      </c>
      <c r="D15" s="246" t="s">
        <v>270</v>
      </c>
      <c r="E15" s="247">
        <v>1226</v>
      </c>
      <c r="F15" s="248">
        <v>12064</v>
      </c>
      <c r="G15" s="249">
        <v>4440</v>
      </c>
      <c r="H15" s="249">
        <v>4228.4738461538464</v>
      </c>
      <c r="I15" s="250">
        <v>0</v>
      </c>
      <c r="J15" s="251">
        <v>0</v>
      </c>
      <c r="K15" s="251">
        <v>900</v>
      </c>
      <c r="L15" s="251">
        <v>0</v>
      </c>
      <c r="M15" s="251">
        <v>0</v>
      </c>
      <c r="N15" s="251">
        <v>0</v>
      </c>
      <c r="O15" s="252">
        <v>9568.4738461538473</v>
      </c>
      <c r="P15" s="253" t="s">
        <v>26</v>
      </c>
      <c r="Q15" s="253" t="s">
        <v>27</v>
      </c>
      <c r="R15" s="253">
        <v>2016</v>
      </c>
      <c r="S15" s="254">
        <v>2316</v>
      </c>
      <c r="T15" s="254">
        <v>115.80000000000001</v>
      </c>
      <c r="U15" s="255">
        <v>12000.273846153847</v>
      </c>
    </row>
    <row r="16" spans="1:22" ht="15.75">
      <c r="A16" s="244" t="s">
        <v>264</v>
      </c>
      <c r="B16" s="245">
        <v>902204</v>
      </c>
      <c r="C16" s="245" t="s">
        <v>269</v>
      </c>
      <c r="D16" s="246" t="s">
        <v>270</v>
      </c>
      <c r="E16" s="247">
        <v>1226</v>
      </c>
      <c r="F16" s="248">
        <v>6788</v>
      </c>
      <c r="G16" s="249">
        <v>4440</v>
      </c>
      <c r="H16" s="249">
        <v>771.91961538461533</v>
      </c>
      <c r="I16" s="250">
        <v>0</v>
      </c>
      <c r="J16" s="251">
        <v>0</v>
      </c>
      <c r="K16" s="251">
        <v>900</v>
      </c>
      <c r="L16" s="250">
        <v>0</v>
      </c>
      <c r="M16" s="250">
        <v>0</v>
      </c>
      <c r="N16" s="250">
        <v>0</v>
      </c>
      <c r="O16" s="252">
        <v>6111.9196153846151</v>
      </c>
      <c r="P16" s="253" t="s">
        <v>26</v>
      </c>
      <c r="Q16" s="253" t="s">
        <v>27</v>
      </c>
      <c r="R16" s="253">
        <v>2018</v>
      </c>
      <c r="S16" s="254">
        <v>2316</v>
      </c>
      <c r="T16" s="254">
        <v>115.80000000000001</v>
      </c>
      <c r="U16" s="255">
        <v>8543.7196153846144</v>
      </c>
    </row>
    <row r="17" spans="1:22" ht="15.75">
      <c r="A17" s="244" t="s">
        <v>264</v>
      </c>
      <c r="B17" s="245">
        <v>902204</v>
      </c>
      <c r="C17" s="245" t="s">
        <v>269</v>
      </c>
      <c r="D17" s="246" t="s">
        <v>270</v>
      </c>
      <c r="E17" s="258">
        <v>1226</v>
      </c>
      <c r="F17" s="294">
        <v>5489</v>
      </c>
      <c r="G17" s="249">
        <v>4440</v>
      </c>
      <c r="H17" s="249">
        <v>412.80615384615373</v>
      </c>
      <c r="I17" s="250">
        <v>0</v>
      </c>
      <c r="J17" s="251">
        <v>0</v>
      </c>
      <c r="K17" s="251">
        <v>900</v>
      </c>
      <c r="L17" s="295">
        <v>0</v>
      </c>
      <c r="M17" s="295">
        <v>0</v>
      </c>
      <c r="N17" s="295">
        <v>0</v>
      </c>
      <c r="O17" s="252">
        <v>5752.8061538461534</v>
      </c>
      <c r="P17" s="253" t="s">
        <v>26</v>
      </c>
      <c r="Q17" s="253" t="s">
        <v>27</v>
      </c>
      <c r="R17" s="253">
        <v>2022</v>
      </c>
      <c r="S17" s="256">
        <v>2316</v>
      </c>
      <c r="T17" s="254">
        <v>115.80000000000001</v>
      </c>
      <c r="U17" s="255">
        <v>8184.6061538461536</v>
      </c>
      <c r="V17" s="30"/>
    </row>
    <row r="18" spans="1:22" ht="15.75">
      <c r="A18" s="244" t="s">
        <v>264</v>
      </c>
      <c r="B18" s="245">
        <v>902204</v>
      </c>
      <c r="C18" s="245" t="s">
        <v>269</v>
      </c>
      <c r="D18" s="246" t="s">
        <v>270</v>
      </c>
      <c r="E18" s="258">
        <v>1226</v>
      </c>
      <c r="F18" s="248">
        <v>5920</v>
      </c>
      <c r="G18" s="249">
        <v>4440</v>
      </c>
      <c r="H18" s="249">
        <v>742.6326923076922</v>
      </c>
      <c r="I18" s="250">
        <v>0</v>
      </c>
      <c r="J18" s="251">
        <v>0</v>
      </c>
      <c r="K18" s="251">
        <v>900</v>
      </c>
      <c r="L18" s="250">
        <v>0</v>
      </c>
      <c r="M18" s="250">
        <v>0</v>
      </c>
      <c r="N18" s="250">
        <v>0</v>
      </c>
      <c r="O18" s="252">
        <v>6082.6326923076922</v>
      </c>
      <c r="P18" s="253" t="s">
        <v>26</v>
      </c>
      <c r="Q18" s="253" t="s">
        <v>27</v>
      </c>
      <c r="R18" s="253">
        <v>2022</v>
      </c>
      <c r="S18" s="254">
        <v>2316</v>
      </c>
      <c r="T18" s="254">
        <v>115.80000000000001</v>
      </c>
      <c r="U18" s="255">
        <v>8514.4326923076915</v>
      </c>
    </row>
    <row r="19" spans="1:22" ht="15.75">
      <c r="A19" s="244" t="s">
        <v>264</v>
      </c>
      <c r="B19" s="245">
        <v>902204</v>
      </c>
      <c r="C19" s="245" t="s">
        <v>269</v>
      </c>
      <c r="D19" s="246" t="s">
        <v>270</v>
      </c>
      <c r="E19" s="247">
        <v>1226</v>
      </c>
      <c r="F19" s="294">
        <v>6626</v>
      </c>
      <c r="G19" s="249">
        <v>4440</v>
      </c>
      <c r="H19" s="249">
        <v>746.81653846153836</v>
      </c>
      <c r="I19" s="250">
        <v>0</v>
      </c>
      <c r="J19" s="251">
        <v>0</v>
      </c>
      <c r="K19" s="251">
        <v>900</v>
      </c>
      <c r="L19" s="295">
        <v>0</v>
      </c>
      <c r="M19" s="295">
        <v>0</v>
      </c>
      <c r="N19" s="295">
        <v>0</v>
      </c>
      <c r="O19" s="252">
        <v>6086.8165384615386</v>
      </c>
      <c r="P19" s="253" t="s">
        <v>26</v>
      </c>
      <c r="Q19" s="253" t="s">
        <v>27</v>
      </c>
      <c r="R19" s="253">
        <v>2022</v>
      </c>
      <c r="S19" s="256">
        <v>2316</v>
      </c>
      <c r="T19" s="254">
        <v>115.80000000000001</v>
      </c>
      <c r="U19" s="255">
        <v>8518.6165384615379</v>
      </c>
    </row>
    <row r="20" spans="1:22" ht="15.75">
      <c r="A20" s="244" t="s">
        <v>264</v>
      </c>
      <c r="B20" s="245">
        <v>902204</v>
      </c>
      <c r="C20" s="245" t="s">
        <v>269</v>
      </c>
      <c r="D20" s="246" t="s">
        <v>270</v>
      </c>
      <c r="E20" s="258">
        <v>1202</v>
      </c>
      <c r="F20" s="294">
        <v>352</v>
      </c>
      <c r="G20" s="249">
        <v>2700</v>
      </c>
      <c r="H20" s="249">
        <v>0</v>
      </c>
      <c r="I20" s="250">
        <v>0</v>
      </c>
      <c r="J20" s="295">
        <v>0</v>
      </c>
      <c r="K20" s="251">
        <v>900</v>
      </c>
      <c r="L20" s="295">
        <v>0</v>
      </c>
      <c r="M20" s="295">
        <v>0</v>
      </c>
      <c r="N20" s="295">
        <v>0</v>
      </c>
      <c r="O20" s="252">
        <v>3600</v>
      </c>
      <c r="P20" s="253" t="s">
        <v>26</v>
      </c>
      <c r="Q20" s="253" t="s">
        <v>47</v>
      </c>
      <c r="R20" s="253">
        <v>2024</v>
      </c>
      <c r="S20" s="256">
        <v>4340</v>
      </c>
      <c r="T20" s="254">
        <v>217</v>
      </c>
      <c r="U20" s="255">
        <v>8157</v>
      </c>
    </row>
    <row r="21" spans="1:22" ht="15.75">
      <c r="A21" s="244" t="s">
        <v>264</v>
      </c>
      <c r="B21" s="245">
        <v>902204</v>
      </c>
      <c r="C21" s="245" t="s">
        <v>269</v>
      </c>
      <c r="D21" s="246" t="s">
        <v>270</v>
      </c>
      <c r="E21" s="258">
        <v>9020</v>
      </c>
      <c r="F21" s="248">
        <v>0</v>
      </c>
      <c r="G21" s="249">
        <v>0</v>
      </c>
      <c r="H21" s="249">
        <v>0</v>
      </c>
      <c r="I21" s="250">
        <v>0</v>
      </c>
      <c r="J21" s="251">
        <v>0</v>
      </c>
      <c r="K21" s="251">
        <v>240</v>
      </c>
      <c r="L21" s="251">
        <v>0</v>
      </c>
      <c r="M21" s="251">
        <v>0</v>
      </c>
      <c r="N21" s="251">
        <v>0</v>
      </c>
      <c r="O21" s="252">
        <v>240</v>
      </c>
      <c r="P21" s="253" t="s">
        <v>74</v>
      </c>
      <c r="Q21" s="253" t="s">
        <v>35</v>
      </c>
      <c r="R21" s="253">
        <v>1900</v>
      </c>
      <c r="S21" s="260">
        <v>0</v>
      </c>
      <c r="T21" s="254">
        <v>0</v>
      </c>
      <c r="U21" s="255">
        <v>240</v>
      </c>
    </row>
    <row r="22" spans="1:22" ht="15.75">
      <c r="A22" s="244" t="s">
        <v>264</v>
      </c>
      <c r="B22" s="245">
        <v>902204</v>
      </c>
      <c r="C22" s="245" t="s">
        <v>269</v>
      </c>
      <c r="D22" s="246" t="s">
        <v>270</v>
      </c>
      <c r="E22" s="258">
        <v>9020</v>
      </c>
      <c r="F22" s="248">
        <v>0</v>
      </c>
      <c r="G22" s="249">
        <v>0</v>
      </c>
      <c r="H22" s="249">
        <v>0</v>
      </c>
      <c r="I22" s="250">
        <v>0</v>
      </c>
      <c r="J22" s="251">
        <v>0</v>
      </c>
      <c r="K22" s="251">
        <v>240</v>
      </c>
      <c r="L22" s="251">
        <v>0</v>
      </c>
      <c r="M22" s="251">
        <v>0</v>
      </c>
      <c r="N22" s="251">
        <v>0</v>
      </c>
      <c r="O22" s="252">
        <v>240</v>
      </c>
      <c r="P22" s="253" t="s">
        <v>74</v>
      </c>
      <c r="Q22" s="253" t="s">
        <v>35</v>
      </c>
      <c r="R22" s="253">
        <v>1900</v>
      </c>
      <c r="S22" s="260">
        <v>0</v>
      </c>
      <c r="T22" s="254">
        <v>0</v>
      </c>
      <c r="U22" s="255">
        <v>240</v>
      </c>
    </row>
    <row r="23" spans="1:22" ht="15.75">
      <c r="A23" s="244" t="s">
        <v>264</v>
      </c>
      <c r="B23" s="245">
        <v>902204</v>
      </c>
      <c r="C23" s="245" t="s">
        <v>269</v>
      </c>
      <c r="D23" s="246" t="s">
        <v>270</v>
      </c>
      <c r="E23" s="258">
        <v>9020</v>
      </c>
      <c r="F23" s="248">
        <v>0</v>
      </c>
      <c r="G23" s="249">
        <v>0</v>
      </c>
      <c r="H23" s="249">
        <v>0</v>
      </c>
      <c r="I23" s="250">
        <v>0</v>
      </c>
      <c r="J23" s="251">
        <v>0</v>
      </c>
      <c r="K23" s="251">
        <v>240</v>
      </c>
      <c r="L23" s="251">
        <v>0</v>
      </c>
      <c r="M23" s="251">
        <v>0</v>
      </c>
      <c r="N23" s="251">
        <v>0</v>
      </c>
      <c r="O23" s="252">
        <v>240</v>
      </c>
      <c r="P23" s="253" t="s">
        <v>74</v>
      </c>
      <c r="Q23" s="253" t="s">
        <v>35</v>
      </c>
      <c r="R23" s="253">
        <v>1900</v>
      </c>
      <c r="S23" s="260">
        <v>0</v>
      </c>
      <c r="T23" s="254">
        <v>0</v>
      </c>
      <c r="U23" s="255">
        <v>240</v>
      </c>
    </row>
    <row r="24" spans="1:22" s="41" customFormat="1" ht="15.75">
      <c r="A24" s="244" t="s">
        <v>264</v>
      </c>
      <c r="B24" s="245">
        <v>902204</v>
      </c>
      <c r="C24" s="245" t="s">
        <v>269</v>
      </c>
      <c r="D24" s="246" t="s">
        <v>270</v>
      </c>
      <c r="E24" s="258">
        <v>9020</v>
      </c>
      <c r="F24" s="248">
        <v>0</v>
      </c>
      <c r="G24" s="249">
        <v>0</v>
      </c>
      <c r="H24" s="249">
        <v>0</v>
      </c>
      <c r="I24" s="250">
        <v>0</v>
      </c>
      <c r="J24" s="251">
        <v>0</v>
      </c>
      <c r="K24" s="251">
        <v>240</v>
      </c>
      <c r="L24" s="251">
        <v>0</v>
      </c>
      <c r="M24" s="251">
        <v>0</v>
      </c>
      <c r="N24" s="251">
        <v>0</v>
      </c>
      <c r="O24" s="252">
        <v>240</v>
      </c>
      <c r="P24" s="253" t="s">
        <v>74</v>
      </c>
      <c r="Q24" s="253" t="s">
        <v>35</v>
      </c>
      <c r="R24" s="253">
        <v>1900</v>
      </c>
      <c r="S24" s="260">
        <v>0</v>
      </c>
      <c r="T24" s="254">
        <v>0</v>
      </c>
      <c r="U24" s="255">
        <v>240</v>
      </c>
    </row>
    <row r="25" spans="1:22" ht="15.75">
      <c r="A25" s="244" t="s">
        <v>264</v>
      </c>
      <c r="B25" s="245">
        <v>902204</v>
      </c>
      <c r="C25" s="245" t="s">
        <v>269</v>
      </c>
      <c r="D25" s="246" t="s">
        <v>270</v>
      </c>
      <c r="E25" s="258">
        <v>9020</v>
      </c>
      <c r="F25" s="248">
        <v>0</v>
      </c>
      <c r="G25" s="249">
        <v>0</v>
      </c>
      <c r="H25" s="249">
        <v>0</v>
      </c>
      <c r="I25" s="250">
        <v>0</v>
      </c>
      <c r="J25" s="251">
        <v>0</v>
      </c>
      <c r="K25" s="251">
        <v>240</v>
      </c>
      <c r="L25" s="251">
        <v>0</v>
      </c>
      <c r="M25" s="251">
        <v>0</v>
      </c>
      <c r="N25" s="251">
        <v>0</v>
      </c>
      <c r="O25" s="252">
        <v>240</v>
      </c>
      <c r="P25" s="253" t="s">
        <v>74</v>
      </c>
      <c r="Q25" s="253" t="s">
        <v>35</v>
      </c>
      <c r="R25" s="253">
        <v>1900</v>
      </c>
      <c r="S25" s="260">
        <v>0</v>
      </c>
      <c r="T25" s="254">
        <v>0</v>
      </c>
      <c r="U25" s="255">
        <v>240</v>
      </c>
    </row>
    <row r="26" spans="1:22" ht="15.75">
      <c r="A26" s="244" t="s">
        <v>264</v>
      </c>
      <c r="B26" s="245">
        <v>902206</v>
      </c>
      <c r="C26" s="245" t="s">
        <v>271</v>
      </c>
      <c r="D26" s="246" t="s">
        <v>272</v>
      </c>
      <c r="E26" s="247">
        <v>1226</v>
      </c>
      <c r="F26" s="248">
        <v>7223</v>
      </c>
      <c r="G26" s="249">
        <v>4440</v>
      </c>
      <c r="H26" s="249">
        <v>1000.6365384615384</v>
      </c>
      <c r="I26" s="250">
        <v>0</v>
      </c>
      <c r="J26" s="251">
        <v>0</v>
      </c>
      <c r="K26" s="251">
        <v>900</v>
      </c>
      <c r="L26" s="250">
        <v>316.02</v>
      </c>
      <c r="M26" s="250">
        <v>0</v>
      </c>
      <c r="N26" s="250">
        <v>0</v>
      </c>
      <c r="O26" s="252">
        <v>6656.6565384615387</v>
      </c>
      <c r="P26" s="253" t="s">
        <v>26</v>
      </c>
      <c r="Q26" s="292" t="s">
        <v>47</v>
      </c>
      <c r="R26" s="253">
        <v>2025</v>
      </c>
      <c r="S26" s="260">
        <v>4620</v>
      </c>
      <c r="T26" s="254">
        <v>231</v>
      </c>
      <c r="U26" s="255">
        <v>11507.656538461539</v>
      </c>
    </row>
    <row r="27" spans="1:22" s="41" customFormat="1" ht="15.75">
      <c r="A27" s="244" t="s">
        <v>264</v>
      </c>
      <c r="B27" s="245">
        <v>902206</v>
      </c>
      <c r="C27" s="245" t="s">
        <v>271</v>
      </c>
      <c r="D27" s="246" t="s">
        <v>272</v>
      </c>
      <c r="E27" s="258">
        <v>1226</v>
      </c>
      <c r="F27" s="248">
        <v>4746</v>
      </c>
      <c r="G27" s="249">
        <v>4440</v>
      </c>
      <c r="H27" s="249">
        <v>237.78192307692308</v>
      </c>
      <c r="I27" s="250">
        <v>0</v>
      </c>
      <c r="J27" s="251">
        <v>0</v>
      </c>
      <c r="K27" s="251">
        <v>900</v>
      </c>
      <c r="L27" s="250">
        <v>0</v>
      </c>
      <c r="M27" s="250">
        <v>6000</v>
      </c>
      <c r="N27" s="250">
        <v>0</v>
      </c>
      <c r="O27" s="252">
        <v>11577.781923076924</v>
      </c>
      <c r="P27" s="253" t="s">
        <v>26</v>
      </c>
      <c r="Q27" s="253" t="s">
        <v>88</v>
      </c>
      <c r="R27" s="253">
        <v>2010</v>
      </c>
      <c r="S27" s="260">
        <v>0</v>
      </c>
      <c r="T27" s="254">
        <v>0</v>
      </c>
      <c r="U27" s="255">
        <v>11577.781923076924</v>
      </c>
    </row>
    <row r="28" spans="1:22" s="41" customFormat="1" ht="15.75">
      <c r="A28" s="244" t="s">
        <v>264</v>
      </c>
      <c r="B28" s="245">
        <v>902206</v>
      </c>
      <c r="C28" s="245" t="s">
        <v>271</v>
      </c>
      <c r="D28" s="246" t="s">
        <v>272</v>
      </c>
      <c r="E28" s="258">
        <v>1226</v>
      </c>
      <c r="F28" s="248">
        <v>4611</v>
      </c>
      <c r="G28" s="249">
        <v>4440</v>
      </c>
      <c r="H28" s="249">
        <v>13.94615384615382</v>
      </c>
      <c r="I28" s="250">
        <v>0</v>
      </c>
      <c r="J28" s="251">
        <v>0</v>
      </c>
      <c r="K28" s="251">
        <v>900</v>
      </c>
      <c r="L28" s="250">
        <v>0</v>
      </c>
      <c r="M28" s="250">
        <v>6000</v>
      </c>
      <c r="N28" s="250">
        <v>0</v>
      </c>
      <c r="O28" s="252">
        <v>11353.946153846155</v>
      </c>
      <c r="P28" s="253" t="s">
        <v>26</v>
      </c>
      <c r="Q28" s="253" t="s">
        <v>88</v>
      </c>
      <c r="R28" s="253">
        <v>2012</v>
      </c>
      <c r="S28" s="254">
        <v>0</v>
      </c>
      <c r="T28" s="254">
        <v>0</v>
      </c>
      <c r="U28" s="255">
        <v>11353.946153846155</v>
      </c>
    </row>
    <row r="29" spans="1:22" s="41" customFormat="1" ht="15.75">
      <c r="A29" s="244" t="s">
        <v>264</v>
      </c>
      <c r="B29" s="245">
        <v>902206</v>
      </c>
      <c r="C29" s="245" t="s">
        <v>271</v>
      </c>
      <c r="D29" s="246" t="s">
        <v>272</v>
      </c>
      <c r="E29" s="247">
        <v>1226</v>
      </c>
      <c r="F29" s="248">
        <v>15065</v>
      </c>
      <c r="G29" s="249">
        <v>4440</v>
      </c>
      <c r="H29" s="249">
        <v>6321.0942307692294</v>
      </c>
      <c r="I29" s="250">
        <v>0</v>
      </c>
      <c r="J29" s="251">
        <v>0</v>
      </c>
      <c r="K29" s="251">
        <v>900</v>
      </c>
      <c r="L29" s="250">
        <v>0</v>
      </c>
      <c r="M29" s="250">
        <v>0</v>
      </c>
      <c r="N29" s="250">
        <v>0</v>
      </c>
      <c r="O29" s="252">
        <v>11661.094230769229</v>
      </c>
      <c r="P29" s="253" t="s">
        <v>26</v>
      </c>
      <c r="Q29" s="253" t="s">
        <v>27</v>
      </c>
      <c r="R29" s="253">
        <v>2016</v>
      </c>
      <c r="S29" s="254">
        <v>2316</v>
      </c>
      <c r="T29" s="254">
        <v>115.80000000000001</v>
      </c>
      <c r="U29" s="255">
        <v>14092.894230769229</v>
      </c>
    </row>
    <row r="30" spans="1:22" ht="15.75">
      <c r="A30" s="244" t="s">
        <v>264</v>
      </c>
      <c r="B30" s="245">
        <v>902206</v>
      </c>
      <c r="C30" s="245" t="s">
        <v>271</v>
      </c>
      <c r="D30" s="246" t="s">
        <v>272</v>
      </c>
      <c r="E30" s="258">
        <v>1226</v>
      </c>
      <c r="F30" s="248">
        <v>4343</v>
      </c>
      <c r="G30" s="249">
        <v>4440</v>
      </c>
      <c r="H30" s="249">
        <v>22.313846153846164</v>
      </c>
      <c r="I30" s="250">
        <v>0</v>
      </c>
      <c r="J30" s="251">
        <v>0</v>
      </c>
      <c r="K30" s="251">
        <v>900</v>
      </c>
      <c r="L30" s="250">
        <v>0</v>
      </c>
      <c r="M30" s="250">
        <v>0</v>
      </c>
      <c r="N30" s="250">
        <v>0</v>
      </c>
      <c r="O30" s="252">
        <v>5362.3138461538465</v>
      </c>
      <c r="P30" s="253" t="s">
        <v>26</v>
      </c>
      <c r="Q30" s="253" t="s">
        <v>27</v>
      </c>
      <c r="R30" s="253">
        <v>2016</v>
      </c>
      <c r="S30" s="254">
        <v>2316</v>
      </c>
      <c r="T30" s="254">
        <v>115.80000000000001</v>
      </c>
      <c r="U30" s="255">
        <v>7794.1138461538467</v>
      </c>
    </row>
    <row r="31" spans="1:22" s="41" customFormat="1" ht="15.75">
      <c r="A31" s="244" t="s">
        <v>264</v>
      </c>
      <c r="B31" s="245">
        <v>902206</v>
      </c>
      <c r="C31" s="245" t="s">
        <v>271</v>
      </c>
      <c r="D31" s="246" t="s">
        <v>272</v>
      </c>
      <c r="E31" s="247">
        <v>1226</v>
      </c>
      <c r="F31" s="248">
        <v>7695</v>
      </c>
      <c r="G31" s="249">
        <v>4440</v>
      </c>
      <c r="H31" s="249">
        <v>1633.791923076923</v>
      </c>
      <c r="I31" s="250">
        <v>0</v>
      </c>
      <c r="J31" s="251">
        <v>0</v>
      </c>
      <c r="K31" s="251">
        <v>900</v>
      </c>
      <c r="L31" s="250">
        <v>0</v>
      </c>
      <c r="M31" s="250">
        <v>0</v>
      </c>
      <c r="N31" s="250">
        <v>0</v>
      </c>
      <c r="O31" s="252">
        <v>6973.791923076923</v>
      </c>
      <c r="P31" s="253" t="s">
        <v>26</v>
      </c>
      <c r="Q31" s="253" t="s">
        <v>27</v>
      </c>
      <c r="R31" s="253">
        <v>2018</v>
      </c>
      <c r="S31" s="254">
        <v>2316</v>
      </c>
      <c r="T31" s="254">
        <v>115.80000000000001</v>
      </c>
      <c r="U31" s="255">
        <v>9405.5919230769214</v>
      </c>
    </row>
    <row r="32" spans="1:22" ht="15.75">
      <c r="A32" s="244" t="s">
        <v>264</v>
      </c>
      <c r="B32" s="245">
        <v>902206</v>
      </c>
      <c r="C32" s="245" t="s">
        <v>271</v>
      </c>
      <c r="D32" s="246" t="s">
        <v>272</v>
      </c>
      <c r="E32" s="258">
        <v>1226</v>
      </c>
      <c r="F32" s="248">
        <v>0</v>
      </c>
      <c r="G32" s="249">
        <v>4440</v>
      </c>
      <c r="H32" s="249">
        <v>0</v>
      </c>
      <c r="I32" s="250">
        <v>0</v>
      </c>
      <c r="J32" s="251">
        <v>0</v>
      </c>
      <c r="K32" s="251">
        <v>900</v>
      </c>
      <c r="L32" s="250">
        <v>0</v>
      </c>
      <c r="M32" s="250">
        <v>0</v>
      </c>
      <c r="N32" s="250">
        <v>0</v>
      </c>
      <c r="O32" s="252">
        <v>5340</v>
      </c>
      <c r="P32" s="292" t="s">
        <v>26</v>
      </c>
      <c r="Q32" s="296" t="s">
        <v>47</v>
      </c>
      <c r="R32" s="259">
        <v>2025</v>
      </c>
      <c r="S32" s="256">
        <v>4620</v>
      </c>
      <c r="T32" s="254">
        <v>231</v>
      </c>
      <c r="U32" s="255">
        <v>10191</v>
      </c>
    </row>
    <row r="33" spans="1:22" ht="15.75">
      <c r="A33" s="244" t="s">
        <v>264</v>
      </c>
      <c r="B33" s="245">
        <v>902206</v>
      </c>
      <c r="C33" s="245" t="s">
        <v>271</v>
      </c>
      <c r="D33" s="246" t="s">
        <v>272</v>
      </c>
      <c r="E33" s="247">
        <v>1226</v>
      </c>
      <c r="F33" s="248">
        <v>8889</v>
      </c>
      <c r="G33" s="249">
        <v>4440</v>
      </c>
      <c r="H33" s="249">
        <v>2764.1276923076921</v>
      </c>
      <c r="I33" s="250">
        <v>0</v>
      </c>
      <c r="J33" s="251">
        <v>0</v>
      </c>
      <c r="K33" s="251">
        <v>900</v>
      </c>
      <c r="L33" s="250">
        <v>0</v>
      </c>
      <c r="M33" s="250">
        <v>0</v>
      </c>
      <c r="N33" s="250">
        <v>0</v>
      </c>
      <c r="O33" s="252">
        <v>8104.1276923076921</v>
      </c>
      <c r="P33" s="253" t="s">
        <v>26</v>
      </c>
      <c r="Q33" s="253" t="s">
        <v>27</v>
      </c>
      <c r="R33" s="253">
        <v>2023</v>
      </c>
      <c r="S33" s="254">
        <v>2316</v>
      </c>
      <c r="T33" s="254">
        <v>115.80000000000001</v>
      </c>
      <c r="U33" s="255">
        <v>10535.92769230769</v>
      </c>
    </row>
    <row r="34" spans="1:22" ht="15.75">
      <c r="A34" s="244" t="s">
        <v>264</v>
      </c>
      <c r="B34" s="245">
        <v>902206</v>
      </c>
      <c r="C34" s="245" t="s">
        <v>271</v>
      </c>
      <c r="D34" s="246" t="s">
        <v>272</v>
      </c>
      <c r="E34" s="247">
        <v>1226</v>
      </c>
      <c r="F34" s="248">
        <v>10315</v>
      </c>
      <c r="G34" s="249">
        <v>4440</v>
      </c>
      <c r="H34" s="249">
        <v>3533.2580769230758</v>
      </c>
      <c r="I34" s="250">
        <v>0</v>
      </c>
      <c r="J34" s="251">
        <v>0</v>
      </c>
      <c r="K34" s="251">
        <v>900</v>
      </c>
      <c r="L34" s="250">
        <v>0</v>
      </c>
      <c r="M34" s="250">
        <v>0</v>
      </c>
      <c r="N34" s="250">
        <v>0</v>
      </c>
      <c r="O34" s="252">
        <v>8873.2580769230754</v>
      </c>
      <c r="P34" s="253" t="s">
        <v>26</v>
      </c>
      <c r="Q34" s="253" t="s">
        <v>27</v>
      </c>
      <c r="R34" s="253">
        <v>2023</v>
      </c>
      <c r="S34" s="254">
        <v>2316</v>
      </c>
      <c r="T34" s="254">
        <v>115.80000000000001</v>
      </c>
      <c r="U34" s="255">
        <v>11305.058076923075</v>
      </c>
    </row>
    <row r="35" spans="1:22" ht="15.75">
      <c r="A35" s="244" t="s">
        <v>264</v>
      </c>
      <c r="B35" s="245">
        <v>902206</v>
      </c>
      <c r="C35" s="245" t="s">
        <v>271</v>
      </c>
      <c r="D35" s="246" t="s">
        <v>272</v>
      </c>
      <c r="E35" s="258">
        <v>9020</v>
      </c>
      <c r="F35" s="248">
        <v>0</v>
      </c>
      <c r="G35" s="249">
        <v>0</v>
      </c>
      <c r="H35" s="249">
        <v>0</v>
      </c>
      <c r="I35" s="250">
        <v>0</v>
      </c>
      <c r="J35" s="251">
        <v>0</v>
      </c>
      <c r="K35" s="251">
        <v>240</v>
      </c>
      <c r="L35" s="251">
        <v>0</v>
      </c>
      <c r="M35" s="251">
        <v>0</v>
      </c>
      <c r="N35" s="251">
        <v>0</v>
      </c>
      <c r="O35" s="252">
        <v>240</v>
      </c>
      <c r="P35" s="253" t="s">
        <v>74</v>
      </c>
      <c r="Q35" s="253" t="s">
        <v>35</v>
      </c>
      <c r="R35" s="253">
        <v>1900</v>
      </c>
      <c r="S35" s="260">
        <v>0</v>
      </c>
      <c r="T35" s="254">
        <v>0</v>
      </c>
      <c r="U35" s="255">
        <v>240</v>
      </c>
    </row>
    <row r="36" spans="1:22" ht="15.75">
      <c r="A36" s="244" t="s">
        <v>264</v>
      </c>
      <c r="B36" s="245">
        <v>902207</v>
      </c>
      <c r="C36" s="245" t="s">
        <v>273</v>
      </c>
      <c r="D36" s="246" t="s">
        <v>274</v>
      </c>
      <c r="E36" s="297">
        <v>1202</v>
      </c>
      <c r="F36" s="294">
        <v>14236</v>
      </c>
      <c r="G36" s="298">
        <v>2700</v>
      </c>
      <c r="H36" s="298">
        <v>3405.6972972972976</v>
      </c>
      <c r="I36" s="250">
        <v>0</v>
      </c>
      <c r="J36" s="251">
        <v>0</v>
      </c>
      <c r="K36" s="251">
        <v>900</v>
      </c>
      <c r="L36" s="250">
        <v>0</v>
      </c>
      <c r="M36" s="295">
        <v>0</v>
      </c>
      <c r="N36" s="250">
        <v>0</v>
      </c>
      <c r="O36" s="252">
        <v>7005.6972972972981</v>
      </c>
      <c r="P36" s="253" t="s">
        <v>26</v>
      </c>
      <c r="Q36" s="259" t="s">
        <v>27</v>
      </c>
      <c r="R36" s="259">
        <v>2018</v>
      </c>
      <c r="S36" s="256">
        <v>2170</v>
      </c>
      <c r="T36" s="254">
        <v>108.5</v>
      </c>
      <c r="U36" s="255">
        <v>9284.1972972972981</v>
      </c>
      <c r="V36" s="30"/>
    </row>
    <row r="37" spans="1:22" ht="15.75">
      <c r="A37" s="244" t="s">
        <v>264</v>
      </c>
      <c r="B37" s="245">
        <v>902207</v>
      </c>
      <c r="C37" s="245" t="s">
        <v>273</v>
      </c>
      <c r="D37" s="246" t="s">
        <v>274</v>
      </c>
      <c r="E37" s="247">
        <v>1226</v>
      </c>
      <c r="F37" s="248">
        <v>6145</v>
      </c>
      <c r="G37" s="249">
        <v>4440</v>
      </c>
      <c r="H37" s="249">
        <v>669.15923076923104</v>
      </c>
      <c r="I37" s="250">
        <v>0</v>
      </c>
      <c r="J37" s="250">
        <v>0</v>
      </c>
      <c r="K37" s="251">
        <v>900</v>
      </c>
      <c r="L37" s="250">
        <v>0</v>
      </c>
      <c r="M37" s="250">
        <v>0</v>
      </c>
      <c r="N37" s="250">
        <v>0</v>
      </c>
      <c r="O37" s="252">
        <v>6009.1592307692308</v>
      </c>
      <c r="P37" s="253" t="s">
        <v>26</v>
      </c>
      <c r="Q37" s="253" t="s">
        <v>27</v>
      </c>
      <c r="R37" s="253">
        <v>2024</v>
      </c>
      <c r="S37" s="254">
        <v>2316</v>
      </c>
      <c r="T37" s="254">
        <v>115.80000000000001</v>
      </c>
      <c r="U37" s="255">
        <v>8440.9592307692292</v>
      </c>
      <c r="V37" s="30"/>
    </row>
    <row r="38" spans="1:22" ht="15.75">
      <c r="A38" s="244" t="s">
        <v>264</v>
      </c>
      <c r="B38" s="245">
        <v>902207</v>
      </c>
      <c r="C38" s="245" t="s">
        <v>273</v>
      </c>
      <c r="D38" s="246" t="s">
        <v>274</v>
      </c>
      <c r="E38" s="258">
        <v>9020</v>
      </c>
      <c r="F38" s="248">
        <v>0</v>
      </c>
      <c r="G38" s="249">
        <v>0</v>
      </c>
      <c r="H38" s="249">
        <v>0</v>
      </c>
      <c r="I38" s="250">
        <v>0</v>
      </c>
      <c r="J38" s="251">
        <v>0</v>
      </c>
      <c r="K38" s="251">
        <v>240</v>
      </c>
      <c r="L38" s="251">
        <v>0</v>
      </c>
      <c r="M38" s="251">
        <v>0</v>
      </c>
      <c r="N38" s="251">
        <v>0</v>
      </c>
      <c r="O38" s="252">
        <v>240</v>
      </c>
      <c r="P38" s="253" t="s">
        <v>74</v>
      </c>
      <c r="Q38" s="253" t="s">
        <v>35</v>
      </c>
      <c r="R38" s="253">
        <v>1900</v>
      </c>
      <c r="S38" s="260">
        <v>0</v>
      </c>
      <c r="T38" s="254">
        <v>0</v>
      </c>
      <c r="U38" s="255">
        <v>240</v>
      </c>
    </row>
    <row r="39" spans="1:22" s="46" customFormat="1" ht="15.75">
      <c r="A39" s="244" t="s">
        <v>264</v>
      </c>
      <c r="B39" s="245">
        <v>902209</v>
      </c>
      <c r="C39" s="245" t="s">
        <v>275</v>
      </c>
      <c r="D39" s="246" t="s">
        <v>276</v>
      </c>
      <c r="E39" s="247">
        <v>1226</v>
      </c>
      <c r="F39" s="248">
        <v>10920</v>
      </c>
      <c r="G39" s="249">
        <v>4440</v>
      </c>
      <c r="H39" s="249">
        <v>3711.768846153846</v>
      </c>
      <c r="I39" s="250">
        <v>0</v>
      </c>
      <c r="J39" s="251">
        <v>0</v>
      </c>
      <c r="K39" s="251">
        <v>900</v>
      </c>
      <c r="L39" s="250">
        <v>0</v>
      </c>
      <c r="M39" s="250">
        <v>0</v>
      </c>
      <c r="N39" s="250">
        <v>0</v>
      </c>
      <c r="O39" s="252">
        <v>9051.7688461538455</v>
      </c>
      <c r="P39" s="253" t="s">
        <v>26</v>
      </c>
      <c r="Q39" s="292" t="s">
        <v>27</v>
      </c>
      <c r="R39" s="253">
        <v>2025</v>
      </c>
      <c r="S39" s="254">
        <v>2316</v>
      </c>
      <c r="T39" s="254">
        <v>115.80000000000001</v>
      </c>
      <c r="U39" s="255">
        <v>11483.568846153845</v>
      </c>
    </row>
    <row r="40" spans="1:22" s="41" customFormat="1" ht="15.75">
      <c r="A40" s="244" t="s">
        <v>264</v>
      </c>
      <c r="B40" s="245">
        <v>902209</v>
      </c>
      <c r="C40" s="245" t="s">
        <v>275</v>
      </c>
      <c r="D40" s="246" t="s">
        <v>276</v>
      </c>
      <c r="E40" s="247">
        <v>1226</v>
      </c>
      <c r="F40" s="248">
        <v>6709</v>
      </c>
      <c r="G40" s="249">
        <v>4440</v>
      </c>
      <c r="H40" s="249">
        <v>1023.6476923076918</v>
      </c>
      <c r="I40" s="250">
        <v>0</v>
      </c>
      <c r="J40" s="251">
        <v>0</v>
      </c>
      <c r="K40" s="251">
        <v>900</v>
      </c>
      <c r="L40" s="250">
        <v>0</v>
      </c>
      <c r="M40" s="250">
        <v>0</v>
      </c>
      <c r="N40" s="250">
        <v>0</v>
      </c>
      <c r="O40" s="252">
        <v>6363.6476923076916</v>
      </c>
      <c r="P40" s="253" t="s">
        <v>26</v>
      </c>
      <c r="Q40" s="253" t="s">
        <v>27</v>
      </c>
      <c r="R40" s="253">
        <v>2016</v>
      </c>
      <c r="S40" s="254">
        <v>2316</v>
      </c>
      <c r="T40" s="254">
        <v>115.80000000000001</v>
      </c>
      <c r="U40" s="255">
        <v>8795.4476923076909</v>
      </c>
    </row>
    <row r="41" spans="1:22" ht="15.75">
      <c r="A41" s="244" t="s">
        <v>264</v>
      </c>
      <c r="B41" s="245">
        <v>902209</v>
      </c>
      <c r="C41" s="245" t="s">
        <v>275</v>
      </c>
      <c r="D41" s="246" t="s">
        <v>276</v>
      </c>
      <c r="E41" s="247">
        <v>1226</v>
      </c>
      <c r="F41" s="294">
        <v>8814</v>
      </c>
      <c r="G41" s="249">
        <v>4440</v>
      </c>
      <c r="H41" s="249">
        <v>1962.2238461538459</v>
      </c>
      <c r="I41" s="250">
        <v>0</v>
      </c>
      <c r="J41" s="251">
        <v>0</v>
      </c>
      <c r="K41" s="251">
        <v>900</v>
      </c>
      <c r="L41" s="295">
        <v>0</v>
      </c>
      <c r="M41" s="295">
        <v>0</v>
      </c>
      <c r="N41" s="295">
        <v>0</v>
      </c>
      <c r="O41" s="252">
        <v>7302.2238461538454</v>
      </c>
      <c r="P41" s="253" t="s">
        <v>26</v>
      </c>
      <c r="Q41" s="253" t="s">
        <v>27</v>
      </c>
      <c r="R41" s="253">
        <v>2022</v>
      </c>
      <c r="S41" s="256">
        <v>2316</v>
      </c>
      <c r="T41" s="254">
        <v>115.80000000000001</v>
      </c>
      <c r="U41" s="255">
        <v>9734.0238461538447</v>
      </c>
    </row>
    <row r="42" spans="1:22" ht="15.75">
      <c r="A42" s="244" t="s">
        <v>264</v>
      </c>
      <c r="B42" s="245">
        <v>902209</v>
      </c>
      <c r="C42" s="245" t="s">
        <v>275</v>
      </c>
      <c r="D42" s="246" t="s">
        <v>276</v>
      </c>
      <c r="E42" s="247">
        <v>1226</v>
      </c>
      <c r="F42" s="294">
        <v>13562</v>
      </c>
      <c r="G42" s="249">
        <v>4440</v>
      </c>
      <c r="H42" s="249">
        <v>5331.6146153846148</v>
      </c>
      <c r="I42" s="250">
        <v>0</v>
      </c>
      <c r="J42" s="251">
        <v>0</v>
      </c>
      <c r="K42" s="251">
        <v>900</v>
      </c>
      <c r="L42" s="295">
        <v>0</v>
      </c>
      <c r="M42" s="295">
        <v>0</v>
      </c>
      <c r="N42" s="295">
        <v>0</v>
      </c>
      <c r="O42" s="252">
        <v>10671.614615384615</v>
      </c>
      <c r="P42" s="253" t="s">
        <v>26</v>
      </c>
      <c r="Q42" s="253" t="s">
        <v>27</v>
      </c>
      <c r="R42" s="253">
        <v>2022</v>
      </c>
      <c r="S42" s="256">
        <v>2316</v>
      </c>
      <c r="T42" s="254">
        <v>115.80000000000001</v>
      </c>
      <c r="U42" s="255">
        <v>13103.414615384614</v>
      </c>
    </row>
    <row r="43" spans="1:22" ht="15.75">
      <c r="A43" s="244" t="s">
        <v>264</v>
      </c>
      <c r="B43" s="245">
        <v>902209</v>
      </c>
      <c r="C43" s="245" t="s">
        <v>275</v>
      </c>
      <c r="D43" s="246" t="s">
        <v>276</v>
      </c>
      <c r="E43" s="258">
        <v>1226</v>
      </c>
      <c r="F43" s="248">
        <v>3152</v>
      </c>
      <c r="G43" s="249">
        <v>4440</v>
      </c>
      <c r="H43" s="249">
        <v>71.822692307692265</v>
      </c>
      <c r="I43" s="250">
        <v>0</v>
      </c>
      <c r="J43" s="251">
        <v>0</v>
      </c>
      <c r="K43" s="251">
        <v>900</v>
      </c>
      <c r="L43" s="250">
        <v>0</v>
      </c>
      <c r="M43" s="250">
        <v>0</v>
      </c>
      <c r="N43" s="250">
        <v>0</v>
      </c>
      <c r="O43" s="252">
        <v>5411.8226923076927</v>
      </c>
      <c r="P43" s="253" t="s">
        <v>26</v>
      </c>
      <c r="Q43" s="253" t="s">
        <v>27</v>
      </c>
      <c r="R43" s="253">
        <v>2023</v>
      </c>
      <c r="S43" s="260">
        <v>2316</v>
      </c>
      <c r="T43" s="254">
        <v>115.80000000000001</v>
      </c>
      <c r="U43" s="255">
        <v>7843.6226923076929</v>
      </c>
    </row>
    <row r="44" spans="1:22" ht="15.75">
      <c r="A44" s="244" t="s">
        <v>264</v>
      </c>
      <c r="B44" s="245">
        <v>902209</v>
      </c>
      <c r="C44" s="245" t="s">
        <v>275</v>
      </c>
      <c r="D44" s="246" t="s">
        <v>276</v>
      </c>
      <c r="E44" s="258">
        <v>9020</v>
      </c>
      <c r="F44" s="248">
        <v>0</v>
      </c>
      <c r="G44" s="249">
        <v>0</v>
      </c>
      <c r="H44" s="249">
        <v>0</v>
      </c>
      <c r="I44" s="250">
        <v>0</v>
      </c>
      <c r="J44" s="251">
        <v>0</v>
      </c>
      <c r="K44" s="251">
        <v>240</v>
      </c>
      <c r="L44" s="251">
        <v>0</v>
      </c>
      <c r="M44" s="251">
        <v>0</v>
      </c>
      <c r="N44" s="251">
        <v>0</v>
      </c>
      <c r="O44" s="252">
        <v>240</v>
      </c>
      <c r="P44" s="253" t="s">
        <v>74</v>
      </c>
      <c r="Q44" s="253" t="s">
        <v>35</v>
      </c>
      <c r="R44" s="253">
        <v>1900</v>
      </c>
      <c r="S44" s="260">
        <v>0</v>
      </c>
      <c r="T44" s="254">
        <v>0</v>
      </c>
      <c r="U44" s="255">
        <v>240</v>
      </c>
    </row>
    <row r="45" spans="1:22" ht="15.75">
      <c r="A45" s="244" t="s">
        <v>264</v>
      </c>
      <c r="B45" s="245">
        <v>902210</v>
      </c>
      <c r="C45" s="245" t="s">
        <v>277</v>
      </c>
      <c r="D45" s="246" t="s">
        <v>278</v>
      </c>
      <c r="E45" s="247">
        <v>1226</v>
      </c>
      <c r="F45" s="248">
        <v>7543</v>
      </c>
      <c r="G45" s="249">
        <v>4440</v>
      </c>
      <c r="H45" s="249">
        <v>1105.2326923076921</v>
      </c>
      <c r="I45" s="250">
        <v>0</v>
      </c>
      <c r="J45" s="251">
        <v>0</v>
      </c>
      <c r="K45" s="251">
        <v>900</v>
      </c>
      <c r="L45" s="250">
        <v>0</v>
      </c>
      <c r="M45" s="250">
        <v>0</v>
      </c>
      <c r="N45" s="250">
        <v>0</v>
      </c>
      <c r="O45" s="252">
        <v>6445.2326923076926</v>
      </c>
      <c r="P45" s="253" t="s">
        <v>26</v>
      </c>
      <c r="Q45" s="292" t="s">
        <v>47</v>
      </c>
      <c r="R45" s="253">
        <v>2025</v>
      </c>
      <c r="S45" s="260">
        <v>4620</v>
      </c>
      <c r="T45" s="254">
        <v>231</v>
      </c>
      <c r="U45" s="255">
        <v>11296.232692307693</v>
      </c>
    </row>
    <row r="46" spans="1:22" ht="15.75">
      <c r="A46" s="244" t="s">
        <v>264</v>
      </c>
      <c r="B46" s="245">
        <v>902210</v>
      </c>
      <c r="C46" s="245" t="s">
        <v>277</v>
      </c>
      <c r="D46" s="246" t="s">
        <v>278</v>
      </c>
      <c r="E46" s="247">
        <v>1226</v>
      </c>
      <c r="F46" s="248">
        <v>7874</v>
      </c>
      <c r="G46" s="249">
        <v>4440</v>
      </c>
      <c r="H46" s="249">
        <v>1750.9396153846153</v>
      </c>
      <c r="I46" s="250">
        <v>0</v>
      </c>
      <c r="J46" s="251">
        <v>0</v>
      </c>
      <c r="K46" s="251">
        <v>900</v>
      </c>
      <c r="L46" s="250">
        <v>0</v>
      </c>
      <c r="M46" s="250">
        <v>0</v>
      </c>
      <c r="N46" s="250">
        <v>0</v>
      </c>
      <c r="O46" s="252">
        <v>7090.9396153846155</v>
      </c>
      <c r="P46" s="253" t="s">
        <v>26</v>
      </c>
      <c r="Q46" s="292" t="s">
        <v>47</v>
      </c>
      <c r="R46" s="253">
        <v>2025</v>
      </c>
      <c r="S46" s="260">
        <v>4620</v>
      </c>
      <c r="T46" s="254">
        <v>231</v>
      </c>
      <c r="U46" s="255">
        <v>11941.939615384616</v>
      </c>
    </row>
    <row r="47" spans="1:22" s="41" customFormat="1" ht="15.75">
      <c r="A47" s="244" t="s">
        <v>264</v>
      </c>
      <c r="B47" s="245">
        <v>902210</v>
      </c>
      <c r="C47" s="245" t="s">
        <v>277</v>
      </c>
      <c r="D47" s="246" t="s">
        <v>278</v>
      </c>
      <c r="E47" s="258">
        <v>1226</v>
      </c>
      <c r="F47" s="248">
        <v>4704</v>
      </c>
      <c r="G47" s="249">
        <v>4440</v>
      </c>
      <c r="H47" s="249">
        <v>148.52653846153845</v>
      </c>
      <c r="I47" s="250">
        <v>0</v>
      </c>
      <c r="J47" s="251">
        <v>0</v>
      </c>
      <c r="K47" s="251">
        <v>900</v>
      </c>
      <c r="L47" s="250">
        <v>0</v>
      </c>
      <c r="M47" s="250">
        <v>0</v>
      </c>
      <c r="N47" s="250">
        <v>0</v>
      </c>
      <c r="O47" s="252">
        <v>5488.5265384615386</v>
      </c>
      <c r="P47" s="253" t="s">
        <v>26</v>
      </c>
      <c r="Q47" s="292" t="s">
        <v>47</v>
      </c>
      <c r="R47" s="253">
        <v>2025</v>
      </c>
      <c r="S47" s="254">
        <v>4620</v>
      </c>
      <c r="T47" s="254">
        <v>231</v>
      </c>
      <c r="U47" s="255">
        <v>10339.526538461538</v>
      </c>
    </row>
    <row r="48" spans="1:22" ht="15.75">
      <c r="A48" s="244" t="s">
        <v>264</v>
      </c>
      <c r="B48" s="245">
        <v>902210</v>
      </c>
      <c r="C48" s="245" t="s">
        <v>277</v>
      </c>
      <c r="D48" s="246" t="s">
        <v>278</v>
      </c>
      <c r="E48" s="258">
        <v>1226</v>
      </c>
      <c r="F48" s="248">
        <v>4637</v>
      </c>
      <c r="G48" s="249">
        <v>4440</v>
      </c>
      <c r="H48" s="249">
        <v>557.8461538461537</v>
      </c>
      <c r="I48" s="250">
        <v>0</v>
      </c>
      <c r="J48" s="251">
        <v>0</v>
      </c>
      <c r="K48" s="251">
        <v>900</v>
      </c>
      <c r="L48" s="250">
        <v>0</v>
      </c>
      <c r="M48" s="250">
        <v>0</v>
      </c>
      <c r="N48" s="250">
        <v>0</v>
      </c>
      <c r="O48" s="252">
        <v>5897.8461538461534</v>
      </c>
      <c r="P48" s="253" t="s">
        <v>26</v>
      </c>
      <c r="Q48" s="292" t="s">
        <v>27</v>
      </c>
      <c r="R48" s="253">
        <v>2025</v>
      </c>
      <c r="S48" s="254">
        <v>2316</v>
      </c>
      <c r="T48" s="254">
        <v>115.80000000000001</v>
      </c>
      <c r="U48" s="255">
        <v>8329.6461538461517</v>
      </c>
    </row>
    <row r="49" spans="1:22" ht="15.75">
      <c r="A49" s="244" t="s">
        <v>264</v>
      </c>
      <c r="B49" s="245">
        <v>902210</v>
      </c>
      <c r="C49" s="245" t="s">
        <v>277</v>
      </c>
      <c r="D49" s="246" t="s">
        <v>278</v>
      </c>
      <c r="E49" s="247">
        <v>1226</v>
      </c>
      <c r="F49" s="248">
        <v>10914</v>
      </c>
      <c r="G49" s="249">
        <v>4440</v>
      </c>
      <c r="H49" s="249">
        <v>3426.5699999999993</v>
      </c>
      <c r="I49" s="250">
        <v>0</v>
      </c>
      <c r="J49" s="251">
        <v>0</v>
      </c>
      <c r="K49" s="251">
        <v>900</v>
      </c>
      <c r="L49" s="250">
        <v>0</v>
      </c>
      <c r="M49" s="250">
        <v>0</v>
      </c>
      <c r="N49" s="250">
        <v>0</v>
      </c>
      <c r="O49" s="252">
        <v>8766.57</v>
      </c>
      <c r="P49" s="253" t="s">
        <v>26</v>
      </c>
      <c r="Q49" s="253" t="s">
        <v>27</v>
      </c>
      <c r="R49" s="253">
        <v>2016</v>
      </c>
      <c r="S49" s="254">
        <v>2316</v>
      </c>
      <c r="T49" s="254">
        <v>115.80000000000001</v>
      </c>
      <c r="U49" s="255">
        <v>11198.369999999999</v>
      </c>
    </row>
    <row r="50" spans="1:22" ht="15.75">
      <c r="A50" s="244" t="s">
        <v>264</v>
      </c>
      <c r="B50" s="245">
        <v>902210</v>
      </c>
      <c r="C50" s="245" t="s">
        <v>277</v>
      </c>
      <c r="D50" s="246" t="s">
        <v>278</v>
      </c>
      <c r="E50" s="247">
        <v>1226</v>
      </c>
      <c r="F50" s="248">
        <v>13611</v>
      </c>
      <c r="G50" s="249">
        <v>4440</v>
      </c>
      <c r="H50" s="249">
        <v>5307.208846153846</v>
      </c>
      <c r="I50" s="250">
        <v>0</v>
      </c>
      <c r="J50" s="251">
        <v>0</v>
      </c>
      <c r="K50" s="251">
        <v>900</v>
      </c>
      <c r="L50" s="250">
        <v>0</v>
      </c>
      <c r="M50" s="250">
        <v>0</v>
      </c>
      <c r="N50" s="250">
        <v>0</v>
      </c>
      <c r="O50" s="252">
        <v>10647.208846153846</v>
      </c>
      <c r="P50" s="253" t="s">
        <v>26</v>
      </c>
      <c r="Q50" s="253" t="s">
        <v>27</v>
      </c>
      <c r="R50" s="253">
        <v>2018</v>
      </c>
      <c r="S50" s="254">
        <v>2316</v>
      </c>
      <c r="T50" s="254">
        <v>115.80000000000001</v>
      </c>
      <c r="U50" s="255">
        <v>13079.008846153845</v>
      </c>
    </row>
    <row r="51" spans="1:22" ht="15.75">
      <c r="A51" s="244" t="s">
        <v>264</v>
      </c>
      <c r="B51" s="245">
        <v>902210</v>
      </c>
      <c r="C51" s="245" t="s">
        <v>277</v>
      </c>
      <c r="D51" s="246" t="s">
        <v>278</v>
      </c>
      <c r="E51" s="247">
        <v>1226</v>
      </c>
      <c r="F51" s="248">
        <v>9941</v>
      </c>
      <c r="G51" s="249">
        <v>4440</v>
      </c>
      <c r="H51" s="249">
        <v>3609.9619230769231</v>
      </c>
      <c r="I51" s="250">
        <v>0</v>
      </c>
      <c r="J51" s="251">
        <v>0</v>
      </c>
      <c r="K51" s="251">
        <v>900</v>
      </c>
      <c r="L51" s="250">
        <v>0</v>
      </c>
      <c r="M51" s="250">
        <v>0</v>
      </c>
      <c r="N51" s="250">
        <v>0</v>
      </c>
      <c r="O51" s="252">
        <v>8949.961923076924</v>
      </c>
      <c r="P51" s="253" t="s">
        <v>26</v>
      </c>
      <c r="Q51" s="253" t="s">
        <v>27</v>
      </c>
      <c r="R51" s="253">
        <v>2018</v>
      </c>
      <c r="S51" s="254">
        <v>2316</v>
      </c>
      <c r="T51" s="254">
        <v>115.80000000000001</v>
      </c>
      <c r="U51" s="255">
        <v>11381.761923076923</v>
      </c>
    </row>
    <row r="52" spans="1:22" ht="15.75">
      <c r="A52" s="244" t="s">
        <v>264</v>
      </c>
      <c r="B52" s="245">
        <v>902210</v>
      </c>
      <c r="C52" s="245" t="s">
        <v>277</v>
      </c>
      <c r="D52" s="246" t="s">
        <v>278</v>
      </c>
      <c r="E52" s="247">
        <v>1226</v>
      </c>
      <c r="F52" s="248">
        <v>10117</v>
      </c>
      <c r="G52" s="249">
        <v>4440</v>
      </c>
      <c r="H52" s="249">
        <v>3219.4696153846153</v>
      </c>
      <c r="I52" s="250">
        <v>0</v>
      </c>
      <c r="J52" s="251">
        <v>0</v>
      </c>
      <c r="K52" s="251">
        <v>900</v>
      </c>
      <c r="L52" s="250">
        <v>0</v>
      </c>
      <c r="M52" s="250">
        <v>0</v>
      </c>
      <c r="N52" s="250">
        <v>0</v>
      </c>
      <c r="O52" s="252">
        <v>8559.4696153846162</v>
      </c>
      <c r="P52" s="253" t="s">
        <v>26</v>
      </c>
      <c r="Q52" s="253" t="s">
        <v>27</v>
      </c>
      <c r="R52" s="253">
        <v>2018</v>
      </c>
      <c r="S52" s="254">
        <v>2316</v>
      </c>
      <c r="T52" s="254">
        <v>115.80000000000001</v>
      </c>
      <c r="U52" s="255">
        <v>10991.269615384615</v>
      </c>
    </row>
    <row r="53" spans="1:22" ht="15.75">
      <c r="A53" s="244" t="s">
        <v>264</v>
      </c>
      <c r="B53" s="245">
        <v>902210</v>
      </c>
      <c r="C53" s="245" t="s">
        <v>277</v>
      </c>
      <c r="D53" s="246" t="s">
        <v>278</v>
      </c>
      <c r="E53" s="247">
        <v>1226</v>
      </c>
      <c r="F53" s="248">
        <v>13009</v>
      </c>
      <c r="G53" s="249">
        <v>4440</v>
      </c>
      <c r="H53" s="249">
        <v>5358.8096153846154</v>
      </c>
      <c r="I53" s="250">
        <v>0</v>
      </c>
      <c r="J53" s="251">
        <v>0</v>
      </c>
      <c r="K53" s="251">
        <v>900</v>
      </c>
      <c r="L53" s="250">
        <v>4393.0600000000004</v>
      </c>
      <c r="M53" s="250">
        <v>0</v>
      </c>
      <c r="N53" s="250">
        <v>0</v>
      </c>
      <c r="O53" s="252">
        <v>15091.869615384618</v>
      </c>
      <c r="P53" s="253" t="s">
        <v>26</v>
      </c>
      <c r="Q53" s="253" t="s">
        <v>27</v>
      </c>
      <c r="R53" s="253">
        <v>2018</v>
      </c>
      <c r="S53" s="254">
        <v>2316</v>
      </c>
      <c r="T53" s="254">
        <v>115.80000000000001</v>
      </c>
      <c r="U53" s="255">
        <v>17523.669615384617</v>
      </c>
    </row>
    <row r="54" spans="1:22" s="41" customFormat="1" ht="15.75">
      <c r="A54" s="244" t="s">
        <v>264</v>
      </c>
      <c r="B54" s="245">
        <v>902210</v>
      </c>
      <c r="C54" s="245" t="s">
        <v>277</v>
      </c>
      <c r="D54" s="246" t="s">
        <v>278</v>
      </c>
      <c r="E54" s="247">
        <v>1226</v>
      </c>
      <c r="F54" s="248">
        <v>17253</v>
      </c>
      <c r="G54" s="249">
        <v>4440</v>
      </c>
      <c r="H54" s="249">
        <v>7846.8034615384613</v>
      </c>
      <c r="I54" s="250">
        <v>0</v>
      </c>
      <c r="J54" s="251">
        <v>0</v>
      </c>
      <c r="K54" s="251">
        <v>900</v>
      </c>
      <c r="L54" s="250">
        <v>0</v>
      </c>
      <c r="M54" s="250">
        <v>0</v>
      </c>
      <c r="N54" s="250">
        <v>0</v>
      </c>
      <c r="O54" s="252">
        <v>13186.80346153846</v>
      </c>
      <c r="P54" s="253" t="s">
        <v>26</v>
      </c>
      <c r="Q54" s="253" t="s">
        <v>27</v>
      </c>
      <c r="R54" s="253">
        <v>2018</v>
      </c>
      <c r="S54" s="254">
        <v>2316</v>
      </c>
      <c r="T54" s="254">
        <v>115.80000000000001</v>
      </c>
      <c r="U54" s="255">
        <v>15618.60346153846</v>
      </c>
    </row>
    <row r="55" spans="1:22" ht="15.75">
      <c r="A55" s="244" t="s">
        <v>264</v>
      </c>
      <c r="B55" s="245">
        <v>902210</v>
      </c>
      <c r="C55" s="245" t="s">
        <v>277</v>
      </c>
      <c r="D55" s="246" t="s">
        <v>278</v>
      </c>
      <c r="E55" s="247">
        <v>1226</v>
      </c>
      <c r="F55" s="294">
        <v>21391</v>
      </c>
      <c r="G55" s="249">
        <v>4440</v>
      </c>
      <c r="H55" s="249">
        <v>10732.262692307693</v>
      </c>
      <c r="I55" s="250">
        <v>0</v>
      </c>
      <c r="J55" s="251">
        <v>0</v>
      </c>
      <c r="K55" s="251">
        <v>900</v>
      </c>
      <c r="L55" s="295">
        <v>0</v>
      </c>
      <c r="M55" s="295">
        <v>0</v>
      </c>
      <c r="N55" s="295">
        <v>0</v>
      </c>
      <c r="O55" s="252">
        <v>16072.262692307693</v>
      </c>
      <c r="P55" s="253" t="s">
        <v>26</v>
      </c>
      <c r="Q55" s="253" t="s">
        <v>27</v>
      </c>
      <c r="R55" s="253">
        <v>2022</v>
      </c>
      <c r="S55" s="256">
        <v>2316</v>
      </c>
      <c r="T55" s="254">
        <v>115.80000000000001</v>
      </c>
      <c r="U55" s="255">
        <v>18504.062692307692</v>
      </c>
    </row>
    <row r="56" spans="1:22" ht="15.75">
      <c r="A56" s="244" t="s">
        <v>264</v>
      </c>
      <c r="B56" s="245">
        <v>902210</v>
      </c>
      <c r="C56" s="245" t="s">
        <v>277</v>
      </c>
      <c r="D56" s="246" t="s">
        <v>278</v>
      </c>
      <c r="E56" s="247">
        <v>1226</v>
      </c>
      <c r="F56" s="294">
        <v>8169</v>
      </c>
      <c r="G56" s="249">
        <v>4440</v>
      </c>
      <c r="H56" s="249">
        <v>1512.4603846153846</v>
      </c>
      <c r="I56" s="250">
        <v>0</v>
      </c>
      <c r="J56" s="251">
        <v>0</v>
      </c>
      <c r="K56" s="251">
        <v>900</v>
      </c>
      <c r="L56" s="295">
        <v>0</v>
      </c>
      <c r="M56" s="295">
        <v>0</v>
      </c>
      <c r="N56" s="295">
        <v>0</v>
      </c>
      <c r="O56" s="252">
        <v>6852.4603846153841</v>
      </c>
      <c r="P56" s="253" t="s">
        <v>26</v>
      </c>
      <c r="Q56" s="253" t="s">
        <v>27</v>
      </c>
      <c r="R56" s="253">
        <v>2022</v>
      </c>
      <c r="S56" s="256">
        <v>2316</v>
      </c>
      <c r="T56" s="254">
        <v>115.80000000000001</v>
      </c>
      <c r="U56" s="255">
        <v>9284.2603846153834</v>
      </c>
      <c r="V56" s="30"/>
    </row>
    <row r="57" spans="1:22" ht="15.75">
      <c r="A57" s="244" t="s">
        <v>264</v>
      </c>
      <c r="B57" s="245">
        <v>902210</v>
      </c>
      <c r="C57" s="245" t="s">
        <v>277</v>
      </c>
      <c r="D57" s="246" t="s">
        <v>278</v>
      </c>
      <c r="E57" s="258">
        <v>1226</v>
      </c>
      <c r="F57" s="248">
        <v>5753</v>
      </c>
      <c r="G57" s="249">
        <v>4440</v>
      </c>
      <c r="H57" s="249">
        <v>1163.1092307692306</v>
      </c>
      <c r="I57" s="250">
        <v>0</v>
      </c>
      <c r="J57" s="251">
        <v>0</v>
      </c>
      <c r="K57" s="251">
        <v>900</v>
      </c>
      <c r="L57" s="250">
        <v>0</v>
      </c>
      <c r="M57" s="250">
        <v>0</v>
      </c>
      <c r="N57" s="250">
        <v>0</v>
      </c>
      <c r="O57" s="252">
        <v>6503.1092307692306</v>
      </c>
      <c r="P57" s="253" t="s">
        <v>26</v>
      </c>
      <c r="Q57" s="253" t="s">
        <v>27</v>
      </c>
      <c r="R57" s="253">
        <v>2023</v>
      </c>
      <c r="S57" s="254">
        <v>2316</v>
      </c>
      <c r="T57" s="254">
        <v>115.80000000000001</v>
      </c>
      <c r="U57" s="255">
        <v>8934.9092307692299</v>
      </c>
    </row>
    <row r="58" spans="1:22" ht="15.75">
      <c r="A58" s="244" t="s">
        <v>264</v>
      </c>
      <c r="B58" s="245">
        <v>902210</v>
      </c>
      <c r="C58" s="245" t="s">
        <v>277</v>
      </c>
      <c r="D58" s="246" t="s">
        <v>278</v>
      </c>
      <c r="E58" s="258">
        <v>9020</v>
      </c>
      <c r="F58" s="248">
        <v>0</v>
      </c>
      <c r="G58" s="249">
        <v>0</v>
      </c>
      <c r="H58" s="249">
        <v>0</v>
      </c>
      <c r="I58" s="250">
        <v>0</v>
      </c>
      <c r="J58" s="251">
        <v>0</v>
      </c>
      <c r="K58" s="251">
        <v>240</v>
      </c>
      <c r="L58" s="251">
        <v>0</v>
      </c>
      <c r="M58" s="251">
        <v>0</v>
      </c>
      <c r="N58" s="251">
        <v>0</v>
      </c>
      <c r="O58" s="252">
        <v>240</v>
      </c>
      <c r="P58" s="253" t="s">
        <v>74</v>
      </c>
      <c r="Q58" s="253" t="s">
        <v>35</v>
      </c>
      <c r="R58" s="253">
        <v>1900</v>
      </c>
      <c r="S58" s="254">
        <v>0</v>
      </c>
      <c r="T58" s="254">
        <v>0</v>
      </c>
      <c r="U58" s="255">
        <v>240</v>
      </c>
    </row>
    <row r="59" spans="1:22" ht="15.75">
      <c r="A59" s="244" t="s">
        <v>264</v>
      </c>
      <c r="B59" s="245">
        <v>902211</v>
      </c>
      <c r="C59" s="245" t="s">
        <v>279</v>
      </c>
      <c r="D59" s="246" t="s">
        <v>280</v>
      </c>
      <c r="E59" s="247">
        <v>1202</v>
      </c>
      <c r="F59" s="294">
        <v>8190</v>
      </c>
      <c r="G59" s="249">
        <v>2700</v>
      </c>
      <c r="H59" s="249">
        <v>910.97027027027036</v>
      </c>
      <c r="I59" s="250">
        <v>0</v>
      </c>
      <c r="J59" s="295">
        <v>0</v>
      </c>
      <c r="K59" s="251">
        <v>900</v>
      </c>
      <c r="L59" s="295">
        <v>0</v>
      </c>
      <c r="M59" s="295">
        <v>0</v>
      </c>
      <c r="N59" s="295">
        <v>0</v>
      </c>
      <c r="O59" s="252">
        <v>4510.9702702702707</v>
      </c>
      <c r="P59" s="253" t="s">
        <v>26</v>
      </c>
      <c r="Q59" s="292" t="s">
        <v>47</v>
      </c>
      <c r="R59" s="253">
        <v>2025</v>
      </c>
      <c r="S59" s="256">
        <v>4340</v>
      </c>
      <c r="T59" s="254">
        <v>217</v>
      </c>
      <c r="U59" s="255">
        <v>9067.9702702702707</v>
      </c>
    </row>
    <row r="60" spans="1:22" ht="15.75">
      <c r="A60" s="244" t="s">
        <v>264</v>
      </c>
      <c r="B60" s="245">
        <v>902211</v>
      </c>
      <c r="C60" s="245" t="s">
        <v>279</v>
      </c>
      <c r="D60" s="246" t="s">
        <v>280</v>
      </c>
      <c r="E60" s="247">
        <v>1202</v>
      </c>
      <c r="F60" s="248">
        <v>6107</v>
      </c>
      <c r="G60" s="249">
        <v>2700</v>
      </c>
      <c r="H60" s="249">
        <v>291.78947368421041</v>
      </c>
      <c r="I60" s="250">
        <v>0</v>
      </c>
      <c r="J60" s="251">
        <v>0</v>
      </c>
      <c r="K60" s="251">
        <v>900</v>
      </c>
      <c r="L60" s="251">
        <v>0</v>
      </c>
      <c r="M60" s="251">
        <v>0</v>
      </c>
      <c r="N60" s="251">
        <v>0</v>
      </c>
      <c r="O60" s="252">
        <v>3891.7894736842104</v>
      </c>
      <c r="P60" s="253" t="s">
        <v>26</v>
      </c>
      <c r="Q60" s="292" t="s">
        <v>47</v>
      </c>
      <c r="R60" s="253">
        <v>2025</v>
      </c>
      <c r="S60" s="260">
        <v>4340</v>
      </c>
      <c r="T60" s="254">
        <v>217</v>
      </c>
      <c r="U60" s="255">
        <v>8448.78947368421</v>
      </c>
    </row>
    <row r="61" spans="1:22" ht="15.75">
      <c r="A61" s="244" t="s">
        <v>264</v>
      </c>
      <c r="B61" s="245">
        <v>902211</v>
      </c>
      <c r="C61" s="245" t="s">
        <v>279</v>
      </c>
      <c r="D61" s="246" t="s">
        <v>280</v>
      </c>
      <c r="E61" s="247">
        <v>1226</v>
      </c>
      <c r="F61" s="248">
        <v>8658</v>
      </c>
      <c r="G61" s="249">
        <v>4440</v>
      </c>
      <c r="H61" s="249">
        <v>2151.8915384615384</v>
      </c>
      <c r="I61" s="250">
        <v>0</v>
      </c>
      <c r="J61" s="251">
        <v>0</v>
      </c>
      <c r="K61" s="251">
        <v>900</v>
      </c>
      <c r="L61" s="251">
        <v>0</v>
      </c>
      <c r="M61" s="251">
        <v>0</v>
      </c>
      <c r="N61" s="251">
        <v>0</v>
      </c>
      <c r="O61" s="252">
        <v>7491.8915384615384</v>
      </c>
      <c r="P61" s="253" t="s">
        <v>26</v>
      </c>
      <c r="Q61" s="253" t="s">
        <v>27</v>
      </c>
      <c r="R61" s="253">
        <v>2016</v>
      </c>
      <c r="S61" s="250">
        <v>2316</v>
      </c>
      <c r="T61" s="254">
        <v>115.80000000000001</v>
      </c>
      <c r="U61" s="255">
        <v>9923.6915384615386</v>
      </c>
    </row>
    <row r="62" spans="1:22" ht="15.75">
      <c r="A62" s="244" t="s">
        <v>264</v>
      </c>
      <c r="B62" s="245">
        <v>902211</v>
      </c>
      <c r="C62" s="245" t="s">
        <v>279</v>
      </c>
      <c r="D62" s="246" t="s">
        <v>280</v>
      </c>
      <c r="E62" s="297">
        <v>1202</v>
      </c>
      <c r="F62" s="294">
        <v>6361</v>
      </c>
      <c r="G62" s="298">
        <v>2700</v>
      </c>
      <c r="H62" s="298">
        <v>280.77567567567576</v>
      </c>
      <c r="I62" s="250">
        <v>0</v>
      </c>
      <c r="J62" s="251">
        <v>0</v>
      </c>
      <c r="K62" s="251">
        <v>900</v>
      </c>
      <c r="L62" s="251">
        <v>0</v>
      </c>
      <c r="M62" s="295">
        <v>0</v>
      </c>
      <c r="N62" s="251">
        <v>0</v>
      </c>
      <c r="O62" s="252">
        <v>3880.7756756756758</v>
      </c>
      <c r="P62" s="253" t="s">
        <v>26</v>
      </c>
      <c r="Q62" s="259" t="s">
        <v>27</v>
      </c>
      <c r="R62" s="259">
        <v>2017</v>
      </c>
      <c r="S62" s="256">
        <v>2170</v>
      </c>
      <c r="T62" s="254">
        <v>108.5</v>
      </c>
      <c r="U62" s="255">
        <v>6159.2756756756753</v>
      </c>
    </row>
    <row r="63" spans="1:22" ht="15.75">
      <c r="A63" s="244" t="s">
        <v>264</v>
      </c>
      <c r="B63" s="245">
        <v>902211</v>
      </c>
      <c r="C63" s="245" t="s">
        <v>279</v>
      </c>
      <c r="D63" s="246" t="s">
        <v>280</v>
      </c>
      <c r="E63" s="297">
        <v>1202</v>
      </c>
      <c r="F63" s="294">
        <v>6449</v>
      </c>
      <c r="G63" s="298">
        <v>2700</v>
      </c>
      <c r="H63" s="298">
        <v>382.91351351351364</v>
      </c>
      <c r="I63" s="250">
        <v>0</v>
      </c>
      <c r="J63" s="251">
        <v>0</v>
      </c>
      <c r="K63" s="251">
        <v>900</v>
      </c>
      <c r="L63" s="251">
        <v>0</v>
      </c>
      <c r="M63" s="295">
        <v>0</v>
      </c>
      <c r="N63" s="251">
        <v>0</v>
      </c>
      <c r="O63" s="252">
        <v>3982.9135135135139</v>
      </c>
      <c r="P63" s="253" t="s">
        <v>26</v>
      </c>
      <c r="Q63" s="259" t="s">
        <v>27</v>
      </c>
      <c r="R63" s="259">
        <v>2017</v>
      </c>
      <c r="S63" s="256">
        <v>2170</v>
      </c>
      <c r="T63" s="254">
        <v>108.5</v>
      </c>
      <c r="U63" s="255">
        <v>6261.4135135135139</v>
      </c>
    </row>
    <row r="64" spans="1:22" ht="15.75">
      <c r="A64" s="244" t="s">
        <v>264</v>
      </c>
      <c r="B64" s="245">
        <v>902211</v>
      </c>
      <c r="C64" s="245" t="s">
        <v>279</v>
      </c>
      <c r="D64" s="246" t="s">
        <v>280</v>
      </c>
      <c r="E64" s="247">
        <v>1202</v>
      </c>
      <c r="F64" s="248">
        <v>7085</v>
      </c>
      <c r="G64" s="249">
        <v>2700</v>
      </c>
      <c r="H64" s="249">
        <v>1145.4081081081083</v>
      </c>
      <c r="I64" s="250">
        <v>0</v>
      </c>
      <c r="J64" s="251">
        <v>0</v>
      </c>
      <c r="K64" s="251">
        <v>900</v>
      </c>
      <c r="L64" s="251">
        <v>0</v>
      </c>
      <c r="M64" s="251">
        <v>0</v>
      </c>
      <c r="N64" s="251">
        <v>0</v>
      </c>
      <c r="O64" s="252">
        <v>4745.4081081081085</v>
      </c>
      <c r="P64" s="253" t="s">
        <v>26</v>
      </c>
      <c r="Q64" s="253" t="s">
        <v>27</v>
      </c>
      <c r="R64" s="253">
        <v>2023</v>
      </c>
      <c r="S64" s="254">
        <v>2170</v>
      </c>
      <c r="T64" s="254">
        <v>108.5</v>
      </c>
      <c r="U64" s="255">
        <v>7023.9081081081085</v>
      </c>
    </row>
    <row r="65" spans="1:21" ht="15.75">
      <c r="A65" s="244" t="s">
        <v>264</v>
      </c>
      <c r="B65" s="245">
        <v>902400</v>
      </c>
      <c r="C65" s="245" t="s">
        <v>281</v>
      </c>
      <c r="D65" s="246" t="s">
        <v>282</v>
      </c>
      <c r="E65" s="258">
        <v>1340</v>
      </c>
      <c r="F65" s="248">
        <v>0</v>
      </c>
      <c r="G65" s="249">
        <v>0</v>
      </c>
      <c r="H65" s="249">
        <v>0</v>
      </c>
      <c r="I65" s="250">
        <v>858.60800000000006</v>
      </c>
      <c r="J65" s="251">
        <v>459.77</v>
      </c>
      <c r="K65" s="251">
        <v>900</v>
      </c>
      <c r="L65" s="250">
        <v>0</v>
      </c>
      <c r="M65" s="250">
        <v>0</v>
      </c>
      <c r="N65" s="250">
        <v>0</v>
      </c>
      <c r="O65" s="252">
        <v>2218.3780000000002</v>
      </c>
      <c r="P65" s="253" t="s">
        <v>74</v>
      </c>
      <c r="Q65" s="253" t="s">
        <v>40</v>
      </c>
      <c r="R65" s="253">
        <v>1998</v>
      </c>
      <c r="S65" s="260">
        <v>0</v>
      </c>
      <c r="T65" s="254">
        <v>0</v>
      </c>
      <c r="U65" s="255">
        <v>2218.3780000000002</v>
      </c>
    </row>
    <row r="66" spans="1:21" ht="15.75">
      <c r="A66" s="244" t="s">
        <v>264</v>
      </c>
      <c r="B66" s="245">
        <v>902400</v>
      </c>
      <c r="C66" s="245" t="s">
        <v>281</v>
      </c>
      <c r="D66" s="246" t="s">
        <v>282</v>
      </c>
      <c r="E66" s="258">
        <v>1205</v>
      </c>
      <c r="F66" s="248">
        <v>3217</v>
      </c>
      <c r="G66" s="249">
        <v>4920</v>
      </c>
      <c r="H66" s="249">
        <v>0</v>
      </c>
      <c r="I66" s="250">
        <v>0</v>
      </c>
      <c r="J66" s="251">
        <v>0</v>
      </c>
      <c r="K66" s="251">
        <v>900</v>
      </c>
      <c r="L66" s="250">
        <v>0</v>
      </c>
      <c r="M66" s="250">
        <v>0</v>
      </c>
      <c r="N66" s="250">
        <v>0</v>
      </c>
      <c r="O66" s="252">
        <v>5820</v>
      </c>
      <c r="P66" s="253" t="s">
        <v>26</v>
      </c>
      <c r="Q66" s="253" t="s">
        <v>40</v>
      </c>
      <c r="R66" s="253">
        <v>2010</v>
      </c>
      <c r="S66" s="260">
        <v>0</v>
      </c>
      <c r="T66" s="254">
        <v>0</v>
      </c>
      <c r="U66" s="255">
        <v>5820</v>
      </c>
    </row>
    <row r="67" spans="1:21" ht="15.75">
      <c r="A67" s="244" t="s">
        <v>264</v>
      </c>
      <c r="B67" s="245">
        <v>902400</v>
      </c>
      <c r="C67" s="245" t="s">
        <v>281</v>
      </c>
      <c r="D67" s="246" t="s">
        <v>282</v>
      </c>
      <c r="E67" s="247">
        <v>1020</v>
      </c>
      <c r="F67" s="248">
        <v>6402</v>
      </c>
      <c r="G67" s="249">
        <v>2220</v>
      </c>
      <c r="H67" s="249">
        <v>232.57142857142856</v>
      </c>
      <c r="I67" s="250">
        <v>0</v>
      </c>
      <c r="J67" s="251">
        <v>0</v>
      </c>
      <c r="K67" s="251">
        <v>900</v>
      </c>
      <c r="L67" s="250">
        <v>0</v>
      </c>
      <c r="M67" s="250">
        <v>0</v>
      </c>
      <c r="N67" s="250">
        <v>0</v>
      </c>
      <c r="O67" s="252">
        <v>3352.5714285714284</v>
      </c>
      <c r="P67" s="253" t="s">
        <v>26</v>
      </c>
      <c r="Q67" s="253" t="s">
        <v>27</v>
      </c>
      <c r="R67" s="253">
        <v>2016</v>
      </c>
      <c r="S67" s="254">
        <v>1575</v>
      </c>
      <c r="T67" s="254">
        <v>78.75</v>
      </c>
      <c r="U67" s="255">
        <v>5006.3214285714284</v>
      </c>
    </row>
    <row r="68" spans="1:21" s="41" customFormat="1" ht="15.75">
      <c r="A68" s="244" t="s">
        <v>264</v>
      </c>
      <c r="B68" s="245">
        <v>902400</v>
      </c>
      <c r="C68" s="245" t="s">
        <v>281</v>
      </c>
      <c r="D68" s="246" t="s">
        <v>282</v>
      </c>
      <c r="E68" s="258">
        <v>1020</v>
      </c>
      <c r="F68" s="248">
        <v>4943</v>
      </c>
      <c r="G68" s="249">
        <v>2220</v>
      </c>
      <c r="H68" s="249">
        <v>206.47321428571425</v>
      </c>
      <c r="I68" s="250">
        <v>0</v>
      </c>
      <c r="J68" s="251">
        <v>0</v>
      </c>
      <c r="K68" s="251">
        <v>900</v>
      </c>
      <c r="L68" s="250">
        <v>0</v>
      </c>
      <c r="M68" s="250">
        <v>0</v>
      </c>
      <c r="N68" s="250">
        <v>0</v>
      </c>
      <c r="O68" s="252">
        <v>3326.4732142857142</v>
      </c>
      <c r="P68" s="253" t="s">
        <v>26</v>
      </c>
      <c r="Q68" s="253" t="s">
        <v>27</v>
      </c>
      <c r="R68" s="253">
        <v>2016</v>
      </c>
      <c r="S68" s="254">
        <v>1575</v>
      </c>
      <c r="T68" s="254">
        <v>78.75</v>
      </c>
      <c r="U68" s="255">
        <v>4980.2232142857138</v>
      </c>
    </row>
    <row r="69" spans="1:21" s="41" customFormat="1" ht="15.75">
      <c r="A69" s="244" t="s">
        <v>264</v>
      </c>
      <c r="B69" s="245">
        <v>902400</v>
      </c>
      <c r="C69" s="245" t="s">
        <v>281</v>
      </c>
      <c r="D69" s="246" t="s">
        <v>282</v>
      </c>
      <c r="E69" s="258">
        <v>1208</v>
      </c>
      <c r="F69" s="248">
        <v>3865</v>
      </c>
      <c r="G69" s="249">
        <v>3420</v>
      </c>
      <c r="H69" s="249">
        <v>0.54000000000002046</v>
      </c>
      <c r="I69" s="250">
        <v>0</v>
      </c>
      <c r="J69" s="251">
        <v>0</v>
      </c>
      <c r="K69" s="251">
        <v>900</v>
      </c>
      <c r="L69" s="250">
        <v>0</v>
      </c>
      <c r="M69" s="250">
        <v>0</v>
      </c>
      <c r="N69" s="250">
        <v>0</v>
      </c>
      <c r="O69" s="252">
        <v>4320.54</v>
      </c>
      <c r="P69" s="253" t="s">
        <v>26</v>
      </c>
      <c r="Q69" s="292" t="s">
        <v>88</v>
      </c>
      <c r="R69" s="253">
        <v>2014</v>
      </c>
      <c r="S69" s="254">
        <v>0</v>
      </c>
      <c r="T69" s="254">
        <v>0</v>
      </c>
      <c r="U69" s="255">
        <v>4320.54</v>
      </c>
    </row>
    <row r="70" spans="1:21" ht="15.75">
      <c r="A70" s="244" t="s">
        <v>264</v>
      </c>
      <c r="B70" s="245">
        <v>902400</v>
      </c>
      <c r="C70" s="245" t="s">
        <v>281</v>
      </c>
      <c r="D70" s="246" t="s">
        <v>282</v>
      </c>
      <c r="E70" s="247">
        <v>1024</v>
      </c>
      <c r="F70" s="257">
        <v>7576</v>
      </c>
      <c r="G70" s="249">
        <v>2280</v>
      </c>
      <c r="H70" s="249">
        <v>607.39200000000017</v>
      </c>
      <c r="I70" s="250">
        <v>0</v>
      </c>
      <c r="J70" s="251">
        <v>0</v>
      </c>
      <c r="K70" s="251">
        <v>900</v>
      </c>
      <c r="L70" s="250">
        <v>0</v>
      </c>
      <c r="M70" s="250">
        <v>0</v>
      </c>
      <c r="N70" s="250">
        <v>0</v>
      </c>
      <c r="O70" s="252">
        <v>3787.3920000000003</v>
      </c>
      <c r="P70" s="253" t="s">
        <v>26</v>
      </c>
      <c r="Q70" s="253" t="s">
        <v>27</v>
      </c>
      <c r="R70" s="253">
        <v>2016</v>
      </c>
      <c r="S70" s="256">
        <v>3083</v>
      </c>
      <c r="T70" s="254">
        <v>154.15</v>
      </c>
      <c r="U70" s="255">
        <v>7024.5419999999995</v>
      </c>
    </row>
    <row r="71" spans="1:21" ht="15.75">
      <c r="A71" s="244" t="s">
        <v>264</v>
      </c>
      <c r="B71" s="245">
        <v>902400</v>
      </c>
      <c r="C71" s="245" t="s">
        <v>281</v>
      </c>
      <c r="D71" s="246" t="s">
        <v>282</v>
      </c>
      <c r="E71" s="258">
        <v>1020</v>
      </c>
      <c r="F71" s="248">
        <v>3757</v>
      </c>
      <c r="G71" s="249">
        <v>2220</v>
      </c>
      <c r="H71" s="249">
        <v>147.66964285714283</v>
      </c>
      <c r="I71" s="250">
        <v>0</v>
      </c>
      <c r="J71" s="251">
        <v>0</v>
      </c>
      <c r="K71" s="251">
        <v>900</v>
      </c>
      <c r="L71" s="250">
        <v>0</v>
      </c>
      <c r="M71" s="250">
        <v>0</v>
      </c>
      <c r="N71" s="250">
        <v>0</v>
      </c>
      <c r="O71" s="252">
        <v>3267.6696428571427</v>
      </c>
      <c r="P71" s="253" t="s">
        <v>26</v>
      </c>
      <c r="Q71" s="292" t="s">
        <v>47</v>
      </c>
      <c r="R71" s="253">
        <v>2025</v>
      </c>
      <c r="S71" s="254">
        <v>2836</v>
      </c>
      <c r="T71" s="254">
        <v>141.80000000000001</v>
      </c>
      <c r="U71" s="255">
        <v>6245.4696428571433</v>
      </c>
    </row>
    <row r="72" spans="1:21" ht="15.75">
      <c r="A72" s="244" t="s">
        <v>264</v>
      </c>
      <c r="B72" s="245">
        <v>902500</v>
      </c>
      <c r="C72" s="245" t="s">
        <v>283</v>
      </c>
      <c r="D72" s="246" t="s">
        <v>284</v>
      </c>
      <c r="E72" s="258">
        <v>1020</v>
      </c>
      <c r="F72" s="248">
        <v>5418</v>
      </c>
      <c r="G72" s="249">
        <v>2220</v>
      </c>
      <c r="H72" s="249">
        <v>145.68749999999997</v>
      </c>
      <c r="I72" s="250">
        <v>0</v>
      </c>
      <c r="J72" s="251">
        <v>0</v>
      </c>
      <c r="K72" s="251">
        <v>900</v>
      </c>
      <c r="L72" s="250">
        <v>0</v>
      </c>
      <c r="M72" s="250">
        <v>0</v>
      </c>
      <c r="N72" s="250">
        <v>0</v>
      </c>
      <c r="O72" s="252">
        <v>3265.6875</v>
      </c>
      <c r="P72" s="253" t="s">
        <v>26</v>
      </c>
      <c r="Q72" s="253" t="s">
        <v>27</v>
      </c>
      <c r="R72" s="253">
        <v>2016</v>
      </c>
      <c r="S72" s="254">
        <v>1575</v>
      </c>
      <c r="T72" s="254">
        <v>78.75</v>
      </c>
      <c r="U72" s="255">
        <v>4919.4375</v>
      </c>
    </row>
    <row r="73" spans="1:21" s="41" customFormat="1" ht="15.75">
      <c r="A73" s="244" t="s">
        <v>264</v>
      </c>
      <c r="B73" s="245">
        <v>902500</v>
      </c>
      <c r="C73" s="245" t="s">
        <v>283</v>
      </c>
      <c r="D73" s="246" t="s">
        <v>284</v>
      </c>
      <c r="E73" s="258">
        <v>1020</v>
      </c>
      <c r="F73" s="248">
        <v>4543</v>
      </c>
      <c r="G73" s="249">
        <v>2220</v>
      </c>
      <c r="H73" s="249">
        <v>69.705357142857139</v>
      </c>
      <c r="I73" s="250">
        <v>0</v>
      </c>
      <c r="J73" s="251">
        <v>0</v>
      </c>
      <c r="K73" s="251">
        <v>900</v>
      </c>
      <c r="L73" s="250">
        <v>0</v>
      </c>
      <c r="M73" s="250">
        <v>0</v>
      </c>
      <c r="N73" s="250">
        <v>0</v>
      </c>
      <c r="O73" s="252">
        <v>3189.7053571428573</v>
      </c>
      <c r="P73" s="253" t="s">
        <v>26</v>
      </c>
      <c r="Q73" s="253" t="s">
        <v>27</v>
      </c>
      <c r="R73" s="253">
        <v>2016</v>
      </c>
      <c r="S73" s="254">
        <v>1575</v>
      </c>
      <c r="T73" s="254">
        <v>78.75</v>
      </c>
      <c r="U73" s="255">
        <v>4843.4553571428569</v>
      </c>
    </row>
    <row r="74" spans="1:21" ht="15.75">
      <c r="A74" s="244" t="s">
        <v>264</v>
      </c>
      <c r="B74" s="245">
        <v>902500</v>
      </c>
      <c r="C74" s="245" t="s">
        <v>283</v>
      </c>
      <c r="D74" s="246" t="s">
        <v>284</v>
      </c>
      <c r="E74" s="258">
        <v>1020</v>
      </c>
      <c r="F74" s="248">
        <v>5514</v>
      </c>
      <c r="G74" s="249">
        <v>2220</v>
      </c>
      <c r="H74" s="249">
        <v>164.18749999999997</v>
      </c>
      <c r="I74" s="250">
        <v>0</v>
      </c>
      <c r="J74" s="251">
        <v>0</v>
      </c>
      <c r="K74" s="251">
        <v>900</v>
      </c>
      <c r="L74" s="250">
        <v>0</v>
      </c>
      <c r="M74" s="250">
        <v>0</v>
      </c>
      <c r="N74" s="250">
        <v>0</v>
      </c>
      <c r="O74" s="252">
        <v>3284.1875</v>
      </c>
      <c r="P74" s="253" t="s">
        <v>26</v>
      </c>
      <c r="Q74" s="253" t="s">
        <v>27</v>
      </c>
      <c r="R74" s="253">
        <v>2025</v>
      </c>
      <c r="S74" s="254">
        <v>1418</v>
      </c>
      <c r="T74" s="254">
        <v>70.900000000000006</v>
      </c>
      <c r="U74" s="255">
        <v>4773.0874999999996</v>
      </c>
    </row>
    <row r="75" spans="1:21" ht="15.75">
      <c r="A75" s="244" t="s">
        <v>264</v>
      </c>
      <c r="B75" s="245">
        <v>902500</v>
      </c>
      <c r="C75" s="245" t="s">
        <v>283</v>
      </c>
      <c r="D75" s="246" t="s">
        <v>284</v>
      </c>
      <c r="E75" s="258">
        <v>1020</v>
      </c>
      <c r="F75" s="248">
        <v>1613</v>
      </c>
      <c r="G75" s="249">
        <v>2220</v>
      </c>
      <c r="H75" s="249">
        <v>0</v>
      </c>
      <c r="I75" s="250">
        <v>0</v>
      </c>
      <c r="J75" s="251">
        <v>0</v>
      </c>
      <c r="K75" s="251">
        <v>900</v>
      </c>
      <c r="L75" s="250">
        <v>0</v>
      </c>
      <c r="M75" s="250">
        <v>0</v>
      </c>
      <c r="N75" s="250">
        <v>0</v>
      </c>
      <c r="O75" s="252">
        <v>3120</v>
      </c>
      <c r="P75" s="253" t="s">
        <v>26</v>
      </c>
      <c r="Q75" s="292" t="s">
        <v>47</v>
      </c>
      <c r="R75" s="253">
        <v>2025</v>
      </c>
      <c r="S75" s="254">
        <v>2836</v>
      </c>
      <c r="T75" s="254">
        <v>141.80000000000001</v>
      </c>
      <c r="U75" s="255">
        <v>6097.8</v>
      </c>
    </row>
    <row r="76" spans="1:21" ht="15.75">
      <c r="A76" s="244" t="s">
        <v>264</v>
      </c>
      <c r="B76" s="245">
        <v>902000</v>
      </c>
      <c r="C76" s="245" t="s">
        <v>285</v>
      </c>
      <c r="D76" s="246" t="s">
        <v>286</v>
      </c>
      <c r="E76" s="258">
        <v>1020</v>
      </c>
      <c r="F76" s="248">
        <v>2969</v>
      </c>
      <c r="G76" s="249">
        <v>2220</v>
      </c>
      <c r="H76" s="249">
        <v>123.55357142857142</v>
      </c>
      <c r="I76" s="250">
        <v>0</v>
      </c>
      <c r="J76" s="251">
        <v>0</v>
      </c>
      <c r="K76" s="251">
        <v>900</v>
      </c>
      <c r="L76" s="250">
        <v>0</v>
      </c>
      <c r="M76" s="250">
        <v>0</v>
      </c>
      <c r="N76" s="250">
        <v>0</v>
      </c>
      <c r="O76" s="252">
        <v>3243.5535714285716</v>
      </c>
      <c r="P76" s="253" t="s">
        <v>26</v>
      </c>
      <c r="Q76" s="292" t="s">
        <v>47</v>
      </c>
      <c r="R76" s="253">
        <v>2025</v>
      </c>
      <c r="S76" s="254">
        <v>2836</v>
      </c>
      <c r="T76" s="254">
        <v>141.80000000000001</v>
      </c>
      <c r="U76" s="255">
        <v>6221.3535714285717</v>
      </c>
    </row>
    <row r="77" spans="1:21" ht="15.75">
      <c r="A77" s="244" t="s">
        <v>264</v>
      </c>
      <c r="B77" s="245">
        <v>902510</v>
      </c>
      <c r="C77" s="245" t="s">
        <v>287</v>
      </c>
      <c r="D77" s="246" t="s">
        <v>288</v>
      </c>
      <c r="E77" s="258">
        <v>1020</v>
      </c>
      <c r="F77" s="248">
        <v>4791</v>
      </c>
      <c r="G77" s="249">
        <v>2220</v>
      </c>
      <c r="H77" s="249">
        <v>95.803571428571416</v>
      </c>
      <c r="I77" s="250">
        <v>0</v>
      </c>
      <c r="J77" s="251">
        <v>0</v>
      </c>
      <c r="K77" s="251">
        <v>900</v>
      </c>
      <c r="L77" s="250">
        <v>0</v>
      </c>
      <c r="M77" s="250">
        <v>0</v>
      </c>
      <c r="N77" s="250">
        <v>0</v>
      </c>
      <c r="O77" s="252">
        <v>3215.8035714285716</v>
      </c>
      <c r="P77" s="253" t="s">
        <v>26</v>
      </c>
      <c r="Q77" s="253" t="s">
        <v>27</v>
      </c>
      <c r="R77" s="253">
        <v>2016</v>
      </c>
      <c r="S77" s="254">
        <v>1575</v>
      </c>
      <c r="T77" s="254">
        <v>78.75</v>
      </c>
      <c r="U77" s="255">
        <v>4869.5535714285716</v>
      </c>
    </row>
    <row r="78" spans="1:21" ht="15.75">
      <c r="A78" s="244" t="s">
        <v>264</v>
      </c>
      <c r="B78" s="245">
        <v>902510</v>
      </c>
      <c r="C78" s="245" t="s">
        <v>287</v>
      </c>
      <c r="D78" s="246" t="s">
        <v>288</v>
      </c>
      <c r="E78" s="247">
        <v>1020</v>
      </c>
      <c r="F78" s="248">
        <v>6003</v>
      </c>
      <c r="G78" s="249">
        <v>2220</v>
      </c>
      <c r="H78" s="249">
        <v>194.58035714285714</v>
      </c>
      <c r="I78" s="250">
        <v>0</v>
      </c>
      <c r="J78" s="251">
        <v>0</v>
      </c>
      <c r="K78" s="251">
        <v>900</v>
      </c>
      <c r="L78" s="250">
        <v>0</v>
      </c>
      <c r="M78" s="250">
        <v>0</v>
      </c>
      <c r="N78" s="250">
        <v>0</v>
      </c>
      <c r="O78" s="252">
        <v>3314.5803571428573</v>
      </c>
      <c r="P78" s="253" t="s">
        <v>26</v>
      </c>
      <c r="Q78" s="253" t="s">
        <v>27</v>
      </c>
      <c r="R78" s="253">
        <v>2025</v>
      </c>
      <c r="S78" s="254">
        <v>1418</v>
      </c>
      <c r="T78" s="254">
        <v>70.900000000000006</v>
      </c>
      <c r="U78" s="255">
        <v>4803.4803571428565</v>
      </c>
    </row>
    <row r="79" spans="1:21" ht="15.75">
      <c r="A79" s="244" t="s">
        <v>264</v>
      </c>
      <c r="B79" s="245">
        <v>902212</v>
      </c>
      <c r="C79" s="245" t="s">
        <v>289</v>
      </c>
      <c r="D79" s="246" t="s">
        <v>290</v>
      </c>
      <c r="E79" s="258">
        <v>1020</v>
      </c>
      <c r="F79" s="248">
        <v>3887</v>
      </c>
      <c r="G79" s="249">
        <v>2220</v>
      </c>
      <c r="H79" s="249">
        <v>8.9196428571428559</v>
      </c>
      <c r="I79" s="250">
        <v>0</v>
      </c>
      <c r="J79" s="251">
        <v>0</v>
      </c>
      <c r="K79" s="251">
        <v>900</v>
      </c>
      <c r="L79" s="250">
        <v>0</v>
      </c>
      <c r="M79" s="250">
        <v>0</v>
      </c>
      <c r="N79" s="250">
        <v>0</v>
      </c>
      <c r="O79" s="252">
        <v>3128.9196428571427</v>
      </c>
      <c r="P79" s="253" t="s">
        <v>26</v>
      </c>
      <c r="Q79" s="253" t="s">
        <v>27</v>
      </c>
      <c r="R79" s="253">
        <v>2016</v>
      </c>
      <c r="S79" s="254">
        <v>1575</v>
      </c>
      <c r="T79" s="254">
        <v>78.75</v>
      </c>
      <c r="U79" s="255">
        <v>4782.6696428571431</v>
      </c>
    </row>
    <row r="80" spans="1:21" ht="15.75">
      <c r="A80" s="244" t="s">
        <v>264</v>
      </c>
      <c r="B80" s="245">
        <v>709525</v>
      </c>
      <c r="C80" s="245" t="s">
        <v>293</v>
      </c>
      <c r="D80" s="246" t="s">
        <v>294</v>
      </c>
      <c r="E80" s="247">
        <v>1202</v>
      </c>
      <c r="F80" s="248">
        <v>6698</v>
      </c>
      <c r="G80" s="249">
        <v>2700</v>
      </c>
      <c r="H80" s="249">
        <v>651.28378378378386</v>
      </c>
      <c r="I80" s="250">
        <v>0</v>
      </c>
      <c r="J80" s="251">
        <v>0</v>
      </c>
      <c r="K80" s="251">
        <v>900</v>
      </c>
      <c r="L80" s="250">
        <v>0</v>
      </c>
      <c r="M80" s="250">
        <v>0</v>
      </c>
      <c r="N80" s="250">
        <v>0</v>
      </c>
      <c r="O80" s="252">
        <v>4251.2837837837833</v>
      </c>
      <c r="P80" s="253" t="s">
        <v>26</v>
      </c>
      <c r="Q80" s="292" t="s">
        <v>27</v>
      </c>
      <c r="R80" s="253">
        <v>2025</v>
      </c>
      <c r="S80" s="254">
        <v>2170</v>
      </c>
      <c r="T80" s="254">
        <v>108.5</v>
      </c>
      <c r="U80" s="255">
        <v>6529.7837837837833</v>
      </c>
    </row>
    <row r="81" spans="1:21" ht="15.75">
      <c r="A81" s="244" t="s">
        <v>264</v>
      </c>
      <c r="B81" s="245">
        <v>709525</v>
      </c>
      <c r="C81" s="245" t="s">
        <v>293</v>
      </c>
      <c r="D81" s="246" t="s">
        <v>294</v>
      </c>
      <c r="E81" s="299">
        <v>1202</v>
      </c>
      <c r="F81" s="294">
        <v>2933</v>
      </c>
      <c r="G81" s="298">
        <v>2700</v>
      </c>
      <c r="H81" s="298">
        <v>0</v>
      </c>
      <c r="I81" s="250">
        <v>0</v>
      </c>
      <c r="J81" s="251">
        <v>0</v>
      </c>
      <c r="K81" s="251">
        <v>900</v>
      </c>
      <c r="L81" s="250">
        <v>0</v>
      </c>
      <c r="M81" s="295">
        <v>0</v>
      </c>
      <c r="N81" s="250">
        <v>0</v>
      </c>
      <c r="O81" s="252">
        <v>3600</v>
      </c>
      <c r="P81" s="253" t="s">
        <v>26</v>
      </c>
      <c r="Q81" s="259" t="s">
        <v>27</v>
      </c>
      <c r="R81" s="259">
        <v>2017</v>
      </c>
      <c r="S81" s="256">
        <v>2170</v>
      </c>
      <c r="T81" s="254">
        <v>108.5</v>
      </c>
      <c r="U81" s="255">
        <v>5878.5</v>
      </c>
    </row>
    <row r="82" spans="1:21" ht="15.75">
      <c r="A82" s="244" t="s">
        <v>264</v>
      </c>
      <c r="B82" s="245">
        <v>709155</v>
      </c>
      <c r="C82" s="245" t="s">
        <v>295</v>
      </c>
      <c r="D82" s="246" t="s">
        <v>296</v>
      </c>
      <c r="E82" s="299">
        <v>1202</v>
      </c>
      <c r="F82" s="294">
        <v>1667</v>
      </c>
      <c r="G82" s="298">
        <v>2700</v>
      </c>
      <c r="H82" s="298">
        <v>7.4432432432432494</v>
      </c>
      <c r="I82" s="250">
        <v>0</v>
      </c>
      <c r="J82" s="251">
        <v>0</v>
      </c>
      <c r="K82" s="251">
        <v>900</v>
      </c>
      <c r="L82" s="250">
        <v>1683.5</v>
      </c>
      <c r="M82" s="295">
        <v>0</v>
      </c>
      <c r="N82" s="250">
        <v>0</v>
      </c>
      <c r="O82" s="252">
        <v>5290.9432432432432</v>
      </c>
      <c r="P82" s="253" t="s">
        <v>26</v>
      </c>
      <c r="Q82" s="259" t="s">
        <v>27</v>
      </c>
      <c r="R82" s="259">
        <v>2023</v>
      </c>
      <c r="S82" s="256">
        <v>2170</v>
      </c>
      <c r="T82" s="254">
        <v>108.5</v>
      </c>
      <c r="U82" s="255">
        <v>7569.4432432432432</v>
      </c>
    </row>
    <row r="83" spans="1:21" s="15" customFormat="1" ht="15.75">
      <c r="A83" s="283" t="s">
        <v>310</v>
      </c>
      <c r="B83" s="262"/>
      <c r="C83" s="262"/>
      <c r="D83" s="263"/>
      <c r="E83" s="265">
        <v>68</v>
      </c>
      <c r="F83" s="300">
        <v>508732</v>
      </c>
      <c r="G83" s="301">
        <v>253920</v>
      </c>
      <c r="H83" s="301">
        <v>124800.41399744422</v>
      </c>
      <c r="I83" s="268">
        <v>10055.137828000001</v>
      </c>
      <c r="J83" s="252">
        <v>1352.67</v>
      </c>
      <c r="K83" s="252">
        <v>65640</v>
      </c>
      <c r="L83" s="268">
        <v>9202.74</v>
      </c>
      <c r="M83" s="302">
        <v>12000</v>
      </c>
      <c r="N83" s="268">
        <v>0</v>
      </c>
      <c r="O83" s="252">
        <v>476970.9618254443</v>
      </c>
      <c r="P83" s="269"/>
      <c r="Q83" s="303"/>
      <c r="R83" s="303"/>
      <c r="S83" s="304">
        <v>173396</v>
      </c>
      <c r="T83" s="271">
        <v>8669.8000000000047</v>
      </c>
      <c r="U83" s="255">
        <v>659036.76182544429</v>
      </c>
    </row>
    <row r="84" spans="1:21">
      <c r="T84" s="30"/>
    </row>
  </sheetData>
  <autoFilter ref="A1:U83">
    <sortState ref="A2:X698">
      <sortCondition ref="A2:A698"/>
      <sortCondition ref="C2:C698"/>
    </sortState>
  </autoFilter>
  <pageMargins left="0" right="0" top="0" bottom="0" header="0.24" footer="0.28999999999999998"/>
  <pageSetup paperSize="5" scale="50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zoomScale="90" zoomScaleNormal="90" workbookViewId="0">
      <pane ySplit="1" topLeftCell="A2" activePane="bottomLeft" state="frozen"/>
      <selection activeCell="W1" sqref="W1:W1048576"/>
      <selection pane="bottomLeft"/>
    </sheetView>
  </sheetViews>
  <sheetFormatPr defaultColWidth="15.44140625" defaultRowHeight="15"/>
  <cols>
    <col min="1" max="1" width="10.88671875" style="29" bestFit="1" customWidth="1"/>
    <col min="2" max="2" width="26.109375" style="91" bestFit="1" customWidth="1"/>
    <col min="3" max="3" width="10.33203125" style="92" bestFit="1" customWidth="1"/>
    <col min="4" max="4" width="22.6640625" style="29" bestFit="1" customWidth="1"/>
    <col min="5" max="5" width="5.77734375" style="95" bestFit="1" customWidth="1"/>
    <col min="6" max="6" width="9.44140625" style="129" bestFit="1" customWidth="1"/>
    <col min="7" max="7" width="9.109375" style="96" bestFit="1" customWidth="1"/>
    <col min="8" max="8" width="14.5546875" style="96" bestFit="1" customWidth="1"/>
    <col min="9" max="9" width="8.33203125" style="29" customWidth="1"/>
    <col min="10" max="10" width="11.44140625" style="29" bestFit="1" customWidth="1"/>
    <col min="11" max="11" width="13.44140625" style="29" bestFit="1" customWidth="1"/>
    <col min="12" max="12" width="13.33203125" style="29" bestFit="1" customWidth="1"/>
    <col min="13" max="13" width="10.77734375" style="29" bestFit="1" customWidth="1"/>
    <col min="14" max="14" width="9.77734375" style="29" bestFit="1" customWidth="1"/>
    <col min="15" max="15" width="12.33203125" style="29" bestFit="1" customWidth="1"/>
    <col min="16" max="16" width="9.33203125" style="93" customWidth="1"/>
    <col min="17" max="17" width="8.77734375" style="93" bestFit="1" customWidth="1"/>
    <col min="18" max="18" width="8.88671875" style="93" bestFit="1" customWidth="1"/>
    <col min="19" max="19" width="16.109375" style="29" bestFit="1" customWidth="1"/>
    <col min="20" max="20" width="12.77734375" style="29" bestFit="1" customWidth="1"/>
    <col min="21" max="21" width="10.88671875" style="29" bestFit="1" customWidth="1"/>
    <col min="22" max="16384" width="15.44140625" style="29"/>
  </cols>
  <sheetData>
    <row r="1" spans="1:21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1" ht="15.75">
      <c r="A2" s="244" t="s">
        <v>22</v>
      </c>
      <c r="B2" s="245" t="s">
        <v>23</v>
      </c>
      <c r="C2" s="245" t="s">
        <v>24</v>
      </c>
      <c r="D2" s="246" t="s">
        <v>25</v>
      </c>
      <c r="E2" s="258">
        <v>1024</v>
      </c>
      <c r="F2" s="257">
        <v>1728</v>
      </c>
      <c r="G2" s="249">
        <v>2280</v>
      </c>
      <c r="H2" s="249">
        <v>0</v>
      </c>
      <c r="I2" s="250">
        <v>0</v>
      </c>
      <c r="J2" s="250">
        <v>0</v>
      </c>
      <c r="K2" s="251">
        <v>900</v>
      </c>
      <c r="L2" s="250">
        <v>0</v>
      </c>
      <c r="M2" s="250">
        <v>0</v>
      </c>
      <c r="N2" s="250">
        <v>0</v>
      </c>
      <c r="O2" s="252">
        <v>3180</v>
      </c>
      <c r="P2" s="253" t="s">
        <v>26</v>
      </c>
      <c r="Q2" s="253" t="s">
        <v>27</v>
      </c>
      <c r="R2" s="253">
        <v>2024</v>
      </c>
      <c r="S2" s="254">
        <v>1850</v>
      </c>
      <c r="T2" s="254">
        <v>92.5</v>
      </c>
      <c r="U2" s="255">
        <v>5122.5</v>
      </c>
    </row>
    <row r="3" spans="1:21" ht="15.75">
      <c r="A3" s="244" t="s">
        <v>22</v>
      </c>
      <c r="B3" s="245" t="s">
        <v>23</v>
      </c>
      <c r="C3" s="245" t="s">
        <v>24</v>
      </c>
      <c r="D3" s="246" t="s">
        <v>25</v>
      </c>
      <c r="E3" s="258">
        <v>1020</v>
      </c>
      <c r="F3" s="305">
        <v>1999</v>
      </c>
      <c r="G3" s="249">
        <v>2220</v>
      </c>
      <c r="H3" s="249">
        <v>5.2857142857142856</v>
      </c>
      <c r="I3" s="250">
        <v>0</v>
      </c>
      <c r="J3" s="250">
        <v>0</v>
      </c>
      <c r="K3" s="251">
        <v>900</v>
      </c>
      <c r="L3" s="250">
        <v>0</v>
      </c>
      <c r="M3" s="250">
        <v>0</v>
      </c>
      <c r="N3" s="250">
        <v>0</v>
      </c>
      <c r="O3" s="252">
        <v>3125.2857142857142</v>
      </c>
      <c r="P3" s="253" t="s">
        <v>26</v>
      </c>
      <c r="Q3" s="253" t="s">
        <v>27</v>
      </c>
      <c r="R3" s="253">
        <v>2024</v>
      </c>
      <c r="S3" s="254">
        <v>1580</v>
      </c>
      <c r="T3" s="254">
        <v>79</v>
      </c>
      <c r="U3" s="255">
        <v>4784.2857142857138</v>
      </c>
    </row>
    <row r="4" spans="1:21" s="41" customFormat="1" ht="15.75">
      <c r="A4" s="244" t="s">
        <v>22</v>
      </c>
      <c r="B4" s="245" t="s">
        <v>28</v>
      </c>
      <c r="C4" s="245" t="s">
        <v>29</v>
      </c>
      <c r="D4" s="246" t="s">
        <v>30</v>
      </c>
      <c r="E4" s="258">
        <v>1024</v>
      </c>
      <c r="F4" s="257">
        <v>4897</v>
      </c>
      <c r="G4" s="249">
        <v>2280</v>
      </c>
      <c r="H4" s="249">
        <v>9.918000000000017</v>
      </c>
      <c r="I4" s="250">
        <v>0</v>
      </c>
      <c r="J4" s="251">
        <v>0</v>
      </c>
      <c r="K4" s="251">
        <v>900</v>
      </c>
      <c r="L4" s="250">
        <v>0</v>
      </c>
      <c r="M4" s="250">
        <v>0</v>
      </c>
      <c r="N4" s="250">
        <v>0</v>
      </c>
      <c r="O4" s="252">
        <v>3189.9180000000001</v>
      </c>
      <c r="P4" s="253" t="s">
        <v>26</v>
      </c>
      <c r="Q4" s="253" t="s">
        <v>27</v>
      </c>
      <c r="R4" s="253">
        <v>2016</v>
      </c>
      <c r="S4" s="254">
        <v>2056</v>
      </c>
      <c r="T4" s="254">
        <v>102.80000000000001</v>
      </c>
      <c r="U4" s="255">
        <v>5348.7179999999998</v>
      </c>
    </row>
    <row r="5" spans="1:21" s="41" customFormat="1" ht="15.75">
      <c r="A5" s="244" t="s">
        <v>22</v>
      </c>
      <c r="B5" s="245" t="s">
        <v>28</v>
      </c>
      <c r="C5" s="245" t="s">
        <v>29</v>
      </c>
      <c r="D5" s="246" t="s">
        <v>30</v>
      </c>
      <c r="E5" s="258">
        <v>1024</v>
      </c>
      <c r="F5" s="257">
        <v>4626</v>
      </c>
      <c r="G5" s="249">
        <v>2280</v>
      </c>
      <c r="H5" s="249">
        <v>121.75200000000001</v>
      </c>
      <c r="I5" s="250">
        <v>0</v>
      </c>
      <c r="J5" s="251">
        <v>0</v>
      </c>
      <c r="K5" s="251">
        <v>900</v>
      </c>
      <c r="L5" s="250">
        <v>0</v>
      </c>
      <c r="M5" s="250">
        <v>0</v>
      </c>
      <c r="N5" s="250">
        <v>0</v>
      </c>
      <c r="O5" s="252">
        <v>3301.752</v>
      </c>
      <c r="P5" s="253" t="s">
        <v>26</v>
      </c>
      <c r="Q5" s="253" t="s">
        <v>27</v>
      </c>
      <c r="R5" s="253">
        <v>2016</v>
      </c>
      <c r="S5" s="254">
        <v>2056</v>
      </c>
      <c r="T5" s="254">
        <v>102.80000000000001</v>
      </c>
      <c r="U5" s="255">
        <v>5460.5520000000006</v>
      </c>
    </row>
    <row r="6" spans="1:21" ht="15.75">
      <c r="A6" s="244" t="s">
        <v>22</v>
      </c>
      <c r="B6" s="245" t="s">
        <v>28</v>
      </c>
      <c r="C6" s="245" t="s">
        <v>31</v>
      </c>
      <c r="D6" s="246" t="s">
        <v>30</v>
      </c>
      <c r="E6" s="258">
        <v>1024</v>
      </c>
      <c r="F6" s="248">
        <v>4103</v>
      </c>
      <c r="G6" s="249">
        <v>2280</v>
      </c>
      <c r="H6" s="249">
        <v>57.456000000000017</v>
      </c>
      <c r="I6" s="250">
        <v>0</v>
      </c>
      <c r="J6" s="251">
        <v>0</v>
      </c>
      <c r="K6" s="251">
        <v>900</v>
      </c>
      <c r="L6" s="250">
        <v>0</v>
      </c>
      <c r="M6" s="250">
        <v>0</v>
      </c>
      <c r="N6" s="250">
        <v>0</v>
      </c>
      <c r="O6" s="252">
        <v>3237.4560000000001</v>
      </c>
      <c r="P6" s="253" t="s">
        <v>26</v>
      </c>
      <c r="Q6" s="253" t="s">
        <v>27</v>
      </c>
      <c r="R6" s="253">
        <v>2020</v>
      </c>
      <c r="S6" s="254">
        <v>2056</v>
      </c>
      <c r="T6" s="254">
        <v>102.80000000000001</v>
      </c>
      <c r="U6" s="255">
        <v>5396.2560000000003</v>
      </c>
    </row>
    <row r="7" spans="1:21" ht="15.75">
      <c r="A7" s="244" t="s">
        <v>22</v>
      </c>
      <c r="B7" s="245" t="s">
        <v>28</v>
      </c>
      <c r="C7" s="245" t="s">
        <v>29</v>
      </c>
      <c r="D7" s="246" t="s">
        <v>30</v>
      </c>
      <c r="E7" s="258">
        <v>1024</v>
      </c>
      <c r="F7" s="257">
        <v>2722</v>
      </c>
      <c r="G7" s="249">
        <v>2280</v>
      </c>
      <c r="H7" s="249">
        <v>20.178000000000008</v>
      </c>
      <c r="I7" s="250">
        <v>0</v>
      </c>
      <c r="J7" s="251">
        <v>0</v>
      </c>
      <c r="K7" s="251">
        <v>900</v>
      </c>
      <c r="L7" s="250">
        <v>0</v>
      </c>
      <c r="M7" s="250">
        <v>0</v>
      </c>
      <c r="N7" s="250">
        <v>0</v>
      </c>
      <c r="O7" s="252">
        <v>3200.1779999999999</v>
      </c>
      <c r="P7" s="253" t="s">
        <v>26</v>
      </c>
      <c r="Q7" s="253" t="s">
        <v>27</v>
      </c>
      <c r="R7" s="253">
        <v>2022</v>
      </c>
      <c r="S7" s="254">
        <v>2056</v>
      </c>
      <c r="T7" s="254">
        <v>102.80000000000001</v>
      </c>
      <c r="U7" s="255">
        <v>5358.9780000000001</v>
      </c>
    </row>
    <row r="8" spans="1:21" ht="15.75">
      <c r="A8" s="244" t="s">
        <v>22</v>
      </c>
      <c r="B8" s="245" t="s">
        <v>28</v>
      </c>
      <c r="C8" s="245" t="s">
        <v>29</v>
      </c>
      <c r="D8" s="246" t="s">
        <v>30</v>
      </c>
      <c r="E8" s="258">
        <v>1020</v>
      </c>
      <c r="F8" s="257">
        <v>2334</v>
      </c>
      <c r="G8" s="249">
        <v>2220</v>
      </c>
      <c r="H8" s="249">
        <v>0</v>
      </c>
      <c r="I8" s="250">
        <v>0</v>
      </c>
      <c r="J8" s="251">
        <v>0</v>
      </c>
      <c r="K8" s="251">
        <v>900</v>
      </c>
      <c r="L8" s="250">
        <v>0</v>
      </c>
      <c r="M8" s="250">
        <v>0</v>
      </c>
      <c r="N8" s="250">
        <v>0</v>
      </c>
      <c r="O8" s="252">
        <v>3120</v>
      </c>
      <c r="P8" s="253" t="s">
        <v>26</v>
      </c>
      <c r="Q8" s="253" t="s">
        <v>27</v>
      </c>
      <c r="R8" s="253">
        <v>2022</v>
      </c>
      <c r="S8" s="254">
        <v>1575</v>
      </c>
      <c r="T8" s="254">
        <v>78.75</v>
      </c>
      <c r="U8" s="255">
        <v>4773.75</v>
      </c>
    </row>
    <row r="9" spans="1:21" ht="15.75">
      <c r="A9" s="244" t="s">
        <v>22</v>
      </c>
      <c r="B9" s="245" t="s">
        <v>28</v>
      </c>
      <c r="C9" s="245" t="s">
        <v>29</v>
      </c>
      <c r="D9" s="246" t="s">
        <v>30</v>
      </c>
      <c r="E9" s="258">
        <v>1020</v>
      </c>
      <c r="F9" s="257">
        <v>3456</v>
      </c>
      <c r="G9" s="249">
        <v>2220</v>
      </c>
      <c r="H9" s="249">
        <v>0</v>
      </c>
      <c r="I9" s="250">
        <v>0</v>
      </c>
      <c r="J9" s="250">
        <v>0</v>
      </c>
      <c r="K9" s="251">
        <v>900</v>
      </c>
      <c r="L9" s="250">
        <v>0</v>
      </c>
      <c r="M9" s="250">
        <v>0</v>
      </c>
      <c r="N9" s="250">
        <v>0</v>
      </c>
      <c r="O9" s="252">
        <v>3120</v>
      </c>
      <c r="P9" s="253" t="s">
        <v>26</v>
      </c>
      <c r="Q9" s="253" t="s">
        <v>27</v>
      </c>
      <c r="R9" s="253">
        <v>2024</v>
      </c>
      <c r="S9" s="254">
        <v>1580</v>
      </c>
      <c r="T9" s="254">
        <v>79</v>
      </c>
      <c r="U9" s="255">
        <v>4779</v>
      </c>
    </row>
    <row r="10" spans="1:21" ht="15.75">
      <c r="A10" s="244" t="s">
        <v>22</v>
      </c>
      <c r="B10" s="245" t="s">
        <v>28</v>
      </c>
      <c r="C10" s="245" t="s">
        <v>29</v>
      </c>
      <c r="D10" s="246" t="s">
        <v>30</v>
      </c>
      <c r="E10" s="258">
        <v>1020</v>
      </c>
      <c r="F10" s="257">
        <v>2592</v>
      </c>
      <c r="G10" s="249">
        <v>2220</v>
      </c>
      <c r="H10" s="249">
        <v>0</v>
      </c>
      <c r="I10" s="250">
        <v>0</v>
      </c>
      <c r="J10" s="250">
        <v>0</v>
      </c>
      <c r="K10" s="251">
        <v>900</v>
      </c>
      <c r="L10" s="250">
        <v>0</v>
      </c>
      <c r="M10" s="250">
        <v>0</v>
      </c>
      <c r="N10" s="250">
        <v>294</v>
      </c>
      <c r="O10" s="252">
        <v>3414</v>
      </c>
      <c r="P10" s="253" t="s">
        <v>26</v>
      </c>
      <c r="Q10" s="253" t="s">
        <v>27</v>
      </c>
      <c r="R10" s="253">
        <v>2024</v>
      </c>
      <c r="S10" s="254">
        <v>1418</v>
      </c>
      <c r="T10" s="254">
        <v>70.900000000000006</v>
      </c>
      <c r="U10" s="255">
        <v>4902.8999999999996</v>
      </c>
    </row>
    <row r="11" spans="1:21" ht="15.75">
      <c r="A11" s="244" t="s">
        <v>22</v>
      </c>
      <c r="B11" s="245" t="s">
        <v>32</v>
      </c>
      <c r="C11" s="245" t="s">
        <v>33</v>
      </c>
      <c r="D11" s="246" t="s">
        <v>34</v>
      </c>
      <c r="E11" s="299">
        <v>1202</v>
      </c>
      <c r="F11" s="248">
        <v>2212</v>
      </c>
      <c r="G11" s="249">
        <v>2700</v>
      </c>
      <c r="H11" s="249">
        <v>0</v>
      </c>
      <c r="I11" s="250">
        <v>0</v>
      </c>
      <c r="J11" s="251">
        <v>0</v>
      </c>
      <c r="K11" s="251">
        <v>900</v>
      </c>
      <c r="L11" s="251">
        <v>3081.19</v>
      </c>
      <c r="M11" s="251">
        <v>0</v>
      </c>
      <c r="N11" s="251">
        <v>0</v>
      </c>
      <c r="O11" s="252">
        <v>6681.1900000000005</v>
      </c>
      <c r="P11" s="253" t="s">
        <v>26</v>
      </c>
      <c r="Q11" s="259" t="s">
        <v>27</v>
      </c>
      <c r="R11" s="259">
        <v>2017</v>
      </c>
      <c r="S11" s="256">
        <v>2170</v>
      </c>
      <c r="T11" s="254">
        <v>108.5</v>
      </c>
      <c r="U11" s="255">
        <v>8959.69</v>
      </c>
    </row>
    <row r="12" spans="1:21" ht="15.75">
      <c r="A12" s="244" t="s">
        <v>22</v>
      </c>
      <c r="B12" s="245" t="s">
        <v>32</v>
      </c>
      <c r="C12" s="245" t="s">
        <v>33</v>
      </c>
      <c r="D12" s="246" t="s">
        <v>34</v>
      </c>
      <c r="E12" s="247">
        <v>1202</v>
      </c>
      <c r="F12" s="248">
        <v>8062</v>
      </c>
      <c r="G12" s="249">
        <v>2700</v>
      </c>
      <c r="H12" s="249">
        <v>979.20000000000027</v>
      </c>
      <c r="I12" s="250">
        <v>0</v>
      </c>
      <c r="J12" s="251">
        <v>0</v>
      </c>
      <c r="K12" s="251">
        <v>900</v>
      </c>
      <c r="L12" s="251">
        <v>0</v>
      </c>
      <c r="M12" s="251">
        <v>0</v>
      </c>
      <c r="N12" s="251">
        <v>0</v>
      </c>
      <c r="O12" s="252">
        <v>4579.2000000000007</v>
      </c>
      <c r="P12" s="253" t="s">
        <v>26</v>
      </c>
      <c r="Q12" s="253" t="s">
        <v>35</v>
      </c>
      <c r="R12" s="253">
        <v>1900</v>
      </c>
      <c r="S12" s="260">
        <v>0</v>
      </c>
      <c r="T12" s="254">
        <v>0</v>
      </c>
      <c r="U12" s="255">
        <v>4579.2000000000007</v>
      </c>
    </row>
    <row r="13" spans="1:21" ht="15.75">
      <c r="A13" s="244" t="s">
        <v>22</v>
      </c>
      <c r="B13" s="245" t="s">
        <v>32</v>
      </c>
      <c r="C13" s="245" t="s">
        <v>33</v>
      </c>
      <c r="D13" s="246" t="s">
        <v>34</v>
      </c>
      <c r="E13" s="258">
        <v>1202</v>
      </c>
      <c r="F13" s="248">
        <v>5628</v>
      </c>
      <c r="G13" s="249">
        <v>2700</v>
      </c>
      <c r="H13" s="249">
        <v>713.31081081081095</v>
      </c>
      <c r="I13" s="250">
        <v>0</v>
      </c>
      <c r="J13" s="251">
        <v>0</v>
      </c>
      <c r="K13" s="251">
        <v>900</v>
      </c>
      <c r="L13" s="251">
        <v>0</v>
      </c>
      <c r="M13" s="251">
        <v>0</v>
      </c>
      <c r="N13" s="251">
        <v>0</v>
      </c>
      <c r="O13" s="252">
        <v>4313.3108108108108</v>
      </c>
      <c r="P13" s="253" t="s">
        <v>26</v>
      </c>
      <c r="Q13" s="253" t="s">
        <v>35</v>
      </c>
      <c r="R13" s="253">
        <v>1900</v>
      </c>
      <c r="S13" s="260">
        <v>0</v>
      </c>
      <c r="T13" s="254">
        <v>0</v>
      </c>
      <c r="U13" s="255">
        <v>4313.3108108108108</v>
      </c>
    </row>
    <row r="14" spans="1:21" s="41" customFormat="1" ht="15.75">
      <c r="A14" s="244" t="s">
        <v>22</v>
      </c>
      <c r="B14" s="245" t="s">
        <v>32</v>
      </c>
      <c r="C14" s="245" t="s">
        <v>33</v>
      </c>
      <c r="D14" s="246" t="s">
        <v>34</v>
      </c>
      <c r="E14" s="258">
        <v>1202</v>
      </c>
      <c r="F14" s="248">
        <v>2751</v>
      </c>
      <c r="G14" s="249">
        <v>2700</v>
      </c>
      <c r="H14" s="249">
        <v>49.208108108108114</v>
      </c>
      <c r="I14" s="250">
        <v>0</v>
      </c>
      <c r="J14" s="251">
        <v>0</v>
      </c>
      <c r="K14" s="251">
        <v>900</v>
      </c>
      <c r="L14" s="251">
        <v>0</v>
      </c>
      <c r="M14" s="251">
        <v>0</v>
      </c>
      <c r="N14" s="251">
        <v>0</v>
      </c>
      <c r="O14" s="252">
        <v>3649.2081081081083</v>
      </c>
      <c r="P14" s="253" t="s">
        <v>26</v>
      </c>
      <c r="Q14" s="253" t="s">
        <v>35</v>
      </c>
      <c r="R14" s="253">
        <v>1900</v>
      </c>
      <c r="S14" s="260">
        <v>0</v>
      </c>
      <c r="T14" s="254">
        <v>0</v>
      </c>
      <c r="U14" s="255">
        <v>3649.2081081081083</v>
      </c>
    </row>
    <row r="15" spans="1:21" ht="15.75">
      <c r="A15" s="244" t="s">
        <v>22</v>
      </c>
      <c r="B15" s="245" t="s">
        <v>36</v>
      </c>
      <c r="C15" s="245" t="s">
        <v>33</v>
      </c>
      <c r="D15" s="246" t="s">
        <v>34</v>
      </c>
      <c r="E15" s="258">
        <v>1202</v>
      </c>
      <c r="F15" s="248">
        <v>0</v>
      </c>
      <c r="G15" s="249">
        <v>2700</v>
      </c>
      <c r="H15" s="249">
        <v>0</v>
      </c>
      <c r="I15" s="250">
        <v>0</v>
      </c>
      <c r="J15" s="251">
        <v>0</v>
      </c>
      <c r="K15" s="251">
        <v>900</v>
      </c>
      <c r="L15" s="251">
        <v>0</v>
      </c>
      <c r="M15" s="251">
        <v>0</v>
      </c>
      <c r="N15" s="251">
        <v>0</v>
      </c>
      <c r="O15" s="252">
        <v>3600</v>
      </c>
      <c r="P15" s="292" t="s">
        <v>26</v>
      </c>
      <c r="Q15" s="296" t="s">
        <v>35</v>
      </c>
      <c r="R15" s="259">
        <v>1900</v>
      </c>
      <c r="S15" s="256">
        <v>0</v>
      </c>
      <c r="T15" s="254">
        <v>0</v>
      </c>
      <c r="U15" s="255">
        <v>3600</v>
      </c>
    </row>
    <row r="16" spans="1:21" s="41" customFormat="1" ht="15.75">
      <c r="A16" s="244" t="s">
        <v>22</v>
      </c>
      <c r="B16" s="245" t="s">
        <v>37</v>
      </c>
      <c r="C16" s="245" t="s">
        <v>38</v>
      </c>
      <c r="D16" s="246" t="s">
        <v>39</v>
      </c>
      <c r="E16" s="258">
        <v>1020</v>
      </c>
      <c r="F16" s="248">
        <v>3858</v>
      </c>
      <c r="G16" s="249">
        <v>2220</v>
      </c>
      <c r="H16" s="249">
        <v>146.67857142857142</v>
      </c>
      <c r="I16" s="250">
        <v>0</v>
      </c>
      <c r="J16" s="251">
        <v>0</v>
      </c>
      <c r="K16" s="251">
        <v>900</v>
      </c>
      <c r="L16" s="251">
        <v>0</v>
      </c>
      <c r="M16" s="251">
        <v>0</v>
      </c>
      <c r="N16" s="251">
        <v>0</v>
      </c>
      <c r="O16" s="252">
        <v>3266.6785714285716</v>
      </c>
      <c r="P16" s="253" t="s">
        <v>26</v>
      </c>
      <c r="Q16" s="253" t="s">
        <v>40</v>
      </c>
      <c r="R16" s="253">
        <v>2008</v>
      </c>
      <c r="S16" s="260">
        <v>0</v>
      </c>
      <c r="T16" s="254">
        <v>0</v>
      </c>
      <c r="U16" s="255">
        <v>3266.6785714285716</v>
      </c>
    </row>
    <row r="17" spans="1:22" ht="15.75">
      <c r="A17" s="244" t="s">
        <v>22</v>
      </c>
      <c r="B17" s="245" t="s">
        <v>37</v>
      </c>
      <c r="C17" s="245" t="s">
        <v>38</v>
      </c>
      <c r="D17" s="246" t="s">
        <v>39</v>
      </c>
      <c r="E17" s="247">
        <v>1024</v>
      </c>
      <c r="F17" s="248">
        <v>8689</v>
      </c>
      <c r="G17" s="249">
        <v>2280</v>
      </c>
      <c r="H17" s="249">
        <v>1518.4800000000005</v>
      </c>
      <c r="I17" s="250">
        <v>0</v>
      </c>
      <c r="J17" s="251">
        <v>0</v>
      </c>
      <c r="K17" s="251">
        <v>900</v>
      </c>
      <c r="L17" s="251">
        <v>480.14</v>
      </c>
      <c r="M17" s="251">
        <v>0</v>
      </c>
      <c r="N17" s="251">
        <v>0</v>
      </c>
      <c r="O17" s="252">
        <v>5178.6200000000008</v>
      </c>
      <c r="P17" s="253" t="s">
        <v>26</v>
      </c>
      <c r="Q17" s="253" t="s">
        <v>27</v>
      </c>
      <c r="R17" s="253">
        <v>2018</v>
      </c>
      <c r="S17" s="260">
        <v>2335</v>
      </c>
      <c r="T17" s="254">
        <v>116.75</v>
      </c>
      <c r="U17" s="255">
        <v>7630.3700000000008</v>
      </c>
    </row>
    <row r="18" spans="1:22" ht="15.75">
      <c r="A18" s="244" t="s">
        <v>22</v>
      </c>
      <c r="B18" s="245" t="s">
        <v>41</v>
      </c>
      <c r="C18" s="245" t="s">
        <v>42</v>
      </c>
      <c r="D18" s="246" t="s">
        <v>43</v>
      </c>
      <c r="E18" s="258">
        <v>1024</v>
      </c>
      <c r="F18" s="257">
        <v>3705</v>
      </c>
      <c r="G18" s="249">
        <v>2280</v>
      </c>
      <c r="H18" s="249">
        <v>0</v>
      </c>
      <c r="I18" s="250">
        <v>0</v>
      </c>
      <c r="J18" s="251">
        <v>0</v>
      </c>
      <c r="K18" s="251">
        <v>900</v>
      </c>
      <c r="L18" s="250">
        <v>0</v>
      </c>
      <c r="M18" s="250">
        <v>0</v>
      </c>
      <c r="N18" s="250">
        <v>0</v>
      </c>
      <c r="O18" s="252">
        <v>3180</v>
      </c>
      <c r="P18" s="253" t="s">
        <v>26</v>
      </c>
      <c r="Q18" s="253" t="s">
        <v>27</v>
      </c>
      <c r="R18" s="253">
        <v>2022</v>
      </c>
      <c r="S18" s="254">
        <v>2056</v>
      </c>
      <c r="T18" s="254">
        <v>102.80000000000001</v>
      </c>
      <c r="U18" s="255">
        <v>5338.8</v>
      </c>
    </row>
    <row r="19" spans="1:22" ht="15.75">
      <c r="A19" s="244" t="s">
        <v>22</v>
      </c>
      <c r="B19" s="245" t="s">
        <v>41</v>
      </c>
      <c r="C19" s="245" t="s">
        <v>42</v>
      </c>
      <c r="D19" s="246" t="s">
        <v>43</v>
      </c>
      <c r="E19" s="258">
        <v>1020</v>
      </c>
      <c r="F19" s="257">
        <v>2818</v>
      </c>
      <c r="G19" s="249">
        <v>2220</v>
      </c>
      <c r="H19" s="249">
        <v>0</v>
      </c>
      <c r="I19" s="250">
        <v>0</v>
      </c>
      <c r="J19" s="250">
        <v>0</v>
      </c>
      <c r="K19" s="251">
        <v>900</v>
      </c>
      <c r="L19" s="250">
        <v>0</v>
      </c>
      <c r="M19" s="250">
        <v>0</v>
      </c>
      <c r="N19" s="250">
        <v>0</v>
      </c>
      <c r="O19" s="252">
        <v>3120</v>
      </c>
      <c r="P19" s="253" t="s">
        <v>26</v>
      </c>
      <c r="Q19" s="253" t="s">
        <v>27</v>
      </c>
      <c r="R19" s="253">
        <v>2024</v>
      </c>
      <c r="S19" s="254">
        <v>1580</v>
      </c>
      <c r="T19" s="254">
        <v>79</v>
      </c>
      <c r="U19" s="255">
        <v>4779</v>
      </c>
    </row>
    <row r="20" spans="1:22" ht="15.75">
      <c r="A20" s="244" t="s">
        <v>22</v>
      </c>
      <c r="B20" s="245" t="s">
        <v>41</v>
      </c>
      <c r="C20" s="245" t="s">
        <v>42</v>
      </c>
      <c r="D20" s="246" t="s">
        <v>43</v>
      </c>
      <c r="E20" s="258">
        <v>1024</v>
      </c>
      <c r="F20" s="257">
        <v>2433</v>
      </c>
      <c r="G20" s="249">
        <v>2280</v>
      </c>
      <c r="H20" s="249">
        <v>0</v>
      </c>
      <c r="I20" s="250">
        <v>0</v>
      </c>
      <c r="J20" s="250">
        <v>0</v>
      </c>
      <c r="K20" s="251">
        <v>900</v>
      </c>
      <c r="L20" s="250">
        <v>782</v>
      </c>
      <c r="M20" s="250">
        <v>0</v>
      </c>
      <c r="N20" s="250">
        <v>0</v>
      </c>
      <c r="O20" s="252">
        <v>3962</v>
      </c>
      <c r="P20" s="253" t="s">
        <v>26</v>
      </c>
      <c r="Q20" s="259" t="s">
        <v>27</v>
      </c>
      <c r="R20" s="259">
        <v>2024</v>
      </c>
      <c r="S20" s="256">
        <v>1850</v>
      </c>
      <c r="T20" s="254">
        <v>92.5</v>
      </c>
      <c r="U20" s="255">
        <v>5904.5</v>
      </c>
    </row>
    <row r="21" spans="1:22" ht="15.75">
      <c r="A21" s="244" t="s">
        <v>22</v>
      </c>
      <c r="B21" s="245" t="s">
        <v>44</v>
      </c>
      <c r="C21" s="245" t="s">
        <v>45</v>
      </c>
      <c r="D21" s="246" t="s">
        <v>46</v>
      </c>
      <c r="E21" s="258">
        <v>1202</v>
      </c>
      <c r="F21" s="257">
        <v>2837</v>
      </c>
      <c r="G21" s="249">
        <v>2700</v>
      </c>
      <c r="H21" s="249">
        <v>374.59459459459458</v>
      </c>
      <c r="I21" s="250">
        <v>0</v>
      </c>
      <c r="J21" s="251">
        <v>0</v>
      </c>
      <c r="K21" s="251">
        <v>900</v>
      </c>
      <c r="L21" s="250">
        <v>0</v>
      </c>
      <c r="M21" s="250">
        <v>0</v>
      </c>
      <c r="N21" s="250">
        <v>0</v>
      </c>
      <c r="O21" s="252">
        <v>3974.5945945945946</v>
      </c>
      <c r="P21" s="253" t="s">
        <v>26</v>
      </c>
      <c r="Q21" s="253" t="s">
        <v>47</v>
      </c>
      <c r="R21" s="253">
        <v>2025</v>
      </c>
      <c r="S21" s="254">
        <v>4640</v>
      </c>
      <c r="T21" s="254">
        <v>232</v>
      </c>
      <c r="U21" s="255">
        <v>8846.594594594595</v>
      </c>
    </row>
    <row r="22" spans="1:22" ht="15.75">
      <c r="A22" s="244" t="s">
        <v>22</v>
      </c>
      <c r="B22" s="245" t="s">
        <v>44</v>
      </c>
      <c r="C22" s="245" t="s">
        <v>45</v>
      </c>
      <c r="D22" s="246" t="s">
        <v>46</v>
      </c>
      <c r="E22" s="258">
        <v>1024</v>
      </c>
      <c r="F22" s="257">
        <v>4307</v>
      </c>
      <c r="G22" s="249">
        <v>2280</v>
      </c>
      <c r="H22" s="249">
        <v>41.382000000000026</v>
      </c>
      <c r="I22" s="250">
        <v>0</v>
      </c>
      <c r="J22" s="251">
        <v>0</v>
      </c>
      <c r="K22" s="251">
        <v>900</v>
      </c>
      <c r="L22" s="250">
        <v>0</v>
      </c>
      <c r="M22" s="250">
        <v>0</v>
      </c>
      <c r="N22" s="250">
        <v>0</v>
      </c>
      <c r="O22" s="252">
        <v>3221.3820000000001</v>
      </c>
      <c r="P22" s="253" t="s">
        <v>26</v>
      </c>
      <c r="Q22" s="253" t="s">
        <v>27</v>
      </c>
      <c r="R22" s="253">
        <v>2019</v>
      </c>
      <c r="S22" s="254">
        <v>2056</v>
      </c>
      <c r="T22" s="254">
        <v>102.80000000000001</v>
      </c>
      <c r="U22" s="255">
        <v>5380.1819999999998</v>
      </c>
      <c r="V22" s="30"/>
    </row>
    <row r="23" spans="1:22" ht="15.75">
      <c r="A23" s="244" t="s">
        <v>22</v>
      </c>
      <c r="B23" s="245" t="s">
        <v>44</v>
      </c>
      <c r="C23" s="245" t="s">
        <v>45</v>
      </c>
      <c r="D23" s="246" t="s">
        <v>46</v>
      </c>
      <c r="E23" s="258">
        <v>1024</v>
      </c>
      <c r="F23" s="294">
        <v>0</v>
      </c>
      <c r="G23" s="249">
        <v>2280</v>
      </c>
      <c r="H23" s="249">
        <v>0</v>
      </c>
      <c r="I23" s="250">
        <v>0</v>
      </c>
      <c r="J23" s="250">
        <v>0</v>
      </c>
      <c r="K23" s="251">
        <v>900</v>
      </c>
      <c r="L23" s="250">
        <v>0</v>
      </c>
      <c r="M23" s="250">
        <v>0</v>
      </c>
      <c r="N23" s="250">
        <v>0</v>
      </c>
      <c r="O23" s="252">
        <v>3180</v>
      </c>
      <c r="P23" s="253" t="s">
        <v>26</v>
      </c>
      <c r="Q23" s="253" t="s">
        <v>47</v>
      </c>
      <c r="R23" s="253">
        <v>2025</v>
      </c>
      <c r="S23" s="254">
        <v>3700</v>
      </c>
      <c r="T23" s="254">
        <v>185</v>
      </c>
      <c r="U23" s="255">
        <v>7065</v>
      </c>
    </row>
    <row r="24" spans="1:22" ht="15.75">
      <c r="A24" s="244" t="s">
        <v>22</v>
      </c>
      <c r="B24" s="245" t="s">
        <v>48</v>
      </c>
      <c r="C24" s="245" t="s">
        <v>49</v>
      </c>
      <c r="D24" s="246" t="s">
        <v>50</v>
      </c>
      <c r="E24" s="258">
        <v>1020</v>
      </c>
      <c r="F24" s="257">
        <v>3277</v>
      </c>
      <c r="G24" s="249">
        <v>2220</v>
      </c>
      <c r="H24" s="249">
        <v>0</v>
      </c>
      <c r="I24" s="250">
        <v>0</v>
      </c>
      <c r="J24" s="251">
        <v>0</v>
      </c>
      <c r="K24" s="251">
        <v>900</v>
      </c>
      <c r="L24" s="250">
        <v>0</v>
      </c>
      <c r="M24" s="250">
        <v>0</v>
      </c>
      <c r="N24" s="250">
        <v>0</v>
      </c>
      <c r="O24" s="252">
        <v>3120</v>
      </c>
      <c r="P24" s="253" t="s">
        <v>26</v>
      </c>
      <c r="Q24" s="253" t="s">
        <v>27</v>
      </c>
      <c r="R24" s="253">
        <v>2016</v>
      </c>
      <c r="S24" s="254">
        <v>1575</v>
      </c>
      <c r="T24" s="254">
        <v>78.75</v>
      </c>
      <c r="U24" s="255">
        <v>4773.75</v>
      </c>
    </row>
    <row r="25" spans="1:22" s="41" customFormat="1" ht="15.75">
      <c r="A25" s="244" t="s">
        <v>22</v>
      </c>
      <c r="B25" s="245" t="s">
        <v>48</v>
      </c>
      <c r="C25" s="245" t="s">
        <v>49</v>
      </c>
      <c r="D25" s="246" t="s">
        <v>50</v>
      </c>
      <c r="E25" s="258">
        <v>1024</v>
      </c>
      <c r="F25" s="257">
        <v>3951</v>
      </c>
      <c r="G25" s="249">
        <v>2280</v>
      </c>
      <c r="H25" s="249">
        <v>25.65</v>
      </c>
      <c r="I25" s="250">
        <v>0</v>
      </c>
      <c r="J25" s="251">
        <v>0</v>
      </c>
      <c r="K25" s="251">
        <v>900</v>
      </c>
      <c r="L25" s="250">
        <v>0</v>
      </c>
      <c r="M25" s="250">
        <v>0</v>
      </c>
      <c r="N25" s="250">
        <v>0</v>
      </c>
      <c r="O25" s="252">
        <v>3205.65</v>
      </c>
      <c r="P25" s="253" t="s">
        <v>26</v>
      </c>
      <c r="Q25" s="253" t="s">
        <v>27</v>
      </c>
      <c r="R25" s="253">
        <v>2016</v>
      </c>
      <c r="S25" s="254">
        <v>2056</v>
      </c>
      <c r="T25" s="254">
        <v>102.80000000000001</v>
      </c>
      <c r="U25" s="255">
        <v>5364.45</v>
      </c>
    </row>
    <row r="26" spans="1:22" ht="15.75">
      <c r="A26" s="244" t="s">
        <v>22</v>
      </c>
      <c r="B26" s="245" t="s">
        <v>51</v>
      </c>
      <c r="C26" s="245" t="s">
        <v>52</v>
      </c>
      <c r="D26" s="246" t="s">
        <v>53</v>
      </c>
      <c r="E26" s="258">
        <v>1020</v>
      </c>
      <c r="F26" s="257">
        <v>3469</v>
      </c>
      <c r="G26" s="249">
        <v>2220</v>
      </c>
      <c r="H26" s="249">
        <v>0</v>
      </c>
      <c r="I26" s="250">
        <v>0</v>
      </c>
      <c r="J26" s="251">
        <v>0</v>
      </c>
      <c r="K26" s="251">
        <v>900</v>
      </c>
      <c r="L26" s="250">
        <v>0</v>
      </c>
      <c r="M26" s="250">
        <v>0</v>
      </c>
      <c r="N26" s="250">
        <v>165</v>
      </c>
      <c r="O26" s="252">
        <v>3285</v>
      </c>
      <c r="P26" s="253" t="s">
        <v>26</v>
      </c>
      <c r="Q26" s="253" t="s">
        <v>27</v>
      </c>
      <c r="R26" s="253">
        <v>2016</v>
      </c>
      <c r="S26" s="254">
        <v>1575</v>
      </c>
      <c r="T26" s="254">
        <v>78.75</v>
      </c>
      <c r="U26" s="255">
        <v>4938.75</v>
      </c>
    </row>
    <row r="27" spans="1:22" ht="15.75">
      <c r="A27" s="244" t="s">
        <v>22</v>
      </c>
      <c r="B27" s="245" t="s">
        <v>51</v>
      </c>
      <c r="C27" s="245" t="s">
        <v>52</v>
      </c>
      <c r="D27" s="246" t="s">
        <v>53</v>
      </c>
      <c r="E27" s="258">
        <v>1024</v>
      </c>
      <c r="F27" s="257">
        <v>3682</v>
      </c>
      <c r="G27" s="249">
        <v>2280</v>
      </c>
      <c r="H27" s="249">
        <v>82.42200000000004</v>
      </c>
      <c r="I27" s="250">
        <v>0</v>
      </c>
      <c r="J27" s="251">
        <v>0</v>
      </c>
      <c r="K27" s="251">
        <v>900</v>
      </c>
      <c r="L27" s="250">
        <v>0</v>
      </c>
      <c r="M27" s="250">
        <v>0</v>
      </c>
      <c r="N27" s="250">
        <v>165</v>
      </c>
      <c r="O27" s="252">
        <v>3427.422</v>
      </c>
      <c r="P27" s="253" t="s">
        <v>26</v>
      </c>
      <c r="Q27" s="253" t="s">
        <v>27</v>
      </c>
      <c r="R27" s="253">
        <v>2016</v>
      </c>
      <c r="S27" s="254">
        <v>2056</v>
      </c>
      <c r="T27" s="254">
        <v>102.80000000000001</v>
      </c>
      <c r="U27" s="255">
        <v>5586.2220000000007</v>
      </c>
    </row>
    <row r="28" spans="1:22" ht="15.75">
      <c r="A28" s="244" t="s">
        <v>22</v>
      </c>
      <c r="B28" s="245" t="s">
        <v>51</v>
      </c>
      <c r="C28" s="245" t="s">
        <v>52</v>
      </c>
      <c r="D28" s="246" t="s">
        <v>53</v>
      </c>
      <c r="E28" s="258">
        <v>1020</v>
      </c>
      <c r="F28" s="257">
        <v>2452</v>
      </c>
      <c r="G28" s="249">
        <v>2220</v>
      </c>
      <c r="H28" s="249">
        <v>16.848214285714285</v>
      </c>
      <c r="I28" s="250">
        <v>0</v>
      </c>
      <c r="J28" s="250">
        <v>0</v>
      </c>
      <c r="K28" s="251">
        <v>900</v>
      </c>
      <c r="L28" s="250">
        <v>0</v>
      </c>
      <c r="M28" s="250">
        <v>0</v>
      </c>
      <c r="N28" s="250">
        <v>0</v>
      </c>
      <c r="O28" s="252">
        <v>3136.8482142857142</v>
      </c>
      <c r="P28" s="253" t="s">
        <v>26</v>
      </c>
      <c r="Q28" s="253" t="s">
        <v>27</v>
      </c>
      <c r="R28" s="253">
        <v>2024</v>
      </c>
      <c r="S28" s="260">
        <v>1580</v>
      </c>
      <c r="T28" s="254">
        <v>79</v>
      </c>
      <c r="U28" s="255">
        <v>4795.8482142857138</v>
      </c>
    </row>
    <row r="29" spans="1:22" s="41" customFormat="1" ht="15.75">
      <c r="A29" s="244" t="s">
        <v>22</v>
      </c>
      <c r="B29" s="245" t="s">
        <v>54</v>
      </c>
      <c r="C29" s="245" t="s">
        <v>55</v>
      </c>
      <c r="D29" s="246" t="s">
        <v>56</v>
      </c>
      <c r="E29" s="258">
        <v>1024</v>
      </c>
      <c r="F29" s="257">
        <v>2853</v>
      </c>
      <c r="G29" s="249">
        <v>2280</v>
      </c>
      <c r="H29" s="249">
        <v>14.022000000000029</v>
      </c>
      <c r="I29" s="250">
        <v>0</v>
      </c>
      <c r="J29" s="251">
        <v>0</v>
      </c>
      <c r="K29" s="251">
        <v>900</v>
      </c>
      <c r="L29" s="250">
        <v>0</v>
      </c>
      <c r="M29" s="250">
        <v>0</v>
      </c>
      <c r="N29" s="250">
        <v>0</v>
      </c>
      <c r="O29" s="252">
        <v>3194.0219999999999</v>
      </c>
      <c r="P29" s="253" t="s">
        <v>26</v>
      </c>
      <c r="Q29" s="253" t="s">
        <v>27</v>
      </c>
      <c r="R29" s="253">
        <v>2016</v>
      </c>
      <c r="S29" s="254">
        <v>2056</v>
      </c>
      <c r="T29" s="254">
        <v>102.80000000000001</v>
      </c>
      <c r="U29" s="255">
        <v>5352.8220000000001</v>
      </c>
      <c r="V29" s="56"/>
    </row>
    <row r="30" spans="1:22" ht="15.75">
      <c r="A30" s="244" t="s">
        <v>22</v>
      </c>
      <c r="B30" s="245" t="s">
        <v>54</v>
      </c>
      <c r="C30" s="245" t="s">
        <v>55</v>
      </c>
      <c r="D30" s="246" t="s">
        <v>56</v>
      </c>
      <c r="E30" s="258">
        <v>1024</v>
      </c>
      <c r="F30" s="257">
        <v>3038</v>
      </c>
      <c r="G30" s="249">
        <v>2280</v>
      </c>
      <c r="H30" s="249">
        <v>24.623999999999999</v>
      </c>
      <c r="I30" s="250">
        <v>0</v>
      </c>
      <c r="J30" s="251">
        <v>0</v>
      </c>
      <c r="K30" s="251">
        <v>900</v>
      </c>
      <c r="L30" s="250">
        <v>0</v>
      </c>
      <c r="M30" s="250">
        <v>0</v>
      </c>
      <c r="N30" s="250">
        <v>0</v>
      </c>
      <c r="O30" s="252">
        <v>3204.6239999999998</v>
      </c>
      <c r="P30" s="253" t="s">
        <v>26</v>
      </c>
      <c r="Q30" s="253" t="s">
        <v>27</v>
      </c>
      <c r="R30" s="253">
        <v>2016</v>
      </c>
      <c r="S30" s="254">
        <v>2056</v>
      </c>
      <c r="T30" s="254">
        <v>102.80000000000001</v>
      </c>
      <c r="U30" s="255">
        <v>5363.424</v>
      </c>
    </row>
    <row r="31" spans="1:22" ht="15.75">
      <c r="A31" s="244" t="s">
        <v>22</v>
      </c>
      <c r="B31" s="245" t="s">
        <v>54</v>
      </c>
      <c r="C31" s="245" t="s">
        <v>55</v>
      </c>
      <c r="D31" s="246" t="s">
        <v>56</v>
      </c>
      <c r="E31" s="299">
        <v>1020</v>
      </c>
      <c r="F31" s="294">
        <v>2828</v>
      </c>
      <c r="G31" s="298">
        <v>2220</v>
      </c>
      <c r="H31" s="298">
        <v>29.970000000000006</v>
      </c>
      <c r="I31" s="250">
        <v>0</v>
      </c>
      <c r="J31" s="251">
        <v>0</v>
      </c>
      <c r="K31" s="251">
        <v>900</v>
      </c>
      <c r="L31" s="250">
        <v>0</v>
      </c>
      <c r="M31" s="295">
        <v>0</v>
      </c>
      <c r="N31" s="250">
        <v>0</v>
      </c>
      <c r="O31" s="252">
        <v>3149.97</v>
      </c>
      <c r="P31" s="253" t="s">
        <v>26</v>
      </c>
      <c r="Q31" s="259" t="s">
        <v>27</v>
      </c>
      <c r="R31" s="259">
        <v>2019</v>
      </c>
      <c r="S31" s="256">
        <v>1575</v>
      </c>
      <c r="T31" s="254">
        <v>78.75</v>
      </c>
      <c r="U31" s="255">
        <v>4803.7199999999993</v>
      </c>
    </row>
    <row r="32" spans="1:22" ht="15.75">
      <c r="A32" s="244" t="s">
        <v>22</v>
      </c>
      <c r="B32" s="245" t="s">
        <v>57</v>
      </c>
      <c r="C32" s="245" t="s">
        <v>58</v>
      </c>
      <c r="D32" s="246" t="s">
        <v>59</v>
      </c>
      <c r="E32" s="247">
        <v>1024</v>
      </c>
      <c r="F32" s="248">
        <v>8395</v>
      </c>
      <c r="G32" s="249">
        <v>2280</v>
      </c>
      <c r="H32" s="249">
        <v>857.05200000000025</v>
      </c>
      <c r="I32" s="250">
        <v>0</v>
      </c>
      <c r="J32" s="251">
        <v>0</v>
      </c>
      <c r="K32" s="251">
        <v>900</v>
      </c>
      <c r="L32" s="251">
        <v>0</v>
      </c>
      <c r="M32" s="251">
        <v>0</v>
      </c>
      <c r="N32" s="251">
        <v>0</v>
      </c>
      <c r="O32" s="252">
        <v>4037.0520000000001</v>
      </c>
      <c r="P32" s="253" t="s">
        <v>26</v>
      </c>
      <c r="Q32" s="253" t="s">
        <v>27</v>
      </c>
      <c r="R32" s="253">
        <v>2016</v>
      </c>
      <c r="S32" s="254">
        <v>2056</v>
      </c>
      <c r="T32" s="254">
        <v>102.80000000000001</v>
      </c>
      <c r="U32" s="255">
        <v>6195.8519999999999</v>
      </c>
    </row>
    <row r="33" spans="1:21" s="15" customFormat="1" ht="15.75">
      <c r="A33" s="283" t="s">
        <v>311</v>
      </c>
      <c r="B33" s="262"/>
      <c r="C33" s="262"/>
      <c r="D33" s="263"/>
      <c r="E33" s="265">
        <v>31</v>
      </c>
      <c r="F33" s="264">
        <v>109702</v>
      </c>
      <c r="G33" s="267">
        <v>72600</v>
      </c>
      <c r="H33" s="267">
        <v>5088.0320135135153</v>
      </c>
      <c r="I33" s="268">
        <v>0</v>
      </c>
      <c r="J33" s="252">
        <v>0</v>
      </c>
      <c r="K33" s="252">
        <v>27900</v>
      </c>
      <c r="L33" s="252">
        <v>4343.33</v>
      </c>
      <c r="M33" s="252">
        <v>0</v>
      </c>
      <c r="N33" s="252">
        <v>624</v>
      </c>
      <c r="O33" s="252">
        <v>110555.36201351351</v>
      </c>
      <c r="P33" s="269"/>
      <c r="Q33" s="269"/>
      <c r="R33" s="269"/>
      <c r="S33" s="271">
        <v>53199</v>
      </c>
      <c r="T33" s="271">
        <v>2659.9500000000007</v>
      </c>
      <c r="U33" s="255">
        <v>166414.31201351355</v>
      </c>
    </row>
    <row r="34" spans="1:21">
      <c r="T34" s="30"/>
    </row>
  </sheetData>
  <autoFilter ref="A1:U33">
    <sortState ref="A2:X698">
      <sortCondition ref="A2:A698"/>
      <sortCondition ref="C2:C698"/>
    </sortState>
  </autoFilter>
  <pageMargins left="0" right="0" top="0" bottom="0" header="0.24" footer="0.28999999999999998"/>
  <pageSetup paperSize="5" scale="52" fitToHeight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7"/>
  <sheetViews>
    <sheetView zoomScale="90" zoomScaleNormal="90" workbookViewId="0">
      <pane ySplit="1" topLeftCell="A2" activePane="bottomLeft" state="frozen"/>
      <selection activeCell="W1" sqref="W1:W1048576"/>
      <selection pane="bottomLeft"/>
    </sheetView>
  </sheetViews>
  <sheetFormatPr defaultColWidth="6.88671875" defaultRowHeight="15"/>
  <cols>
    <col min="1" max="1" width="9.33203125" style="29" bestFit="1" customWidth="1"/>
    <col min="2" max="2" width="24.21875" style="91" bestFit="1" customWidth="1"/>
    <col min="3" max="3" width="10.33203125" style="92" bestFit="1" customWidth="1"/>
    <col min="4" max="4" width="36.44140625" style="29" bestFit="1" customWidth="1"/>
    <col min="5" max="5" width="5.77734375" style="95" bestFit="1" customWidth="1"/>
    <col min="6" max="6" width="9.44140625" style="129" bestFit="1" customWidth="1"/>
    <col min="7" max="7" width="9.109375" style="96" bestFit="1" customWidth="1"/>
    <col min="8" max="8" width="13.6640625" style="96" bestFit="1" customWidth="1"/>
    <col min="9" max="9" width="10.109375" style="29" bestFit="1" customWidth="1"/>
    <col min="10" max="10" width="11.44140625" style="29" bestFit="1" customWidth="1"/>
    <col min="11" max="11" width="11.33203125" style="29" bestFit="1" customWidth="1"/>
    <col min="12" max="12" width="13.21875" style="29" bestFit="1" customWidth="1"/>
    <col min="13" max="13" width="10.77734375" style="29" bestFit="1" customWidth="1"/>
    <col min="14" max="14" width="9.77734375" style="29" bestFit="1" customWidth="1"/>
    <col min="15" max="15" width="10.88671875" style="29" bestFit="1" customWidth="1"/>
    <col min="16" max="16" width="12.21875" style="93" bestFit="1" customWidth="1"/>
    <col min="17" max="17" width="8.77734375" style="93" bestFit="1" customWidth="1"/>
    <col min="18" max="18" width="8.88671875" style="93" bestFit="1" customWidth="1"/>
    <col min="19" max="19" width="11.44140625" style="29" bestFit="1" customWidth="1"/>
    <col min="20" max="20" width="9.44140625" style="29" bestFit="1" customWidth="1"/>
    <col min="21" max="21" width="10.88671875" style="29" bestFit="1" customWidth="1"/>
    <col min="22" max="16384" width="6.88671875" style="29"/>
  </cols>
  <sheetData>
    <row r="1" spans="1:22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2" ht="15.75">
      <c r="A2" s="244" t="s">
        <v>95</v>
      </c>
      <c r="B2" s="245">
        <v>500000</v>
      </c>
      <c r="C2" s="245" t="s">
        <v>96</v>
      </c>
      <c r="D2" s="246" t="s">
        <v>97</v>
      </c>
      <c r="E2" s="258">
        <v>1024</v>
      </c>
      <c r="F2" s="294">
        <v>4048</v>
      </c>
      <c r="G2" s="249">
        <v>2280</v>
      </c>
      <c r="H2" s="249">
        <v>156.97800000000007</v>
      </c>
      <c r="I2" s="250">
        <v>0</v>
      </c>
      <c r="J2" s="251">
        <v>0</v>
      </c>
      <c r="K2" s="251">
        <v>900</v>
      </c>
      <c r="L2" s="295">
        <v>0</v>
      </c>
      <c r="M2" s="295">
        <v>0</v>
      </c>
      <c r="N2" s="295">
        <v>0</v>
      </c>
      <c r="O2" s="252">
        <v>3336.9780000000001</v>
      </c>
      <c r="P2" s="253" t="s">
        <v>26</v>
      </c>
      <c r="Q2" s="253" t="s">
        <v>27</v>
      </c>
      <c r="R2" s="253">
        <v>2018</v>
      </c>
      <c r="S2" s="256">
        <v>3083</v>
      </c>
      <c r="T2" s="254">
        <v>154.15</v>
      </c>
      <c r="U2" s="255">
        <v>6574.1279999999997</v>
      </c>
    </row>
    <row r="3" spans="1:22" ht="15.75">
      <c r="A3" s="244" t="s">
        <v>95</v>
      </c>
      <c r="B3" s="245">
        <v>503401</v>
      </c>
      <c r="C3" s="245" t="s">
        <v>98</v>
      </c>
      <c r="D3" s="246" t="s">
        <v>99</v>
      </c>
      <c r="E3" s="247">
        <v>1024</v>
      </c>
      <c r="F3" s="257">
        <v>6262</v>
      </c>
      <c r="G3" s="249">
        <v>2280</v>
      </c>
      <c r="H3" s="249">
        <v>825.58800000000019</v>
      </c>
      <c r="I3" s="250">
        <v>0</v>
      </c>
      <c r="J3" s="251">
        <v>0</v>
      </c>
      <c r="K3" s="251">
        <v>900</v>
      </c>
      <c r="L3" s="250">
        <v>0</v>
      </c>
      <c r="M3" s="250">
        <v>0</v>
      </c>
      <c r="N3" s="250">
        <v>0</v>
      </c>
      <c r="O3" s="252">
        <v>4005.5880000000002</v>
      </c>
      <c r="P3" s="253" t="s">
        <v>26</v>
      </c>
      <c r="Q3" s="253" t="s">
        <v>27</v>
      </c>
      <c r="R3" s="253">
        <v>2022</v>
      </c>
      <c r="S3" s="254">
        <v>2056</v>
      </c>
      <c r="T3" s="254">
        <v>102.80000000000001</v>
      </c>
      <c r="U3" s="255">
        <v>6164.3879999999999</v>
      </c>
    </row>
    <row r="4" spans="1:22" s="41" customFormat="1" ht="15.75">
      <c r="A4" s="244" t="s">
        <v>95</v>
      </c>
      <c r="B4" s="245">
        <v>505401</v>
      </c>
      <c r="C4" s="245" t="s">
        <v>100</v>
      </c>
      <c r="D4" s="246" t="s">
        <v>101</v>
      </c>
      <c r="E4" s="247">
        <v>1024</v>
      </c>
      <c r="F4" s="257">
        <v>10822</v>
      </c>
      <c r="G4" s="249">
        <v>2280</v>
      </c>
      <c r="H4" s="249">
        <v>2466.5039999999999</v>
      </c>
      <c r="I4" s="250">
        <v>0</v>
      </c>
      <c r="J4" s="251">
        <v>0</v>
      </c>
      <c r="K4" s="251">
        <v>900</v>
      </c>
      <c r="L4" s="250">
        <v>0</v>
      </c>
      <c r="M4" s="250">
        <v>0</v>
      </c>
      <c r="N4" s="250">
        <v>0</v>
      </c>
      <c r="O4" s="252">
        <v>5646.5039999999999</v>
      </c>
      <c r="P4" s="253" t="s">
        <v>26</v>
      </c>
      <c r="Q4" s="253" t="s">
        <v>27</v>
      </c>
      <c r="R4" s="253">
        <v>2022</v>
      </c>
      <c r="S4" s="254">
        <v>2056</v>
      </c>
      <c r="T4" s="254">
        <v>102.80000000000001</v>
      </c>
      <c r="U4" s="255">
        <v>7805.3040000000001</v>
      </c>
    </row>
    <row r="5" spans="1:22" ht="15.75">
      <c r="A5" s="244" t="s">
        <v>95</v>
      </c>
      <c r="B5" s="245" t="s">
        <v>102</v>
      </c>
      <c r="C5" s="245" t="s">
        <v>103</v>
      </c>
      <c r="D5" s="246" t="s">
        <v>104</v>
      </c>
      <c r="E5" s="258">
        <v>1212</v>
      </c>
      <c r="F5" s="248">
        <v>3818</v>
      </c>
      <c r="G5" s="249">
        <v>2700</v>
      </c>
      <c r="H5" s="249">
        <v>68.36363636363636</v>
      </c>
      <c r="I5" s="250">
        <v>0</v>
      </c>
      <c r="J5" s="251">
        <v>0</v>
      </c>
      <c r="K5" s="251">
        <v>900</v>
      </c>
      <c r="L5" s="251">
        <v>0</v>
      </c>
      <c r="M5" s="251">
        <v>5500</v>
      </c>
      <c r="N5" s="251">
        <v>0</v>
      </c>
      <c r="O5" s="252">
        <v>9168.363636363636</v>
      </c>
      <c r="P5" s="253" t="s">
        <v>26</v>
      </c>
      <c r="Q5" s="253" t="s">
        <v>88</v>
      </c>
      <c r="R5" s="253">
        <v>2012</v>
      </c>
      <c r="S5" s="254">
        <v>0</v>
      </c>
      <c r="T5" s="254">
        <v>0</v>
      </c>
      <c r="U5" s="255">
        <v>9168.363636363636</v>
      </c>
    </row>
    <row r="6" spans="1:22" ht="15.75">
      <c r="A6" s="244" t="s">
        <v>95</v>
      </c>
      <c r="B6" s="245">
        <v>505601</v>
      </c>
      <c r="C6" s="245" t="s">
        <v>106</v>
      </c>
      <c r="D6" s="246" t="s">
        <v>107</v>
      </c>
      <c r="E6" s="247">
        <v>1247</v>
      </c>
      <c r="F6" s="257">
        <v>7720</v>
      </c>
      <c r="G6" s="249">
        <v>3720</v>
      </c>
      <c r="H6" s="249">
        <v>1596.1184615384609</v>
      </c>
      <c r="I6" s="250">
        <v>0</v>
      </c>
      <c r="J6" s="251">
        <v>0</v>
      </c>
      <c r="K6" s="251">
        <v>900</v>
      </c>
      <c r="L6" s="250">
        <v>1995.72</v>
      </c>
      <c r="M6" s="250">
        <v>0</v>
      </c>
      <c r="N6" s="250">
        <v>0</v>
      </c>
      <c r="O6" s="252">
        <v>8211.8384615384603</v>
      </c>
      <c r="P6" s="253" t="s">
        <v>26</v>
      </c>
      <c r="Q6" s="253" t="s">
        <v>40</v>
      </c>
      <c r="R6" s="253">
        <v>2012</v>
      </c>
      <c r="S6" s="254">
        <v>0</v>
      </c>
      <c r="T6" s="254">
        <v>0</v>
      </c>
      <c r="U6" s="255">
        <v>8211.8384615384603</v>
      </c>
    </row>
    <row r="7" spans="1:22" ht="15.75">
      <c r="A7" s="244" t="s">
        <v>95</v>
      </c>
      <c r="B7" s="245">
        <v>505601</v>
      </c>
      <c r="C7" s="245" t="s">
        <v>108</v>
      </c>
      <c r="D7" s="246" t="s">
        <v>107</v>
      </c>
      <c r="E7" s="258">
        <v>3007</v>
      </c>
      <c r="F7" s="257">
        <v>0</v>
      </c>
      <c r="G7" s="249">
        <v>0</v>
      </c>
      <c r="H7" s="249">
        <v>0</v>
      </c>
      <c r="I7" s="250">
        <v>380.22184199999992</v>
      </c>
      <c r="J7" s="251">
        <v>0</v>
      </c>
      <c r="K7" s="251">
        <v>240</v>
      </c>
      <c r="L7" s="250">
        <v>0</v>
      </c>
      <c r="M7" s="250">
        <v>0</v>
      </c>
      <c r="N7" s="250">
        <v>0</v>
      </c>
      <c r="O7" s="252">
        <v>620.22184199999992</v>
      </c>
      <c r="P7" s="253" t="s">
        <v>74</v>
      </c>
      <c r="Q7" s="253" t="s">
        <v>35</v>
      </c>
      <c r="R7" s="253">
        <v>1900</v>
      </c>
      <c r="S7" s="254">
        <v>0</v>
      </c>
      <c r="T7" s="254">
        <v>0</v>
      </c>
      <c r="U7" s="255">
        <v>620.22184199999992</v>
      </c>
    </row>
    <row r="8" spans="1:22" ht="15.75">
      <c r="A8" s="244" t="s">
        <v>95</v>
      </c>
      <c r="B8" s="245">
        <v>505601</v>
      </c>
      <c r="C8" s="245" t="s">
        <v>108</v>
      </c>
      <c r="D8" s="246" t="s">
        <v>107</v>
      </c>
      <c r="E8" s="247">
        <v>1247</v>
      </c>
      <c r="F8" s="248">
        <v>8831</v>
      </c>
      <c r="G8" s="249">
        <v>3720</v>
      </c>
      <c r="H8" s="249">
        <v>1671.4842307692304</v>
      </c>
      <c r="I8" s="250">
        <v>0</v>
      </c>
      <c r="J8" s="251">
        <v>0</v>
      </c>
      <c r="K8" s="251">
        <v>900</v>
      </c>
      <c r="L8" s="250">
        <v>0</v>
      </c>
      <c r="M8" s="250">
        <v>1000</v>
      </c>
      <c r="N8" s="250">
        <v>0</v>
      </c>
      <c r="O8" s="252">
        <v>7291.4842307692306</v>
      </c>
      <c r="P8" s="253" t="s">
        <v>26</v>
      </c>
      <c r="Q8" s="292" t="s">
        <v>27</v>
      </c>
      <c r="R8" s="253">
        <v>2021</v>
      </c>
      <c r="S8" s="254">
        <v>3840</v>
      </c>
      <c r="T8" s="254">
        <v>192</v>
      </c>
      <c r="U8" s="255">
        <v>11323.484230769231</v>
      </c>
      <c r="V8" s="30"/>
    </row>
    <row r="9" spans="1:22" ht="15.75">
      <c r="A9" s="244" t="s">
        <v>95</v>
      </c>
      <c r="B9" s="245">
        <v>505601</v>
      </c>
      <c r="C9" s="245" t="s">
        <v>108</v>
      </c>
      <c r="D9" s="246" t="s">
        <v>107</v>
      </c>
      <c r="E9" s="258">
        <v>1247</v>
      </c>
      <c r="F9" s="248">
        <v>3407</v>
      </c>
      <c r="G9" s="249">
        <v>3720</v>
      </c>
      <c r="H9" s="249">
        <v>0</v>
      </c>
      <c r="I9" s="250">
        <v>0</v>
      </c>
      <c r="J9" s="251">
        <v>0</v>
      </c>
      <c r="K9" s="251">
        <v>900</v>
      </c>
      <c r="L9" s="250">
        <v>0</v>
      </c>
      <c r="M9" s="250">
        <v>1000</v>
      </c>
      <c r="N9" s="250">
        <v>0</v>
      </c>
      <c r="O9" s="252">
        <v>5620</v>
      </c>
      <c r="P9" s="253" t="s">
        <v>26</v>
      </c>
      <c r="Q9" s="292" t="s">
        <v>27</v>
      </c>
      <c r="R9" s="253">
        <v>2021</v>
      </c>
      <c r="S9" s="254">
        <v>3840</v>
      </c>
      <c r="T9" s="254">
        <v>192</v>
      </c>
      <c r="U9" s="255">
        <v>9652</v>
      </c>
    </row>
    <row r="10" spans="1:22" ht="15.75">
      <c r="A10" s="244" t="s">
        <v>95</v>
      </c>
      <c r="B10" s="245">
        <v>505601</v>
      </c>
      <c r="C10" s="245" t="s">
        <v>108</v>
      </c>
      <c r="D10" s="246" t="s">
        <v>107</v>
      </c>
      <c r="E10" s="258">
        <v>1247</v>
      </c>
      <c r="F10" s="248">
        <v>5609</v>
      </c>
      <c r="G10" s="249">
        <v>3720</v>
      </c>
      <c r="H10" s="249">
        <v>701.07692307692287</v>
      </c>
      <c r="I10" s="250">
        <v>0</v>
      </c>
      <c r="J10" s="251">
        <v>0</v>
      </c>
      <c r="K10" s="251">
        <v>900</v>
      </c>
      <c r="L10" s="250">
        <v>0</v>
      </c>
      <c r="M10" s="250">
        <v>1000</v>
      </c>
      <c r="N10" s="250">
        <v>0</v>
      </c>
      <c r="O10" s="252">
        <v>6321.0769230769229</v>
      </c>
      <c r="P10" s="253" t="s">
        <v>26</v>
      </c>
      <c r="Q10" s="292" t="s">
        <v>27</v>
      </c>
      <c r="R10" s="253">
        <v>2021</v>
      </c>
      <c r="S10" s="254">
        <v>3840</v>
      </c>
      <c r="T10" s="254">
        <v>192</v>
      </c>
      <c r="U10" s="255">
        <v>10353.076923076922</v>
      </c>
    </row>
    <row r="11" spans="1:22" ht="15.75">
      <c r="A11" s="244" t="s">
        <v>95</v>
      </c>
      <c r="B11" s="245">
        <v>505601</v>
      </c>
      <c r="C11" s="245" t="s">
        <v>108</v>
      </c>
      <c r="D11" s="246" t="s">
        <v>107</v>
      </c>
      <c r="E11" s="258">
        <v>1247</v>
      </c>
      <c r="F11" s="248">
        <v>4029</v>
      </c>
      <c r="G11" s="249">
        <v>3720</v>
      </c>
      <c r="H11" s="249">
        <v>29.21153846153846</v>
      </c>
      <c r="I11" s="250">
        <v>0</v>
      </c>
      <c r="J11" s="251">
        <v>0</v>
      </c>
      <c r="K11" s="251">
        <v>900</v>
      </c>
      <c r="L11" s="250">
        <v>350.22</v>
      </c>
      <c r="M11" s="250">
        <v>1000</v>
      </c>
      <c r="N11" s="250">
        <v>0</v>
      </c>
      <c r="O11" s="252">
        <v>5999.4315384615393</v>
      </c>
      <c r="P11" s="253" t="s">
        <v>26</v>
      </c>
      <c r="Q11" s="292" t="s">
        <v>27</v>
      </c>
      <c r="R11" s="253">
        <v>2021</v>
      </c>
      <c r="S11" s="254">
        <v>3840</v>
      </c>
      <c r="T11" s="254">
        <v>192</v>
      </c>
      <c r="U11" s="255">
        <v>10031.43153846154</v>
      </c>
    </row>
    <row r="12" spans="1:22" ht="15.75">
      <c r="A12" s="244" t="s">
        <v>95</v>
      </c>
      <c r="B12" s="245">
        <v>505601</v>
      </c>
      <c r="C12" s="245" t="s">
        <v>108</v>
      </c>
      <c r="D12" s="246" t="s">
        <v>107</v>
      </c>
      <c r="E12" s="258">
        <v>1247</v>
      </c>
      <c r="F12" s="248">
        <v>4907</v>
      </c>
      <c r="G12" s="249">
        <v>3720</v>
      </c>
      <c r="H12" s="249">
        <v>151.89999999999998</v>
      </c>
      <c r="I12" s="250">
        <v>0</v>
      </c>
      <c r="J12" s="251">
        <v>0</v>
      </c>
      <c r="K12" s="251">
        <v>900</v>
      </c>
      <c r="L12" s="250">
        <v>0</v>
      </c>
      <c r="M12" s="250">
        <v>1000</v>
      </c>
      <c r="N12" s="250">
        <v>0</v>
      </c>
      <c r="O12" s="252">
        <v>5771.9</v>
      </c>
      <c r="P12" s="253" t="s">
        <v>26</v>
      </c>
      <c r="Q12" s="292" t="s">
        <v>27</v>
      </c>
      <c r="R12" s="253">
        <v>2021</v>
      </c>
      <c r="S12" s="254">
        <v>3840</v>
      </c>
      <c r="T12" s="254">
        <v>192</v>
      </c>
      <c r="U12" s="255">
        <v>9803.9</v>
      </c>
    </row>
    <row r="13" spans="1:22" s="41" customFormat="1" ht="15.75">
      <c r="A13" s="244" t="s">
        <v>95</v>
      </c>
      <c r="B13" s="245">
        <v>505601</v>
      </c>
      <c r="C13" s="245" t="s">
        <v>108</v>
      </c>
      <c r="D13" s="246" t="s">
        <v>107</v>
      </c>
      <c r="E13" s="258">
        <v>1247</v>
      </c>
      <c r="F13" s="257">
        <v>4036</v>
      </c>
      <c r="G13" s="249">
        <v>3720</v>
      </c>
      <c r="H13" s="249">
        <v>44.98576923076925</v>
      </c>
      <c r="I13" s="250">
        <v>0</v>
      </c>
      <c r="J13" s="251">
        <v>0</v>
      </c>
      <c r="K13" s="251">
        <v>900</v>
      </c>
      <c r="L13" s="250">
        <v>1045.46</v>
      </c>
      <c r="M13" s="250">
        <v>0</v>
      </c>
      <c r="N13" s="250">
        <v>0</v>
      </c>
      <c r="O13" s="252">
        <v>5710.4457692307687</v>
      </c>
      <c r="P13" s="253" t="s">
        <v>26</v>
      </c>
      <c r="Q13" s="253" t="s">
        <v>27</v>
      </c>
      <c r="R13" s="253">
        <v>2016</v>
      </c>
      <c r="S13" s="254">
        <v>3840</v>
      </c>
      <c r="T13" s="254">
        <v>192</v>
      </c>
      <c r="U13" s="255">
        <v>9742.4457692307697</v>
      </c>
    </row>
    <row r="14" spans="1:22" s="41" customFormat="1" ht="15.75">
      <c r="A14" s="244" t="s">
        <v>95</v>
      </c>
      <c r="B14" s="245">
        <v>505601</v>
      </c>
      <c r="C14" s="245" t="s">
        <v>108</v>
      </c>
      <c r="D14" s="246" t="s">
        <v>107</v>
      </c>
      <c r="E14" s="258">
        <v>1247</v>
      </c>
      <c r="F14" s="248">
        <v>2600</v>
      </c>
      <c r="G14" s="249">
        <v>3720</v>
      </c>
      <c r="H14" s="249">
        <v>0</v>
      </c>
      <c r="I14" s="250">
        <v>0</v>
      </c>
      <c r="J14" s="251">
        <v>0</v>
      </c>
      <c r="K14" s="251">
        <v>900</v>
      </c>
      <c r="L14" s="250">
        <v>0</v>
      </c>
      <c r="M14" s="250">
        <v>0</v>
      </c>
      <c r="N14" s="250">
        <v>0</v>
      </c>
      <c r="O14" s="252">
        <v>4620</v>
      </c>
      <c r="P14" s="253" t="s">
        <v>26</v>
      </c>
      <c r="Q14" s="253" t="s">
        <v>27</v>
      </c>
      <c r="R14" s="253">
        <v>2019</v>
      </c>
      <c r="S14" s="254">
        <v>3840</v>
      </c>
      <c r="T14" s="254">
        <v>192</v>
      </c>
      <c r="U14" s="255">
        <v>8652</v>
      </c>
    </row>
    <row r="15" spans="1:22" s="41" customFormat="1" ht="15.75">
      <c r="A15" s="244" t="s">
        <v>95</v>
      </c>
      <c r="B15" s="245">
        <v>505601</v>
      </c>
      <c r="C15" s="245" t="s">
        <v>108</v>
      </c>
      <c r="D15" s="246" t="s">
        <v>107</v>
      </c>
      <c r="E15" s="258">
        <v>1247</v>
      </c>
      <c r="F15" s="257">
        <v>556</v>
      </c>
      <c r="G15" s="249">
        <v>3720</v>
      </c>
      <c r="H15" s="249">
        <v>28.043076923076899</v>
      </c>
      <c r="I15" s="250">
        <v>0</v>
      </c>
      <c r="J15" s="251">
        <v>0</v>
      </c>
      <c r="K15" s="251">
        <v>900</v>
      </c>
      <c r="L15" s="250">
        <v>0</v>
      </c>
      <c r="M15" s="250">
        <v>0</v>
      </c>
      <c r="N15" s="250">
        <v>0</v>
      </c>
      <c r="O15" s="252">
        <v>4648.043076923077</v>
      </c>
      <c r="P15" s="253" t="s">
        <v>26</v>
      </c>
      <c r="Q15" s="253" t="s">
        <v>27</v>
      </c>
      <c r="R15" s="253">
        <v>2020</v>
      </c>
      <c r="S15" s="306">
        <v>4375</v>
      </c>
      <c r="T15" s="254">
        <v>218.75</v>
      </c>
      <c r="U15" s="255">
        <v>9241.793076923077</v>
      </c>
    </row>
    <row r="16" spans="1:22" ht="15.75">
      <c r="A16" s="244" t="s">
        <v>95</v>
      </c>
      <c r="B16" s="245">
        <v>502700</v>
      </c>
      <c r="C16" s="245" t="s">
        <v>109</v>
      </c>
      <c r="D16" s="246" t="s">
        <v>110</v>
      </c>
      <c r="E16" s="247">
        <v>1212</v>
      </c>
      <c r="F16" s="257">
        <v>7607</v>
      </c>
      <c r="G16" s="249">
        <v>2700</v>
      </c>
      <c r="H16" s="249">
        <v>1082.1907894736842</v>
      </c>
      <c r="I16" s="250">
        <v>0</v>
      </c>
      <c r="J16" s="251">
        <v>0</v>
      </c>
      <c r="K16" s="251">
        <v>900</v>
      </c>
      <c r="L16" s="250">
        <v>1829.59</v>
      </c>
      <c r="M16" s="250">
        <v>0</v>
      </c>
      <c r="N16" s="250">
        <v>0</v>
      </c>
      <c r="O16" s="252">
        <v>6511.7807894736843</v>
      </c>
      <c r="P16" s="253" t="s">
        <v>26</v>
      </c>
      <c r="Q16" s="253" t="s">
        <v>27</v>
      </c>
      <c r="R16" s="253">
        <v>2023</v>
      </c>
      <c r="S16" s="260">
        <v>2995</v>
      </c>
      <c r="T16" s="254">
        <v>149.75</v>
      </c>
      <c r="U16" s="255">
        <v>9656.5307894736834</v>
      </c>
    </row>
    <row r="17" spans="1:21" ht="15.75">
      <c r="A17" s="244" t="s">
        <v>95</v>
      </c>
      <c r="B17" s="245">
        <v>504401</v>
      </c>
      <c r="C17" s="245" t="s">
        <v>111</v>
      </c>
      <c r="D17" s="246" t="s">
        <v>112</v>
      </c>
      <c r="E17" s="258">
        <v>1212</v>
      </c>
      <c r="F17" s="257">
        <v>1649</v>
      </c>
      <c r="G17" s="249">
        <v>2700</v>
      </c>
      <c r="H17" s="249">
        <v>0</v>
      </c>
      <c r="I17" s="250">
        <v>0</v>
      </c>
      <c r="J17" s="251">
        <v>0</v>
      </c>
      <c r="K17" s="251">
        <v>900</v>
      </c>
      <c r="L17" s="250">
        <v>0</v>
      </c>
      <c r="M17" s="250">
        <v>0</v>
      </c>
      <c r="N17" s="250">
        <v>0</v>
      </c>
      <c r="O17" s="252">
        <v>3600</v>
      </c>
      <c r="P17" s="253" t="s">
        <v>26</v>
      </c>
      <c r="Q17" s="292" t="s">
        <v>27</v>
      </c>
      <c r="R17" s="253">
        <v>2025</v>
      </c>
      <c r="S17" s="260">
        <v>2860</v>
      </c>
      <c r="T17" s="254">
        <v>143</v>
      </c>
      <c r="U17" s="255">
        <v>6603</v>
      </c>
    </row>
    <row r="18" spans="1:21" ht="15.75">
      <c r="A18" s="244" t="s">
        <v>95</v>
      </c>
      <c r="B18" s="245">
        <v>504401</v>
      </c>
      <c r="C18" s="245" t="s">
        <v>111</v>
      </c>
      <c r="D18" s="246" t="s">
        <v>112</v>
      </c>
      <c r="E18" s="258">
        <v>1212</v>
      </c>
      <c r="F18" s="248">
        <v>3551</v>
      </c>
      <c r="G18" s="249">
        <v>2700</v>
      </c>
      <c r="H18" s="249">
        <v>75.636363636363612</v>
      </c>
      <c r="I18" s="250">
        <v>0</v>
      </c>
      <c r="J18" s="251">
        <v>0</v>
      </c>
      <c r="K18" s="251">
        <v>900</v>
      </c>
      <c r="L18" s="251">
        <v>0</v>
      </c>
      <c r="M18" s="251">
        <v>0</v>
      </c>
      <c r="N18" s="251">
        <v>0</v>
      </c>
      <c r="O18" s="252">
        <v>3675.6363636363635</v>
      </c>
      <c r="P18" s="253" t="s">
        <v>26</v>
      </c>
      <c r="Q18" s="292" t="s">
        <v>27</v>
      </c>
      <c r="R18" s="253">
        <v>2025</v>
      </c>
      <c r="S18" s="254">
        <v>2860</v>
      </c>
      <c r="T18" s="254">
        <v>143</v>
      </c>
      <c r="U18" s="255">
        <v>6678.636363636364</v>
      </c>
    </row>
    <row r="19" spans="1:21" ht="15.75">
      <c r="A19" s="244" t="s">
        <v>95</v>
      </c>
      <c r="B19" s="245">
        <v>504401</v>
      </c>
      <c r="C19" s="245" t="s">
        <v>111</v>
      </c>
      <c r="D19" s="246" t="s">
        <v>112</v>
      </c>
      <c r="E19" s="258">
        <v>1212</v>
      </c>
      <c r="F19" s="248">
        <v>1860</v>
      </c>
      <c r="G19" s="249">
        <v>2700</v>
      </c>
      <c r="H19" s="249">
        <v>0</v>
      </c>
      <c r="I19" s="250">
        <v>0</v>
      </c>
      <c r="J19" s="251">
        <v>0</v>
      </c>
      <c r="K19" s="251">
        <v>900</v>
      </c>
      <c r="L19" s="251">
        <v>0</v>
      </c>
      <c r="M19" s="251">
        <v>0</v>
      </c>
      <c r="N19" s="251">
        <v>0</v>
      </c>
      <c r="O19" s="252">
        <v>3600</v>
      </c>
      <c r="P19" s="253" t="s">
        <v>26</v>
      </c>
      <c r="Q19" s="292" t="s">
        <v>27</v>
      </c>
      <c r="R19" s="253">
        <v>2025</v>
      </c>
      <c r="S19" s="254">
        <v>2860</v>
      </c>
      <c r="T19" s="254">
        <v>143</v>
      </c>
      <c r="U19" s="255">
        <v>6603</v>
      </c>
    </row>
    <row r="20" spans="1:21" ht="15.75">
      <c r="A20" s="244" t="s">
        <v>95</v>
      </c>
      <c r="B20" s="245">
        <v>504401</v>
      </c>
      <c r="C20" s="245" t="s">
        <v>111</v>
      </c>
      <c r="D20" s="246" t="s">
        <v>112</v>
      </c>
      <c r="E20" s="258">
        <v>1212</v>
      </c>
      <c r="F20" s="257">
        <v>2235</v>
      </c>
      <c r="G20" s="249">
        <v>2700</v>
      </c>
      <c r="H20" s="249">
        <v>0</v>
      </c>
      <c r="I20" s="250">
        <v>0</v>
      </c>
      <c r="J20" s="251">
        <v>0</v>
      </c>
      <c r="K20" s="251">
        <v>900</v>
      </c>
      <c r="L20" s="250">
        <v>0</v>
      </c>
      <c r="M20" s="250">
        <v>0</v>
      </c>
      <c r="N20" s="250">
        <v>0</v>
      </c>
      <c r="O20" s="252">
        <v>3600</v>
      </c>
      <c r="P20" s="253" t="s">
        <v>26</v>
      </c>
      <c r="Q20" s="292" t="s">
        <v>27</v>
      </c>
      <c r="R20" s="253">
        <v>2025</v>
      </c>
      <c r="S20" s="254">
        <v>2860</v>
      </c>
      <c r="T20" s="254">
        <v>143</v>
      </c>
      <c r="U20" s="255">
        <v>6603</v>
      </c>
    </row>
    <row r="21" spans="1:21" ht="15.75">
      <c r="A21" s="244" t="s">
        <v>95</v>
      </c>
      <c r="B21" s="245">
        <v>504401</v>
      </c>
      <c r="C21" s="245" t="s">
        <v>111</v>
      </c>
      <c r="D21" s="246" t="s">
        <v>112</v>
      </c>
      <c r="E21" s="258">
        <v>1212</v>
      </c>
      <c r="F21" s="248">
        <v>3421</v>
      </c>
      <c r="G21" s="249">
        <v>2700</v>
      </c>
      <c r="H21" s="249">
        <v>89.454545454545439</v>
      </c>
      <c r="I21" s="250">
        <v>0</v>
      </c>
      <c r="J21" s="251">
        <v>0</v>
      </c>
      <c r="K21" s="251">
        <v>900</v>
      </c>
      <c r="L21" s="250">
        <v>0</v>
      </c>
      <c r="M21" s="250">
        <v>0</v>
      </c>
      <c r="N21" s="250">
        <v>0</v>
      </c>
      <c r="O21" s="252">
        <v>3689.4545454545455</v>
      </c>
      <c r="P21" s="253" t="s">
        <v>26</v>
      </c>
      <c r="Q21" s="292" t="s">
        <v>27</v>
      </c>
      <c r="R21" s="253">
        <v>2025</v>
      </c>
      <c r="S21" s="254">
        <v>2860</v>
      </c>
      <c r="T21" s="254">
        <v>143</v>
      </c>
      <c r="U21" s="255">
        <v>6692.454545454546</v>
      </c>
    </row>
    <row r="22" spans="1:21" ht="15.75">
      <c r="A22" s="244" t="s">
        <v>95</v>
      </c>
      <c r="B22" s="245">
        <v>504401</v>
      </c>
      <c r="C22" s="245" t="s">
        <v>111</v>
      </c>
      <c r="D22" s="246" t="s">
        <v>112</v>
      </c>
      <c r="E22" s="258">
        <v>1212</v>
      </c>
      <c r="F22" s="257">
        <v>1877</v>
      </c>
      <c r="G22" s="249">
        <v>2700</v>
      </c>
      <c r="H22" s="249">
        <v>0</v>
      </c>
      <c r="I22" s="250">
        <v>0</v>
      </c>
      <c r="J22" s="251">
        <v>0</v>
      </c>
      <c r="K22" s="251">
        <v>900</v>
      </c>
      <c r="L22" s="250">
        <v>0</v>
      </c>
      <c r="M22" s="250">
        <v>5500</v>
      </c>
      <c r="N22" s="250">
        <v>0</v>
      </c>
      <c r="O22" s="252">
        <v>9100</v>
      </c>
      <c r="P22" s="253" t="s">
        <v>26</v>
      </c>
      <c r="Q22" s="292" t="s">
        <v>88</v>
      </c>
      <c r="R22" s="253">
        <v>2014</v>
      </c>
      <c r="S22" s="254">
        <v>0</v>
      </c>
      <c r="T22" s="254">
        <v>0</v>
      </c>
      <c r="U22" s="255">
        <v>9100</v>
      </c>
    </row>
    <row r="23" spans="1:21" ht="15.75">
      <c r="A23" s="244" t="s">
        <v>95</v>
      </c>
      <c r="B23" s="245">
        <v>504401</v>
      </c>
      <c r="C23" s="245" t="s">
        <v>111</v>
      </c>
      <c r="D23" s="246" t="s">
        <v>112</v>
      </c>
      <c r="E23" s="258">
        <v>1031</v>
      </c>
      <c r="F23" s="257">
        <v>1288</v>
      </c>
      <c r="G23" s="249">
        <v>2400</v>
      </c>
      <c r="H23" s="249">
        <v>0</v>
      </c>
      <c r="I23" s="250">
        <v>0</v>
      </c>
      <c r="J23" s="251">
        <v>0</v>
      </c>
      <c r="K23" s="251">
        <v>900</v>
      </c>
      <c r="L23" s="250">
        <v>43</v>
      </c>
      <c r="M23" s="250">
        <v>0</v>
      </c>
      <c r="N23" s="250">
        <v>0</v>
      </c>
      <c r="O23" s="252">
        <v>3343</v>
      </c>
      <c r="P23" s="253" t="s">
        <v>26</v>
      </c>
      <c r="Q23" s="253" t="s">
        <v>27</v>
      </c>
      <c r="R23" s="253">
        <v>2016</v>
      </c>
      <c r="S23" s="254">
        <v>2745</v>
      </c>
      <c r="T23" s="254">
        <v>137.25</v>
      </c>
      <c r="U23" s="255">
        <v>6225.25</v>
      </c>
    </row>
    <row r="24" spans="1:21" ht="15.75">
      <c r="A24" s="244" t="s">
        <v>95</v>
      </c>
      <c r="B24" s="245">
        <v>504401</v>
      </c>
      <c r="C24" s="245" t="s">
        <v>111</v>
      </c>
      <c r="D24" s="246" t="s">
        <v>112</v>
      </c>
      <c r="E24" s="258">
        <v>1031</v>
      </c>
      <c r="F24" s="248">
        <v>5542</v>
      </c>
      <c r="G24" s="249">
        <v>2400</v>
      </c>
      <c r="H24" s="249">
        <v>297.09090909090907</v>
      </c>
      <c r="I24" s="250">
        <v>0</v>
      </c>
      <c r="J24" s="251">
        <v>0</v>
      </c>
      <c r="K24" s="251">
        <v>900</v>
      </c>
      <c r="L24" s="250">
        <v>2127.21</v>
      </c>
      <c r="M24" s="250">
        <v>0</v>
      </c>
      <c r="N24" s="250">
        <v>0</v>
      </c>
      <c r="O24" s="252">
        <v>5724.300909090909</v>
      </c>
      <c r="P24" s="253" t="s">
        <v>26</v>
      </c>
      <c r="Q24" s="253" t="s">
        <v>27</v>
      </c>
      <c r="R24" s="253">
        <v>2021</v>
      </c>
      <c r="S24" s="254">
        <v>2745</v>
      </c>
      <c r="T24" s="254">
        <v>137.25</v>
      </c>
      <c r="U24" s="255">
        <v>8606.550909090909</v>
      </c>
    </row>
    <row r="25" spans="1:21" ht="15.75">
      <c r="A25" s="244" t="s">
        <v>95</v>
      </c>
      <c r="B25" s="245">
        <v>504401</v>
      </c>
      <c r="C25" s="245" t="s">
        <v>111</v>
      </c>
      <c r="D25" s="246" t="s">
        <v>112</v>
      </c>
      <c r="E25" s="247">
        <v>1031</v>
      </c>
      <c r="F25" s="248">
        <v>6846</v>
      </c>
      <c r="G25" s="249">
        <v>2400</v>
      </c>
      <c r="H25" s="249">
        <v>1248</v>
      </c>
      <c r="I25" s="250">
        <v>0</v>
      </c>
      <c r="J25" s="251">
        <v>0</v>
      </c>
      <c r="K25" s="251">
        <v>900</v>
      </c>
      <c r="L25" s="250">
        <v>0</v>
      </c>
      <c r="M25" s="250">
        <v>0</v>
      </c>
      <c r="N25" s="250">
        <v>0</v>
      </c>
      <c r="O25" s="252">
        <v>4548</v>
      </c>
      <c r="P25" s="253" t="s">
        <v>26</v>
      </c>
      <c r="Q25" s="253" t="s">
        <v>27</v>
      </c>
      <c r="R25" s="253">
        <v>2021</v>
      </c>
      <c r="S25" s="254">
        <v>2745</v>
      </c>
      <c r="T25" s="254">
        <v>137.25</v>
      </c>
      <c r="U25" s="255">
        <v>7430.25</v>
      </c>
    </row>
    <row r="26" spans="1:21" ht="15.75">
      <c r="A26" s="244" t="s">
        <v>95</v>
      </c>
      <c r="B26" s="245">
        <v>504401</v>
      </c>
      <c r="C26" s="245" t="s">
        <v>111</v>
      </c>
      <c r="D26" s="246" t="s">
        <v>112</v>
      </c>
      <c r="E26" s="247">
        <v>1024</v>
      </c>
      <c r="F26" s="257">
        <v>9491</v>
      </c>
      <c r="G26" s="249">
        <v>2280</v>
      </c>
      <c r="H26" s="249">
        <v>1742.8320000000006</v>
      </c>
      <c r="I26" s="250">
        <v>0</v>
      </c>
      <c r="J26" s="251">
        <v>0</v>
      </c>
      <c r="K26" s="251">
        <v>900</v>
      </c>
      <c r="L26" s="250">
        <v>0</v>
      </c>
      <c r="M26" s="250">
        <v>0</v>
      </c>
      <c r="N26" s="250">
        <v>0</v>
      </c>
      <c r="O26" s="252">
        <v>4922.8320000000003</v>
      </c>
      <c r="P26" s="253" t="s">
        <v>26</v>
      </c>
      <c r="Q26" s="253" t="s">
        <v>27</v>
      </c>
      <c r="R26" s="253">
        <v>2022</v>
      </c>
      <c r="S26" s="254">
        <v>2056</v>
      </c>
      <c r="T26" s="254">
        <v>102.80000000000001</v>
      </c>
      <c r="U26" s="255">
        <v>7081.6320000000005</v>
      </c>
    </row>
    <row r="27" spans="1:21" ht="15.75">
      <c r="A27" s="244" t="s">
        <v>95</v>
      </c>
      <c r="B27" s="245">
        <v>503101</v>
      </c>
      <c r="C27" s="245" t="s">
        <v>113</v>
      </c>
      <c r="D27" s="246" t="s">
        <v>114</v>
      </c>
      <c r="E27" s="258">
        <v>1212</v>
      </c>
      <c r="F27" s="248">
        <v>1116</v>
      </c>
      <c r="G27" s="249">
        <v>2700</v>
      </c>
      <c r="H27" s="249">
        <v>0</v>
      </c>
      <c r="I27" s="250">
        <v>0</v>
      </c>
      <c r="J27" s="251">
        <v>0</v>
      </c>
      <c r="K27" s="251">
        <v>900</v>
      </c>
      <c r="L27" s="251">
        <v>0</v>
      </c>
      <c r="M27" s="251">
        <v>0</v>
      </c>
      <c r="N27" s="251">
        <v>0</v>
      </c>
      <c r="O27" s="252">
        <v>3600</v>
      </c>
      <c r="P27" s="253" t="s">
        <v>26</v>
      </c>
      <c r="Q27" s="292" t="s">
        <v>27</v>
      </c>
      <c r="R27" s="253">
        <v>2025</v>
      </c>
      <c r="S27" s="254">
        <v>2860</v>
      </c>
      <c r="T27" s="254">
        <v>143</v>
      </c>
      <c r="U27" s="255">
        <v>6603</v>
      </c>
    </row>
    <row r="28" spans="1:21" ht="15.75">
      <c r="A28" s="244" t="s">
        <v>95</v>
      </c>
      <c r="B28" s="245">
        <v>503101</v>
      </c>
      <c r="C28" s="245" t="s">
        <v>113</v>
      </c>
      <c r="D28" s="246" t="s">
        <v>114</v>
      </c>
      <c r="E28" s="247">
        <v>1031</v>
      </c>
      <c r="F28" s="248">
        <v>7107</v>
      </c>
      <c r="G28" s="249">
        <v>2400</v>
      </c>
      <c r="H28" s="249">
        <v>659.27272727272725</v>
      </c>
      <c r="I28" s="250">
        <v>0</v>
      </c>
      <c r="J28" s="251">
        <v>0</v>
      </c>
      <c r="K28" s="251">
        <v>900</v>
      </c>
      <c r="L28" s="250">
        <v>0</v>
      </c>
      <c r="M28" s="250">
        <v>0</v>
      </c>
      <c r="N28" s="250">
        <v>0</v>
      </c>
      <c r="O28" s="252">
        <v>3959.272727272727</v>
      </c>
      <c r="P28" s="253" t="s">
        <v>26</v>
      </c>
      <c r="Q28" s="253" t="s">
        <v>27</v>
      </c>
      <c r="R28" s="253">
        <v>2021</v>
      </c>
      <c r="S28" s="254">
        <v>2745</v>
      </c>
      <c r="T28" s="254">
        <v>137.25</v>
      </c>
      <c r="U28" s="255">
        <v>6841.522727272727</v>
      </c>
    </row>
    <row r="29" spans="1:21" ht="15.75">
      <c r="A29" s="244" t="s">
        <v>95</v>
      </c>
      <c r="B29" s="245">
        <v>503101</v>
      </c>
      <c r="C29" s="245" t="s">
        <v>115</v>
      </c>
      <c r="D29" s="246" t="s">
        <v>114</v>
      </c>
      <c r="E29" s="258">
        <v>1212</v>
      </c>
      <c r="F29" s="257">
        <v>5479</v>
      </c>
      <c r="G29" s="249">
        <v>2700</v>
      </c>
      <c r="H29" s="249">
        <v>128.36363636363635</v>
      </c>
      <c r="I29" s="250">
        <v>0</v>
      </c>
      <c r="J29" s="251">
        <v>0</v>
      </c>
      <c r="K29" s="251">
        <v>900</v>
      </c>
      <c r="L29" s="250">
        <v>0</v>
      </c>
      <c r="M29" s="250">
        <v>0</v>
      </c>
      <c r="N29" s="250">
        <v>0</v>
      </c>
      <c r="O29" s="252">
        <v>3728.3636363636365</v>
      </c>
      <c r="P29" s="253" t="s">
        <v>26</v>
      </c>
      <c r="Q29" s="292" t="s">
        <v>27</v>
      </c>
      <c r="R29" s="253">
        <v>2025</v>
      </c>
      <c r="S29" s="260">
        <v>2860</v>
      </c>
      <c r="T29" s="254">
        <v>143</v>
      </c>
      <c r="U29" s="255">
        <v>6731.363636363636</v>
      </c>
    </row>
    <row r="30" spans="1:21" ht="15.75">
      <c r="A30" s="244" t="s">
        <v>95</v>
      </c>
      <c r="B30" s="245">
        <v>503101</v>
      </c>
      <c r="C30" s="245" t="s">
        <v>115</v>
      </c>
      <c r="D30" s="246" t="s">
        <v>114</v>
      </c>
      <c r="E30" s="258">
        <v>1212</v>
      </c>
      <c r="F30" s="257">
        <v>5519</v>
      </c>
      <c r="G30" s="249">
        <v>2700</v>
      </c>
      <c r="H30" s="249">
        <v>150.54545454545448</v>
      </c>
      <c r="I30" s="250">
        <v>0</v>
      </c>
      <c r="J30" s="251">
        <v>0</v>
      </c>
      <c r="K30" s="251">
        <v>900</v>
      </c>
      <c r="L30" s="250">
        <v>0</v>
      </c>
      <c r="M30" s="250">
        <v>0</v>
      </c>
      <c r="N30" s="250">
        <v>0</v>
      </c>
      <c r="O30" s="252">
        <v>3750.5454545454545</v>
      </c>
      <c r="P30" s="253" t="s">
        <v>26</v>
      </c>
      <c r="Q30" s="292" t="s">
        <v>27</v>
      </c>
      <c r="R30" s="253">
        <v>2025</v>
      </c>
      <c r="S30" s="260">
        <v>2860</v>
      </c>
      <c r="T30" s="254">
        <v>143</v>
      </c>
      <c r="U30" s="255">
        <v>6753.545454545454</v>
      </c>
    </row>
    <row r="31" spans="1:21" ht="15.75">
      <c r="A31" s="244" t="s">
        <v>95</v>
      </c>
      <c r="B31" s="245">
        <v>503101</v>
      </c>
      <c r="C31" s="245" t="s">
        <v>115</v>
      </c>
      <c r="D31" s="246" t="s">
        <v>114</v>
      </c>
      <c r="E31" s="258">
        <v>1212</v>
      </c>
      <c r="F31" s="257">
        <v>3557</v>
      </c>
      <c r="G31" s="249">
        <v>2700</v>
      </c>
      <c r="H31" s="249">
        <v>24.727272727272734</v>
      </c>
      <c r="I31" s="250">
        <v>0</v>
      </c>
      <c r="J31" s="251">
        <v>0</v>
      </c>
      <c r="K31" s="251">
        <v>900</v>
      </c>
      <c r="L31" s="250">
        <v>0</v>
      </c>
      <c r="M31" s="250">
        <v>0</v>
      </c>
      <c r="N31" s="250">
        <v>0</v>
      </c>
      <c r="O31" s="252">
        <v>3624.7272727272725</v>
      </c>
      <c r="P31" s="253" t="s">
        <v>26</v>
      </c>
      <c r="Q31" s="292" t="s">
        <v>27</v>
      </c>
      <c r="R31" s="253">
        <v>2025</v>
      </c>
      <c r="S31" s="260">
        <v>2860</v>
      </c>
      <c r="T31" s="254">
        <v>143</v>
      </c>
      <c r="U31" s="255">
        <v>6627.7272727272721</v>
      </c>
    </row>
    <row r="32" spans="1:21" ht="15.75">
      <c r="A32" s="244" t="s">
        <v>95</v>
      </c>
      <c r="B32" s="245">
        <v>503101</v>
      </c>
      <c r="C32" s="245" t="s">
        <v>115</v>
      </c>
      <c r="D32" s="246" t="s">
        <v>114</v>
      </c>
      <c r="E32" s="258">
        <v>1024</v>
      </c>
      <c r="F32" s="257">
        <v>2979</v>
      </c>
      <c r="G32" s="249">
        <v>2280</v>
      </c>
      <c r="H32" s="249">
        <v>68.400000000000006</v>
      </c>
      <c r="I32" s="250">
        <v>0</v>
      </c>
      <c r="J32" s="251">
        <v>0</v>
      </c>
      <c r="K32" s="251">
        <v>900</v>
      </c>
      <c r="L32" s="250">
        <v>0</v>
      </c>
      <c r="M32" s="250">
        <v>0</v>
      </c>
      <c r="N32" s="250">
        <v>0</v>
      </c>
      <c r="O32" s="252">
        <v>3248.4</v>
      </c>
      <c r="P32" s="253" t="s">
        <v>26</v>
      </c>
      <c r="Q32" s="292" t="s">
        <v>27</v>
      </c>
      <c r="R32" s="253">
        <v>2025</v>
      </c>
      <c r="S32" s="254">
        <v>1850</v>
      </c>
      <c r="T32" s="254">
        <v>92.5</v>
      </c>
      <c r="U32" s="255">
        <v>5190.8999999999996</v>
      </c>
    </row>
    <row r="33" spans="1:21" s="41" customFormat="1" ht="15.75">
      <c r="A33" s="244" t="s">
        <v>95</v>
      </c>
      <c r="B33" s="245">
        <v>504101</v>
      </c>
      <c r="C33" s="245" t="s">
        <v>118</v>
      </c>
      <c r="D33" s="246" t="s">
        <v>117</v>
      </c>
      <c r="E33" s="247">
        <v>1212</v>
      </c>
      <c r="F33" s="248">
        <v>6054</v>
      </c>
      <c r="G33" s="249">
        <v>2700</v>
      </c>
      <c r="H33" s="249">
        <v>360</v>
      </c>
      <c r="I33" s="250">
        <v>0</v>
      </c>
      <c r="J33" s="251">
        <v>0</v>
      </c>
      <c r="K33" s="251">
        <v>900</v>
      </c>
      <c r="L33" s="250">
        <v>0</v>
      </c>
      <c r="M33" s="250">
        <v>5500</v>
      </c>
      <c r="N33" s="250">
        <v>0</v>
      </c>
      <c r="O33" s="252">
        <v>9460</v>
      </c>
      <c r="P33" s="253" t="s">
        <v>26</v>
      </c>
      <c r="Q33" s="292" t="s">
        <v>88</v>
      </c>
      <c r="R33" s="253">
        <v>2014</v>
      </c>
      <c r="S33" s="254">
        <v>0</v>
      </c>
      <c r="T33" s="254">
        <v>0</v>
      </c>
      <c r="U33" s="255">
        <v>9460</v>
      </c>
    </row>
    <row r="34" spans="1:21" ht="15.75">
      <c r="A34" s="244" t="s">
        <v>95</v>
      </c>
      <c r="B34" s="245">
        <v>504101</v>
      </c>
      <c r="C34" s="245" t="s">
        <v>116</v>
      </c>
      <c r="D34" s="246" t="s">
        <v>117</v>
      </c>
      <c r="E34" s="258">
        <v>1212</v>
      </c>
      <c r="F34" s="257">
        <v>3799</v>
      </c>
      <c r="G34" s="249">
        <v>2700</v>
      </c>
      <c r="H34" s="249">
        <v>159.6363636363636</v>
      </c>
      <c r="I34" s="250">
        <v>0</v>
      </c>
      <c r="J34" s="251">
        <v>0</v>
      </c>
      <c r="K34" s="251">
        <v>900</v>
      </c>
      <c r="L34" s="250">
        <v>0</v>
      </c>
      <c r="M34" s="250">
        <v>5500</v>
      </c>
      <c r="N34" s="250">
        <v>0</v>
      </c>
      <c r="O34" s="252">
        <v>9259.636363636364</v>
      </c>
      <c r="P34" s="253" t="s">
        <v>26</v>
      </c>
      <c r="Q34" s="253" t="s">
        <v>88</v>
      </c>
      <c r="R34" s="253">
        <v>2012</v>
      </c>
      <c r="S34" s="260">
        <v>0</v>
      </c>
      <c r="T34" s="254">
        <v>0</v>
      </c>
      <c r="U34" s="255">
        <v>9259.636363636364</v>
      </c>
    </row>
    <row r="35" spans="1:21" s="41" customFormat="1" ht="15.75">
      <c r="A35" s="244" t="s">
        <v>95</v>
      </c>
      <c r="B35" s="245">
        <v>504101</v>
      </c>
      <c r="C35" s="245" t="s">
        <v>116</v>
      </c>
      <c r="D35" s="246" t="s">
        <v>117</v>
      </c>
      <c r="E35" s="258">
        <v>1212</v>
      </c>
      <c r="F35" s="257">
        <v>4427</v>
      </c>
      <c r="G35" s="249">
        <v>2700</v>
      </c>
      <c r="H35" s="249">
        <v>114.90909090909088</v>
      </c>
      <c r="I35" s="250">
        <v>0</v>
      </c>
      <c r="J35" s="251">
        <v>0</v>
      </c>
      <c r="K35" s="251">
        <v>900</v>
      </c>
      <c r="L35" s="250">
        <v>0</v>
      </c>
      <c r="M35" s="250">
        <v>0</v>
      </c>
      <c r="N35" s="250">
        <v>0</v>
      </c>
      <c r="O35" s="252">
        <v>3714.909090909091</v>
      </c>
      <c r="P35" s="253" t="s">
        <v>26</v>
      </c>
      <c r="Q35" s="292" t="s">
        <v>27</v>
      </c>
      <c r="R35" s="253">
        <v>2025</v>
      </c>
      <c r="S35" s="260">
        <v>2860</v>
      </c>
      <c r="T35" s="254">
        <v>143</v>
      </c>
      <c r="U35" s="255">
        <v>6717.909090909091</v>
      </c>
    </row>
    <row r="36" spans="1:21" ht="15.75">
      <c r="A36" s="244" t="s">
        <v>95</v>
      </c>
      <c r="B36" s="245">
        <v>504101</v>
      </c>
      <c r="C36" s="245" t="s">
        <v>116</v>
      </c>
      <c r="D36" s="246" t="s">
        <v>117</v>
      </c>
      <c r="E36" s="258">
        <v>1212</v>
      </c>
      <c r="F36" s="257">
        <v>4554</v>
      </c>
      <c r="G36" s="249">
        <v>2700</v>
      </c>
      <c r="H36" s="249">
        <v>115.99999999999996</v>
      </c>
      <c r="I36" s="250">
        <v>0</v>
      </c>
      <c r="J36" s="251">
        <v>0</v>
      </c>
      <c r="K36" s="251">
        <v>900</v>
      </c>
      <c r="L36" s="250">
        <v>0</v>
      </c>
      <c r="M36" s="250">
        <v>0</v>
      </c>
      <c r="N36" s="250">
        <v>0</v>
      </c>
      <c r="O36" s="252">
        <v>3716</v>
      </c>
      <c r="P36" s="253" t="s">
        <v>26</v>
      </c>
      <c r="Q36" s="253" t="s">
        <v>27</v>
      </c>
      <c r="R36" s="253">
        <v>2025</v>
      </c>
      <c r="S36" s="254">
        <v>2860</v>
      </c>
      <c r="T36" s="254">
        <v>143</v>
      </c>
      <c r="U36" s="255">
        <v>6719</v>
      </c>
    </row>
    <row r="37" spans="1:21" ht="15.75">
      <c r="A37" s="244" t="s">
        <v>95</v>
      </c>
      <c r="B37" s="245">
        <v>504101</v>
      </c>
      <c r="C37" s="245" t="s">
        <v>116</v>
      </c>
      <c r="D37" s="246" t="s">
        <v>117</v>
      </c>
      <c r="E37" s="258">
        <v>1024</v>
      </c>
      <c r="F37" s="257">
        <v>4994</v>
      </c>
      <c r="G37" s="249">
        <v>2280</v>
      </c>
      <c r="H37" s="249">
        <v>180.91800000000006</v>
      </c>
      <c r="I37" s="250">
        <v>0</v>
      </c>
      <c r="J37" s="251">
        <v>0</v>
      </c>
      <c r="K37" s="251">
        <v>900</v>
      </c>
      <c r="L37" s="250">
        <v>0</v>
      </c>
      <c r="M37" s="250">
        <v>0</v>
      </c>
      <c r="N37" s="250">
        <v>0</v>
      </c>
      <c r="O37" s="252">
        <v>3360.9180000000001</v>
      </c>
      <c r="P37" s="253" t="s">
        <v>26</v>
      </c>
      <c r="Q37" s="292" t="s">
        <v>27</v>
      </c>
      <c r="R37" s="253">
        <v>2025</v>
      </c>
      <c r="S37" s="254">
        <v>1850</v>
      </c>
      <c r="T37" s="254">
        <v>92.5</v>
      </c>
      <c r="U37" s="255">
        <v>5303.4179999999997</v>
      </c>
    </row>
    <row r="38" spans="1:21" s="41" customFormat="1" ht="15.75">
      <c r="A38" s="244" t="s">
        <v>95</v>
      </c>
      <c r="B38" s="245">
        <v>504101</v>
      </c>
      <c r="C38" s="245" t="s">
        <v>116</v>
      </c>
      <c r="D38" s="246" t="s">
        <v>117</v>
      </c>
      <c r="E38" s="258">
        <v>1024</v>
      </c>
      <c r="F38" s="257">
        <v>4349</v>
      </c>
      <c r="G38" s="249">
        <v>2280</v>
      </c>
      <c r="H38" s="249">
        <v>159.71400000000011</v>
      </c>
      <c r="I38" s="250">
        <v>0</v>
      </c>
      <c r="J38" s="251">
        <v>0</v>
      </c>
      <c r="K38" s="251">
        <v>900</v>
      </c>
      <c r="L38" s="250">
        <v>0</v>
      </c>
      <c r="M38" s="250">
        <v>0</v>
      </c>
      <c r="N38" s="250">
        <v>0</v>
      </c>
      <c r="O38" s="252">
        <v>3339.7139999999999</v>
      </c>
      <c r="P38" s="253" t="s">
        <v>26</v>
      </c>
      <c r="Q38" s="292" t="s">
        <v>27</v>
      </c>
      <c r="R38" s="253">
        <v>2025</v>
      </c>
      <c r="S38" s="254">
        <v>1850</v>
      </c>
      <c r="T38" s="254">
        <v>92.5</v>
      </c>
      <c r="U38" s="255">
        <v>5282.2139999999999</v>
      </c>
    </row>
    <row r="39" spans="1:21" ht="15.75">
      <c r="A39" s="244" t="s">
        <v>95</v>
      </c>
      <c r="B39" s="245">
        <v>504101</v>
      </c>
      <c r="C39" s="245" t="s">
        <v>116</v>
      </c>
      <c r="D39" s="246" t="s">
        <v>117</v>
      </c>
      <c r="E39" s="258">
        <v>1024</v>
      </c>
      <c r="F39" s="257">
        <v>4945</v>
      </c>
      <c r="G39" s="249">
        <v>2280</v>
      </c>
      <c r="H39" s="249">
        <v>30.438000000000041</v>
      </c>
      <c r="I39" s="250">
        <v>0</v>
      </c>
      <c r="J39" s="251">
        <v>0</v>
      </c>
      <c r="K39" s="251">
        <v>900</v>
      </c>
      <c r="L39" s="250">
        <v>0</v>
      </c>
      <c r="M39" s="250">
        <v>0</v>
      </c>
      <c r="N39" s="250">
        <v>0</v>
      </c>
      <c r="O39" s="252">
        <v>3210.4380000000001</v>
      </c>
      <c r="P39" s="253" t="s">
        <v>26</v>
      </c>
      <c r="Q39" s="292" t="s">
        <v>27</v>
      </c>
      <c r="R39" s="253">
        <v>2025</v>
      </c>
      <c r="S39" s="254">
        <v>1850</v>
      </c>
      <c r="T39" s="254">
        <v>92.5</v>
      </c>
      <c r="U39" s="255">
        <v>5152.9380000000001</v>
      </c>
    </row>
    <row r="40" spans="1:21" s="41" customFormat="1" ht="15.75">
      <c r="A40" s="244" t="s">
        <v>95</v>
      </c>
      <c r="B40" s="245">
        <v>504600</v>
      </c>
      <c r="C40" s="245" t="s">
        <v>119</v>
      </c>
      <c r="D40" s="246" t="s">
        <v>120</v>
      </c>
      <c r="E40" s="258">
        <v>1212</v>
      </c>
      <c r="F40" s="257">
        <v>2747</v>
      </c>
      <c r="G40" s="249">
        <v>2700</v>
      </c>
      <c r="H40" s="249">
        <v>0</v>
      </c>
      <c r="I40" s="250">
        <v>0</v>
      </c>
      <c r="J40" s="251">
        <v>0</v>
      </c>
      <c r="K40" s="251">
        <v>900</v>
      </c>
      <c r="L40" s="250">
        <v>0</v>
      </c>
      <c r="M40" s="250">
        <v>5500</v>
      </c>
      <c r="N40" s="250">
        <v>0</v>
      </c>
      <c r="O40" s="252">
        <v>9100</v>
      </c>
      <c r="P40" s="253" t="s">
        <v>26</v>
      </c>
      <c r="Q40" s="253" t="s">
        <v>88</v>
      </c>
      <c r="R40" s="253">
        <v>2012</v>
      </c>
      <c r="S40" s="260">
        <v>0</v>
      </c>
      <c r="T40" s="254">
        <v>0</v>
      </c>
      <c r="U40" s="255">
        <v>9100</v>
      </c>
    </row>
    <row r="41" spans="1:21" ht="15.75">
      <c r="A41" s="244" t="s">
        <v>95</v>
      </c>
      <c r="B41" s="245">
        <v>504600</v>
      </c>
      <c r="C41" s="245" t="s">
        <v>119</v>
      </c>
      <c r="D41" s="246" t="s">
        <v>120</v>
      </c>
      <c r="E41" s="258">
        <v>1212</v>
      </c>
      <c r="F41" s="257">
        <v>3628</v>
      </c>
      <c r="G41" s="249">
        <v>2700</v>
      </c>
      <c r="H41" s="249">
        <v>55.999999999999993</v>
      </c>
      <c r="I41" s="250">
        <v>0</v>
      </c>
      <c r="J41" s="251">
        <v>0</v>
      </c>
      <c r="K41" s="251">
        <v>900</v>
      </c>
      <c r="L41" s="250">
        <v>0</v>
      </c>
      <c r="M41" s="250">
        <v>0</v>
      </c>
      <c r="N41" s="250">
        <v>0</v>
      </c>
      <c r="O41" s="252">
        <v>3656</v>
      </c>
      <c r="P41" s="253" t="s">
        <v>26</v>
      </c>
      <c r="Q41" s="292" t="s">
        <v>27</v>
      </c>
      <c r="R41" s="253">
        <v>2025</v>
      </c>
      <c r="S41" s="260">
        <v>2860</v>
      </c>
      <c r="T41" s="254">
        <v>143</v>
      </c>
      <c r="U41" s="255">
        <v>6659</v>
      </c>
    </row>
    <row r="42" spans="1:21" ht="15.75">
      <c r="A42" s="244" t="s">
        <v>95</v>
      </c>
      <c r="B42" s="245">
        <v>504600</v>
      </c>
      <c r="C42" s="245" t="s">
        <v>119</v>
      </c>
      <c r="D42" s="246" t="s">
        <v>120</v>
      </c>
      <c r="E42" s="258">
        <v>1212</v>
      </c>
      <c r="F42" s="257">
        <v>4219</v>
      </c>
      <c r="G42" s="249">
        <v>2700</v>
      </c>
      <c r="H42" s="249">
        <v>17.454545454545464</v>
      </c>
      <c r="I42" s="250">
        <v>0</v>
      </c>
      <c r="J42" s="251">
        <v>0</v>
      </c>
      <c r="K42" s="251">
        <v>900</v>
      </c>
      <c r="L42" s="250">
        <v>0</v>
      </c>
      <c r="M42" s="250">
        <v>5500</v>
      </c>
      <c r="N42" s="250">
        <v>0</v>
      </c>
      <c r="O42" s="252">
        <v>9117.454545454546</v>
      </c>
      <c r="P42" s="253" t="s">
        <v>26</v>
      </c>
      <c r="Q42" s="292" t="s">
        <v>88</v>
      </c>
      <c r="R42" s="253">
        <v>2014</v>
      </c>
      <c r="S42" s="254">
        <v>0</v>
      </c>
      <c r="T42" s="254">
        <v>0</v>
      </c>
      <c r="U42" s="255">
        <v>9117.454545454546</v>
      </c>
    </row>
    <row r="43" spans="1:21" ht="15.75">
      <c r="A43" s="244" t="s">
        <v>95</v>
      </c>
      <c r="B43" s="245">
        <v>504600</v>
      </c>
      <c r="C43" s="245" t="s">
        <v>119</v>
      </c>
      <c r="D43" s="246" t="s">
        <v>120</v>
      </c>
      <c r="E43" s="258">
        <v>1024</v>
      </c>
      <c r="F43" s="257">
        <v>3330</v>
      </c>
      <c r="G43" s="249">
        <v>2280</v>
      </c>
      <c r="H43" s="249">
        <v>339.26400000000007</v>
      </c>
      <c r="I43" s="250">
        <v>0</v>
      </c>
      <c r="J43" s="251">
        <v>0</v>
      </c>
      <c r="K43" s="251">
        <v>900</v>
      </c>
      <c r="L43" s="250">
        <v>0</v>
      </c>
      <c r="M43" s="250">
        <v>0</v>
      </c>
      <c r="N43" s="250">
        <v>0</v>
      </c>
      <c r="O43" s="252">
        <v>3519.2640000000001</v>
      </c>
      <c r="P43" s="253" t="s">
        <v>26</v>
      </c>
      <c r="Q43" s="292" t="s">
        <v>27</v>
      </c>
      <c r="R43" s="253">
        <v>2025</v>
      </c>
      <c r="S43" s="254">
        <v>1850</v>
      </c>
      <c r="T43" s="254">
        <v>92.5</v>
      </c>
      <c r="U43" s="255">
        <v>5461.7640000000001</v>
      </c>
    </row>
    <row r="44" spans="1:21" ht="15.75">
      <c r="A44" s="244" t="s">
        <v>95</v>
      </c>
      <c r="B44" s="245">
        <v>504600</v>
      </c>
      <c r="C44" s="245" t="s">
        <v>119</v>
      </c>
      <c r="D44" s="246" t="s">
        <v>120</v>
      </c>
      <c r="E44" s="258">
        <v>1031</v>
      </c>
      <c r="F44" s="257">
        <v>4000</v>
      </c>
      <c r="G44" s="249">
        <v>2400</v>
      </c>
      <c r="H44" s="249">
        <v>12.363636363636351</v>
      </c>
      <c r="I44" s="250">
        <v>0</v>
      </c>
      <c r="J44" s="251">
        <v>0</v>
      </c>
      <c r="K44" s="251">
        <v>900</v>
      </c>
      <c r="L44" s="250">
        <v>0</v>
      </c>
      <c r="M44" s="250">
        <v>0</v>
      </c>
      <c r="N44" s="250">
        <v>0</v>
      </c>
      <c r="O44" s="252">
        <v>3312.3636363636365</v>
      </c>
      <c r="P44" s="253" t="s">
        <v>26</v>
      </c>
      <c r="Q44" s="253" t="s">
        <v>27</v>
      </c>
      <c r="R44" s="253">
        <v>2017</v>
      </c>
      <c r="S44" s="254">
        <v>2745</v>
      </c>
      <c r="T44" s="254">
        <v>137.25</v>
      </c>
      <c r="U44" s="255">
        <v>6194.613636363636</v>
      </c>
    </row>
    <row r="45" spans="1:21" ht="15.75">
      <c r="A45" s="244" t="s">
        <v>95</v>
      </c>
      <c r="B45" s="245">
        <v>503201</v>
      </c>
      <c r="C45" s="245" t="s">
        <v>121</v>
      </c>
      <c r="D45" s="246" t="s">
        <v>122</v>
      </c>
      <c r="E45" s="258">
        <v>1024</v>
      </c>
      <c r="F45" s="257">
        <v>5303</v>
      </c>
      <c r="G45" s="249">
        <v>2280</v>
      </c>
      <c r="H45" s="249">
        <v>234.27000000000004</v>
      </c>
      <c r="I45" s="250">
        <v>0</v>
      </c>
      <c r="J45" s="251">
        <v>0</v>
      </c>
      <c r="K45" s="251">
        <v>900</v>
      </c>
      <c r="L45" s="250">
        <v>0</v>
      </c>
      <c r="M45" s="250">
        <v>0</v>
      </c>
      <c r="N45" s="250">
        <v>0</v>
      </c>
      <c r="O45" s="252">
        <v>3414.27</v>
      </c>
      <c r="P45" s="253" t="s">
        <v>26</v>
      </c>
      <c r="Q45" s="292" t="s">
        <v>27</v>
      </c>
      <c r="R45" s="253">
        <v>2025</v>
      </c>
      <c r="S45" s="254">
        <v>1850</v>
      </c>
      <c r="T45" s="254">
        <v>92.5</v>
      </c>
      <c r="U45" s="255">
        <v>5356.77</v>
      </c>
    </row>
    <row r="46" spans="1:21" ht="15.75">
      <c r="A46" s="244" t="s">
        <v>95</v>
      </c>
      <c r="B46" s="245">
        <v>503201</v>
      </c>
      <c r="C46" s="245" t="s">
        <v>121</v>
      </c>
      <c r="D46" s="246" t="s">
        <v>122</v>
      </c>
      <c r="E46" s="258">
        <v>1031</v>
      </c>
      <c r="F46" s="257">
        <v>5181</v>
      </c>
      <c r="G46" s="249">
        <v>2400</v>
      </c>
      <c r="H46" s="249">
        <v>79.272727272727252</v>
      </c>
      <c r="I46" s="250">
        <v>0</v>
      </c>
      <c r="J46" s="251">
        <v>0</v>
      </c>
      <c r="K46" s="251">
        <v>900</v>
      </c>
      <c r="L46" s="250">
        <v>0</v>
      </c>
      <c r="M46" s="250">
        <v>0</v>
      </c>
      <c r="N46" s="250">
        <v>0</v>
      </c>
      <c r="O46" s="252">
        <v>3379.272727272727</v>
      </c>
      <c r="P46" s="253" t="s">
        <v>26</v>
      </c>
      <c r="Q46" s="253" t="s">
        <v>27</v>
      </c>
      <c r="R46" s="253">
        <v>2016</v>
      </c>
      <c r="S46" s="254">
        <v>2745</v>
      </c>
      <c r="T46" s="254">
        <v>137.25</v>
      </c>
      <c r="U46" s="255">
        <v>6261.522727272727</v>
      </c>
    </row>
    <row r="47" spans="1:21" ht="15.75">
      <c r="A47" s="244" t="s">
        <v>95</v>
      </c>
      <c r="B47" s="245">
        <v>503201</v>
      </c>
      <c r="C47" s="245" t="s">
        <v>121</v>
      </c>
      <c r="D47" s="246" t="s">
        <v>122</v>
      </c>
      <c r="E47" s="258">
        <v>1031</v>
      </c>
      <c r="F47" s="257">
        <v>2757</v>
      </c>
      <c r="G47" s="249">
        <v>2400</v>
      </c>
      <c r="H47" s="249">
        <v>0</v>
      </c>
      <c r="I47" s="250">
        <v>0</v>
      </c>
      <c r="J47" s="251">
        <v>0</v>
      </c>
      <c r="K47" s="251">
        <v>900</v>
      </c>
      <c r="L47" s="250">
        <v>2483.7399999999998</v>
      </c>
      <c r="M47" s="250">
        <v>0</v>
      </c>
      <c r="N47" s="250">
        <v>0</v>
      </c>
      <c r="O47" s="252">
        <v>5783.74</v>
      </c>
      <c r="P47" s="253" t="s">
        <v>26</v>
      </c>
      <c r="Q47" s="253" t="s">
        <v>27</v>
      </c>
      <c r="R47" s="253">
        <v>2017</v>
      </c>
      <c r="S47" s="254">
        <v>2745</v>
      </c>
      <c r="T47" s="254">
        <v>137.25</v>
      </c>
      <c r="U47" s="255">
        <v>8665.99</v>
      </c>
    </row>
    <row r="48" spans="1:21" ht="15.75">
      <c r="A48" s="244" t="s">
        <v>95</v>
      </c>
      <c r="B48" s="245">
        <v>503201</v>
      </c>
      <c r="C48" s="245" t="s">
        <v>121</v>
      </c>
      <c r="D48" s="246" t="s">
        <v>122</v>
      </c>
      <c r="E48" s="247">
        <v>1212</v>
      </c>
      <c r="F48" s="257">
        <v>9090</v>
      </c>
      <c r="G48" s="249">
        <v>2700</v>
      </c>
      <c r="H48" s="249">
        <v>1280.723684210526</v>
      </c>
      <c r="I48" s="250">
        <v>0</v>
      </c>
      <c r="J48" s="251">
        <v>0</v>
      </c>
      <c r="K48" s="251">
        <v>900</v>
      </c>
      <c r="L48" s="250">
        <v>0</v>
      </c>
      <c r="M48" s="250">
        <v>0</v>
      </c>
      <c r="N48" s="250">
        <v>0</v>
      </c>
      <c r="O48" s="252">
        <v>4880.7236842105258</v>
      </c>
      <c r="P48" s="253" t="s">
        <v>26</v>
      </c>
      <c r="Q48" s="253" t="s">
        <v>27</v>
      </c>
      <c r="R48" s="253">
        <v>2023</v>
      </c>
      <c r="S48" s="260">
        <v>2995</v>
      </c>
      <c r="T48" s="254">
        <v>149.75</v>
      </c>
      <c r="U48" s="255">
        <v>8025.4736842105258</v>
      </c>
    </row>
    <row r="49" spans="1:22" ht="15.75">
      <c r="A49" s="244" t="s">
        <v>95</v>
      </c>
      <c r="B49" s="245">
        <v>504800</v>
      </c>
      <c r="C49" s="245" t="s">
        <v>123</v>
      </c>
      <c r="D49" s="246" t="s">
        <v>124</v>
      </c>
      <c r="E49" s="258">
        <v>1024</v>
      </c>
      <c r="F49" s="248">
        <v>5498</v>
      </c>
      <c r="G49" s="249">
        <v>2280</v>
      </c>
      <c r="H49" s="249">
        <v>450.75600000000009</v>
      </c>
      <c r="I49" s="250">
        <v>0</v>
      </c>
      <c r="J49" s="251">
        <v>0</v>
      </c>
      <c r="K49" s="251">
        <v>900</v>
      </c>
      <c r="L49" s="250">
        <v>0</v>
      </c>
      <c r="M49" s="250">
        <v>0</v>
      </c>
      <c r="N49" s="250">
        <v>0</v>
      </c>
      <c r="O49" s="252">
        <v>3630.7560000000003</v>
      </c>
      <c r="P49" s="253" t="s">
        <v>26</v>
      </c>
      <c r="Q49" s="253" t="s">
        <v>27</v>
      </c>
      <c r="R49" s="253">
        <v>2021</v>
      </c>
      <c r="S49" s="260">
        <v>2335</v>
      </c>
      <c r="T49" s="254">
        <v>116.75</v>
      </c>
      <c r="U49" s="255">
        <v>6082.5060000000003</v>
      </c>
    </row>
    <row r="50" spans="1:22" s="41" customFormat="1" ht="15.75">
      <c r="A50" s="244" t="s">
        <v>95</v>
      </c>
      <c r="B50" s="245">
        <v>502230</v>
      </c>
      <c r="C50" s="245" t="s">
        <v>125</v>
      </c>
      <c r="D50" s="246" t="s">
        <v>126</v>
      </c>
      <c r="E50" s="258">
        <v>1212</v>
      </c>
      <c r="F50" s="257">
        <v>639</v>
      </c>
      <c r="G50" s="249">
        <v>2700</v>
      </c>
      <c r="H50" s="249">
        <v>0</v>
      </c>
      <c r="I50" s="250">
        <v>0</v>
      </c>
      <c r="J50" s="251">
        <v>0</v>
      </c>
      <c r="K50" s="251">
        <v>900</v>
      </c>
      <c r="L50" s="250">
        <v>0</v>
      </c>
      <c r="M50" s="250">
        <v>5500</v>
      </c>
      <c r="N50" s="250">
        <v>0</v>
      </c>
      <c r="O50" s="252">
        <v>9100</v>
      </c>
      <c r="P50" s="253" t="s">
        <v>26</v>
      </c>
      <c r="Q50" s="292" t="s">
        <v>88</v>
      </c>
      <c r="R50" s="253">
        <v>2014</v>
      </c>
      <c r="S50" s="254">
        <v>0</v>
      </c>
      <c r="T50" s="254">
        <v>0</v>
      </c>
      <c r="U50" s="255">
        <v>9100</v>
      </c>
    </row>
    <row r="51" spans="1:22" ht="15.75">
      <c r="A51" s="244" t="s">
        <v>95</v>
      </c>
      <c r="B51" s="245">
        <v>508300</v>
      </c>
      <c r="C51" s="245" t="s">
        <v>127</v>
      </c>
      <c r="D51" s="246" t="s">
        <v>128</v>
      </c>
      <c r="E51" s="258">
        <v>1024</v>
      </c>
      <c r="F51" s="257">
        <v>4214</v>
      </c>
      <c r="G51" s="249">
        <v>2280</v>
      </c>
      <c r="H51" s="249">
        <v>63.612000000000002</v>
      </c>
      <c r="I51" s="250">
        <v>0</v>
      </c>
      <c r="J51" s="251">
        <v>0</v>
      </c>
      <c r="K51" s="251">
        <v>900</v>
      </c>
      <c r="L51" s="250">
        <v>0</v>
      </c>
      <c r="M51" s="250">
        <v>0</v>
      </c>
      <c r="N51" s="250">
        <v>0</v>
      </c>
      <c r="O51" s="252">
        <v>3243.6120000000001</v>
      </c>
      <c r="P51" s="253" t="s">
        <v>26</v>
      </c>
      <c r="Q51" s="292" t="s">
        <v>27</v>
      </c>
      <c r="R51" s="253">
        <v>2025</v>
      </c>
      <c r="S51" s="254">
        <v>1850</v>
      </c>
      <c r="T51" s="254">
        <v>92.5</v>
      </c>
      <c r="U51" s="255">
        <v>5186.1120000000001</v>
      </c>
    </row>
    <row r="52" spans="1:22" s="41" customFormat="1" ht="15.75">
      <c r="A52" s="244" t="s">
        <v>95</v>
      </c>
      <c r="B52" s="245">
        <v>508300</v>
      </c>
      <c r="C52" s="245" t="s">
        <v>127</v>
      </c>
      <c r="D52" s="246" t="s">
        <v>128</v>
      </c>
      <c r="E52" s="258">
        <v>1212</v>
      </c>
      <c r="F52" s="257">
        <v>4228</v>
      </c>
      <c r="G52" s="249">
        <v>2700</v>
      </c>
      <c r="H52" s="249">
        <v>535.08552631578948</v>
      </c>
      <c r="I52" s="250">
        <v>0</v>
      </c>
      <c r="J52" s="251">
        <v>0</v>
      </c>
      <c r="K52" s="251">
        <v>900</v>
      </c>
      <c r="L52" s="250">
        <v>2258.52</v>
      </c>
      <c r="M52" s="250">
        <v>0</v>
      </c>
      <c r="N52" s="250">
        <v>0</v>
      </c>
      <c r="O52" s="252">
        <v>6393.6055263157905</v>
      </c>
      <c r="P52" s="253" t="s">
        <v>26</v>
      </c>
      <c r="Q52" s="253" t="s">
        <v>27</v>
      </c>
      <c r="R52" s="253">
        <v>2016</v>
      </c>
      <c r="S52" s="254">
        <v>2424</v>
      </c>
      <c r="T52" s="254">
        <v>121.2</v>
      </c>
      <c r="U52" s="255">
        <v>8938.8055263157912</v>
      </c>
    </row>
    <row r="53" spans="1:22" ht="15.75">
      <c r="A53" s="244" t="s">
        <v>95</v>
      </c>
      <c r="B53" s="245">
        <v>508300</v>
      </c>
      <c r="C53" s="245" t="s">
        <v>127</v>
      </c>
      <c r="D53" s="246" t="s">
        <v>128</v>
      </c>
      <c r="E53" s="297">
        <v>1202</v>
      </c>
      <c r="F53" s="294">
        <v>7228</v>
      </c>
      <c r="G53" s="298">
        <v>2700</v>
      </c>
      <c r="H53" s="298">
        <v>1040.8135135135137</v>
      </c>
      <c r="I53" s="250">
        <v>0</v>
      </c>
      <c r="J53" s="251">
        <v>0</v>
      </c>
      <c r="K53" s="251">
        <v>900</v>
      </c>
      <c r="L53" s="250">
        <v>0</v>
      </c>
      <c r="M53" s="295">
        <v>0</v>
      </c>
      <c r="N53" s="250">
        <v>0</v>
      </c>
      <c r="O53" s="252">
        <v>4640.8135135135135</v>
      </c>
      <c r="P53" s="253" t="s">
        <v>26</v>
      </c>
      <c r="Q53" s="259" t="s">
        <v>27</v>
      </c>
      <c r="R53" s="259">
        <v>2017</v>
      </c>
      <c r="S53" s="256">
        <v>2170</v>
      </c>
      <c r="T53" s="254">
        <v>108.5</v>
      </c>
      <c r="U53" s="255">
        <v>6919.3135135135135</v>
      </c>
    </row>
    <row r="54" spans="1:22" ht="15.75">
      <c r="A54" s="244" t="s">
        <v>95</v>
      </c>
      <c r="B54" s="245">
        <v>508300</v>
      </c>
      <c r="C54" s="245" t="s">
        <v>127</v>
      </c>
      <c r="D54" s="246" t="s">
        <v>128</v>
      </c>
      <c r="E54" s="258">
        <v>1024</v>
      </c>
      <c r="F54" s="257">
        <v>5799</v>
      </c>
      <c r="G54" s="249">
        <v>2280</v>
      </c>
      <c r="H54" s="249">
        <v>293.09400000000011</v>
      </c>
      <c r="I54" s="250">
        <v>0</v>
      </c>
      <c r="J54" s="251">
        <v>0</v>
      </c>
      <c r="K54" s="251">
        <v>900</v>
      </c>
      <c r="L54" s="250">
        <v>0</v>
      </c>
      <c r="M54" s="250">
        <v>0</v>
      </c>
      <c r="N54" s="250">
        <v>0</v>
      </c>
      <c r="O54" s="252">
        <v>3473.0940000000001</v>
      </c>
      <c r="P54" s="253" t="s">
        <v>26</v>
      </c>
      <c r="Q54" s="253" t="s">
        <v>27</v>
      </c>
      <c r="R54" s="253">
        <v>2017</v>
      </c>
      <c r="S54" s="254">
        <v>2056</v>
      </c>
      <c r="T54" s="254">
        <v>102.80000000000001</v>
      </c>
      <c r="U54" s="255">
        <v>5631.8940000000002</v>
      </c>
    </row>
    <row r="55" spans="1:22" ht="15.75">
      <c r="A55" s="244" t="s">
        <v>95</v>
      </c>
      <c r="B55" s="245">
        <v>506600</v>
      </c>
      <c r="C55" s="245" t="s">
        <v>129</v>
      </c>
      <c r="D55" s="246" t="s">
        <v>130</v>
      </c>
      <c r="E55" s="258">
        <v>1247</v>
      </c>
      <c r="F55" s="257">
        <v>1702</v>
      </c>
      <c r="G55" s="249">
        <v>3720</v>
      </c>
      <c r="H55" s="249">
        <v>5.8423076923076991</v>
      </c>
      <c r="I55" s="250">
        <v>0</v>
      </c>
      <c r="J55" s="251">
        <v>0</v>
      </c>
      <c r="K55" s="251">
        <v>900</v>
      </c>
      <c r="L55" s="250">
        <v>0</v>
      </c>
      <c r="M55" s="250">
        <v>0</v>
      </c>
      <c r="N55" s="250">
        <v>0</v>
      </c>
      <c r="O55" s="252">
        <v>4625.8423076923082</v>
      </c>
      <c r="P55" s="253" t="s">
        <v>26</v>
      </c>
      <c r="Q55" s="292" t="s">
        <v>27</v>
      </c>
      <c r="R55" s="253">
        <v>2021</v>
      </c>
      <c r="S55" s="254">
        <v>3840</v>
      </c>
      <c r="T55" s="254">
        <v>192</v>
      </c>
      <c r="U55" s="255">
        <v>8657.8423076923082</v>
      </c>
    </row>
    <row r="56" spans="1:22" ht="15.75">
      <c r="A56" s="244" t="s">
        <v>95</v>
      </c>
      <c r="B56" s="245">
        <v>508800</v>
      </c>
      <c r="C56" s="245" t="s">
        <v>131</v>
      </c>
      <c r="D56" s="246" t="s">
        <v>132</v>
      </c>
      <c r="E56" s="299">
        <v>1209</v>
      </c>
      <c r="F56" s="294">
        <v>1794</v>
      </c>
      <c r="G56" s="298">
        <v>3180</v>
      </c>
      <c r="H56" s="298">
        <v>0</v>
      </c>
      <c r="I56" s="250">
        <v>0</v>
      </c>
      <c r="J56" s="251">
        <v>0</v>
      </c>
      <c r="K56" s="251">
        <v>900</v>
      </c>
      <c r="L56" s="251">
        <v>1101.19</v>
      </c>
      <c r="M56" s="295">
        <v>1000</v>
      </c>
      <c r="N56" s="251">
        <v>0</v>
      </c>
      <c r="O56" s="252">
        <v>6181.1900000000005</v>
      </c>
      <c r="P56" s="253" t="s">
        <v>26</v>
      </c>
      <c r="Q56" s="296" t="s">
        <v>27</v>
      </c>
      <c r="R56" s="259">
        <v>2025</v>
      </c>
      <c r="S56" s="256">
        <v>2345</v>
      </c>
      <c r="T56" s="254">
        <v>117.25</v>
      </c>
      <c r="U56" s="255">
        <v>8643.44</v>
      </c>
    </row>
    <row r="57" spans="1:22" ht="15.75">
      <c r="A57" s="244" t="s">
        <v>95</v>
      </c>
      <c r="B57" s="245">
        <v>508800</v>
      </c>
      <c r="C57" s="245" t="s">
        <v>131</v>
      </c>
      <c r="D57" s="246" t="s">
        <v>132</v>
      </c>
      <c r="E57" s="258">
        <v>1247</v>
      </c>
      <c r="F57" s="248">
        <v>5099</v>
      </c>
      <c r="G57" s="249">
        <v>3720</v>
      </c>
      <c r="H57" s="249">
        <v>480.23769230769227</v>
      </c>
      <c r="I57" s="250">
        <v>0</v>
      </c>
      <c r="J57" s="251">
        <v>0</v>
      </c>
      <c r="K57" s="251">
        <v>900</v>
      </c>
      <c r="L57" s="250">
        <v>0</v>
      </c>
      <c r="M57" s="250">
        <v>0</v>
      </c>
      <c r="N57" s="250">
        <v>0</v>
      </c>
      <c r="O57" s="252">
        <v>5100.2376923076927</v>
      </c>
      <c r="P57" s="253" t="s">
        <v>26</v>
      </c>
      <c r="Q57" s="253" t="s">
        <v>27</v>
      </c>
      <c r="R57" s="253">
        <v>2019</v>
      </c>
      <c r="S57" s="254">
        <v>3840</v>
      </c>
      <c r="T57" s="254">
        <v>192</v>
      </c>
      <c r="U57" s="255">
        <v>9132.2376923076918</v>
      </c>
    </row>
    <row r="58" spans="1:22" ht="15.75">
      <c r="A58" s="244" t="s">
        <v>95</v>
      </c>
      <c r="B58" s="245">
        <v>508800</v>
      </c>
      <c r="C58" s="245" t="s">
        <v>131</v>
      </c>
      <c r="D58" s="246" t="s">
        <v>132</v>
      </c>
      <c r="E58" s="258">
        <v>1247</v>
      </c>
      <c r="F58" s="248">
        <v>3878</v>
      </c>
      <c r="G58" s="249">
        <v>3720</v>
      </c>
      <c r="H58" s="249">
        <v>164.16884615384612</v>
      </c>
      <c r="I58" s="250">
        <v>0</v>
      </c>
      <c r="J58" s="251">
        <v>0</v>
      </c>
      <c r="K58" s="251">
        <v>900</v>
      </c>
      <c r="L58" s="250">
        <v>0</v>
      </c>
      <c r="M58" s="250">
        <v>0</v>
      </c>
      <c r="N58" s="250">
        <v>0</v>
      </c>
      <c r="O58" s="252">
        <v>4784.1688461538461</v>
      </c>
      <c r="P58" s="253" t="s">
        <v>26</v>
      </c>
      <c r="Q58" s="253" t="s">
        <v>27</v>
      </c>
      <c r="R58" s="253">
        <v>2019</v>
      </c>
      <c r="S58" s="254">
        <v>3840</v>
      </c>
      <c r="T58" s="254">
        <v>192</v>
      </c>
      <c r="U58" s="255">
        <v>8816.168846153847</v>
      </c>
    </row>
    <row r="59" spans="1:22" ht="15.75">
      <c r="A59" s="244" t="s">
        <v>95</v>
      </c>
      <c r="B59" s="245">
        <v>508800</v>
      </c>
      <c r="C59" s="245" t="s">
        <v>131</v>
      </c>
      <c r="D59" s="246" t="s">
        <v>132</v>
      </c>
      <c r="E59" s="258">
        <v>9020</v>
      </c>
      <c r="F59" s="248">
        <v>0</v>
      </c>
      <c r="G59" s="249">
        <v>0</v>
      </c>
      <c r="H59" s="249">
        <v>0</v>
      </c>
      <c r="I59" s="250">
        <v>2215.2386620000002</v>
      </c>
      <c r="J59" s="251">
        <v>0</v>
      </c>
      <c r="K59" s="251">
        <v>240</v>
      </c>
      <c r="L59" s="250">
        <v>0</v>
      </c>
      <c r="M59" s="250">
        <v>0</v>
      </c>
      <c r="N59" s="250">
        <v>0</v>
      </c>
      <c r="O59" s="252">
        <v>2455.2386620000002</v>
      </c>
      <c r="P59" s="253" t="s">
        <v>74</v>
      </c>
      <c r="Q59" s="253" t="s">
        <v>35</v>
      </c>
      <c r="R59" s="253">
        <v>1900</v>
      </c>
      <c r="S59" s="254">
        <v>0</v>
      </c>
      <c r="T59" s="254">
        <v>0</v>
      </c>
      <c r="U59" s="255">
        <v>2455.2386620000002</v>
      </c>
      <c r="V59" s="30"/>
    </row>
    <row r="60" spans="1:22" ht="15.75">
      <c r="A60" s="244" t="s">
        <v>95</v>
      </c>
      <c r="B60" s="245">
        <v>506100</v>
      </c>
      <c r="C60" s="245" t="s">
        <v>133</v>
      </c>
      <c r="D60" s="246" t="s">
        <v>134</v>
      </c>
      <c r="E60" s="258">
        <v>1031</v>
      </c>
      <c r="F60" s="248">
        <v>2230</v>
      </c>
      <c r="G60" s="249">
        <v>2400</v>
      </c>
      <c r="H60" s="249">
        <v>52.727272727272727</v>
      </c>
      <c r="I60" s="250">
        <v>0</v>
      </c>
      <c r="J60" s="251">
        <v>0</v>
      </c>
      <c r="K60" s="251">
        <v>900</v>
      </c>
      <c r="L60" s="251">
        <v>0</v>
      </c>
      <c r="M60" s="251">
        <v>0</v>
      </c>
      <c r="N60" s="251">
        <v>0</v>
      </c>
      <c r="O60" s="252">
        <v>3352.7272727272725</v>
      </c>
      <c r="P60" s="253" t="s">
        <v>26</v>
      </c>
      <c r="Q60" s="253" t="s">
        <v>27</v>
      </c>
      <c r="R60" s="253">
        <v>2016</v>
      </c>
      <c r="S60" s="254">
        <v>2745</v>
      </c>
      <c r="T60" s="254">
        <v>137.25</v>
      </c>
      <c r="U60" s="255">
        <v>6234.9772727272721</v>
      </c>
      <c r="V60" s="30"/>
    </row>
    <row r="61" spans="1:22" ht="15.75">
      <c r="A61" s="244" t="s">
        <v>95</v>
      </c>
      <c r="B61" s="245">
        <v>506410</v>
      </c>
      <c r="C61" s="245" t="s">
        <v>135</v>
      </c>
      <c r="D61" s="246" t="s">
        <v>136</v>
      </c>
      <c r="E61" s="258">
        <v>1024</v>
      </c>
      <c r="F61" s="257">
        <v>3652</v>
      </c>
      <c r="G61" s="249">
        <v>2280</v>
      </c>
      <c r="H61" s="249">
        <v>0</v>
      </c>
      <c r="I61" s="250">
        <v>0</v>
      </c>
      <c r="J61" s="251">
        <v>0</v>
      </c>
      <c r="K61" s="251">
        <v>900</v>
      </c>
      <c r="L61" s="250">
        <v>0</v>
      </c>
      <c r="M61" s="250">
        <v>0</v>
      </c>
      <c r="N61" s="250">
        <v>0</v>
      </c>
      <c r="O61" s="252">
        <v>3180</v>
      </c>
      <c r="P61" s="253" t="s">
        <v>26</v>
      </c>
      <c r="Q61" s="292" t="s">
        <v>27</v>
      </c>
      <c r="R61" s="253">
        <v>2025</v>
      </c>
      <c r="S61" s="254">
        <v>1850</v>
      </c>
      <c r="T61" s="254">
        <v>92.5</v>
      </c>
      <c r="U61" s="255">
        <v>5122.5</v>
      </c>
    </row>
    <row r="62" spans="1:22" s="41" customFormat="1" ht="15.75">
      <c r="A62" s="244" t="s">
        <v>95</v>
      </c>
      <c r="B62" s="245">
        <v>506410</v>
      </c>
      <c r="C62" s="245" t="s">
        <v>135</v>
      </c>
      <c r="D62" s="246" t="s">
        <v>136</v>
      </c>
      <c r="E62" s="258">
        <v>1024</v>
      </c>
      <c r="F62" s="257">
        <v>5119</v>
      </c>
      <c r="G62" s="249">
        <v>2280</v>
      </c>
      <c r="H62" s="249">
        <v>47.880000000000017</v>
      </c>
      <c r="I62" s="250">
        <v>0</v>
      </c>
      <c r="J62" s="251">
        <v>0</v>
      </c>
      <c r="K62" s="251">
        <v>900</v>
      </c>
      <c r="L62" s="250">
        <v>0</v>
      </c>
      <c r="M62" s="250">
        <v>0</v>
      </c>
      <c r="N62" s="250">
        <v>0</v>
      </c>
      <c r="O62" s="252">
        <v>3227.88</v>
      </c>
      <c r="P62" s="253" t="s">
        <v>26</v>
      </c>
      <c r="Q62" s="253" t="s">
        <v>27</v>
      </c>
      <c r="R62" s="253">
        <v>2016</v>
      </c>
      <c r="S62" s="254">
        <v>2056</v>
      </c>
      <c r="T62" s="254">
        <v>102.80000000000001</v>
      </c>
      <c r="U62" s="255">
        <v>5386.68</v>
      </c>
    </row>
    <row r="63" spans="1:22" ht="15.75">
      <c r="A63" s="244" t="s">
        <v>95</v>
      </c>
      <c r="B63" s="245">
        <v>508000</v>
      </c>
      <c r="C63" s="245" t="s">
        <v>137</v>
      </c>
      <c r="D63" s="246" t="s">
        <v>138</v>
      </c>
      <c r="E63" s="258">
        <v>1024</v>
      </c>
      <c r="F63" s="257">
        <v>5336</v>
      </c>
      <c r="G63" s="249">
        <v>2280</v>
      </c>
      <c r="H63" s="249">
        <v>113.88600000000008</v>
      </c>
      <c r="I63" s="250">
        <v>0</v>
      </c>
      <c r="J63" s="251">
        <v>0</v>
      </c>
      <c r="K63" s="251">
        <v>900</v>
      </c>
      <c r="L63" s="250">
        <v>0</v>
      </c>
      <c r="M63" s="250">
        <v>0</v>
      </c>
      <c r="N63" s="250">
        <v>0</v>
      </c>
      <c r="O63" s="252">
        <v>3293.886</v>
      </c>
      <c r="P63" s="253" t="s">
        <v>26</v>
      </c>
      <c r="Q63" s="253" t="s">
        <v>27</v>
      </c>
      <c r="R63" s="253">
        <v>2016</v>
      </c>
      <c r="S63" s="254">
        <v>2056</v>
      </c>
      <c r="T63" s="254">
        <v>102.80000000000001</v>
      </c>
      <c r="U63" s="255">
        <v>5452.6860000000006</v>
      </c>
      <c r="V63" s="30"/>
    </row>
    <row r="64" spans="1:22" ht="15.75">
      <c r="A64" s="244" t="s">
        <v>95</v>
      </c>
      <c r="B64" s="245">
        <v>508000</v>
      </c>
      <c r="C64" s="245" t="s">
        <v>137</v>
      </c>
      <c r="D64" s="246" t="s">
        <v>138</v>
      </c>
      <c r="E64" s="258">
        <v>1020</v>
      </c>
      <c r="F64" s="257">
        <v>5707</v>
      </c>
      <c r="G64" s="249">
        <v>2220</v>
      </c>
      <c r="H64" s="249">
        <v>199.53571428571425</v>
      </c>
      <c r="I64" s="250">
        <v>0</v>
      </c>
      <c r="J64" s="251">
        <v>0</v>
      </c>
      <c r="K64" s="251">
        <v>900</v>
      </c>
      <c r="L64" s="250">
        <v>0</v>
      </c>
      <c r="M64" s="250">
        <v>0</v>
      </c>
      <c r="N64" s="250">
        <v>0</v>
      </c>
      <c r="O64" s="252">
        <v>3319.5357142857142</v>
      </c>
      <c r="P64" s="253" t="s">
        <v>26</v>
      </c>
      <c r="Q64" s="253" t="s">
        <v>27</v>
      </c>
      <c r="R64" s="253">
        <v>2017</v>
      </c>
      <c r="S64" s="254">
        <v>1575</v>
      </c>
      <c r="T64" s="254">
        <v>78.75</v>
      </c>
      <c r="U64" s="255">
        <v>4973.2857142857138</v>
      </c>
    </row>
    <row r="65" spans="1:22" ht="15.75">
      <c r="A65" s="244" t="s">
        <v>95</v>
      </c>
      <c r="B65" s="245">
        <v>508000</v>
      </c>
      <c r="C65" s="245" t="s">
        <v>137</v>
      </c>
      <c r="D65" s="246" t="s">
        <v>138</v>
      </c>
      <c r="E65" s="247">
        <v>1024</v>
      </c>
      <c r="F65" s="257">
        <v>6530</v>
      </c>
      <c r="G65" s="249">
        <v>2280</v>
      </c>
      <c r="H65" s="249">
        <v>410.05800000000016</v>
      </c>
      <c r="I65" s="250">
        <v>0</v>
      </c>
      <c r="J65" s="251">
        <v>0</v>
      </c>
      <c r="K65" s="251">
        <v>900</v>
      </c>
      <c r="L65" s="250">
        <v>0</v>
      </c>
      <c r="M65" s="250">
        <v>0</v>
      </c>
      <c r="N65" s="250">
        <v>0</v>
      </c>
      <c r="O65" s="252">
        <v>3590.058</v>
      </c>
      <c r="P65" s="253" t="s">
        <v>26</v>
      </c>
      <c r="Q65" s="253" t="s">
        <v>27</v>
      </c>
      <c r="R65" s="253">
        <v>2017</v>
      </c>
      <c r="S65" s="254">
        <v>2056</v>
      </c>
      <c r="T65" s="254">
        <v>102.80000000000001</v>
      </c>
      <c r="U65" s="255">
        <v>5748.8580000000002</v>
      </c>
    </row>
    <row r="66" spans="1:22" ht="15.75">
      <c r="A66" s="244" t="s">
        <v>95</v>
      </c>
      <c r="B66" s="245">
        <v>508000</v>
      </c>
      <c r="C66" s="245" t="s">
        <v>137</v>
      </c>
      <c r="D66" s="246" t="s">
        <v>138</v>
      </c>
      <c r="E66" s="258">
        <v>1202</v>
      </c>
      <c r="F66" s="248">
        <v>5030</v>
      </c>
      <c r="G66" s="249">
        <v>2700</v>
      </c>
      <c r="H66" s="249">
        <v>747.91216216216219</v>
      </c>
      <c r="I66" s="250">
        <v>0</v>
      </c>
      <c r="J66" s="251">
        <v>0</v>
      </c>
      <c r="K66" s="251">
        <v>900</v>
      </c>
      <c r="L66" s="250">
        <v>0</v>
      </c>
      <c r="M66" s="250">
        <v>0</v>
      </c>
      <c r="N66" s="250">
        <v>0</v>
      </c>
      <c r="O66" s="252">
        <v>4347.9121621621616</v>
      </c>
      <c r="P66" s="253" t="s">
        <v>26</v>
      </c>
      <c r="Q66" s="253" t="s">
        <v>27</v>
      </c>
      <c r="R66" s="253">
        <v>2019</v>
      </c>
      <c r="S66" s="254">
        <v>3867</v>
      </c>
      <c r="T66" s="254">
        <v>193.35000000000002</v>
      </c>
      <c r="U66" s="255">
        <v>8408.262162162162</v>
      </c>
    </row>
    <row r="67" spans="1:22" ht="15.75">
      <c r="A67" s="244" t="s">
        <v>95</v>
      </c>
      <c r="B67" s="245">
        <v>508000</v>
      </c>
      <c r="C67" s="245" t="s">
        <v>137</v>
      </c>
      <c r="D67" s="246" t="s">
        <v>138</v>
      </c>
      <c r="E67" s="258">
        <v>1031</v>
      </c>
      <c r="F67" s="257">
        <v>3740</v>
      </c>
      <c r="G67" s="249">
        <v>2400</v>
      </c>
      <c r="H67" s="249">
        <v>306.5454545454545</v>
      </c>
      <c r="I67" s="250">
        <v>0</v>
      </c>
      <c r="J67" s="251">
        <v>0</v>
      </c>
      <c r="K67" s="251">
        <v>900</v>
      </c>
      <c r="L67" s="250">
        <v>0</v>
      </c>
      <c r="M67" s="250">
        <v>0</v>
      </c>
      <c r="N67" s="250">
        <v>0</v>
      </c>
      <c r="O67" s="252">
        <v>3606.5454545454545</v>
      </c>
      <c r="P67" s="253" t="s">
        <v>26</v>
      </c>
      <c r="Q67" s="259" t="s">
        <v>27</v>
      </c>
      <c r="R67" s="259">
        <v>2024</v>
      </c>
      <c r="S67" s="256">
        <v>2468</v>
      </c>
      <c r="T67" s="254">
        <v>123.4</v>
      </c>
      <c r="U67" s="255">
        <v>6197.9454545454537</v>
      </c>
    </row>
    <row r="68" spans="1:22" ht="15.75">
      <c r="A68" s="244" t="s">
        <v>95</v>
      </c>
      <c r="B68" s="245">
        <v>507410</v>
      </c>
      <c r="C68" s="245" t="s">
        <v>139</v>
      </c>
      <c r="D68" s="246" t="s">
        <v>140</v>
      </c>
      <c r="E68" s="258">
        <v>1024</v>
      </c>
      <c r="F68" s="257">
        <v>4230</v>
      </c>
      <c r="G68" s="249">
        <v>2280</v>
      </c>
      <c r="H68" s="249">
        <v>166.55400000000003</v>
      </c>
      <c r="I68" s="250">
        <v>0</v>
      </c>
      <c r="J68" s="251">
        <v>0</v>
      </c>
      <c r="K68" s="251">
        <v>900</v>
      </c>
      <c r="L68" s="250">
        <v>0</v>
      </c>
      <c r="M68" s="250">
        <v>0</v>
      </c>
      <c r="N68" s="250">
        <v>0</v>
      </c>
      <c r="O68" s="252">
        <v>3346.5540000000001</v>
      </c>
      <c r="P68" s="253" t="s">
        <v>26</v>
      </c>
      <c r="Q68" s="292" t="s">
        <v>27</v>
      </c>
      <c r="R68" s="253">
        <v>2025</v>
      </c>
      <c r="S68" s="254">
        <v>1850</v>
      </c>
      <c r="T68" s="254">
        <v>92.5</v>
      </c>
      <c r="U68" s="255">
        <v>5289.0540000000001</v>
      </c>
    </row>
    <row r="69" spans="1:22" s="41" customFormat="1" ht="15.75">
      <c r="A69" s="244" t="s">
        <v>95</v>
      </c>
      <c r="B69" s="245">
        <v>507410</v>
      </c>
      <c r="C69" s="245" t="s">
        <v>139</v>
      </c>
      <c r="D69" s="246" t="s">
        <v>140</v>
      </c>
      <c r="E69" s="258">
        <v>1020</v>
      </c>
      <c r="F69" s="257">
        <v>3078</v>
      </c>
      <c r="G69" s="249">
        <v>2220</v>
      </c>
      <c r="H69" s="249">
        <v>8.9196428571428559</v>
      </c>
      <c r="I69" s="250">
        <v>0</v>
      </c>
      <c r="J69" s="251">
        <v>0</v>
      </c>
      <c r="K69" s="251">
        <v>900</v>
      </c>
      <c r="L69" s="250">
        <v>0</v>
      </c>
      <c r="M69" s="250">
        <v>0</v>
      </c>
      <c r="N69" s="250">
        <v>0</v>
      </c>
      <c r="O69" s="252">
        <v>3128.9196428571427</v>
      </c>
      <c r="P69" s="253" t="s">
        <v>26</v>
      </c>
      <c r="Q69" s="253" t="s">
        <v>27</v>
      </c>
      <c r="R69" s="253">
        <v>2017</v>
      </c>
      <c r="S69" s="254">
        <v>1575</v>
      </c>
      <c r="T69" s="254">
        <v>78.75</v>
      </c>
      <c r="U69" s="255">
        <v>4782.6696428571431</v>
      </c>
    </row>
    <row r="70" spans="1:22" s="41" customFormat="1" ht="15.75">
      <c r="A70" s="244" t="s">
        <v>95</v>
      </c>
      <c r="B70" s="245">
        <v>507410</v>
      </c>
      <c r="C70" s="245" t="s">
        <v>139</v>
      </c>
      <c r="D70" s="246" t="s">
        <v>140</v>
      </c>
      <c r="E70" s="247">
        <v>1024</v>
      </c>
      <c r="F70" s="257">
        <v>6160</v>
      </c>
      <c r="G70" s="249">
        <v>2280</v>
      </c>
      <c r="H70" s="249">
        <v>425.10600000000022</v>
      </c>
      <c r="I70" s="250">
        <v>0</v>
      </c>
      <c r="J70" s="251">
        <v>0</v>
      </c>
      <c r="K70" s="251">
        <v>900</v>
      </c>
      <c r="L70" s="250">
        <v>0</v>
      </c>
      <c r="M70" s="250">
        <v>0</v>
      </c>
      <c r="N70" s="250">
        <v>0</v>
      </c>
      <c r="O70" s="252">
        <v>3605.1060000000002</v>
      </c>
      <c r="P70" s="253" t="s">
        <v>26</v>
      </c>
      <c r="Q70" s="253" t="s">
        <v>27</v>
      </c>
      <c r="R70" s="253">
        <v>2017</v>
      </c>
      <c r="S70" s="254">
        <v>2056</v>
      </c>
      <c r="T70" s="254">
        <v>102.80000000000001</v>
      </c>
      <c r="U70" s="255">
        <v>5763.9059999999999</v>
      </c>
    </row>
    <row r="71" spans="1:22" s="41" customFormat="1" ht="15.75">
      <c r="A71" s="244" t="s">
        <v>95</v>
      </c>
      <c r="B71" s="245">
        <v>507410</v>
      </c>
      <c r="C71" s="245" t="s">
        <v>139</v>
      </c>
      <c r="D71" s="246" t="s">
        <v>140</v>
      </c>
      <c r="E71" s="258">
        <v>1024</v>
      </c>
      <c r="F71" s="257">
        <v>2097</v>
      </c>
      <c r="G71" s="249">
        <v>2280</v>
      </c>
      <c r="H71" s="249">
        <v>39.672000000000033</v>
      </c>
      <c r="I71" s="250">
        <v>0</v>
      </c>
      <c r="J71" s="251">
        <v>0</v>
      </c>
      <c r="K71" s="251">
        <v>900</v>
      </c>
      <c r="L71" s="250">
        <v>0</v>
      </c>
      <c r="M71" s="250">
        <v>0</v>
      </c>
      <c r="N71" s="250">
        <v>0</v>
      </c>
      <c r="O71" s="252">
        <v>3219.672</v>
      </c>
      <c r="P71" s="253" t="s">
        <v>26</v>
      </c>
      <c r="Q71" s="253" t="s">
        <v>40</v>
      </c>
      <c r="R71" s="253">
        <v>2010</v>
      </c>
      <c r="S71" s="254">
        <v>0</v>
      </c>
      <c r="T71" s="254">
        <v>0</v>
      </c>
      <c r="U71" s="255">
        <v>3219.672</v>
      </c>
    </row>
    <row r="72" spans="1:22" ht="15.75">
      <c r="A72" s="244" t="s">
        <v>95</v>
      </c>
      <c r="B72" s="245">
        <v>506230</v>
      </c>
      <c r="C72" s="245" t="s">
        <v>141</v>
      </c>
      <c r="D72" s="246" t="s">
        <v>142</v>
      </c>
      <c r="E72" s="258">
        <v>1202</v>
      </c>
      <c r="F72" s="248">
        <v>1926</v>
      </c>
      <c r="G72" s="249">
        <v>2700</v>
      </c>
      <c r="H72" s="249">
        <v>0</v>
      </c>
      <c r="I72" s="250">
        <v>0</v>
      </c>
      <c r="J72" s="251">
        <v>0</v>
      </c>
      <c r="K72" s="251">
        <v>900</v>
      </c>
      <c r="L72" s="250">
        <v>0</v>
      </c>
      <c r="M72" s="250">
        <v>0</v>
      </c>
      <c r="N72" s="250">
        <v>0</v>
      </c>
      <c r="O72" s="252">
        <v>3600</v>
      </c>
      <c r="P72" s="253" t="s">
        <v>26</v>
      </c>
      <c r="Q72" s="253" t="s">
        <v>40</v>
      </c>
      <c r="R72" s="253">
        <v>2008</v>
      </c>
      <c r="S72" s="254">
        <v>0</v>
      </c>
      <c r="T72" s="254">
        <v>0</v>
      </c>
      <c r="U72" s="255">
        <v>3600</v>
      </c>
    </row>
    <row r="73" spans="1:22" ht="15.75">
      <c r="A73" s="244" t="s">
        <v>95</v>
      </c>
      <c r="B73" s="245">
        <v>506230</v>
      </c>
      <c r="C73" s="245" t="s">
        <v>141</v>
      </c>
      <c r="D73" s="246" t="s">
        <v>142</v>
      </c>
      <c r="E73" s="258">
        <v>1237</v>
      </c>
      <c r="F73" s="307">
        <v>1063</v>
      </c>
      <c r="G73" s="249">
        <v>3960</v>
      </c>
      <c r="H73" s="249">
        <v>0</v>
      </c>
      <c r="I73" s="250">
        <v>0</v>
      </c>
      <c r="J73" s="251">
        <v>0</v>
      </c>
      <c r="K73" s="251">
        <v>900</v>
      </c>
      <c r="L73" s="250">
        <v>0</v>
      </c>
      <c r="M73" s="250">
        <v>0</v>
      </c>
      <c r="N73" s="250">
        <v>0</v>
      </c>
      <c r="O73" s="252">
        <v>4860</v>
      </c>
      <c r="P73" s="253" t="s">
        <v>26</v>
      </c>
      <c r="Q73" s="253" t="s">
        <v>27</v>
      </c>
      <c r="R73" s="253">
        <v>2016</v>
      </c>
      <c r="S73" s="254">
        <v>3867</v>
      </c>
      <c r="T73" s="254">
        <v>193.35000000000002</v>
      </c>
      <c r="U73" s="255">
        <v>8920.35</v>
      </c>
    </row>
    <row r="74" spans="1:22" ht="15.75">
      <c r="A74" s="244" t="s">
        <v>95</v>
      </c>
      <c r="B74" s="245">
        <v>508201</v>
      </c>
      <c r="C74" s="245" t="s">
        <v>143</v>
      </c>
      <c r="D74" s="246" t="s">
        <v>144</v>
      </c>
      <c r="E74" s="247">
        <v>1024</v>
      </c>
      <c r="F74" s="257">
        <v>6167</v>
      </c>
      <c r="G74" s="249">
        <v>2280</v>
      </c>
      <c r="H74" s="249">
        <v>710.67600000000027</v>
      </c>
      <c r="I74" s="250">
        <v>0</v>
      </c>
      <c r="J74" s="251">
        <v>0</v>
      </c>
      <c r="K74" s="251">
        <v>900</v>
      </c>
      <c r="L74" s="250">
        <v>0</v>
      </c>
      <c r="M74" s="250">
        <v>0</v>
      </c>
      <c r="N74" s="250">
        <v>0</v>
      </c>
      <c r="O74" s="252">
        <v>3890.6760000000004</v>
      </c>
      <c r="P74" s="253" t="s">
        <v>26</v>
      </c>
      <c r="Q74" s="253" t="s">
        <v>27</v>
      </c>
      <c r="R74" s="253">
        <v>2019</v>
      </c>
      <c r="S74" s="254">
        <v>2056</v>
      </c>
      <c r="T74" s="254">
        <v>102.80000000000001</v>
      </c>
      <c r="U74" s="255">
        <v>6049.4760000000006</v>
      </c>
    </row>
    <row r="75" spans="1:22" ht="15.75">
      <c r="A75" s="244" t="s">
        <v>95</v>
      </c>
      <c r="B75" s="245">
        <v>508201</v>
      </c>
      <c r="C75" s="245" t="s">
        <v>143</v>
      </c>
      <c r="D75" s="246" t="s">
        <v>144</v>
      </c>
      <c r="E75" s="247">
        <v>1024</v>
      </c>
      <c r="F75" s="257">
        <v>6629</v>
      </c>
      <c r="G75" s="249">
        <v>2280</v>
      </c>
      <c r="H75" s="249">
        <v>1100.8980000000001</v>
      </c>
      <c r="I75" s="250">
        <v>0</v>
      </c>
      <c r="J75" s="251">
        <v>0</v>
      </c>
      <c r="K75" s="251">
        <v>900</v>
      </c>
      <c r="L75" s="250">
        <v>0</v>
      </c>
      <c r="M75" s="250">
        <v>0</v>
      </c>
      <c r="N75" s="250">
        <v>0</v>
      </c>
      <c r="O75" s="252">
        <v>4280.8980000000001</v>
      </c>
      <c r="P75" s="253" t="s">
        <v>26</v>
      </c>
      <c r="Q75" s="253" t="s">
        <v>27</v>
      </c>
      <c r="R75" s="253">
        <v>2019</v>
      </c>
      <c r="S75" s="254">
        <v>2056</v>
      </c>
      <c r="T75" s="254">
        <v>102.80000000000001</v>
      </c>
      <c r="U75" s="255">
        <v>6439.6980000000003</v>
      </c>
      <c r="V75" s="30"/>
    </row>
    <row r="76" spans="1:22" s="15" customFormat="1" ht="15.75">
      <c r="A76" s="283" t="s">
        <v>312</v>
      </c>
      <c r="B76" s="262"/>
      <c r="C76" s="262"/>
      <c r="D76" s="263"/>
      <c r="E76" s="265">
        <v>72</v>
      </c>
      <c r="F76" s="266">
        <v>319919</v>
      </c>
      <c r="G76" s="267">
        <v>195480</v>
      </c>
      <c r="H76" s="267">
        <v>23811.711515336014</v>
      </c>
      <c r="I76" s="268">
        <v>2595.4605040000001</v>
      </c>
      <c r="J76" s="252">
        <v>0</v>
      </c>
      <c r="K76" s="252">
        <v>65280</v>
      </c>
      <c r="L76" s="268">
        <v>13234.65</v>
      </c>
      <c r="M76" s="268">
        <v>44500</v>
      </c>
      <c r="N76" s="268">
        <v>0</v>
      </c>
      <c r="O76" s="252">
        <v>344901.8220193361</v>
      </c>
      <c r="P76" s="269"/>
      <c r="Q76" s="269"/>
      <c r="R76" s="269"/>
      <c r="S76" s="271">
        <v>167964</v>
      </c>
      <c r="T76" s="271">
        <v>8398.1999999999989</v>
      </c>
      <c r="U76" s="255">
        <v>521264.02201933612</v>
      </c>
      <c r="V76" s="94"/>
    </row>
    <row r="77" spans="1:22">
      <c r="T77" s="30"/>
    </row>
  </sheetData>
  <autoFilter ref="A1:U76">
    <sortState ref="A2:X698">
      <sortCondition ref="A2:A698"/>
      <sortCondition ref="C2:C698"/>
    </sortState>
  </autoFilter>
  <pageMargins left="0" right="0" top="0" bottom="0" header="0.24" footer="0.28999999999999998"/>
  <pageSetup paperSize="5" scale="52" fitToHeight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4"/>
  <sheetViews>
    <sheetView zoomScale="90" zoomScaleNormal="90" workbookViewId="0">
      <pane ySplit="1" topLeftCell="A2" activePane="bottomLeft" state="frozen"/>
      <selection activeCell="W1" sqref="W1:W1048576"/>
      <selection pane="bottomLeft"/>
    </sheetView>
  </sheetViews>
  <sheetFormatPr defaultColWidth="7.6640625" defaultRowHeight="15"/>
  <cols>
    <col min="1" max="1" width="9.5546875" style="29" bestFit="1" customWidth="1"/>
    <col min="2" max="2" width="19.21875" style="91" bestFit="1" customWidth="1"/>
    <col min="3" max="3" width="10.33203125" style="92" bestFit="1" customWidth="1"/>
    <col min="4" max="4" width="36.77734375" style="29" bestFit="1" customWidth="1"/>
    <col min="5" max="5" width="5.88671875" style="95" bestFit="1" customWidth="1"/>
    <col min="6" max="6" width="10" style="129" bestFit="1" customWidth="1"/>
    <col min="7" max="7" width="9.109375" style="96" bestFit="1" customWidth="1"/>
    <col min="8" max="8" width="13.6640625" style="96" bestFit="1" customWidth="1"/>
    <col min="9" max="9" width="10.88671875" style="29" bestFit="1" customWidth="1"/>
    <col min="10" max="10" width="11.44140625" style="29" bestFit="1" customWidth="1"/>
    <col min="11" max="11" width="13.44140625" style="29" bestFit="1" customWidth="1"/>
    <col min="12" max="12" width="13.21875" style="29" bestFit="1" customWidth="1"/>
    <col min="13" max="13" width="10.77734375" style="29" bestFit="1" customWidth="1"/>
    <col min="14" max="14" width="9.77734375" style="29" bestFit="1" customWidth="1"/>
    <col min="15" max="15" width="12.33203125" style="29" bestFit="1" customWidth="1"/>
    <col min="16" max="16" width="12.21875" style="93" bestFit="1" customWidth="1"/>
    <col min="17" max="17" width="12.109375" style="93" bestFit="1" customWidth="1"/>
    <col min="18" max="18" width="8.88671875" style="93" bestFit="1" customWidth="1"/>
    <col min="19" max="19" width="11.88671875" style="29" bestFit="1" customWidth="1"/>
    <col min="20" max="20" width="10.44140625" style="29" bestFit="1" customWidth="1"/>
    <col min="21" max="21" width="12.33203125" style="29" bestFit="1" customWidth="1"/>
    <col min="22" max="16384" width="7.6640625" style="29"/>
  </cols>
  <sheetData>
    <row r="1" spans="1:21" s="15" customFormat="1" ht="35.25" customHeight="1">
      <c r="A1" s="272" t="s">
        <v>1</v>
      </c>
      <c r="B1" s="273" t="s">
        <v>2</v>
      </c>
      <c r="C1" s="274" t="s">
        <v>3</v>
      </c>
      <c r="D1" s="275" t="s">
        <v>4</v>
      </c>
      <c r="E1" s="265" t="s">
        <v>5</v>
      </c>
      <c r="F1" s="276" t="s">
        <v>6</v>
      </c>
      <c r="G1" s="277" t="s">
        <v>7</v>
      </c>
      <c r="H1" s="278" t="s">
        <v>8</v>
      </c>
      <c r="I1" s="279" t="s">
        <v>9</v>
      </c>
      <c r="J1" s="272" t="s">
        <v>10</v>
      </c>
      <c r="K1" s="272" t="s">
        <v>11</v>
      </c>
      <c r="L1" s="279" t="s">
        <v>12</v>
      </c>
      <c r="M1" s="272" t="s">
        <v>13</v>
      </c>
      <c r="N1" s="280" t="s">
        <v>14</v>
      </c>
      <c r="O1" s="272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83" t="s">
        <v>20</v>
      </c>
    </row>
    <row r="2" spans="1:21" ht="15.75">
      <c r="A2" s="244" t="s">
        <v>235</v>
      </c>
      <c r="B2" s="245">
        <v>905110</v>
      </c>
      <c r="C2" s="245" t="s">
        <v>236</v>
      </c>
      <c r="D2" s="246" t="s">
        <v>237</v>
      </c>
      <c r="E2" s="258" t="s">
        <v>75</v>
      </c>
      <c r="F2" s="248">
        <v>0</v>
      </c>
      <c r="G2" s="249">
        <v>0</v>
      </c>
      <c r="H2" s="249">
        <v>0</v>
      </c>
      <c r="I2" s="250">
        <v>643.5820299999998</v>
      </c>
      <c r="J2" s="251">
        <v>0</v>
      </c>
      <c r="K2" s="251">
        <v>240</v>
      </c>
      <c r="L2" s="251">
        <v>0</v>
      </c>
      <c r="M2" s="251">
        <v>0</v>
      </c>
      <c r="N2" s="251">
        <v>0</v>
      </c>
      <c r="O2" s="252">
        <v>883.5820299999998</v>
      </c>
      <c r="P2" s="253" t="s">
        <v>74</v>
      </c>
      <c r="Q2" s="253" t="s">
        <v>35</v>
      </c>
      <c r="R2" s="253">
        <v>1900</v>
      </c>
      <c r="S2" s="306">
        <v>0</v>
      </c>
      <c r="T2" s="254">
        <v>0</v>
      </c>
      <c r="U2" s="255">
        <v>883.5820299999998</v>
      </c>
    </row>
    <row r="3" spans="1:21" ht="15.75">
      <c r="A3" s="308" t="s">
        <v>235</v>
      </c>
      <c r="B3" s="245">
        <v>905110</v>
      </c>
      <c r="C3" s="245" t="s">
        <v>236</v>
      </c>
      <c r="D3" s="309" t="s">
        <v>237</v>
      </c>
      <c r="E3" s="310">
        <v>1209</v>
      </c>
      <c r="F3" s="311">
        <v>1457</v>
      </c>
      <c r="G3" s="249">
        <v>3180</v>
      </c>
      <c r="H3" s="249">
        <v>0</v>
      </c>
      <c r="I3" s="250">
        <v>0</v>
      </c>
      <c r="J3" s="312">
        <v>0</v>
      </c>
      <c r="K3" s="251">
        <v>900</v>
      </c>
      <c r="L3" s="313">
        <v>0</v>
      </c>
      <c r="M3" s="313">
        <v>0</v>
      </c>
      <c r="N3" s="313">
        <v>0</v>
      </c>
      <c r="O3" s="252">
        <v>4080</v>
      </c>
      <c r="P3" s="314" t="s">
        <v>26</v>
      </c>
      <c r="Q3" s="315" t="s">
        <v>27</v>
      </c>
      <c r="R3" s="315">
        <v>2024</v>
      </c>
      <c r="S3" s="316">
        <v>2345</v>
      </c>
      <c r="T3" s="254">
        <v>117.25</v>
      </c>
      <c r="U3" s="255">
        <v>6542.25</v>
      </c>
    </row>
    <row r="4" spans="1:21" ht="15.75">
      <c r="A4" s="308" t="s">
        <v>235</v>
      </c>
      <c r="B4" s="245">
        <v>905110</v>
      </c>
      <c r="C4" s="245" t="s">
        <v>236</v>
      </c>
      <c r="D4" s="309" t="s">
        <v>237</v>
      </c>
      <c r="E4" s="317">
        <v>1209</v>
      </c>
      <c r="F4" s="311">
        <v>9118</v>
      </c>
      <c r="G4" s="249">
        <v>3180</v>
      </c>
      <c r="H4" s="249">
        <v>2668.4853658536581</v>
      </c>
      <c r="I4" s="250">
        <v>0</v>
      </c>
      <c r="J4" s="312">
        <v>0</v>
      </c>
      <c r="K4" s="251">
        <v>900</v>
      </c>
      <c r="L4" s="313">
        <v>0</v>
      </c>
      <c r="M4" s="313">
        <v>0</v>
      </c>
      <c r="N4" s="313">
        <v>0</v>
      </c>
      <c r="O4" s="252">
        <v>6748.4853658536576</v>
      </c>
      <c r="P4" s="314" t="s">
        <v>26</v>
      </c>
      <c r="Q4" s="315" t="s">
        <v>27</v>
      </c>
      <c r="R4" s="315">
        <v>2024</v>
      </c>
      <c r="S4" s="318">
        <v>2345</v>
      </c>
      <c r="T4" s="254">
        <v>117.25</v>
      </c>
      <c r="U4" s="255">
        <v>9210.7353658536576</v>
      </c>
    </row>
    <row r="5" spans="1:21" ht="15.75">
      <c r="A5" s="308" t="s">
        <v>235</v>
      </c>
      <c r="B5" s="245">
        <v>905110</v>
      </c>
      <c r="C5" s="245" t="s">
        <v>236</v>
      </c>
      <c r="D5" s="309" t="s">
        <v>237</v>
      </c>
      <c r="E5" s="310">
        <v>1209</v>
      </c>
      <c r="F5" s="311">
        <v>3654</v>
      </c>
      <c r="G5" s="249">
        <v>3180</v>
      </c>
      <c r="H5" s="249">
        <v>493.610975609756</v>
      </c>
      <c r="I5" s="250">
        <v>0</v>
      </c>
      <c r="J5" s="312">
        <v>0</v>
      </c>
      <c r="K5" s="251">
        <v>900</v>
      </c>
      <c r="L5" s="313">
        <v>0</v>
      </c>
      <c r="M5" s="313">
        <v>0</v>
      </c>
      <c r="N5" s="313">
        <v>0</v>
      </c>
      <c r="O5" s="252">
        <v>4573.6109756097558</v>
      </c>
      <c r="P5" s="314" t="s">
        <v>26</v>
      </c>
      <c r="Q5" s="315" t="s">
        <v>27</v>
      </c>
      <c r="R5" s="315">
        <v>2024</v>
      </c>
      <c r="S5" s="318">
        <v>2345</v>
      </c>
      <c r="T5" s="254">
        <v>117.25</v>
      </c>
      <c r="U5" s="255">
        <v>7035.8609756097558</v>
      </c>
    </row>
    <row r="6" spans="1:21" ht="15.75">
      <c r="A6" s="244" t="s">
        <v>235</v>
      </c>
      <c r="B6" s="245">
        <v>905110</v>
      </c>
      <c r="C6" s="245" t="s">
        <v>236</v>
      </c>
      <c r="D6" s="246" t="s">
        <v>237</v>
      </c>
      <c r="E6" s="299">
        <v>1209</v>
      </c>
      <c r="F6" s="294">
        <v>4214</v>
      </c>
      <c r="G6" s="298">
        <v>3180</v>
      </c>
      <c r="H6" s="298">
        <v>213.18926829268295</v>
      </c>
      <c r="I6" s="250">
        <v>0</v>
      </c>
      <c r="J6" s="251">
        <v>0</v>
      </c>
      <c r="K6" s="251">
        <v>900</v>
      </c>
      <c r="L6" s="250">
        <v>0</v>
      </c>
      <c r="M6" s="295">
        <v>0</v>
      </c>
      <c r="N6" s="250">
        <v>0</v>
      </c>
      <c r="O6" s="252">
        <v>4293.1892682926828</v>
      </c>
      <c r="P6" s="253" t="s">
        <v>26</v>
      </c>
      <c r="Q6" s="259" t="s">
        <v>27</v>
      </c>
      <c r="R6" s="259">
        <v>2018</v>
      </c>
      <c r="S6" s="256">
        <v>2345</v>
      </c>
      <c r="T6" s="254">
        <v>117.25</v>
      </c>
      <c r="U6" s="255">
        <v>6755.4392682926828</v>
      </c>
    </row>
    <row r="7" spans="1:21" ht="15.75">
      <c r="A7" s="244" t="s">
        <v>235</v>
      </c>
      <c r="B7" s="245">
        <v>905110</v>
      </c>
      <c r="C7" s="245" t="s">
        <v>236</v>
      </c>
      <c r="D7" s="246" t="s">
        <v>237</v>
      </c>
      <c r="E7" s="299">
        <v>1209</v>
      </c>
      <c r="F7" s="294">
        <v>4329</v>
      </c>
      <c r="G7" s="298">
        <v>3180</v>
      </c>
      <c r="H7" s="298">
        <v>166.52341463414635</v>
      </c>
      <c r="I7" s="250">
        <v>0</v>
      </c>
      <c r="J7" s="251">
        <v>0</v>
      </c>
      <c r="K7" s="251">
        <v>900</v>
      </c>
      <c r="L7" s="250">
        <v>0</v>
      </c>
      <c r="M7" s="295">
        <v>0</v>
      </c>
      <c r="N7" s="250">
        <v>0</v>
      </c>
      <c r="O7" s="252">
        <v>4246.5234146341463</v>
      </c>
      <c r="P7" s="253" t="s">
        <v>26</v>
      </c>
      <c r="Q7" s="259" t="s">
        <v>27</v>
      </c>
      <c r="R7" s="259">
        <v>2018</v>
      </c>
      <c r="S7" s="256">
        <v>2345</v>
      </c>
      <c r="T7" s="254">
        <v>117.25</v>
      </c>
      <c r="U7" s="255">
        <v>6708.7734146341463</v>
      </c>
    </row>
    <row r="8" spans="1:21" ht="15.75">
      <c r="A8" s="244" t="s">
        <v>235</v>
      </c>
      <c r="B8" s="245">
        <v>905110</v>
      </c>
      <c r="C8" s="245" t="s">
        <v>236</v>
      </c>
      <c r="D8" s="246" t="s">
        <v>237</v>
      </c>
      <c r="E8" s="258">
        <v>1226</v>
      </c>
      <c r="F8" s="319">
        <v>5508</v>
      </c>
      <c r="G8" s="249">
        <v>4440</v>
      </c>
      <c r="H8" s="249">
        <v>971.34961538461528</v>
      </c>
      <c r="I8" s="250">
        <v>0</v>
      </c>
      <c r="J8" s="251">
        <v>0</v>
      </c>
      <c r="K8" s="251">
        <v>900</v>
      </c>
      <c r="L8" s="250">
        <v>0</v>
      </c>
      <c r="M8" s="251">
        <v>0</v>
      </c>
      <c r="N8" s="250">
        <v>0</v>
      </c>
      <c r="O8" s="252">
        <v>6311.3496153846154</v>
      </c>
      <c r="P8" s="253" t="s">
        <v>26</v>
      </c>
      <c r="Q8" s="253" t="s">
        <v>27</v>
      </c>
      <c r="R8" s="253">
        <v>2016</v>
      </c>
      <c r="S8" s="256">
        <v>2316</v>
      </c>
      <c r="T8" s="254">
        <v>115.80000000000001</v>
      </c>
      <c r="U8" s="255">
        <v>8743.1496153846147</v>
      </c>
    </row>
    <row r="9" spans="1:21" ht="15.75">
      <c r="A9" s="244" t="s">
        <v>235</v>
      </c>
      <c r="B9" s="245">
        <v>905110</v>
      </c>
      <c r="C9" s="245" t="s">
        <v>236</v>
      </c>
      <c r="D9" s="246" t="s">
        <v>237</v>
      </c>
      <c r="E9" s="258">
        <v>1209</v>
      </c>
      <c r="F9" s="257">
        <v>230</v>
      </c>
      <c r="G9" s="249">
        <v>3180</v>
      </c>
      <c r="H9" s="249">
        <v>0</v>
      </c>
      <c r="I9" s="250">
        <v>0</v>
      </c>
      <c r="J9" s="251">
        <v>0</v>
      </c>
      <c r="K9" s="251">
        <v>900</v>
      </c>
      <c r="L9" s="250">
        <v>0</v>
      </c>
      <c r="M9" s="250">
        <v>0</v>
      </c>
      <c r="N9" s="250">
        <v>0</v>
      </c>
      <c r="O9" s="252">
        <v>4080</v>
      </c>
      <c r="P9" s="253" t="s">
        <v>26</v>
      </c>
      <c r="Q9" s="253" t="s">
        <v>40</v>
      </c>
      <c r="R9" s="253">
        <v>2005</v>
      </c>
      <c r="S9" s="306">
        <v>0</v>
      </c>
      <c r="T9" s="254">
        <v>0</v>
      </c>
      <c r="U9" s="255">
        <v>4080</v>
      </c>
    </row>
    <row r="10" spans="1:21" ht="15.75">
      <c r="A10" s="244" t="s">
        <v>235</v>
      </c>
      <c r="B10" s="245">
        <v>905110</v>
      </c>
      <c r="C10" s="245" t="s">
        <v>236</v>
      </c>
      <c r="D10" s="246" t="s">
        <v>237</v>
      </c>
      <c r="E10" s="247">
        <v>1204</v>
      </c>
      <c r="F10" s="257">
        <v>7061</v>
      </c>
      <c r="G10" s="249">
        <v>4020</v>
      </c>
      <c r="H10" s="249">
        <v>1592.0418181818181</v>
      </c>
      <c r="I10" s="250">
        <v>0</v>
      </c>
      <c r="J10" s="251">
        <v>0</v>
      </c>
      <c r="K10" s="251">
        <v>900</v>
      </c>
      <c r="L10" s="250">
        <v>0</v>
      </c>
      <c r="M10" s="250">
        <v>0</v>
      </c>
      <c r="N10" s="250">
        <v>0</v>
      </c>
      <c r="O10" s="252">
        <v>6512.0418181818186</v>
      </c>
      <c r="P10" s="253" t="s">
        <v>26</v>
      </c>
      <c r="Q10" s="259" t="s">
        <v>27</v>
      </c>
      <c r="R10" s="259">
        <v>2024</v>
      </c>
      <c r="S10" s="256">
        <v>2485</v>
      </c>
      <c r="T10" s="254">
        <v>124.25</v>
      </c>
      <c r="U10" s="255">
        <v>9121.2918181818186</v>
      </c>
    </row>
    <row r="11" spans="1:21" ht="15.75">
      <c r="A11" s="244" t="s">
        <v>235</v>
      </c>
      <c r="B11" s="245">
        <v>905110</v>
      </c>
      <c r="C11" s="245" t="s">
        <v>236</v>
      </c>
      <c r="D11" s="246" t="s">
        <v>237</v>
      </c>
      <c r="E11" s="258">
        <v>1204</v>
      </c>
      <c r="F11" s="257">
        <v>5081</v>
      </c>
      <c r="G11" s="249">
        <v>4020</v>
      </c>
      <c r="H11" s="249">
        <v>978.93090909090893</v>
      </c>
      <c r="I11" s="250">
        <v>0</v>
      </c>
      <c r="J11" s="251">
        <v>0</v>
      </c>
      <c r="K11" s="251">
        <v>900</v>
      </c>
      <c r="L11" s="250">
        <v>0</v>
      </c>
      <c r="M11" s="250">
        <v>0</v>
      </c>
      <c r="N11" s="250">
        <v>0</v>
      </c>
      <c r="O11" s="252">
        <v>5898.9309090909092</v>
      </c>
      <c r="P11" s="253" t="s">
        <v>26</v>
      </c>
      <c r="Q11" s="259" t="s">
        <v>27</v>
      </c>
      <c r="R11" s="259">
        <v>2024</v>
      </c>
      <c r="S11" s="256">
        <v>2485</v>
      </c>
      <c r="T11" s="254">
        <v>124.25</v>
      </c>
      <c r="U11" s="255">
        <v>8508.1809090909082</v>
      </c>
    </row>
    <row r="12" spans="1:21" ht="15.75">
      <c r="A12" s="244" t="s">
        <v>235</v>
      </c>
      <c r="B12" s="245" t="s">
        <v>238</v>
      </c>
      <c r="C12" s="245" t="s">
        <v>239</v>
      </c>
      <c r="D12" s="246" t="s">
        <v>240</v>
      </c>
      <c r="E12" s="258">
        <v>1211</v>
      </c>
      <c r="F12" s="248">
        <v>0</v>
      </c>
      <c r="G12" s="249">
        <v>0</v>
      </c>
      <c r="H12" s="249">
        <v>0</v>
      </c>
      <c r="I12" s="250">
        <v>0</v>
      </c>
      <c r="J12" s="251">
        <v>75.180000000000007</v>
      </c>
      <c r="K12" s="251">
        <v>900</v>
      </c>
      <c r="L12" s="250">
        <v>0</v>
      </c>
      <c r="M12" s="250">
        <v>0</v>
      </c>
      <c r="N12" s="250">
        <v>0</v>
      </c>
      <c r="O12" s="252">
        <v>975.18000000000006</v>
      </c>
      <c r="P12" s="253" t="s">
        <v>74</v>
      </c>
      <c r="Q12" s="253" t="s">
        <v>35</v>
      </c>
      <c r="R12" s="253">
        <v>1900</v>
      </c>
      <c r="S12" s="260">
        <v>0</v>
      </c>
      <c r="T12" s="254">
        <v>0</v>
      </c>
      <c r="U12" s="255">
        <v>975.18000000000006</v>
      </c>
    </row>
    <row r="13" spans="1:21" ht="15.75">
      <c r="A13" s="244" t="s">
        <v>235</v>
      </c>
      <c r="B13" s="245" t="s">
        <v>238</v>
      </c>
      <c r="C13" s="245" t="s">
        <v>239</v>
      </c>
      <c r="D13" s="246" t="s">
        <v>240</v>
      </c>
      <c r="E13" s="258">
        <v>1505</v>
      </c>
      <c r="F13" s="248">
        <v>0</v>
      </c>
      <c r="G13" s="249">
        <v>0</v>
      </c>
      <c r="H13" s="249">
        <v>0</v>
      </c>
      <c r="I13" s="250">
        <v>0</v>
      </c>
      <c r="J13" s="251">
        <v>0</v>
      </c>
      <c r="K13" s="251">
        <v>240</v>
      </c>
      <c r="L13" s="250">
        <v>0</v>
      </c>
      <c r="M13" s="250">
        <v>0</v>
      </c>
      <c r="N13" s="250">
        <v>0</v>
      </c>
      <c r="O13" s="252">
        <v>240</v>
      </c>
      <c r="P13" s="253" t="s">
        <v>74</v>
      </c>
      <c r="Q13" s="253" t="s">
        <v>35</v>
      </c>
      <c r="R13" s="253">
        <v>1900</v>
      </c>
      <c r="S13" s="260">
        <v>0</v>
      </c>
      <c r="T13" s="254">
        <v>0</v>
      </c>
      <c r="U13" s="255">
        <v>240</v>
      </c>
    </row>
    <row r="14" spans="1:21" ht="15.75">
      <c r="A14" s="244" t="s">
        <v>235</v>
      </c>
      <c r="B14" s="245">
        <v>905580</v>
      </c>
      <c r="C14" s="245" t="s">
        <v>243</v>
      </c>
      <c r="D14" s="246" t="s">
        <v>242</v>
      </c>
      <c r="E14" s="258">
        <v>1252</v>
      </c>
      <c r="F14" s="248">
        <v>0</v>
      </c>
      <c r="G14" s="249">
        <v>0</v>
      </c>
      <c r="H14" s="249">
        <v>0</v>
      </c>
      <c r="I14" s="250">
        <v>1697.3234459999999</v>
      </c>
      <c r="J14" s="251">
        <v>3285.7699999999995</v>
      </c>
      <c r="K14" s="251">
        <v>900</v>
      </c>
      <c r="L14" s="250">
        <v>0</v>
      </c>
      <c r="M14" s="250">
        <v>0</v>
      </c>
      <c r="N14" s="250">
        <v>0</v>
      </c>
      <c r="O14" s="252">
        <v>5883.0934459999989</v>
      </c>
      <c r="P14" s="253" t="s">
        <v>74</v>
      </c>
      <c r="Q14" s="253" t="s">
        <v>35</v>
      </c>
      <c r="R14" s="253">
        <v>1900</v>
      </c>
      <c r="S14" s="306">
        <v>0</v>
      </c>
      <c r="T14" s="254">
        <v>0</v>
      </c>
      <c r="U14" s="255">
        <v>5883.0934459999989</v>
      </c>
    </row>
    <row r="15" spans="1:21" ht="15.75">
      <c r="A15" s="244" t="s">
        <v>235</v>
      </c>
      <c r="B15" s="245">
        <v>905580</v>
      </c>
      <c r="C15" s="245" t="s">
        <v>241</v>
      </c>
      <c r="D15" s="246" t="s">
        <v>242</v>
      </c>
      <c r="E15" s="258">
        <v>1252</v>
      </c>
      <c r="F15" s="257">
        <v>0</v>
      </c>
      <c r="G15" s="249">
        <v>0</v>
      </c>
      <c r="H15" s="249">
        <v>0</v>
      </c>
      <c r="I15" s="250">
        <v>592.78055199999994</v>
      </c>
      <c r="J15" s="251">
        <v>1436.33</v>
      </c>
      <c r="K15" s="251">
        <v>900</v>
      </c>
      <c r="L15" s="250">
        <v>0</v>
      </c>
      <c r="M15" s="250">
        <v>0</v>
      </c>
      <c r="N15" s="250">
        <v>0</v>
      </c>
      <c r="O15" s="252">
        <v>2929.1105520000001</v>
      </c>
      <c r="P15" s="253" t="s">
        <v>74</v>
      </c>
      <c r="Q15" s="253" t="s">
        <v>35</v>
      </c>
      <c r="R15" s="253">
        <v>1900</v>
      </c>
      <c r="S15" s="306">
        <v>0</v>
      </c>
      <c r="T15" s="254">
        <v>0</v>
      </c>
      <c r="U15" s="255">
        <v>2929.1105520000001</v>
      </c>
    </row>
    <row r="16" spans="1:21" ht="15.75">
      <c r="A16" s="244" t="s">
        <v>235</v>
      </c>
      <c r="B16" s="245">
        <v>905580</v>
      </c>
      <c r="C16" s="245" t="s">
        <v>241</v>
      </c>
      <c r="D16" s="246" t="s">
        <v>242</v>
      </c>
      <c r="E16" s="258">
        <v>1252</v>
      </c>
      <c r="F16" s="257">
        <v>37</v>
      </c>
      <c r="G16" s="249">
        <v>0</v>
      </c>
      <c r="H16" s="249">
        <v>0</v>
      </c>
      <c r="I16" s="250">
        <v>138.52019999999999</v>
      </c>
      <c r="J16" s="251">
        <v>1641.69</v>
      </c>
      <c r="K16" s="251">
        <v>900</v>
      </c>
      <c r="L16" s="250">
        <v>0</v>
      </c>
      <c r="M16" s="250">
        <v>0</v>
      </c>
      <c r="N16" s="250">
        <v>0</v>
      </c>
      <c r="O16" s="252">
        <v>2680.2102</v>
      </c>
      <c r="P16" s="253" t="s">
        <v>74</v>
      </c>
      <c r="Q16" s="253" t="s">
        <v>35</v>
      </c>
      <c r="R16" s="253">
        <v>1900</v>
      </c>
      <c r="S16" s="260">
        <v>0</v>
      </c>
      <c r="T16" s="254">
        <v>0</v>
      </c>
      <c r="U16" s="255">
        <v>2680.2102</v>
      </c>
    </row>
    <row r="17" spans="1:21" ht="15.75">
      <c r="A17" s="244" t="s">
        <v>235</v>
      </c>
      <c r="B17" s="245">
        <v>905580</v>
      </c>
      <c r="C17" s="245" t="s">
        <v>241</v>
      </c>
      <c r="D17" s="246" t="s">
        <v>242</v>
      </c>
      <c r="E17" s="258" t="s">
        <v>75</v>
      </c>
      <c r="F17" s="248">
        <v>0</v>
      </c>
      <c r="G17" s="249">
        <v>0</v>
      </c>
      <c r="H17" s="249">
        <v>0</v>
      </c>
      <c r="I17" s="250">
        <v>765.07176200000004</v>
      </c>
      <c r="J17" s="251">
        <v>0</v>
      </c>
      <c r="K17" s="251">
        <v>240</v>
      </c>
      <c r="L17" s="250">
        <v>0</v>
      </c>
      <c r="M17" s="250">
        <v>0</v>
      </c>
      <c r="N17" s="250">
        <v>0</v>
      </c>
      <c r="O17" s="252">
        <v>1005.071762</v>
      </c>
      <c r="P17" s="253" t="s">
        <v>74</v>
      </c>
      <c r="Q17" s="253" t="s">
        <v>35</v>
      </c>
      <c r="R17" s="253">
        <v>1900</v>
      </c>
      <c r="S17" s="306">
        <v>0</v>
      </c>
      <c r="T17" s="254">
        <v>0</v>
      </c>
      <c r="U17" s="255">
        <v>1005.071762</v>
      </c>
    </row>
    <row r="18" spans="1:21" ht="15.75">
      <c r="A18" s="244" t="s">
        <v>235</v>
      </c>
      <c r="B18" s="245">
        <v>905300</v>
      </c>
      <c r="C18" s="245" t="s">
        <v>246</v>
      </c>
      <c r="D18" s="246" t="s">
        <v>245</v>
      </c>
      <c r="E18" s="258">
        <v>1665</v>
      </c>
      <c r="F18" s="248">
        <v>0</v>
      </c>
      <c r="G18" s="249">
        <v>0</v>
      </c>
      <c r="H18" s="249">
        <v>0</v>
      </c>
      <c r="I18" s="250">
        <v>0</v>
      </c>
      <c r="J18" s="251">
        <v>0</v>
      </c>
      <c r="K18" s="251">
        <v>900</v>
      </c>
      <c r="L18" s="250">
        <v>0</v>
      </c>
      <c r="M18" s="250">
        <v>0</v>
      </c>
      <c r="N18" s="250">
        <v>0</v>
      </c>
      <c r="O18" s="252">
        <v>900</v>
      </c>
      <c r="P18" s="253" t="s">
        <v>74</v>
      </c>
      <c r="Q18" s="253" t="s">
        <v>27</v>
      </c>
      <c r="R18" s="253">
        <v>2019</v>
      </c>
      <c r="S18" s="254">
        <v>9216</v>
      </c>
      <c r="T18" s="254">
        <v>460.8</v>
      </c>
      <c r="U18" s="255">
        <v>10576.8</v>
      </c>
    </row>
    <row r="19" spans="1:21" ht="15.75">
      <c r="A19" s="244" t="s">
        <v>235</v>
      </c>
      <c r="B19" s="245">
        <v>905300</v>
      </c>
      <c r="C19" s="245" t="s">
        <v>246</v>
      </c>
      <c r="D19" s="246" t="s">
        <v>245</v>
      </c>
      <c r="E19" s="258">
        <v>1254</v>
      </c>
      <c r="F19" s="248">
        <v>0</v>
      </c>
      <c r="G19" s="249">
        <v>0</v>
      </c>
      <c r="H19" s="249">
        <v>0</v>
      </c>
      <c r="I19" s="250">
        <v>2376.3516140000002</v>
      </c>
      <c r="J19" s="251">
        <v>5041.4299999999994</v>
      </c>
      <c r="K19" s="251">
        <v>900</v>
      </c>
      <c r="L19" s="250">
        <v>0</v>
      </c>
      <c r="M19" s="250">
        <v>0</v>
      </c>
      <c r="N19" s="250">
        <v>0</v>
      </c>
      <c r="O19" s="252">
        <v>8317.7816139999995</v>
      </c>
      <c r="P19" s="253" t="s">
        <v>74</v>
      </c>
      <c r="Q19" s="253" t="s">
        <v>27</v>
      </c>
      <c r="R19" s="253">
        <v>2019</v>
      </c>
      <c r="S19" s="254">
        <v>3360</v>
      </c>
      <c r="T19" s="254">
        <v>168</v>
      </c>
      <c r="U19" s="255">
        <v>11845.781614</v>
      </c>
    </row>
    <row r="20" spans="1:21" ht="15.75">
      <c r="A20" s="244" t="s">
        <v>235</v>
      </c>
      <c r="B20" s="245">
        <v>905300</v>
      </c>
      <c r="C20" s="245" t="s">
        <v>246</v>
      </c>
      <c r="D20" s="246" t="s">
        <v>245</v>
      </c>
      <c r="E20" s="258">
        <v>1254</v>
      </c>
      <c r="F20" s="248">
        <v>0</v>
      </c>
      <c r="G20" s="249">
        <v>0</v>
      </c>
      <c r="H20" s="249">
        <v>0</v>
      </c>
      <c r="I20" s="250">
        <v>709.63146800000004</v>
      </c>
      <c r="J20" s="251">
        <v>5869.98</v>
      </c>
      <c r="K20" s="251">
        <v>900</v>
      </c>
      <c r="L20" s="250">
        <v>0</v>
      </c>
      <c r="M20" s="250">
        <v>0</v>
      </c>
      <c r="N20" s="250">
        <v>0</v>
      </c>
      <c r="O20" s="252">
        <v>7479.6114679999991</v>
      </c>
      <c r="P20" s="253" t="s">
        <v>74</v>
      </c>
      <c r="Q20" s="253" t="s">
        <v>27</v>
      </c>
      <c r="R20" s="253">
        <v>2019</v>
      </c>
      <c r="S20" s="254">
        <v>3360</v>
      </c>
      <c r="T20" s="254">
        <v>168</v>
      </c>
      <c r="U20" s="255">
        <v>11007.611467999999</v>
      </c>
    </row>
    <row r="21" spans="1:21" ht="15.75">
      <c r="A21" s="244" t="s">
        <v>235</v>
      </c>
      <c r="B21" s="245">
        <v>905300</v>
      </c>
      <c r="C21" s="245" t="s">
        <v>246</v>
      </c>
      <c r="D21" s="246" t="s">
        <v>245</v>
      </c>
      <c r="E21" s="258">
        <v>1254</v>
      </c>
      <c r="F21" s="248">
        <v>0</v>
      </c>
      <c r="G21" s="249">
        <v>0</v>
      </c>
      <c r="H21" s="249">
        <v>0</v>
      </c>
      <c r="I21" s="250">
        <v>2001.4021299999999</v>
      </c>
      <c r="J21" s="251">
        <v>2878.0699999999997</v>
      </c>
      <c r="K21" s="251">
        <v>900</v>
      </c>
      <c r="L21" s="250">
        <v>566.11</v>
      </c>
      <c r="M21" s="250">
        <v>0</v>
      </c>
      <c r="N21" s="250">
        <v>0</v>
      </c>
      <c r="O21" s="252">
        <v>6345.5821299999998</v>
      </c>
      <c r="P21" s="253" t="s">
        <v>74</v>
      </c>
      <c r="Q21" s="253" t="s">
        <v>27</v>
      </c>
      <c r="R21" s="253">
        <v>2019</v>
      </c>
      <c r="S21" s="254">
        <v>3360</v>
      </c>
      <c r="T21" s="254">
        <v>168</v>
      </c>
      <c r="U21" s="255">
        <v>9873.5821299999989</v>
      </c>
    </row>
    <row r="22" spans="1:21" ht="15.75">
      <c r="A22" s="244" t="s">
        <v>235</v>
      </c>
      <c r="B22" s="245">
        <v>905300</v>
      </c>
      <c r="C22" s="245" t="s">
        <v>246</v>
      </c>
      <c r="D22" s="246" t="s">
        <v>245</v>
      </c>
      <c r="E22" s="258">
        <v>1256</v>
      </c>
      <c r="F22" s="248">
        <v>0</v>
      </c>
      <c r="G22" s="249">
        <v>0</v>
      </c>
      <c r="H22" s="249">
        <v>0</v>
      </c>
      <c r="I22" s="250">
        <v>5212.3003659999995</v>
      </c>
      <c r="J22" s="251">
        <v>4731.7699999999995</v>
      </c>
      <c r="K22" s="251">
        <v>900</v>
      </c>
      <c r="L22" s="250">
        <v>0</v>
      </c>
      <c r="M22" s="250">
        <v>0</v>
      </c>
      <c r="N22" s="250">
        <v>0</v>
      </c>
      <c r="O22" s="252">
        <v>10844.070366</v>
      </c>
      <c r="P22" s="253" t="s">
        <v>74</v>
      </c>
      <c r="Q22" s="253" t="s">
        <v>27</v>
      </c>
      <c r="R22" s="253">
        <v>2019</v>
      </c>
      <c r="S22" s="254">
        <v>5508</v>
      </c>
      <c r="T22" s="254">
        <v>275.40000000000003</v>
      </c>
      <c r="U22" s="255">
        <v>16627.470366000001</v>
      </c>
    </row>
    <row r="23" spans="1:21" ht="15.75">
      <c r="A23" s="244" t="s">
        <v>235</v>
      </c>
      <c r="B23" s="245">
        <v>905300</v>
      </c>
      <c r="C23" s="245" t="s">
        <v>246</v>
      </c>
      <c r="D23" s="246" t="s">
        <v>245</v>
      </c>
      <c r="E23" s="258">
        <v>1256</v>
      </c>
      <c r="F23" s="248">
        <v>0</v>
      </c>
      <c r="G23" s="249">
        <v>0</v>
      </c>
      <c r="H23" s="249">
        <v>0</v>
      </c>
      <c r="I23" s="250">
        <v>6470.4718259999991</v>
      </c>
      <c r="J23" s="251">
        <v>5606.58</v>
      </c>
      <c r="K23" s="251">
        <v>900</v>
      </c>
      <c r="L23" s="250">
        <v>0</v>
      </c>
      <c r="M23" s="250">
        <v>0</v>
      </c>
      <c r="N23" s="250">
        <v>0</v>
      </c>
      <c r="O23" s="252">
        <v>12977.051825999999</v>
      </c>
      <c r="P23" s="253" t="s">
        <v>74</v>
      </c>
      <c r="Q23" s="253" t="s">
        <v>27</v>
      </c>
      <c r="R23" s="253">
        <v>2019</v>
      </c>
      <c r="S23" s="254">
        <v>5508</v>
      </c>
      <c r="T23" s="254">
        <v>275.40000000000003</v>
      </c>
      <c r="U23" s="255">
        <v>18760.451826</v>
      </c>
    </row>
    <row r="24" spans="1:21" ht="15.75">
      <c r="A24" s="244" t="s">
        <v>235</v>
      </c>
      <c r="B24" s="245">
        <v>905300</v>
      </c>
      <c r="C24" s="245" t="s">
        <v>246</v>
      </c>
      <c r="D24" s="246" t="s">
        <v>245</v>
      </c>
      <c r="E24" s="258">
        <v>1256</v>
      </c>
      <c r="F24" s="248">
        <v>0</v>
      </c>
      <c r="G24" s="249">
        <v>0</v>
      </c>
      <c r="H24" s="249">
        <v>0</v>
      </c>
      <c r="I24" s="250">
        <v>3595.9736539999999</v>
      </c>
      <c r="J24" s="251">
        <v>5032.7</v>
      </c>
      <c r="K24" s="251">
        <v>900</v>
      </c>
      <c r="L24" s="250">
        <v>0</v>
      </c>
      <c r="M24" s="250">
        <v>0</v>
      </c>
      <c r="N24" s="250">
        <v>0</v>
      </c>
      <c r="O24" s="252">
        <v>9528.6736540000002</v>
      </c>
      <c r="P24" s="253" t="s">
        <v>74</v>
      </c>
      <c r="Q24" s="253" t="s">
        <v>27</v>
      </c>
      <c r="R24" s="253">
        <v>2019</v>
      </c>
      <c r="S24" s="254">
        <v>5508</v>
      </c>
      <c r="T24" s="254">
        <v>275.40000000000003</v>
      </c>
      <c r="U24" s="255">
        <v>15312.073654</v>
      </c>
    </row>
    <row r="25" spans="1:21" ht="15.75">
      <c r="A25" s="244" t="s">
        <v>235</v>
      </c>
      <c r="B25" s="245">
        <v>905300</v>
      </c>
      <c r="C25" s="245" t="s">
        <v>246</v>
      </c>
      <c r="D25" s="246" t="s">
        <v>245</v>
      </c>
      <c r="E25" s="258">
        <v>1505</v>
      </c>
      <c r="F25" s="305">
        <v>0</v>
      </c>
      <c r="G25" s="249">
        <v>0</v>
      </c>
      <c r="H25" s="249">
        <v>0</v>
      </c>
      <c r="I25" s="250">
        <v>0</v>
      </c>
      <c r="J25" s="251">
        <v>0</v>
      </c>
      <c r="K25" s="251">
        <v>240</v>
      </c>
      <c r="L25" s="250">
        <v>0</v>
      </c>
      <c r="M25" s="250">
        <v>0</v>
      </c>
      <c r="N25" s="250">
        <v>0</v>
      </c>
      <c r="O25" s="252">
        <v>240</v>
      </c>
      <c r="P25" s="253" t="s">
        <v>74</v>
      </c>
      <c r="Q25" s="253" t="s">
        <v>35</v>
      </c>
      <c r="R25" s="253">
        <v>1900</v>
      </c>
      <c r="S25" s="254">
        <v>0</v>
      </c>
      <c r="T25" s="254">
        <v>0</v>
      </c>
      <c r="U25" s="255">
        <v>240</v>
      </c>
    </row>
    <row r="26" spans="1:21" ht="15.75">
      <c r="A26" s="244" t="s">
        <v>235</v>
      </c>
      <c r="B26" s="245">
        <v>905300</v>
      </c>
      <c r="C26" s="245" t="s">
        <v>246</v>
      </c>
      <c r="D26" s="246" t="s">
        <v>245</v>
      </c>
      <c r="E26" s="258">
        <v>1505</v>
      </c>
      <c r="F26" s="305">
        <v>0</v>
      </c>
      <c r="G26" s="249">
        <v>0</v>
      </c>
      <c r="H26" s="249">
        <v>0</v>
      </c>
      <c r="I26" s="250">
        <v>0</v>
      </c>
      <c r="J26" s="251">
        <v>0</v>
      </c>
      <c r="K26" s="251">
        <v>240</v>
      </c>
      <c r="L26" s="250">
        <v>0</v>
      </c>
      <c r="M26" s="250">
        <v>0</v>
      </c>
      <c r="N26" s="250">
        <v>0</v>
      </c>
      <c r="O26" s="252">
        <v>240</v>
      </c>
      <c r="P26" s="253" t="s">
        <v>74</v>
      </c>
      <c r="Q26" s="253" t="s">
        <v>35</v>
      </c>
      <c r="R26" s="253">
        <v>1900</v>
      </c>
      <c r="S26" s="254">
        <v>0</v>
      </c>
      <c r="T26" s="254">
        <v>0</v>
      </c>
      <c r="U26" s="255">
        <v>240</v>
      </c>
    </row>
    <row r="27" spans="1:21" ht="15.75">
      <c r="A27" s="244" t="s">
        <v>235</v>
      </c>
      <c r="B27" s="245">
        <v>905300</v>
      </c>
      <c r="C27" s="245" t="s">
        <v>246</v>
      </c>
      <c r="D27" s="246" t="s">
        <v>245</v>
      </c>
      <c r="E27" s="258">
        <v>1505</v>
      </c>
      <c r="F27" s="248">
        <v>0</v>
      </c>
      <c r="G27" s="249">
        <v>0</v>
      </c>
      <c r="H27" s="249">
        <v>0</v>
      </c>
      <c r="I27" s="250">
        <v>0</v>
      </c>
      <c r="J27" s="251">
        <v>0</v>
      </c>
      <c r="K27" s="251">
        <v>240</v>
      </c>
      <c r="L27" s="250">
        <v>0</v>
      </c>
      <c r="M27" s="251">
        <v>0</v>
      </c>
      <c r="N27" s="250">
        <v>0</v>
      </c>
      <c r="O27" s="252">
        <v>240</v>
      </c>
      <c r="P27" s="253" t="s">
        <v>74</v>
      </c>
      <c r="Q27" s="253" t="s">
        <v>35</v>
      </c>
      <c r="R27" s="253">
        <v>1900</v>
      </c>
      <c r="S27" s="254">
        <v>0</v>
      </c>
      <c r="T27" s="254">
        <v>0</v>
      </c>
      <c r="U27" s="255">
        <v>240</v>
      </c>
    </row>
    <row r="28" spans="1:21" ht="15.75">
      <c r="A28" s="244" t="s">
        <v>235</v>
      </c>
      <c r="B28" s="245">
        <v>905300</v>
      </c>
      <c r="C28" s="245" t="s">
        <v>246</v>
      </c>
      <c r="D28" s="246" t="s">
        <v>245</v>
      </c>
      <c r="E28" s="258">
        <v>1505</v>
      </c>
      <c r="F28" s="248">
        <v>0</v>
      </c>
      <c r="G28" s="249">
        <v>0</v>
      </c>
      <c r="H28" s="249">
        <v>0</v>
      </c>
      <c r="I28" s="250">
        <v>1200.5083999999999</v>
      </c>
      <c r="J28" s="251">
        <v>0</v>
      </c>
      <c r="K28" s="251">
        <v>240</v>
      </c>
      <c r="L28" s="250">
        <v>0</v>
      </c>
      <c r="M28" s="250">
        <v>0</v>
      </c>
      <c r="N28" s="250">
        <v>0</v>
      </c>
      <c r="O28" s="252">
        <v>1440.5083999999999</v>
      </c>
      <c r="P28" s="253" t="s">
        <v>74</v>
      </c>
      <c r="Q28" s="253" t="s">
        <v>35</v>
      </c>
      <c r="R28" s="253">
        <v>1900</v>
      </c>
      <c r="S28" s="254">
        <v>0</v>
      </c>
      <c r="T28" s="254">
        <v>0</v>
      </c>
      <c r="U28" s="255">
        <v>1440.5083999999999</v>
      </c>
    </row>
    <row r="29" spans="1:21" ht="15.75">
      <c r="A29" s="244" t="s">
        <v>235</v>
      </c>
      <c r="B29" s="245">
        <v>905300</v>
      </c>
      <c r="C29" s="245" t="s">
        <v>244</v>
      </c>
      <c r="D29" s="246" t="s">
        <v>245</v>
      </c>
      <c r="E29" s="258" t="s">
        <v>75</v>
      </c>
      <c r="F29" s="248">
        <v>0</v>
      </c>
      <c r="G29" s="249">
        <v>0</v>
      </c>
      <c r="H29" s="249">
        <v>0</v>
      </c>
      <c r="I29" s="250">
        <v>569.25359400000002</v>
      </c>
      <c r="J29" s="251">
        <v>0</v>
      </c>
      <c r="K29" s="251">
        <v>240</v>
      </c>
      <c r="L29" s="250">
        <v>0</v>
      </c>
      <c r="M29" s="250">
        <v>0</v>
      </c>
      <c r="N29" s="250">
        <v>0</v>
      </c>
      <c r="O29" s="252">
        <v>809.25359400000002</v>
      </c>
      <c r="P29" s="253" t="s">
        <v>74</v>
      </c>
      <c r="Q29" s="253" t="s">
        <v>35</v>
      </c>
      <c r="R29" s="253">
        <v>1900</v>
      </c>
      <c r="S29" s="254">
        <v>0</v>
      </c>
      <c r="T29" s="254">
        <v>0</v>
      </c>
      <c r="U29" s="255">
        <v>809.25359400000002</v>
      </c>
    </row>
    <row r="30" spans="1:21" ht="15.75">
      <c r="A30" s="244" t="s">
        <v>235</v>
      </c>
      <c r="B30" s="245">
        <v>905300</v>
      </c>
      <c r="C30" s="245" t="s">
        <v>244</v>
      </c>
      <c r="D30" s="246" t="s">
        <v>245</v>
      </c>
      <c r="E30" s="258">
        <v>1665</v>
      </c>
      <c r="F30" s="248">
        <v>0</v>
      </c>
      <c r="G30" s="249">
        <v>0</v>
      </c>
      <c r="H30" s="249">
        <v>0</v>
      </c>
      <c r="I30" s="250">
        <v>15870.538501999999</v>
      </c>
      <c r="J30" s="251">
        <v>964.32999999999993</v>
      </c>
      <c r="K30" s="251">
        <v>900</v>
      </c>
      <c r="L30" s="250">
        <v>0</v>
      </c>
      <c r="M30" s="250">
        <v>0</v>
      </c>
      <c r="N30" s="250">
        <v>0</v>
      </c>
      <c r="O30" s="252">
        <v>17734.868501999998</v>
      </c>
      <c r="P30" s="253" t="s">
        <v>74</v>
      </c>
      <c r="Q30" s="292" t="s">
        <v>88</v>
      </c>
      <c r="R30" s="253">
        <v>2015</v>
      </c>
      <c r="S30" s="254">
        <v>0</v>
      </c>
      <c r="T30" s="254">
        <v>0</v>
      </c>
      <c r="U30" s="255">
        <v>17734.868501999998</v>
      </c>
    </row>
    <row r="31" spans="1:21" ht="15.75">
      <c r="A31" s="244" t="s">
        <v>235</v>
      </c>
      <c r="B31" s="245">
        <v>905300</v>
      </c>
      <c r="C31" s="245" t="s">
        <v>244</v>
      </c>
      <c r="D31" s="246" t="s">
        <v>245</v>
      </c>
      <c r="E31" s="258">
        <v>1665</v>
      </c>
      <c r="F31" s="248">
        <v>0</v>
      </c>
      <c r="G31" s="249">
        <v>0</v>
      </c>
      <c r="H31" s="249">
        <v>0</v>
      </c>
      <c r="I31" s="250">
        <v>10140.011517999999</v>
      </c>
      <c r="J31" s="251">
        <v>1171.4699999999998</v>
      </c>
      <c r="K31" s="251">
        <v>900</v>
      </c>
      <c r="L31" s="250">
        <v>0</v>
      </c>
      <c r="M31" s="250">
        <v>0</v>
      </c>
      <c r="N31" s="250">
        <v>0</v>
      </c>
      <c r="O31" s="252">
        <v>12211.481517999999</v>
      </c>
      <c r="P31" s="253" t="s">
        <v>74</v>
      </c>
      <c r="Q31" s="253" t="s">
        <v>27</v>
      </c>
      <c r="R31" s="253">
        <v>2016</v>
      </c>
      <c r="S31" s="254">
        <v>9456</v>
      </c>
      <c r="T31" s="254">
        <v>472.8</v>
      </c>
      <c r="U31" s="255">
        <v>22140.281518</v>
      </c>
    </row>
    <row r="32" spans="1:21" ht="15.75">
      <c r="A32" s="244" t="s">
        <v>235</v>
      </c>
      <c r="B32" s="245">
        <v>905300</v>
      </c>
      <c r="C32" s="245" t="s">
        <v>244</v>
      </c>
      <c r="D32" s="246" t="s">
        <v>245</v>
      </c>
      <c r="E32" s="258">
        <v>1335</v>
      </c>
      <c r="F32" s="248">
        <v>0</v>
      </c>
      <c r="G32" s="249">
        <v>0</v>
      </c>
      <c r="H32" s="249">
        <v>0</v>
      </c>
      <c r="I32" s="250">
        <v>28794.118807999999</v>
      </c>
      <c r="J32" s="251">
        <v>9613.24</v>
      </c>
      <c r="K32" s="251">
        <v>900</v>
      </c>
      <c r="L32" s="250">
        <v>597.61</v>
      </c>
      <c r="M32" s="250">
        <v>0</v>
      </c>
      <c r="N32" s="250">
        <v>0</v>
      </c>
      <c r="O32" s="252">
        <v>39904.968807999998</v>
      </c>
      <c r="P32" s="253" t="s">
        <v>74</v>
      </c>
      <c r="Q32" s="292" t="s">
        <v>27</v>
      </c>
      <c r="R32" s="253">
        <v>2023</v>
      </c>
      <c r="S32" s="254">
        <v>30252</v>
      </c>
      <c r="T32" s="254">
        <v>1512.6000000000001</v>
      </c>
      <c r="U32" s="255">
        <v>71669.568808000011</v>
      </c>
    </row>
    <row r="33" spans="1:21" ht="15.75">
      <c r="A33" s="244" t="s">
        <v>235</v>
      </c>
      <c r="B33" s="245">
        <v>905300</v>
      </c>
      <c r="C33" s="245" t="s">
        <v>244</v>
      </c>
      <c r="D33" s="246" t="s">
        <v>245</v>
      </c>
      <c r="E33" s="258">
        <v>1500</v>
      </c>
      <c r="F33" s="248">
        <v>0</v>
      </c>
      <c r="G33" s="249">
        <v>0</v>
      </c>
      <c r="H33" s="249">
        <v>0</v>
      </c>
      <c r="I33" s="250">
        <v>53.69</v>
      </c>
      <c r="J33" s="251">
        <v>410.03</v>
      </c>
      <c r="K33" s="251">
        <v>900</v>
      </c>
      <c r="L33" s="250">
        <v>4196.74</v>
      </c>
      <c r="M33" s="250">
        <v>0</v>
      </c>
      <c r="N33" s="250">
        <v>0</v>
      </c>
      <c r="O33" s="252">
        <v>5560.46</v>
      </c>
      <c r="P33" s="253" t="s">
        <v>74</v>
      </c>
      <c r="Q33" s="253" t="s">
        <v>27</v>
      </c>
      <c r="R33" s="253">
        <v>2022</v>
      </c>
      <c r="S33" s="254">
        <v>1416</v>
      </c>
      <c r="T33" s="254">
        <v>70.8</v>
      </c>
      <c r="U33" s="255">
        <v>7047.26</v>
      </c>
    </row>
    <row r="34" spans="1:21" ht="15.75">
      <c r="A34" s="244" t="s">
        <v>235</v>
      </c>
      <c r="B34" s="245">
        <v>905300</v>
      </c>
      <c r="C34" s="245" t="s">
        <v>244</v>
      </c>
      <c r="D34" s="246" t="s">
        <v>245</v>
      </c>
      <c r="E34" s="258">
        <v>1500</v>
      </c>
      <c r="F34" s="248">
        <v>0</v>
      </c>
      <c r="G34" s="249">
        <v>0</v>
      </c>
      <c r="H34" s="249">
        <v>0</v>
      </c>
      <c r="I34" s="250">
        <v>894.38949600000001</v>
      </c>
      <c r="J34" s="251">
        <v>607.54999999999995</v>
      </c>
      <c r="K34" s="251">
        <v>900</v>
      </c>
      <c r="L34" s="250">
        <v>0</v>
      </c>
      <c r="M34" s="250">
        <v>0</v>
      </c>
      <c r="N34" s="250">
        <v>0</v>
      </c>
      <c r="O34" s="252">
        <v>2401.939496</v>
      </c>
      <c r="P34" s="253" t="s">
        <v>74</v>
      </c>
      <c r="Q34" s="253" t="s">
        <v>27</v>
      </c>
      <c r="R34" s="253">
        <v>2022</v>
      </c>
      <c r="S34" s="254">
        <v>1416</v>
      </c>
      <c r="T34" s="254">
        <v>70.8</v>
      </c>
      <c r="U34" s="255">
        <v>3888.7394960000001</v>
      </c>
    </row>
    <row r="35" spans="1:21" s="41" customFormat="1" ht="15.75">
      <c r="A35" s="244" t="s">
        <v>235</v>
      </c>
      <c r="B35" s="245">
        <v>905300</v>
      </c>
      <c r="C35" s="245" t="s">
        <v>244</v>
      </c>
      <c r="D35" s="246" t="s">
        <v>245</v>
      </c>
      <c r="E35" s="258" t="s">
        <v>75</v>
      </c>
      <c r="F35" s="248">
        <v>0</v>
      </c>
      <c r="G35" s="249">
        <v>0</v>
      </c>
      <c r="H35" s="249">
        <v>0</v>
      </c>
      <c r="I35" s="250">
        <v>369.38720000000001</v>
      </c>
      <c r="J35" s="251">
        <v>0</v>
      </c>
      <c r="K35" s="251">
        <v>240</v>
      </c>
      <c r="L35" s="250">
        <v>0</v>
      </c>
      <c r="M35" s="250">
        <v>0</v>
      </c>
      <c r="N35" s="250">
        <v>0</v>
      </c>
      <c r="O35" s="252">
        <v>609.38720000000001</v>
      </c>
      <c r="P35" s="253" t="s">
        <v>74</v>
      </c>
      <c r="Q35" s="253" t="s">
        <v>35</v>
      </c>
      <c r="R35" s="253">
        <v>1900</v>
      </c>
      <c r="S35" s="254">
        <v>0</v>
      </c>
      <c r="T35" s="254">
        <v>0</v>
      </c>
      <c r="U35" s="255">
        <v>609.38720000000001</v>
      </c>
    </row>
    <row r="36" spans="1:21" ht="15.75">
      <c r="A36" s="244" t="s">
        <v>235</v>
      </c>
      <c r="B36" s="245">
        <v>905300</v>
      </c>
      <c r="C36" s="245" t="s">
        <v>244</v>
      </c>
      <c r="D36" s="246" t="s">
        <v>245</v>
      </c>
      <c r="E36" s="258" t="s">
        <v>75</v>
      </c>
      <c r="F36" s="248">
        <v>0</v>
      </c>
      <c r="G36" s="249">
        <v>0</v>
      </c>
      <c r="H36" s="249">
        <v>0</v>
      </c>
      <c r="I36" s="250">
        <v>0</v>
      </c>
      <c r="J36" s="251">
        <v>3675.29</v>
      </c>
      <c r="K36" s="251">
        <v>240</v>
      </c>
      <c r="L36" s="250">
        <v>0</v>
      </c>
      <c r="M36" s="250">
        <v>0</v>
      </c>
      <c r="N36" s="250">
        <v>0</v>
      </c>
      <c r="O36" s="252">
        <v>3915.29</v>
      </c>
      <c r="P36" s="253" t="s">
        <v>74</v>
      </c>
      <c r="Q36" s="253" t="s">
        <v>35</v>
      </c>
      <c r="R36" s="253">
        <v>1900</v>
      </c>
      <c r="S36" s="254">
        <v>0</v>
      </c>
      <c r="T36" s="254">
        <v>0</v>
      </c>
      <c r="U36" s="255">
        <v>3915.29</v>
      </c>
    </row>
    <row r="37" spans="1:21" ht="15.75">
      <c r="A37" s="244" t="s">
        <v>235</v>
      </c>
      <c r="B37" s="245">
        <v>905300</v>
      </c>
      <c r="C37" s="245" t="s">
        <v>244</v>
      </c>
      <c r="D37" s="246" t="s">
        <v>245</v>
      </c>
      <c r="E37" s="258">
        <v>3001</v>
      </c>
      <c r="F37" s="248">
        <v>0</v>
      </c>
      <c r="G37" s="249">
        <v>0</v>
      </c>
      <c r="H37" s="249">
        <v>0</v>
      </c>
      <c r="I37" s="250">
        <v>0</v>
      </c>
      <c r="J37" s="251">
        <v>0</v>
      </c>
      <c r="K37" s="251">
        <v>240</v>
      </c>
      <c r="L37" s="250">
        <v>0</v>
      </c>
      <c r="M37" s="250">
        <v>0</v>
      </c>
      <c r="N37" s="250">
        <v>0</v>
      </c>
      <c r="O37" s="252">
        <v>240</v>
      </c>
      <c r="P37" s="253" t="s">
        <v>74</v>
      </c>
      <c r="Q37" s="253" t="s">
        <v>35</v>
      </c>
      <c r="R37" s="253">
        <v>1900</v>
      </c>
      <c r="S37" s="254">
        <v>0</v>
      </c>
      <c r="T37" s="254">
        <v>0</v>
      </c>
      <c r="U37" s="255">
        <v>240</v>
      </c>
    </row>
    <row r="38" spans="1:21" ht="15.75">
      <c r="A38" s="244" t="s">
        <v>235</v>
      </c>
      <c r="B38" s="245">
        <v>905300</v>
      </c>
      <c r="C38" s="245" t="s">
        <v>244</v>
      </c>
      <c r="D38" s="246" t="s">
        <v>245</v>
      </c>
      <c r="E38" s="258">
        <v>2010</v>
      </c>
      <c r="F38" s="248">
        <v>0</v>
      </c>
      <c r="G38" s="249">
        <v>0</v>
      </c>
      <c r="H38" s="249">
        <v>0</v>
      </c>
      <c r="I38" s="250">
        <v>0</v>
      </c>
      <c r="J38" s="251">
        <v>0</v>
      </c>
      <c r="K38" s="251">
        <v>240</v>
      </c>
      <c r="L38" s="250">
        <v>0</v>
      </c>
      <c r="M38" s="250">
        <v>0</v>
      </c>
      <c r="N38" s="250">
        <v>0</v>
      </c>
      <c r="O38" s="252">
        <v>240</v>
      </c>
      <c r="P38" s="253" t="s">
        <v>74</v>
      </c>
      <c r="Q38" s="253" t="s">
        <v>35</v>
      </c>
      <c r="R38" s="253">
        <v>1900</v>
      </c>
      <c r="S38" s="254">
        <v>0</v>
      </c>
      <c r="T38" s="254">
        <v>0</v>
      </c>
      <c r="U38" s="255">
        <v>240</v>
      </c>
    </row>
    <row r="39" spans="1:21" ht="15.75">
      <c r="A39" s="244" t="s">
        <v>235</v>
      </c>
      <c r="B39" s="245">
        <v>905300</v>
      </c>
      <c r="C39" s="245" t="s">
        <v>244</v>
      </c>
      <c r="D39" s="246" t="s">
        <v>245</v>
      </c>
      <c r="E39" s="258">
        <v>1600</v>
      </c>
      <c r="F39" s="248">
        <v>0</v>
      </c>
      <c r="G39" s="249">
        <v>0</v>
      </c>
      <c r="H39" s="249">
        <v>0</v>
      </c>
      <c r="I39" s="250">
        <v>7935.2853579999992</v>
      </c>
      <c r="J39" s="251">
        <v>2806.64</v>
      </c>
      <c r="K39" s="251">
        <v>900</v>
      </c>
      <c r="L39" s="250">
        <v>0</v>
      </c>
      <c r="M39" s="250">
        <v>0</v>
      </c>
      <c r="N39" s="250">
        <v>0</v>
      </c>
      <c r="O39" s="252">
        <v>11641.925357999999</v>
      </c>
      <c r="P39" s="253" t="s">
        <v>74</v>
      </c>
      <c r="Q39" s="292" t="s">
        <v>27</v>
      </c>
      <c r="R39" s="292">
        <v>2030</v>
      </c>
      <c r="S39" s="254">
        <v>16668</v>
      </c>
      <c r="T39" s="254">
        <v>833.40000000000009</v>
      </c>
      <c r="U39" s="255">
        <v>29143.325358000002</v>
      </c>
    </row>
    <row r="40" spans="1:21" ht="15.75">
      <c r="A40" s="244" t="s">
        <v>235</v>
      </c>
      <c r="B40" s="245">
        <v>905300</v>
      </c>
      <c r="C40" s="245" t="s">
        <v>244</v>
      </c>
      <c r="D40" s="246" t="s">
        <v>245</v>
      </c>
      <c r="E40" s="258">
        <v>1665</v>
      </c>
      <c r="F40" s="248">
        <v>0</v>
      </c>
      <c r="G40" s="249">
        <v>0</v>
      </c>
      <c r="H40" s="249">
        <v>0</v>
      </c>
      <c r="I40" s="250">
        <v>0</v>
      </c>
      <c r="J40" s="251">
        <v>0</v>
      </c>
      <c r="K40" s="251">
        <v>900</v>
      </c>
      <c r="L40" s="250">
        <v>0</v>
      </c>
      <c r="M40" s="250">
        <v>0</v>
      </c>
      <c r="N40" s="250">
        <v>0</v>
      </c>
      <c r="O40" s="252">
        <v>900</v>
      </c>
      <c r="P40" s="253" t="s">
        <v>74</v>
      </c>
      <c r="Q40" s="253" t="s">
        <v>27</v>
      </c>
      <c r="R40" s="253">
        <v>2019</v>
      </c>
      <c r="S40" s="254">
        <v>9216</v>
      </c>
      <c r="T40" s="254">
        <v>460.8</v>
      </c>
      <c r="U40" s="255">
        <v>10576.8</v>
      </c>
    </row>
    <row r="41" spans="1:21" s="41" customFormat="1" ht="15.75">
      <c r="A41" s="244" t="s">
        <v>235</v>
      </c>
      <c r="B41" s="245">
        <v>905300</v>
      </c>
      <c r="C41" s="245" t="s">
        <v>244</v>
      </c>
      <c r="D41" s="246" t="s">
        <v>245</v>
      </c>
      <c r="E41" s="258">
        <v>1667</v>
      </c>
      <c r="F41" s="248">
        <v>0</v>
      </c>
      <c r="G41" s="249">
        <v>0</v>
      </c>
      <c r="H41" s="249">
        <v>0</v>
      </c>
      <c r="I41" s="250">
        <v>3267.1975699999994</v>
      </c>
      <c r="J41" s="251">
        <v>49.69</v>
      </c>
      <c r="K41" s="251">
        <v>900</v>
      </c>
      <c r="L41" s="250">
        <v>0</v>
      </c>
      <c r="M41" s="250">
        <v>0</v>
      </c>
      <c r="N41" s="250">
        <v>0</v>
      </c>
      <c r="O41" s="252">
        <v>4216.887569999999</v>
      </c>
      <c r="P41" s="253" t="s">
        <v>74</v>
      </c>
      <c r="Q41" s="292" t="s">
        <v>27</v>
      </c>
      <c r="R41" s="253">
        <v>2025</v>
      </c>
      <c r="S41" s="254">
        <v>25800</v>
      </c>
      <c r="T41" s="254">
        <v>1290</v>
      </c>
      <c r="U41" s="255">
        <v>31306.887569999999</v>
      </c>
    </row>
    <row r="42" spans="1:21" ht="15.75">
      <c r="A42" s="244" t="s">
        <v>235</v>
      </c>
      <c r="B42" s="245">
        <v>905300</v>
      </c>
      <c r="C42" s="245" t="s">
        <v>244</v>
      </c>
      <c r="D42" s="246" t="s">
        <v>245</v>
      </c>
      <c r="E42" s="258">
        <v>1665</v>
      </c>
      <c r="F42" s="248">
        <v>0</v>
      </c>
      <c r="G42" s="249">
        <v>0</v>
      </c>
      <c r="H42" s="249">
        <v>0</v>
      </c>
      <c r="I42" s="250">
        <v>305.45314799999994</v>
      </c>
      <c r="J42" s="251">
        <v>430.65000000000003</v>
      </c>
      <c r="K42" s="251">
        <v>900</v>
      </c>
      <c r="L42" s="250">
        <v>279</v>
      </c>
      <c r="M42" s="250">
        <v>0</v>
      </c>
      <c r="N42" s="250">
        <v>0</v>
      </c>
      <c r="O42" s="252">
        <v>1915.1031479999999</v>
      </c>
      <c r="P42" s="253" t="s">
        <v>74</v>
      </c>
      <c r="Q42" s="253" t="s">
        <v>88</v>
      </c>
      <c r="R42" s="253">
        <v>2012</v>
      </c>
      <c r="S42" s="254">
        <v>0</v>
      </c>
      <c r="T42" s="254">
        <v>0</v>
      </c>
      <c r="U42" s="255">
        <v>1915.1031479999999</v>
      </c>
    </row>
    <row r="43" spans="1:21" ht="15.75">
      <c r="A43" s="244" t="s">
        <v>235</v>
      </c>
      <c r="B43" s="245">
        <v>905300</v>
      </c>
      <c r="C43" s="245" t="s">
        <v>244</v>
      </c>
      <c r="D43" s="246" t="s">
        <v>245</v>
      </c>
      <c r="E43" s="258">
        <v>1667</v>
      </c>
      <c r="F43" s="248">
        <v>0</v>
      </c>
      <c r="G43" s="249">
        <v>0</v>
      </c>
      <c r="H43" s="249">
        <v>0</v>
      </c>
      <c r="I43" s="250">
        <v>7677.9491880000005</v>
      </c>
      <c r="J43" s="251">
        <v>492.43</v>
      </c>
      <c r="K43" s="251">
        <v>900</v>
      </c>
      <c r="L43" s="250">
        <v>0</v>
      </c>
      <c r="M43" s="250">
        <v>0</v>
      </c>
      <c r="N43" s="250">
        <v>0</v>
      </c>
      <c r="O43" s="252">
        <v>9070.3791880000008</v>
      </c>
      <c r="P43" s="253" t="s">
        <v>74</v>
      </c>
      <c r="Q43" s="253" t="s">
        <v>27</v>
      </c>
      <c r="R43" s="253">
        <v>2024</v>
      </c>
      <c r="S43" s="254">
        <v>25008</v>
      </c>
      <c r="T43" s="254">
        <v>1250.4000000000001</v>
      </c>
      <c r="U43" s="255">
        <v>35328.779188</v>
      </c>
    </row>
    <row r="44" spans="1:21" ht="15.75">
      <c r="A44" s="244" t="s">
        <v>235</v>
      </c>
      <c r="B44" s="245">
        <v>905300</v>
      </c>
      <c r="C44" s="245" t="s">
        <v>244</v>
      </c>
      <c r="D44" s="246" t="s">
        <v>245</v>
      </c>
      <c r="E44" s="258">
        <v>3007</v>
      </c>
      <c r="F44" s="248">
        <v>0</v>
      </c>
      <c r="G44" s="249">
        <v>0</v>
      </c>
      <c r="H44" s="249">
        <v>0</v>
      </c>
      <c r="I44" s="250">
        <v>660.82725800000003</v>
      </c>
      <c r="J44" s="251">
        <v>0</v>
      </c>
      <c r="K44" s="251">
        <v>240</v>
      </c>
      <c r="L44" s="250">
        <v>0</v>
      </c>
      <c r="M44" s="250">
        <v>0</v>
      </c>
      <c r="N44" s="250">
        <v>0</v>
      </c>
      <c r="O44" s="252">
        <v>900.82725800000003</v>
      </c>
      <c r="P44" s="253" t="s">
        <v>74</v>
      </c>
      <c r="Q44" s="253" t="s">
        <v>35</v>
      </c>
      <c r="R44" s="253">
        <v>1900</v>
      </c>
      <c r="S44" s="254">
        <v>0</v>
      </c>
      <c r="T44" s="254">
        <v>0</v>
      </c>
      <c r="U44" s="255">
        <v>900.82725800000003</v>
      </c>
    </row>
    <row r="45" spans="1:21" ht="15.75">
      <c r="A45" s="244" t="s">
        <v>235</v>
      </c>
      <c r="B45" s="245">
        <v>905300</v>
      </c>
      <c r="C45" s="245" t="s">
        <v>244</v>
      </c>
      <c r="D45" s="246" t="s">
        <v>245</v>
      </c>
      <c r="E45" s="258">
        <v>3007</v>
      </c>
      <c r="F45" s="248">
        <v>0</v>
      </c>
      <c r="G45" s="249">
        <v>0</v>
      </c>
      <c r="H45" s="249">
        <v>0</v>
      </c>
      <c r="I45" s="250">
        <v>0</v>
      </c>
      <c r="J45" s="251">
        <v>0</v>
      </c>
      <c r="K45" s="251">
        <v>240</v>
      </c>
      <c r="L45" s="250">
        <v>0</v>
      </c>
      <c r="M45" s="250">
        <v>0</v>
      </c>
      <c r="N45" s="250">
        <v>0</v>
      </c>
      <c r="O45" s="252">
        <v>240</v>
      </c>
      <c r="P45" s="253" t="s">
        <v>74</v>
      </c>
      <c r="Q45" s="253" t="s">
        <v>35</v>
      </c>
      <c r="R45" s="253">
        <v>1900</v>
      </c>
      <c r="S45" s="254">
        <v>0</v>
      </c>
      <c r="T45" s="254">
        <v>0</v>
      </c>
      <c r="U45" s="255">
        <v>240</v>
      </c>
    </row>
    <row r="46" spans="1:21" ht="15.75">
      <c r="A46" s="244" t="s">
        <v>235</v>
      </c>
      <c r="B46" s="245">
        <v>905300</v>
      </c>
      <c r="C46" s="245" t="s">
        <v>244</v>
      </c>
      <c r="D46" s="246" t="s">
        <v>245</v>
      </c>
      <c r="E46" s="258">
        <v>3007</v>
      </c>
      <c r="F46" s="248">
        <v>0</v>
      </c>
      <c r="G46" s="249">
        <v>0</v>
      </c>
      <c r="H46" s="249">
        <v>0</v>
      </c>
      <c r="I46" s="250">
        <v>568.54488600000002</v>
      </c>
      <c r="J46" s="251">
        <v>0</v>
      </c>
      <c r="K46" s="251">
        <v>240</v>
      </c>
      <c r="L46" s="250">
        <v>0</v>
      </c>
      <c r="M46" s="250">
        <v>0</v>
      </c>
      <c r="N46" s="250">
        <v>0</v>
      </c>
      <c r="O46" s="252">
        <v>808.54488600000002</v>
      </c>
      <c r="P46" s="253" t="s">
        <v>74</v>
      </c>
      <c r="Q46" s="253" t="s">
        <v>35</v>
      </c>
      <c r="R46" s="253">
        <v>1900</v>
      </c>
      <c r="S46" s="254">
        <v>0</v>
      </c>
      <c r="T46" s="254">
        <v>0</v>
      </c>
      <c r="U46" s="255">
        <v>808.54488600000002</v>
      </c>
    </row>
    <row r="47" spans="1:21" ht="15.75">
      <c r="A47" s="244" t="s">
        <v>235</v>
      </c>
      <c r="B47" s="245">
        <v>905300</v>
      </c>
      <c r="C47" s="245" t="s">
        <v>244</v>
      </c>
      <c r="D47" s="246" t="s">
        <v>245</v>
      </c>
      <c r="E47" s="258">
        <v>3007</v>
      </c>
      <c r="F47" s="248">
        <v>0</v>
      </c>
      <c r="G47" s="249">
        <v>0</v>
      </c>
      <c r="H47" s="249">
        <v>0</v>
      </c>
      <c r="I47" s="250">
        <v>0</v>
      </c>
      <c r="J47" s="251">
        <v>0</v>
      </c>
      <c r="K47" s="251">
        <v>240</v>
      </c>
      <c r="L47" s="250">
        <v>0</v>
      </c>
      <c r="M47" s="250">
        <v>0</v>
      </c>
      <c r="N47" s="250">
        <v>0</v>
      </c>
      <c r="O47" s="252">
        <v>240</v>
      </c>
      <c r="P47" s="253" t="s">
        <v>74</v>
      </c>
      <c r="Q47" s="253" t="s">
        <v>35</v>
      </c>
      <c r="R47" s="253">
        <v>1900</v>
      </c>
      <c r="S47" s="254">
        <v>0</v>
      </c>
      <c r="T47" s="254">
        <v>0</v>
      </c>
      <c r="U47" s="255">
        <v>240</v>
      </c>
    </row>
    <row r="48" spans="1:21" ht="15.75">
      <c r="A48" s="244" t="s">
        <v>235</v>
      </c>
      <c r="B48" s="245">
        <v>905300</v>
      </c>
      <c r="C48" s="245" t="s">
        <v>244</v>
      </c>
      <c r="D48" s="246" t="s">
        <v>245</v>
      </c>
      <c r="E48" s="258">
        <v>3007</v>
      </c>
      <c r="F48" s="248">
        <v>0</v>
      </c>
      <c r="G48" s="249">
        <v>0</v>
      </c>
      <c r="H48" s="249">
        <v>0</v>
      </c>
      <c r="I48" s="250">
        <v>0</v>
      </c>
      <c r="J48" s="251">
        <v>0</v>
      </c>
      <c r="K48" s="251">
        <v>240</v>
      </c>
      <c r="L48" s="250">
        <v>0</v>
      </c>
      <c r="M48" s="250">
        <v>0</v>
      </c>
      <c r="N48" s="250">
        <v>0</v>
      </c>
      <c r="O48" s="252">
        <v>240</v>
      </c>
      <c r="P48" s="253" t="s">
        <v>74</v>
      </c>
      <c r="Q48" s="253" t="s">
        <v>35</v>
      </c>
      <c r="R48" s="253">
        <v>1900</v>
      </c>
      <c r="S48" s="254">
        <v>0</v>
      </c>
      <c r="T48" s="254">
        <v>0</v>
      </c>
      <c r="U48" s="255">
        <v>240</v>
      </c>
    </row>
    <row r="49" spans="1:21" ht="15.75">
      <c r="A49" s="244" t="s">
        <v>235</v>
      </c>
      <c r="B49" s="245">
        <v>905300</v>
      </c>
      <c r="C49" s="245" t="s">
        <v>244</v>
      </c>
      <c r="D49" s="246" t="s">
        <v>245</v>
      </c>
      <c r="E49" s="258">
        <v>3007</v>
      </c>
      <c r="F49" s="248">
        <v>0</v>
      </c>
      <c r="G49" s="249">
        <v>0</v>
      </c>
      <c r="H49" s="249">
        <v>0</v>
      </c>
      <c r="I49" s="250">
        <v>3107.244322</v>
      </c>
      <c r="J49" s="251">
        <v>0</v>
      </c>
      <c r="K49" s="251">
        <v>240</v>
      </c>
      <c r="L49" s="250">
        <v>0</v>
      </c>
      <c r="M49" s="250">
        <v>0</v>
      </c>
      <c r="N49" s="250">
        <v>0</v>
      </c>
      <c r="O49" s="252">
        <v>3347.244322</v>
      </c>
      <c r="P49" s="253" t="s">
        <v>74</v>
      </c>
      <c r="Q49" s="253" t="s">
        <v>35</v>
      </c>
      <c r="R49" s="253">
        <v>1900</v>
      </c>
      <c r="S49" s="254">
        <v>0</v>
      </c>
      <c r="T49" s="254">
        <v>0</v>
      </c>
      <c r="U49" s="255">
        <v>3347.244322</v>
      </c>
    </row>
    <row r="50" spans="1:21" ht="15.75">
      <c r="A50" s="244" t="s">
        <v>235</v>
      </c>
      <c r="B50" s="245">
        <v>905300</v>
      </c>
      <c r="C50" s="245" t="s">
        <v>244</v>
      </c>
      <c r="D50" s="246" t="s">
        <v>245</v>
      </c>
      <c r="E50" s="258">
        <v>3007</v>
      </c>
      <c r="F50" s="248">
        <v>0</v>
      </c>
      <c r="G50" s="249">
        <v>0</v>
      </c>
      <c r="H50" s="249">
        <v>0</v>
      </c>
      <c r="I50" s="250">
        <v>0</v>
      </c>
      <c r="J50" s="251">
        <v>0</v>
      </c>
      <c r="K50" s="251">
        <v>240</v>
      </c>
      <c r="L50" s="250">
        <v>0</v>
      </c>
      <c r="M50" s="250">
        <v>0</v>
      </c>
      <c r="N50" s="250">
        <v>0</v>
      </c>
      <c r="O50" s="252">
        <v>240</v>
      </c>
      <c r="P50" s="253" t="s">
        <v>74</v>
      </c>
      <c r="Q50" s="253" t="s">
        <v>35</v>
      </c>
      <c r="R50" s="253">
        <v>1900</v>
      </c>
      <c r="S50" s="254">
        <v>0</v>
      </c>
      <c r="T50" s="254">
        <v>0</v>
      </c>
      <c r="U50" s="255">
        <v>240</v>
      </c>
    </row>
    <row r="51" spans="1:21" ht="15.75">
      <c r="A51" s="244" t="s">
        <v>235</v>
      </c>
      <c r="B51" s="245">
        <v>905300</v>
      </c>
      <c r="C51" s="245" t="s">
        <v>244</v>
      </c>
      <c r="D51" s="246" t="s">
        <v>245</v>
      </c>
      <c r="E51" s="258">
        <v>3007</v>
      </c>
      <c r="F51" s="248">
        <v>0</v>
      </c>
      <c r="G51" s="249">
        <v>0</v>
      </c>
      <c r="H51" s="249">
        <v>0</v>
      </c>
      <c r="I51" s="250">
        <v>184.6936</v>
      </c>
      <c r="J51" s="251">
        <v>0</v>
      </c>
      <c r="K51" s="251">
        <v>240</v>
      </c>
      <c r="L51" s="250">
        <v>0</v>
      </c>
      <c r="M51" s="250">
        <v>0</v>
      </c>
      <c r="N51" s="250">
        <v>0</v>
      </c>
      <c r="O51" s="252">
        <v>424.6936</v>
      </c>
      <c r="P51" s="253" t="s">
        <v>74</v>
      </c>
      <c r="Q51" s="253" t="s">
        <v>35</v>
      </c>
      <c r="R51" s="253">
        <v>1900</v>
      </c>
      <c r="S51" s="254">
        <v>0</v>
      </c>
      <c r="T51" s="254">
        <v>0</v>
      </c>
      <c r="U51" s="255">
        <v>424.6936</v>
      </c>
    </row>
    <row r="52" spans="1:21" ht="15.75">
      <c r="A52" s="244" t="s">
        <v>235</v>
      </c>
      <c r="B52" s="245">
        <v>905300</v>
      </c>
      <c r="C52" s="245" t="s">
        <v>244</v>
      </c>
      <c r="D52" s="246" t="s">
        <v>245</v>
      </c>
      <c r="E52" s="258">
        <v>3007</v>
      </c>
      <c r="F52" s="248">
        <v>0</v>
      </c>
      <c r="G52" s="249">
        <v>0</v>
      </c>
      <c r="H52" s="249">
        <v>0</v>
      </c>
      <c r="I52" s="250">
        <v>0</v>
      </c>
      <c r="J52" s="251">
        <v>0</v>
      </c>
      <c r="K52" s="251">
        <v>240</v>
      </c>
      <c r="L52" s="250">
        <v>0</v>
      </c>
      <c r="M52" s="250">
        <v>0</v>
      </c>
      <c r="N52" s="250">
        <v>0</v>
      </c>
      <c r="O52" s="252">
        <v>240</v>
      </c>
      <c r="P52" s="253" t="s">
        <v>74</v>
      </c>
      <c r="Q52" s="253" t="s">
        <v>35</v>
      </c>
      <c r="R52" s="253">
        <v>1900</v>
      </c>
      <c r="S52" s="254">
        <v>0</v>
      </c>
      <c r="T52" s="254">
        <v>0</v>
      </c>
      <c r="U52" s="255">
        <v>240</v>
      </c>
    </row>
    <row r="53" spans="1:21" ht="15.75">
      <c r="A53" s="244" t="s">
        <v>235</v>
      </c>
      <c r="B53" s="245">
        <v>905300</v>
      </c>
      <c r="C53" s="245" t="s">
        <v>244</v>
      </c>
      <c r="D53" s="246" t="s">
        <v>245</v>
      </c>
      <c r="E53" s="258">
        <v>3007</v>
      </c>
      <c r="F53" s="248">
        <v>0</v>
      </c>
      <c r="G53" s="249">
        <v>0</v>
      </c>
      <c r="H53" s="249">
        <v>0</v>
      </c>
      <c r="I53" s="250">
        <v>773.84470799999997</v>
      </c>
      <c r="J53" s="251">
        <v>0</v>
      </c>
      <c r="K53" s="251">
        <v>240</v>
      </c>
      <c r="L53" s="250">
        <v>0</v>
      </c>
      <c r="M53" s="250">
        <v>0</v>
      </c>
      <c r="N53" s="250">
        <v>0</v>
      </c>
      <c r="O53" s="252">
        <v>1013.844708</v>
      </c>
      <c r="P53" s="253" t="s">
        <v>74</v>
      </c>
      <c r="Q53" s="253" t="s">
        <v>35</v>
      </c>
      <c r="R53" s="253">
        <v>1900</v>
      </c>
      <c r="S53" s="254">
        <v>0</v>
      </c>
      <c r="T53" s="254">
        <v>0</v>
      </c>
      <c r="U53" s="255">
        <v>1013.844708</v>
      </c>
    </row>
    <row r="54" spans="1:21" ht="15.75">
      <c r="A54" s="244" t="s">
        <v>235</v>
      </c>
      <c r="B54" s="245">
        <v>905300</v>
      </c>
      <c r="C54" s="245" t="s">
        <v>244</v>
      </c>
      <c r="D54" s="246" t="s">
        <v>245</v>
      </c>
      <c r="E54" s="258">
        <v>3007</v>
      </c>
      <c r="F54" s="248">
        <v>0</v>
      </c>
      <c r="G54" s="249">
        <v>0</v>
      </c>
      <c r="H54" s="249">
        <v>0</v>
      </c>
      <c r="I54" s="250">
        <v>0</v>
      </c>
      <c r="J54" s="251">
        <v>0</v>
      </c>
      <c r="K54" s="251">
        <v>240</v>
      </c>
      <c r="L54" s="250">
        <v>0</v>
      </c>
      <c r="M54" s="250">
        <v>0</v>
      </c>
      <c r="N54" s="250">
        <v>0</v>
      </c>
      <c r="O54" s="252">
        <v>240</v>
      </c>
      <c r="P54" s="253" t="s">
        <v>74</v>
      </c>
      <c r="Q54" s="253" t="s">
        <v>35</v>
      </c>
      <c r="R54" s="253">
        <v>1900</v>
      </c>
      <c r="S54" s="254">
        <v>0</v>
      </c>
      <c r="T54" s="254">
        <v>0</v>
      </c>
      <c r="U54" s="255">
        <v>240</v>
      </c>
    </row>
    <row r="55" spans="1:21" ht="15.75">
      <c r="A55" s="244" t="s">
        <v>235</v>
      </c>
      <c r="B55" s="245">
        <v>905300</v>
      </c>
      <c r="C55" s="245" t="s">
        <v>244</v>
      </c>
      <c r="D55" s="246" t="s">
        <v>245</v>
      </c>
      <c r="E55" s="258">
        <v>3007</v>
      </c>
      <c r="F55" s="248">
        <v>0</v>
      </c>
      <c r="G55" s="249">
        <v>0</v>
      </c>
      <c r="H55" s="249">
        <v>0</v>
      </c>
      <c r="I55" s="250">
        <v>0</v>
      </c>
      <c r="J55" s="251">
        <v>0</v>
      </c>
      <c r="K55" s="251">
        <v>240</v>
      </c>
      <c r="L55" s="250">
        <v>0</v>
      </c>
      <c r="M55" s="250">
        <v>0</v>
      </c>
      <c r="N55" s="250">
        <v>0</v>
      </c>
      <c r="O55" s="252">
        <v>240</v>
      </c>
      <c r="P55" s="253" t="s">
        <v>74</v>
      </c>
      <c r="Q55" s="253" t="s">
        <v>35</v>
      </c>
      <c r="R55" s="253">
        <v>1900</v>
      </c>
      <c r="S55" s="254">
        <v>0</v>
      </c>
      <c r="T55" s="254">
        <v>0</v>
      </c>
      <c r="U55" s="255">
        <v>240</v>
      </c>
    </row>
    <row r="56" spans="1:21" ht="15.75">
      <c r="A56" s="244" t="s">
        <v>235</v>
      </c>
      <c r="B56" s="245">
        <v>905300</v>
      </c>
      <c r="C56" s="245" t="s">
        <v>244</v>
      </c>
      <c r="D56" s="246" t="s">
        <v>245</v>
      </c>
      <c r="E56" s="258">
        <v>3007</v>
      </c>
      <c r="F56" s="248">
        <v>0</v>
      </c>
      <c r="G56" s="249">
        <v>0</v>
      </c>
      <c r="H56" s="249">
        <v>0</v>
      </c>
      <c r="I56" s="250">
        <v>0</v>
      </c>
      <c r="J56" s="251">
        <v>0</v>
      </c>
      <c r="K56" s="251">
        <v>240</v>
      </c>
      <c r="L56" s="250">
        <v>0</v>
      </c>
      <c r="M56" s="250">
        <v>0</v>
      </c>
      <c r="N56" s="250">
        <v>0</v>
      </c>
      <c r="O56" s="252">
        <v>240</v>
      </c>
      <c r="P56" s="253" t="s">
        <v>74</v>
      </c>
      <c r="Q56" s="253" t="s">
        <v>35</v>
      </c>
      <c r="R56" s="253">
        <v>1900</v>
      </c>
      <c r="S56" s="254">
        <v>0</v>
      </c>
      <c r="T56" s="254">
        <v>0</v>
      </c>
      <c r="U56" s="255">
        <v>240</v>
      </c>
    </row>
    <row r="57" spans="1:21" ht="15.75">
      <c r="A57" s="244" t="s">
        <v>235</v>
      </c>
      <c r="B57" s="245">
        <v>905300</v>
      </c>
      <c r="C57" s="245" t="s">
        <v>244</v>
      </c>
      <c r="D57" s="246" t="s">
        <v>245</v>
      </c>
      <c r="E57" s="258">
        <v>1665</v>
      </c>
      <c r="F57" s="248">
        <v>0</v>
      </c>
      <c r="G57" s="249">
        <v>0</v>
      </c>
      <c r="H57" s="249">
        <v>0</v>
      </c>
      <c r="I57" s="250">
        <v>12390.148679999998</v>
      </c>
      <c r="J57" s="251">
        <v>3210.32</v>
      </c>
      <c r="K57" s="251">
        <v>900</v>
      </c>
      <c r="L57" s="250">
        <v>0</v>
      </c>
      <c r="M57" s="250">
        <v>0</v>
      </c>
      <c r="N57" s="250">
        <v>0</v>
      </c>
      <c r="O57" s="252">
        <v>16500.468679999998</v>
      </c>
      <c r="P57" s="253" t="s">
        <v>74</v>
      </c>
      <c r="Q57" s="253" t="s">
        <v>27</v>
      </c>
      <c r="R57" s="253">
        <v>2020</v>
      </c>
      <c r="S57" s="254">
        <v>7176</v>
      </c>
      <c r="T57" s="254">
        <v>358.8</v>
      </c>
      <c r="U57" s="255">
        <v>24035.268679999997</v>
      </c>
    </row>
    <row r="58" spans="1:21" ht="15.75">
      <c r="A58" s="244" t="s">
        <v>235</v>
      </c>
      <c r="B58" s="245">
        <v>905300</v>
      </c>
      <c r="C58" s="245" t="s">
        <v>244</v>
      </c>
      <c r="D58" s="246" t="s">
        <v>245</v>
      </c>
      <c r="E58" s="258">
        <v>1665</v>
      </c>
      <c r="F58" s="248">
        <v>0</v>
      </c>
      <c r="G58" s="249">
        <v>0</v>
      </c>
      <c r="H58" s="249">
        <v>0</v>
      </c>
      <c r="I58" s="250">
        <v>13629.614544</v>
      </c>
      <c r="J58" s="251">
        <v>556.54999999999995</v>
      </c>
      <c r="K58" s="251">
        <v>900</v>
      </c>
      <c r="L58" s="250">
        <v>0</v>
      </c>
      <c r="M58" s="250">
        <v>0</v>
      </c>
      <c r="N58" s="250">
        <v>0</v>
      </c>
      <c r="O58" s="252">
        <v>15086.164543999999</v>
      </c>
      <c r="P58" s="253" t="s">
        <v>74</v>
      </c>
      <c r="Q58" s="253" t="s">
        <v>27</v>
      </c>
      <c r="R58" s="253">
        <v>2020</v>
      </c>
      <c r="S58" s="254">
        <v>7176</v>
      </c>
      <c r="T58" s="254">
        <v>358.8</v>
      </c>
      <c r="U58" s="255">
        <v>22620.964543999999</v>
      </c>
    </row>
    <row r="59" spans="1:21" ht="15.75">
      <c r="A59" s="244" t="s">
        <v>235</v>
      </c>
      <c r="B59" s="245">
        <v>905300</v>
      </c>
      <c r="C59" s="245" t="s">
        <v>244</v>
      </c>
      <c r="D59" s="246" t="s">
        <v>245</v>
      </c>
      <c r="E59" s="258">
        <v>1665</v>
      </c>
      <c r="F59" s="248">
        <v>0</v>
      </c>
      <c r="G59" s="249">
        <v>0</v>
      </c>
      <c r="H59" s="249">
        <v>0</v>
      </c>
      <c r="I59" s="250">
        <v>10610.926508</v>
      </c>
      <c r="J59" s="251">
        <v>2106.0299999999997</v>
      </c>
      <c r="K59" s="251">
        <v>900</v>
      </c>
      <c r="L59" s="250">
        <v>0</v>
      </c>
      <c r="M59" s="250">
        <v>0</v>
      </c>
      <c r="N59" s="250">
        <v>0</v>
      </c>
      <c r="O59" s="252">
        <v>13616.956507999999</v>
      </c>
      <c r="P59" s="253" t="s">
        <v>74</v>
      </c>
      <c r="Q59" s="253" t="s">
        <v>27</v>
      </c>
      <c r="R59" s="253">
        <v>2020</v>
      </c>
      <c r="S59" s="254">
        <v>7176</v>
      </c>
      <c r="T59" s="254">
        <v>358.8</v>
      </c>
      <c r="U59" s="255">
        <v>21151.756507999999</v>
      </c>
    </row>
    <row r="60" spans="1:21" s="41" customFormat="1" ht="15.75">
      <c r="A60" s="244" t="s">
        <v>235</v>
      </c>
      <c r="B60" s="245">
        <v>905300</v>
      </c>
      <c r="C60" s="245" t="s">
        <v>244</v>
      </c>
      <c r="D60" s="246" t="s">
        <v>245</v>
      </c>
      <c r="E60" s="258">
        <v>1625</v>
      </c>
      <c r="F60" s="248">
        <v>0</v>
      </c>
      <c r="G60" s="249">
        <v>0</v>
      </c>
      <c r="H60" s="249">
        <v>0</v>
      </c>
      <c r="I60" s="250">
        <v>8728.8987240000006</v>
      </c>
      <c r="J60" s="251">
        <v>3735.2900000000004</v>
      </c>
      <c r="K60" s="251">
        <v>900</v>
      </c>
      <c r="L60" s="250">
        <v>0</v>
      </c>
      <c r="M60" s="250">
        <v>0</v>
      </c>
      <c r="N60" s="250">
        <v>0</v>
      </c>
      <c r="O60" s="252">
        <v>13364.188724000001</v>
      </c>
      <c r="P60" s="253" t="s">
        <v>74</v>
      </c>
      <c r="Q60" s="253" t="s">
        <v>27</v>
      </c>
      <c r="R60" s="253">
        <v>2021</v>
      </c>
      <c r="S60" s="254">
        <v>8400</v>
      </c>
      <c r="T60" s="254">
        <v>420</v>
      </c>
      <c r="U60" s="255">
        <v>22184.188724</v>
      </c>
    </row>
    <row r="61" spans="1:21" ht="15.75">
      <c r="A61" s="244" t="s">
        <v>235</v>
      </c>
      <c r="B61" s="245">
        <v>905300</v>
      </c>
      <c r="C61" s="245" t="s">
        <v>244</v>
      </c>
      <c r="D61" s="246" t="s">
        <v>245</v>
      </c>
      <c r="E61" s="258">
        <v>1625</v>
      </c>
      <c r="F61" s="248">
        <v>0</v>
      </c>
      <c r="G61" s="249">
        <v>0</v>
      </c>
      <c r="H61" s="249">
        <v>0</v>
      </c>
      <c r="I61" s="250">
        <v>22395.054682000002</v>
      </c>
      <c r="J61" s="251">
        <v>1439.1100000000001</v>
      </c>
      <c r="K61" s="251">
        <v>900</v>
      </c>
      <c r="L61" s="250">
        <v>0</v>
      </c>
      <c r="M61" s="250">
        <v>0</v>
      </c>
      <c r="N61" s="250">
        <v>0</v>
      </c>
      <c r="O61" s="252">
        <v>24734.164682000002</v>
      </c>
      <c r="P61" s="253" t="s">
        <v>74</v>
      </c>
      <c r="Q61" s="253" t="s">
        <v>27</v>
      </c>
      <c r="R61" s="292">
        <v>2025</v>
      </c>
      <c r="S61" s="254">
        <v>13560</v>
      </c>
      <c r="T61" s="254">
        <v>678</v>
      </c>
      <c r="U61" s="255">
        <v>38972.164682000002</v>
      </c>
    </row>
    <row r="62" spans="1:21" ht="15.75">
      <c r="A62" s="244" t="s">
        <v>235</v>
      </c>
      <c r="B62" s="245">
        <v>905300</v>
      </c>
      <c r="C62" s="245" t="s">
        <v>244</v>
      </c>
      <c r="D62" s="246" t="s">
        <v>245</v>
      </c>
      <c r="E62" s="258">
        <v>9020</v>
      </c>
      <c r="F62" s="248">
        <v>0</v>
      </c>
      <c r="G62" s="249">
        <v>0</v>
      </c>
      <c r="H62" s="249">
        <v>0</v>
      </c>
      <c r="I62" s="250">
        <v>0</v>
      </c>
      <c r="J62" s="251">
        <v>1216.95</v>
      </c>
      <c r="K62" s="251">
        <v>240</v>
      </c>
      <c r="L62" s="250">
        <v>0</v>
      </c>
      <c r="M62" s="250">
        <v>0</v>
      </c>
      <c r="N62" s="250">
        <v>0</v>
      </c>
      <c r="O62" s="252">
        <v>1456.95</v>
      </c>
      <c r="P62" s="253" t="s">
        <v>74</v>
      </c>
      <c r="Q62" s="253" t="s">
        <v>35</v>
      </c>
      <c r="R62" s="253">
        <v>1900</v>
      </c>
      <c r="S62" s="254">
        <v>0</v>
      </c>
      <c r="T62" s="254">
        <v>0</v>
      </c>
      <c r="U62" s="255">
        <v>1456.95</v>
      </c>
    </row>
    <row r="63" spans="1:21" ht="15.75">
      <c r="A63" s="244" t="s">
        <v>235</v>
      </c>
      <c r="B63" s="245">
        <v>905300</v>
      </c>
      <c r="C63" s="245" t="s">
        <v>244</v>
      </c>
      <c r="D63" s="246" t="s">
        <v>245</v>
      </c>
      <c r="E63" s="258">
        <v>9020</v>
      </c>
      <c r="F63" s="248">
        <v>0</v>
      </c>
      <c r="G63" s="249">
        <v>0</v>
      </c>
      <c r="H63" s="249">
        <v>0</v>
      </c>
      <c r="I63" s="250">
        <v>3149.5842560000001</v>
      </c>
      <c r="J63" s="251">
        <v>3805.25</v>
      </c>
      <c r="K63" s="251">
        <v>240</v>
      </c>
      <c r="L63" s="250">
        <v>0</v>
      </c>
      <c r="M63" s="250">
        <v>0</v>
      </c>
      <c r="N63" s="250">
        <v>0</v>
      </c>
      <c r="O63" s="252">
        <v>7194.8342560000001</v>
      </c>
      <c r="P63" s="253" t="s">
        <v>74</v>
      </c>
      <c r="Q63" s="253" t="s">
        <v>35</v>
      </c>
      <c r="R63" s="253">
        <v>1900</v>
      </c>
      <c r="S63" s="254">
        <v>0</v>
      </c>
      <c r="T63" s="254">
        <v>0</v>
      </c>
      <c r="U63" s="255">
        <v>7194.8342560000001</v>
      </c>
    </row>
    <row r="64" spans="1:21" ht="15.75">
      <c r="A64" s="244" t="s">
        <v>235</v>
      </c>
      <c r="B64" s="245">
        <v>905300</v>
      </c>
      <c r="C64" s="245" t="s">
        <v>244</v>
      </c>
      <c r="D64" s="246" t="s">
        <v>245</v>
      </c>
      <c r="E64" s="258">
        <v>1667</v>
      </c>
      <c r="F64" s="294">
        <v>0</v>
      </c>
      <c r="G64" s="249">
        <v>0</v>
      </c>
      <c r="H64" s="249">
        <v>0</v>
      </c>
      <c r="I64" s="250">
        <v>883.99511200000006</v>
      </c>
      <c r="J64" s="251">
        <v>443.89</v>
      </c>
      <c r="K64" s="251">
        <v>900</v>
      </c>
      <c r="L64" s="295">
        <v>0</v>
      </c>
      <c r="M64" s="295">
        <v>0</v>
      </c>
      <c r="N64" s="295">
        <v>0</v>
      </c>
      <c r="O64" s="252">
        <v>2227.8851119999999</v>
      </c>
      <c r="P64" s="253" t="s">
        <v>74</v>
      </c>
      <c r="Q64" s="253" t="s">
        <v>27</v>
      </c>
      <c r="R64" s="253">
        <v>2021</v>
      </c>
      <c r="S64" s="256">
        <v>5784</v>
      </c>
      <c r="T64" s="254">
        <v>289.2</v>
      </c>
      <c r="U64" s="255">
        <v>8301.0851120000007</v>
      </c>
    </row>
    <row r="65" spans="1:21" ht="15.75">
      <c r="A65" s="244" t="s">
        <v>235</v>
      </c>
      <c r="B65" s="245">
        <v>905300</v>
      </c>
      <c r="C65" s="245" t="s">
        <v>244</v>
      </c>
      <c r="D65" s="246" t="s">
        <v>245</v>
      </c>
      <c r="E65" s="258">
        <v>1667</v>
      </c>
      <c r="F65" s="248">
        <v>0</v>
      </c>
      <c r="G65" s="249">
        <v>0</v>
      </c>
      <c r="H65" s="249">
        <v>0</v>
      </c>
      <c r="I65" s="250">
        <v>0</v>
      </c>
      <c r="J65" s="251">
        <v>0</v>
      </c>
      <c r="K65" s="251">
        <v>900</v>
      </c>
      <c r="L65" s="250">
        <v>0</v>
      </c>
      <c r="M65" s="250">
        <v>0</v>
      </c>
      <c r="N65" s="250">
        <v>0</v>
      </c>
      <c r="O65" s="252">
        <v>900</v>
      </c>
      <c r="P65" s="253" t="s">
        <v>74</v>
      </c>
      <c r="Q65" s="253" t="s">
        <v>35</v>
      </c>
      <c r="R65" s="253">
        <v>1900</v>
      </c>
      <c r="S65" s="254">
        <v>0</v>
      </c>
      <c r="T65" s="254">
        <v>0</v>
      </c>
      <c r="U65" s="255">
        <v>900</v>
      </c>
    </row>
    <row r="66" spans="1:21" ht="15.75">
      <c r="A66" s="244" t="s">
        <v>235</v>
      </c>
      <c r="B66" s="245">
        <v>905300</v>
      </c>
      <c r="C66" s="245" t="s">
        <v>244</v>
      </c>
      <c r="D66" s="246" t="s">
        <v>245</v>
      </c>
      <c r="E66" s="258">
        <v>1667</v>
      </c>
      <c r="F66" s="248">
        <v>0</v>
      </c>
      <c r="G66" s="249">
        <v>0</v>
      </c>
      <c r="H66" s="249">
        <v>0</v>
      </c>
      <c r="I66" s="250">
        <v>3203.3386840000003</v>
      </c>
      <c r="J66" s="251">
        <v>591.98</v>
      </c>
      <c r="K66" s="251">
        <v>900</v>
      </c>
      <c r="L66" s="250">
        <v>0</v>
      </c>
      <c r="M66" s="250">
        <v>0</v>
      </c>
      <c r="N66" s="250">
        <v>0</v>
      </c>
      <c r="O66" s="252">
        <v>4695.3186839999998</v>
      </c>
      <c r="P66" s="253" t="s">
        <v>74</v>
      </c>
      <c r="Q66" s="253" t="s">
        <v>27</v>
      </c>
      <c r="R66" s="253">
        <v>2017</v>
      </c>
      <c r="S66" s="254">
        <v>5784</v>
      </c>
      <c r="T66" s="254">
        <v>289.2</v>
      </c>
      <c r="U66" s="255">
        <v>10768.518684000001</v>
      </c>
    </row>
    <row r="67" spans="1:21" ht="15.75">
      <c r="A67" s="244" t="s">
        <v>235</v>
      </c>
      <c r="B67" s="245">
        <v>905300</v>
      </c>
      <c r="C67" s="245" t="s">
        <v>244</v>
      </c>
      <c r="D67" s="246" t="s">
        <v>245</v>
      </c>
      <c r="E67" s="258">
        <v>2020</v>
      </c>
      <c r="F67" s="248">
        <v>0</v>
      </c>
      <c r="G67" s="249">
        <v>0</v>
      </c>
      <c r="H67" s="249">
        <v>0</v>
      </c>
      <c r="I67" s="250">
        <v>316.008602</v>
      </c>
      <c r="J67" s="251">
        <v>0</v>
      </c>
      <c r="K67" s="251">
        <v>900</v>
      </c>
      <c r="L67" s="250">
        <v>0</v>
      </c>
      <c r="M67" s="250">
        <v>0</v>
      </c>
      <c r="N67" s="250">
        <v>0</v>
      </c>
      <c r="O67" s="252">
        <v>1216.0086019999999</v>
      </c>
      <c r="P67" s="253" t="s">
        <v>74</v>
      </c>
      <c r="Q67" s="253" t="s">
        <v>27</v>
      </c>
      <c r="R67" s="253">
        <v>2020</v>
      </c>
      <c r="S67" s="254">
        <v>2304</v>
      </c>
      <c r="T67" s="254">
        <v>115.2</v>
      </c>
      <c r="U67" s="255">
        <v>3635.2086019999997</v>
      </c>
    </row>
    <row r="68" spans="1:21" ht="15.75">
      <c r="A68" s="244" t="s">
        <v>235</v>
      </c>
      <c r="B68" s="245">
        <v>905300</v>
      </c>
      <c r="C68" s="245" t="s">
        <v>244</v>
      </c>
      <c r="D68" s="246" t="s">
        <v>245</v>
      </c>
      <c r="E68" s="258">
        <v>2020</v>
      </c>
      <c r="F68" s="248">
        <v>0</v>
      </c>
      <c r="G68" s="249">
        <v>0</v>
      </c>
      <c r="H68" s="249">
        <v>0</v>
      </c>
      <c r="I68" s="250">
        <v>2312.4175620000001</v>
      </c>
      <c r="J68" s="251">
        <v>0</v>
      </c>
      <c r="K68" s="251">
        <v>900</v>
      </c>
      <c r="L68" s="250">
        <v>0</v>
      </c>
      <c r="M68" s="250">
        <v>0</v>
      </c>
      <c r="N68" s="250">
        <v>0</v>
      </c>
      <c r="O68" s="252">
        <v>3212.4175620000001</v>
      </c>
      <c r="P68" s="253" t="s">
        <v>74</v>
      </c>
      <c r="Q68" s="253" t="s">
        <v>27</v>
      </c>
      <c r="R68" s="253">
        <v>2020</v>
      </c>
      <c r="S68" s="254">
        <v>2304</v>
      </c>
      <c r="T68" s="254">
        <v>115.2</v>
      </c>
      <c r="U68" s="255">
        <v>5631.6175620000004</v>
      </c>
    </row>
    <row r="69" spans="1:21" ht="15.75">
      <c r="A69" s="244" t="s">
        <v>235</v>
      </c>
      <c r="B69" s="245">
        <v>905300</v>
      </c>
      <c r="C69" s="245" t="s">
        <v>244</v>
      </c>
      <c r="D69" s="246" t="s">
        <v>245</v>
      </c>
      <c r="E69" s="258">
        <v>1212</v>
      </c>
      <c r="F69" s="248">
        <v>5395</v>
      </c>
      <c r="G69" s="249">
        <v>2700</v>
      </c>
      <c r="H69" s="249">
        <v>486.5921052631578</v>
      </c>
      <c r="I69" s="250">
        <v>0</v>
      </c>
      <c r="J69" s="251">
        <v>0</v>
      </c>
      <c r="K69" s="251">
        <v>900</v>
      </c>
      <c r="L69" s="250">
        <v>0</v>
      </c>
      <c r="M69" s="250">
        <v>0</v>
      </c>
      <c r="N69" s="250">
        <v>0</v>
      </c>
      <c r="O69" s="252">
        <v>4086.5921052631579</v>
      </c>
      <c r="P69" s="253" t="s">
        <v>26</v>
      </c>
      <c r="Q69" s="253" t="s">
        <v>27</v>
      </c>
      <c r="R69" s="253">
        <v>2018</v>
      </c>
      <c r="S69" s="254">
        <v>2424</v>
      </c>
      <c r="T69" s="254">
        <v>121.2</v>
      </c>
      <c r="U69" s="255">
        <v>6631.7921052631582</v>
      </c>
    </row>
    <row r="70" spans="1:21" ht="15.75">
      <c r="A70" s="244" t="s">
        <v>235</v>
      </c>
      <c r="B70" s="245">
        <v>905300</v>
      </c>
      <c r="C70" s="245" t="s">
        <v>244</v>
      </c>
      <c r="D70" s="246" t="s">
        <v>245</v>
      </c>
      <c r="E70" s="247">
        <v>1204</v>
      </c>
      <c r="F70" s="248">
        <v>22019</v>
      </c>
      <c r="G70" s="249">
        <v>4020</v>
      </c>
      <c r="H70" s="249">
        <v>7494.5225454545462</v>
      </c>
      <c r="I70" s="250">
        <v>0</v>
      </c>
      <c r="J70" s="251">
        <v>0</v>
      </c>
      <c r="K70" s="251">
        <v>900</v>
      </c>
      <c r="L70" s="250">
        <v>0</v>
      </c>
      <c r="M70" s="250">
        <v>0</v>
      </c>
      <c r="N70" s="250">
        <v>0</v>
      </c>
      <c r="O70" s="252">
        <v>12414.522545454547</v>
      </c>
      <c r="P70" s="253" t="s">
        <v>26</v>
      </c>
      <c r="Q70" s="320" t="s">
        <v>27</v>
      </c>
      <c r="R70" s="321">
        <v>2024</v>
      </c>
      <c r="S70" s="254">
        <v>2485</v>
      </c>
      <c r="T70" s="254">
        <v>124.25</v>
      </c>
      <c r="U70" s="255">
        <v>15023.772545454547</v>
      </c>
    </row>
    <row r="71" spans="1:21" ht="15.75">
      <c r="A71" s="308" t="s">
        <v>235</v>
      </c>
      <c r="B71" s="245">
        <v>905300</v>
      </c>
      <c r="C71" s="245" t="s">
        <v>244</v>
      </c>
      <c r="D71" s="309" t="s">
        <v>245</v>
      </c>
      <c r="E71" s="310">
        <v>1256</v>
      </c>
      <c r="F71" s="322">
        <v>0</v>
      </c>
      <c r="G71" s="249">
        <v>0</v>
      </c>
      <c r="H71" s="249">
        <v>0</v>
      </c>
      <c r="I71" s="250">
        <v>5080.1907520000004</v>
      </c>
      <c r="J71" s="312">
        <v>4861.66</v>
      </c>
      <c r="K71" s="251">
        <v>900</v>
      </c>
      <c r="L71" s="313">
        <v>0</v>
      </c>
      <c r="M71" s="312">
        <v>0</v>
      </c>
      <c r="N71" s="313">
        <v>0</v>
      </c>
      <c r="O71" s="252">
        <v>10841.850752</v>
      </c>
      <c r="P71" s="314" t="s">
        <v>74</v>
      </c>
      <c r="Q71" s="314" t="s">
        <v>27</v>
      </c>
      <c r="R71" s="314">
        <v>2024</v>
      </c>
      <c r="S71" s="323">
        <v>5508</v>
      </c>
      <c r="T71" s="254">
        <v>275.40000000000003</v>
      </c>
      <c r="U71" s="255">
        <v>16625.250752</v>
      </c>
    </row>
    <row r="72" spans="1:21" ht="15.75">
      <c r="A72" s="244" t="s">
        <v>235</v>
      </c>
      <c r="B72" s="245">
        <v>905300</v>
      </c>
      <c r="C72" s="245" t="s">
        <v>244</v>
      </c>
      <c r="D72" s="246" t="s">
        <v>245</v>
      </c>
      <c r="E72" s="258">
        <v>1256</v>
      </c>
      <c r="F72" s="248">
        <v>0</v>
      </c>
      <c r="G72" s="249">
        <v>0</v>
      </c>
      <c r="H72" s="249">
        <v>0</v>
      </c>
      <c r="I72" s="250">
        <v>3739.1863599999997</v>
      </c>
      <c r="J72" s="251">
        <v>4774.6800000000012</v>
      </c>
      <c r="K72" s="251">
        <v>900</v>
      </c>
      <c r="L72" s="250">
        <v>0</v>
      </c>
      <c r="M72" s="250">
        <v>0</v>
      </c>
      <c r="N72" s="250">
        <v>0</v>
      </c>
      <c r="O72" s="252">
        <v>9413.86636</v>
      </c>
      <c r="P72" s="253" t="s">
        <v>74</v>
      </c>
      <c r="Q72" s="253" t="s">
        <v>27</v>
      </c>
      <c r="R72" s="253">
        <v>2024</v>
      </c>
      <c r="S72" s="254">
        <v>5508</v>
      </c>
      <c r="T72" s="254">
        <v>275.40000000000003</v>
      </c>
      <c r="U72" s="255">
        <v>15197.26636</v>
      </c>
    </row>
    <row r="73" spans="1:21" ht="15.75">
      <c r="A73" s="244" t="s">
        <v>235</v>
      </c>
      <c r="B73" s="245">
        <v>905300</v>
      </c>
      <c r="C73" s="245" t="s">
        <v>244</v>
      </c>
      <c r="D73" s="246" t="s">
        <v>245</v>
      </c>
      <c r="E73" s="258">
        <v>1256</v>
      </c>
      <c r="F73" s="248">
        <v>0</v>
      </c>
      <c r="G73" s="249">
        <v>0</v>
      </c>
      <c r="H73" s="249">
        <v>0</v>
      </c>
      <c r="I73" s="250">
        <v>1233.667344</v>
      </c>
      <c r="J73" s="251">
        <v>4512.1099999999997</v>
      </c>
      <c r="K73" s="251">
        <v>900</v>
      </c>
      <c r="L73" s="250">
        <v>0</v>
      </c>
      <c r="M73" s="250">
        <v>0</v>
      </c>
      <c r="N73" s="250">
        <v>0</v>
      </c>
      <c r="O73" s="252">
        <v>6645.7773440000001</v>
      </c>
      <c r="P73" s="253" t="s">
        <v>74</v>
      </c>
      <c r="Q73" s="324" t="s">
        <v>27</v>
      </c>
      <c r="R73" s="292">
        <v>2024</v>
      </c>
      <c r="S73" s="254">
        <v>5508</v>
      </c>
      <c r="T73" s="254">
        <v>275.40000000000003</v>
      </c>
      <c r="U73" s="255">
        <v>12429.177344</v>
      </c>
    </row>
    <row r="74" spans="1:21" ht="15.75">
      <c r="A74" s="244" t="s">
        <v>235</v>
      </c>
      <c r="B74" s="245">
        <v>905300</v>
      </c>
      <c r="C74" s="245" t="s">
        <v>244</v>
      </c>
      <c r="D74" s="246" t="s">
        <v>245</v>
      </c>
      <c r="E74" s="258">
        <v>1256</v>
      </c>
      <c r="F74" s="248">
        <v>0</v>
      </c>
      <c r="G74" s="249">
        <v>0</v>
      </c>
      <c r="H74" s="249">
        <v>0</v>
      </c>
      <c r="I74" s="250">
        <v>2403.8945840000006</v>
      </c>
      <c r="J74" s="251">
        <v>2184.2200000000003</v>
      </c>
      <c r="K74" s="251">
        <v>900</v>
      </c>
      <c r="L74" s="250">
        <v>0</v>
      </c>
      <c r="M74" s="250">
        <v>0</v>
      </c>
      <c r="N74" s="250">
        <v>0</v>
      </c>
      <c r="O74" s="252">
        <v>5488.1145840000008</v>
      </c>
      <c r="P74" s="253" t="s">
        <v>74</v>
      </c>
      <c r="Q74" s="324" t="s">
        <v>27</v>
      </c>
      <c r="R74" s="292">
        <v>2024</v>
      </c>
      <c r="S74" s="254">
        <v>5508</v>
      </c>
      <c r="T74" s="254">
        <v>275.40000000000003</v>
      </c>
      <c r="U74" s="255">
        <v>11271.514584</v>
      </c>
    </row>
    <row r="75" spans="1:21" ht="15.75">
      <c r="A75" s="244" t="s">
        <v>235</v>
      </c>
      <c r="B75" s="245">
        <v>905300</v>
      </c>
      <c r="C75" s="245" t="s">
        <v>244</v>
      </c>
      <c r="D75" s="246" t="s">
        <v>245</v>
      </c>
      <c r="E75" s="258">
        <v>1256</v>
      </c>
      <c r="F75" s="248">
        <v>0</v>
      </c>
      <c r="G75" s="249">
        <v>0</v>
      </c>
      <c r="H75" s="249">
        <v>0</v>
      </c>
      <c r="I75" s="250">
        <v>9472.591128</v>
      </c>
      <c r="J75" s="251">
        <v>4614.1900000000005</v>
      </c>
      <c r="K75" s="251">
        <v>900</v>
      </c>
      <c r="L75" s="250">
        <v>0</v>
      </c>
      <c r="M75" s="250">
        <v>0</v>
      </c>
      <c r="N75" s="250">
        <v>0</v>
      </c>
      <c r="O75" s="252">
        <v>14986.781128000001</v>
      </c>
      <c r="P75" s="253" t="s">
        <v>74</v>
      </c>
      <c r="Q75" s="253" t="s">
        <v>27</v>
      </c>
      <c r="R75" s="253">
        <v>2017</v>
      </c>
      <c r="S75" s="254">
        <v>5508</v>
      </c>
      <c r="T75" s="254">
        <v>275.40000000000003</v>
      </c>
      <c r="U75" s="255">
        <v>20770.181128000004</v>
      </c>
    </row>
    <row r="76" spans="1:21" ht="15.75">
      <c r="A76" s="244" t="s">
        <v>235</v>
      </c>
      <c r="B76" s="245">
        <v>905300</v>
      </c>
      <c r="C76" s="245" t="s">
        <v>244</v>
      </c>
      <c r="D76" s="246" t="s">
        <v>245</v>
      </c>
      <c r="E76" s="258">
        <v>1254</v>
      </c>
      <c r="F76" s="248">
        <v>0</v>
      </c>
      <c r="G76" s="249">
        <v>0</v>
      </c>
      <c r="H76" s="249">
        <v>0</v>
      </c>
      <c r="I76" s="250">
        <v>4968.9128579999997</v>
      </c>
      <c r="J76" s="251">
        <v>4100.57</v>
      </c>
      <c r="K76" s="251">
        <v>900</v>
      </c>
      <c r="L76" s="250">
        <v>1719.13</v>
      </c>
      <c r="M76" s="250">
        <v>0</v>
      </c>
      <c r="N76" s="250">
        <v>0</v>
      </c>
      <c r="O76" s="252">
        <v>11688.612858</v>
      </c>
      <c r="P76" s="253" t="s">
        <v>74</v>
      </c>
      <c r="Q76" s="253" t="s">
        <v>27</v>
      </c>
      <c r="R76" s="253">
        <v>2019</v>
      </c>
      <c r="S76" s="254">
        <v>3360</v>
      </c>
      <c r="T76" s="254">
        <v>168</v>
      </c>
      <c r="U76" s="255">
        <v>15216.612858</v>
      </c>
    </row>
    <row r="77" spans="1:21" ht="15.75">
      <c r="A77" s="244" t="s">
        <v>235</v>
      </c>
      <c r="B77" s="245">
        <v>905300</v>
      </c>
      <c r="C77" s="245" t="s">
        <v>244</v>
      </c>
      <c r="D77" s="246" t="s">
        <v>245</v>
      </c>
      <c r="E77" s="258">
        <v>1257</v>
      </c>
      <c r="F77" s="248">
        <v>0</v>
      </c>
      <c r="G77" s="249">
        <v>0</v>
      </c>
      <c r="H77" s="249">
        <v>0</v>
      </c>
      <c r="I77" s="250">
        <v>820.96305199999995</v>
      </c>
      <c r="J77" s="251">
        <v>3683.7099999999996</v>
      </c>
      <c r="K77" s="251">
        <v>900</v>
      </c>
      <c r="L77" s="250">
        <v>893.96</v>
      </c>
      <c r="M77" s="250">
        <v>0</v>
      </c>
      <c r="N77" s="250">
        <v>0</v>
      </c>
      <c r="O77" s="252">
        <v>6298.6330519999992</v>
      </c>
      <c r="P77" s="253" t="s">
        <v>74</v>
      </c>
      <c r="Q77" s="253" t="s">
        <v>27</v>
      </c>
      <c r="R77" s="253">
        <v>2018</v>
      </c>
      <c r="S77" s="254">
        <v>4308</v>
      </c>
      <c r="T77" s="254">
        <v>215.4</v>
      </c>
      <c r="U77" s="255">
        <v>10822.033051999999</v>
      </c>
    </row>
    <row r="78" spans="1:21" ht="15.75">
      <c r="A78" s="244" t="s">
        <v>235</v>
      </c>
      <c r="B78" s="245">
        <v>905300</v>
      </c>
      <c r="C78" s="245" t="s">
        <v>244</v>
      </c>
      <c r="D78" s="246" t="s">
        <v>245</v>
      </c>
      <c r="E78" s="247">
        <v>1204</v>
      </c>
      <c r="F78" s="248">
        <v>8775</v>
      </c>
      <c r="G78" s="249">
        <v>4020</v>
      </c>
      <c r="H78" s="249">
        <v>1757.8363636363636</v>
      </c>
      <c r="I78" s="250">
        <v>0</v>
      </c>
      <c r="J78" s="251">
        <v>0</v>
      </c>
      <c r="K78" s="251">
        <v>900</v>
      </c>
      <c r="L78" s="250">
        <v>0</v>
      </c>
      <c r="M78" s="250">
        <v>0</v>
      </c>
      <c r="N78" s="250">
        <v>0</v>
      </c>
      <c r="O78" s="252">
        <v>6677.8363636363638</v>
      </c>
      <c r="P78" s="253" t="s">
        <v>26</v>
      </c>
      <c r="Q78" s="253" t="s">
        <v>27</v>
      </c>
      <c r="R78" s="253">
        <v>2022</v>
      </c>
      <c r="S78" s="260">
        <v>2485</v>
      </c>
      <c r="T78" s="254">
        <v>124.25</v>
      </c>
      <c r="U78" s="255">
        <v>9287.0863636363647</v>
      </c>
    </row>
    <row r="79" spans="1:21" ht="15.75">
      <c r="A79" s="244" t="s">
        <v>235</v>
      </c>
      <c r="B79" s="245">
        <v>905300</v>
      </c>
      <c r="C79" s="245" t="s">
        <v>244</v>
      </c>
      <c r="D79" s="246" t="s">
        <v>245</v>
      </c>
      <c r="E79" s="258">
        <v>9020</v>
      </c>
      <c r="F79" s="248">
        <v>0</v>
      </c>
      <c r="G79" s="249">
        <v>0</v>
      </c>
      <c r="H79" s="249">
        <v>0</v>
      </c>
      <c r="I79" s="250">
        <v>46.173400000000001</v>
      </c>
      <c r="J79" s="251">
        <v>558.47</v>
      </c>
      <c r="K79" s="251">
        <v>240</v>
      </c>
      <c r="L79" s="250">
        <v>0</v>
      </c>
      <c r="M79" s="250">
        <v>0</v>
      </c>
      <c r="N79" s="250">
        <v>0</v>
      </c>
      <c r="O79" s="252">
        <v>844.64340000000004</v>
      </c>
      <c r="P79" s="253" t="s">
        <v>74</v>
      </c>
      <c r="Q79" s="253" t="s">
        <v>40</v>
      </c>
      <c r="R79" s="253">
        <v>2003</v>
      </c>
      <c r="S79" s="254">
        <v>0</v>
      </c>
      <c r="T79" s="254">
        <v>0</v>
      </c>
      <c r="U79" s="255">
        <v>844.64340000000004</v>
      </c>
    </row>
    <row r="80" spans="1:21" ht="15.75">
      <c r="A80" s="244" t="s">
        <v>235</v>
      </c>
      <c r="B80" s="245">
        <v>905300</v>
      </c>
      <c r="C80" s="245" t="s">
        <v>244</v>
      </c>
      <c r="D80" s="246" t="s">
        <v>245</v>
      </c>
      <c r="E80" s="258">
        <v>3004</v>
      </c>
      <c r="F80" s="248">
        <v>0</v>
      </c>
      <c r="G80" s="249">
        <v>0</v>
      </c>
      <c r="H80" s="249">
        <v>0</v>
      </c>
      <c r="I80" s="250">
        <v>1970.47669</v>
      </c>
      <c r="J80" s="251">
        <v>0</v>
      </c>
      <c r="K80" s="251">
        <v>240</v>
      </c>
      <c r="L80" s="250">
        <v>0</v>
      </c>
      <c r="M80" s="250">
        <v>0</v>
      </c>
      <c r="N80" s="250">
        <v>0</v>
      </c>
      <c r="O80" s="252">
        <v>2210.47669</v>
      </c>
      <c r="P80" s="253" t="s">
        <v>74</v>
      </c>
      <c r="Q80" s="253" t="s">
        <v>35</v>
      </c>
      <c r="R80" s="253">
        <v>1900</v>
      </c>
      <c r="S80" s="254">
        <v>0</v>
      </c>
      <c r="T80" s="254">
        <v>0</v>
      </c>
      <c r="U80" s="255">
        <v>2210.47669</v>
      </c>
    </row>
    <row r="81" spans="1:21" ht="15.75">
      <c r="A81" s="244" t="s">
        <v>235</v>
      </c>
      <c r="B81" s="245">
        <v>905300</v>
      </c>
      <c r="C81" s="245" t="s">
        <v>244</v>
      </c>
      <c r="D81" s="246" t="s">
        <v>245</v>
      </c>
      <c r="E81" s="258">
        <v>3004</v>
      </c>
      <c r="F81" s="248">
        <v>0</v>
      </c>
      <c r="G81" s="249">
        <v>0</v>
      </c>
      <c r="H81" s="249">
        <v>0</v>
      </c>
      <c r="I81" s="250">
        <v>0</v>
      </c>
      <c r="J81" s="251">
        <v>0</v>
      </c>
      <c r="K81" s="251">
        <v>240</v>
      </c>
      <c r="L81" s="250">
        <v>0</v>
      </c>
      <c r="M81" s="250">
        <v>0</v>
      </c>
      <c r="N81" s="250">
        <v>0</v>
      </c>
      <c r="O81" s="252">
        <v>240</v>
      </c>
      <c r="P81" s="253" t="s">
        <v>74</v>
      </c>
      <c r="Q81" s="253" t="s">
        <v>35</v>
      </c>
      <c r="R81" s="253">
        <v>1900</v>
      </c>
      <c r="S81" s="254">
        <v>0</v>
      </c>
      <c r="T81" s="254">
        <v>0</v>
      </c>
      <c r="U81" s="255">
        <v>240</v>
      </c>
    </row>
    <row r="82" spans="1:21" s="41" customFormat="1" ht="15.75">
      <c r="A82" s="244" t="s">
        <v>235</v>
      </c>
      <c r="B82" s="245">
        <v>905300</v>
      </c>
      <c r="C82" s="245" t="s">
        <v>244</v>
      </c>
      <c r="D82" s="246" t="s">
        <v>245</v>
      </c>
      <c r="E82" s="258">
        <v>3004</v>
      </c>
      <c r="F82" s="248">
        <v>0</v>
      </c>
      <c r="G82" s="249">
        <v>0</v>
      </c>
      <c r="H82" s="249">
        <v>0</v>
      </c>
      <c r="I82" s="250">
        <v>320.81922599999996</v>
      </c>
      <c r="J82" s="251">
        <v>0</v>
      </c>
      <c r="K82" s="251">
        <v>240</v>
      </c>
      <c r="L82" s="250">
        <v>0</v>
      </c>
      <c r="M82" s="250">
        <v>0</v>
      </c>
      <c r="N82" s="250">
        <v>0</v>
      </c>
      <c r="O82" s="252">
        <v>560.81922599999996</v>
      </c>
      <c r="P82" s="253" t="s">
        <v>74</v>
      </c>
      <c r="Q82" s="253" t="s">
        <v>35</v>
      </c>
      <c r="R82" s="253">
        <v>1900</v>
      </c>
      <c r="S82" s="254">
        <v>0</v>
      </c>
      <c r="T82" s="254">
        <v>0</v>
      </c>
      <c r="U82" s="255">
        <v>560.81922599999996</v>
      </c>
    </row>
    <row r="83" spans="1:21" ht="15.75">
      <c r="A83" s="244" t="s">
        <v>235</v>
      </c>
      <c r="B83" s="245">
        <v>905300</v>
      </c>
      <c r="C83" s="245" t="s">
        <v>244</v>
      </c>
      <c r="D83" s="246" t="s">
        <v>245</v>
      </c>
      <c r="E83" s="258">
        <v>3004</v>
      </c>
      <c r="F83" s="248">
        <v>0</v>
      </c>
      <c r="G83" s="249">
        <v>0</v>
      </c>
      <c r="H83" s="249">
        <v>0</v>
      </c>
      <c r="I83" s="250">
        <v>0</v>
      </c>
      <c r="J83" s="251">
        <v>0</v>
      </c>
      <c r="K83" s="251">
        <v>240</v>
      </c>
      <c r="L83" s="250">
        <v>0</v>
      </c>
      <c r="M83" s="250">
        <v>0</v>
      </c>
      <c r="N83" s="250">
        <v>0</v>
      </c>
      <c r="O83" s="252">
        <v>240</v>
      </c>
      <c r="P83" s="253" t="s">
        <v>74</v>
      </c>
      <c r="Q83" s="253" t="s">
        <v>35</v>
      </c>
      <c r="R83" s="253">
        <v>1900</v>
      </c>
      <c r="S83" s="254">
        <v>0</v>
      </c>
      <c r="T83" s="254">
        <v>0</v>
      </c>
      <c r="U83" s="255">
        <v>240</v>
      </c>
    </row>
    <row r="84" spans="1:21" ht="15.75">
      <c r="A84" s="244" t="s">
        <v>235</v>
      </c>
      <c r="B84" s="245">
        <v>905300</v>
      </c>
      <c r="C84" s="245" t="s">
        <v>244</v>
      </c>
      <c r="D84" s="246" t="s">
        <v>245</v>
      </c>
      <c r="E84" s="258">
        <v>3004</v>
      </c>
      <c r="F84" s="248">
        <v>0</v>
      </c>
      <c r="G84" s="249">
        <v>0</v>
      </c>
      <c r="H84" s="249">
        <v>0</v>
      </c>
      <c r="I84" s="250">
        <v>0</v>
      </c>
      <c r="J84" s="251">
        <v>0</v>
      </c>
      <c r="K84" s="251">
        <v>240</v>
      </c>
      <c r="L84" s="250">
        <v>0</v>
      </c>
      <c r="M84" s="250">
        <v>0</v>
      </c>
      <c r="N84" s="250">
        <v>0</v>
      </c>
      <c r="O84" s="252">
        <v>240</v>
      </c>
      <c r="P84" s="253" t="s">
        <v>74</v>
      </c>
      <c r="Q84" s="253" t="s">
        <v>35</v>
      </c>
      <c r="R84" s="253">
        <v>1900</v>
      </c>
      <c r="S84" s="254">
        <v>0</v>
      </c>
      <c r="T84" s="254">
        <v>0</v>
      </c>
      <c r="U84" s="255">
        <v>240</v>
      </c>
    </row>
    <row r="85" spans="1:21" ht="15.75">
      <c r="A85" s="244" t="s">
        <v>235</v>
      </c>
      <c r="B85" s="245">
        <v>905300</v>
      </c>
      <c r="C85" s="245" t="s">
        <v>244</v>
      </c>
      <c r="D85" s="246" t="s">
        <v>245</v>
      </c>
      <c r="E85" s="258">
        <v>3004</v>
      </c>
      <c r="F85" s="248">
        <v>0</v>
      </c>
      <c r="G85" s="249">
        <v>0</v>
      </c>
      <c r="H85" s="249">
        <v>0</v>
      </c>
      <c r="I85" s="250">
        <v>1770.7928420000001</v>
      </c>
      <c r="J85" s="251">
        <v>0</v>
      </c>
      <c r="K85" s="251">
        <v>240</v>
      </c>
      <c r="L85" s="250">
        <v>0</v>
      </c>
      <c r="M85" s="250">
        <v>0</v>
      </c>
      <c r="N85" s="250">
        <v>0</v>
      </c>
      <c r="O85" s="252">
        <v>2010.7928420000001</v>
      </c>
      <c r="P85" s="253" t="s">
        <v>74</v>
      </c>
      <c r="Q85" s="253" t="s">
        <v>35</v>
      </c>
      <c r="R85" s="253">
        <v>1900</v>
      </c>
      <c r="S85" s="254">
        <v>0</v>
      </c>
      <c r="T85" s="254">
        <v>0</v>
      </c>
      <c r="U85" s="255">
        <v>2010.7928420000001</v>
      </c>
    </row>
    <row r="86" spans="1:21" ht="15.75">
      <c r="A86" s="244" t="s">
        <v>235</v>
      </c>
      <c r="B86" s="245">
        <v>905300</v>
      </c>
      <c r="C86" s="245" t="s">
        <v>244</v>
      </c>
      <c r="D86" s="246" t="s">
        <v>245</v>
      </c>
      <c r="E86" s="258">
        <v>3004</v>
      </c>
      <c r="F86" s="248">
        <v>0</v>
      </c>
      <c r="G86" s="249">
        <v>0</v>
      </c>
      <c r="H86" s="249">
        <v>0</v>
      </c>
      <c r="I86" s="250">
        <v>2886.127426</v>
      </c>
      <c r="J86" s="251">
        <v>0</v>
      </c>
      <c r="K86" s="251">
        <v>240</v>
      </c>
      <c r="L86" s="250">
        <v>0</v>
      </c>
      <c r="M86" s="250">
        <v>0</v>
      </c>
      <c r="N86" s="250">
        <v>0</v>
      </c>
      <c r="O86" s="252">
        <v>3126.127426</v>
      </c>
      <c r="P86" s="253" t="s">
        <v>74</v>
      </c>
      <c r="Q86" s="253" t="s">
        <v>35</v>
      </c>
      <c r="R86" s="253">
        <v>1900</v>
      </c>
      <c r="S86" s="254">
        <v>0</v>
      </c>
      <c r="T86" s="254">
        <v>0</v>
      </c>
      <c r="U86" s="255">
        <v>3126.127426</v>
      </c>
    </row>
    <row r="87" spans="1:21" ht="15.75">
      <c r="A87" s="244" t="s">
        <v>235</v>
      </c>
      <c r="B87" s="245">
        <v>905300</v>
      </c>
      <c r="C87" s="245" t="s">
        <v>244</v>
      </c>
      <c r="D87" s="246" t="s">
        <v>245</v>
      </c>
      <c r="E87" s="258">
        <v>3004</v>
      </c>
      <c r="F87" s="248">
        <v>0</v>
      </c>
      <c r="G87" s="249">
        <v>0</v>
      </c>
      <c r="H87" s="249">
        <v>0</v>
      </c>
      <c r="I87" s="250">
        <v>1261.843856</v>
      </c>
      <c r="J87" s="251">
        <v>0</v>
      </c>
      <c r="K87" s="251">
        <v>240</v>
      </c>
      <c r="L87" s="250">
        <v>0</v>
      </c>
      <c r="M87" s="250">
        <v>0</v>
      </c>
      <c r="N87" s="250">
        <v>0</v>
      </c>
      <c r="O87" s="252">
        <v>1501.843856</v>
      </c>
      <c r="P87" s="253" t="s">
        <v>74</v>
      </c>
      <c r="Q87" s="253" t="s">
        <v>35</v>
      </c>
      <c r="R87" s="253">
        <v>1900</v>
      </c>
      <c r="S87" s="254">
        <v>0</v>
      </c>
      <c r="T87" s="254">
        <v>0</v>
      </c>
      <c r="U87" s="255">
        <v>1501.843856</v>
      </c>
    </row>
    <row r="88" spans="1:21" ht="15.75">
      <c r="A88" s="244" t="s">
        <v>235</v>
      </c>
      <c r="B88" s="245">
        <v>905300</v>
      </c>
      <c r="C88" s="245" t="s">
        <v>244</v>
      </c>
      <c r="D88" s="246" t="s">
        <v>245</v>
      </c>
      <c r="E88" s="258">
        <v>3004</v>
      </c>
      <c r="F88" s="248">
        <v>0</v>
      </c>
      <c r="G88" s="249">
        <v>0</v>
      </c>
      <c r="H88" s="249">
        <v>0</v>
      </c>
      <c r="I88" s="250">
        <v>1074.5087080000001</v>
      </c>
      <c r="J88" s="251">
        <v>0</v>
      </c>
      <c r="K88" s="251">
        <v>240</v>
      </c>
      <c r="L88" s="250">
        <v>0</v>
      </c>
      <c r="M88" s="250">
        <v>0</v>
      </c>
      <c r="N88" s="250">
        <v>0</v>
      </c>
      <c r="O88" s="252">
        <v>1314.5087080000001</v>
      </c>
      <c r="P88" s="253" t="s">
        <v>74</v>
      </c>
      <c r="Q88" s="253" t="s">
        <v>35</v>
      </c>
      <c r="R88" s="253">
        <v>1900</v>
      </c>
      <c r="S88" s="254">
        <v>0</v>
      </c>
      <c r="T88" s="254">
        <v>0</v>
      </c>
      <c r="U88" s="255">
        <v>1314.5087080000001</v>
      </c>
    </row>
    <row r="89" spans="1:21" ht="15.75">
      <c r="A89" s="244" t="s">
        <v>235</v>
      </c>
      <c r="B89" s="245">
        <v>905300</v>
      </c>
      <c r="C89" s="245" t="s">
        <v>244</v>
      </c>
      <c r="D89" s="246" t="s">
        <v>245</v>
      </c>
      <c r="E89" s="258">
        <v>3004</v>
      </c>
      <c r="F89" s="248">
        <v>0</v>
      </c>
      <c r="G89" s="249">
        <v>0</v>
      </c>
      <c r="H89" s="249">
        <v>0</v>
      </c>
      <c r="I89" s="250">
        <v>543.20320600000002</v>
      </c>
      <c r="J89" s="251">
        <v>0</v>
      </c>
      <c r="K89" s="251">
        <v>240</v>
      </c>
      <c r="L89" s="250">
        <v>0</v>
      </c>
      <c r="M89" s="250">
        <v>0</v>
      </c>
      <c r="N89" s="250">
        <v>0</v>
      </c>
      <c r="O89" s="252">
        <v>783.20320600000002</v>
      </c>
      <c r="P89" s="253" t="s">
        <v>74</v>
      </c>
      <c r="Q89" s="253" t="s">
        <v>35</v>
      </c>
      <c r="R89" s="253">
        <v>1900</v>
      </c>
      <c r="S89" s="254">
        <v>0</v>
      </c>
      <c r="T89" s="254">
        <v>0</v>
      </c>
      <c r="U89" s="255">
        <v>783.20320600000002</v>
      </c>
    </row>
    <row r="90" spans="1:21" ht="15.75">
      <c r="A90" s="244" t="s">
        <v>235</v>
      </c>
      <c r="B90" s="245">
        <v>905300</v>
      </c>
      <c r="C90" s="245" t="s">
        <v>244</v>
      </c>
      <c r="D90" s="246" t="s">
        <v>245</v>
      </c>
      <c r="E90" s="258">
        <v>3004</v>
      </c>
      <c r="F90" s="248">
        <v>0</v>
      </c>
      <c r="G90" s="249">
        <v>0</v>
      </c>
      <c r="H90" s="249">
        <v>0</v>
      </c>
      <c r="I90" s="250">
        <v>0</v>
      </c>
      <c r="J90" s="251">
        <v>0</v>
      </c>
      <c r="K90" s="251">
        <v>240</v>
      </c>
      <c r="L90" s="250">
        <v>0</v>
      </c>
      <c r="M90" s="250">
        <v>0</v>
      </c>
      <c r="N90" s="250">
        <v>0</v>
      </c>
      <c r="O90" s="252">
        <v>240</v>
      </c>
      <c r="P90" s="253" t="s">
        <v>74</v>
      </c>
      <c r="Q90" s="253" t="s">
        <v>35</v>
      </c>
      <c r="R90" s="253">
        <v>1900</v>
      </c>
      <c r="S90" s="254">
        <v>0</v>
      </c>
      <c r="T90" s="254">
        <v>0</v>
      </c>
      <c r="U90" s="255">
        <v>240</v>
      </c>
    </row>
    <row r="91" spans="1:21" ht="15.75">
      <c r="A91" s="244" t="s">
        <v>235</v>
      </c>
      <c r="B91" s="245">
        <v>905300</v>
      </c>
      <c r="C91" s="245" t="s">
        <v>244</v>
      </c>
      <c r="D91" s="246" t="s">
        <v>245</v>
      </c>
      <c r="E91" s="258">
        <v>3004</v>
      </c>
      <c r="F91" s="248">
        <v>0</v>
      </c>
      <c r="G91" s="249">
        <v>0</v>
      </c>
      <c r="H91" s="249">
        <v>0</v>
      </c>
      <c r="I91" s="250">
        <v>0</v>
      </c>
      <c r="J91" s="251">
        <v>0</v>
      </c>
      <c r="K91" s="251">
        <v>240</v>
      </c>
      <c r="L91" s="250">
        <v>0</v>
      </c>
      <c r="M91" s="250">
        <v>0</v>
      </c>
      <c r="N91" s="250">
        <v>0</v>
      </c>
      <c r="O91" s="252">
        <v>240</v>
      </c>
      <c r="P91" s="253" t="s">
        <v>74</v>
      </c>
      <c r="Q91" s="253" t="s">
        <v>35</v>
      </c>
      <c r="R91" s="253">
        <v>1900</v>
      </c>
      <c r="S91" s="254">
        <v>0</v>
      </c>
      <c r="T91" s="254">
        <v>0</v>
      </c>
      <c r="U91" s="255">
        <v>240</v>
      </c>
    </row>
    <row r="92" spans="1:21" ht="15.75">
      <c r="A92" s="244" t="s">
        <v>235</v>
      </c>
      <c r="B92" s="245">
        <v>905300</v>
      </c>
      <c r="C92" s="245" t="s">
        <v>244</v>
      </c>
      <c r="D92" s="246" t="s">
        <v>245</v>
      </c>
      <c r="E92" s="258">
        <v>3004</v>
      </c>
      <c r="F92" s="248">
        <v>0</v>
      </c>
      <c r="G92" s="249">
        <v>0</v>
      </c>
      <c r="H92" s="249">
        <v>0</v>
      </c>
      <c r="I92" s="250">
        <v>2482.1531279999999</v>
      </c>
      <c r="J92" s="251">
        <v>0</v>
      </c>
      <c r="K92" s="251">
        <v>240</v>
      </c>
      <c r="L92" s="250">
        <v>0</v>
      </c>
      <c r="M92" s="250">
        <v>0</v>
      </c>
      <c r="N92" s="250">
        <v>0</v>
      </c>
      <c r="O92" s="252">
        <v>2722.1531279999999</v>
      </c>
      <c r="P92" s="253" t="s">
        <v>74</v>
      </c>
      <c r="Q92" s="253" t="s">
        <v>35</v>
      </c>
      <c r="R92" s="253">
        <v>1900</v>
      </c>
      <c r="S92" s="254">
        <v>0</v>
      </c>
      <c r="T92" s="254">
        <v>0</v>
      </c>
      <c r="U92" s="255">
        <v>2722.1531279999999</v>
      </c>
    </row>
    <row r="93" spans="1:21" ht="15.75">
      <c r="A93" s="244" t="s">
        <v>235</v>
      </c>
      <c r="B93" s="245">
        <v>905300</v>
      </c>
      <c r="C93" s="245" t="s">
        <v>244</v>
      </c>
      <c r="D93" s="246" t="s">
        <v>245</v>
      </c>
      <c r="E93" s="258">
        <v>3004</v>
      </c>
      <c r="F93" s="248">
        <v>0</v>
      </c>
      <c r="G93" s="249">
        <v>0</v>
      </c>
      <c r="H93" s="249">
        <v>0</v>
      </c>
      <c r="I93" s="250">
        <v>192.44643600000001</v>
      </c>
      <c r="J93" s="251">
        <v>0</v>
      </c>
      <c r="K93" s="251">
        <v>240</v>
      </c>
      <c r="L93" s="250">
        <v>0</v>
      </c>
      <c r="M93" s="250">
        <v>0</v>
      </c>
      <c r="N93" s="250">
        <v>0</v>
      </c>
      <c r="O93" s="252">
        <v>432.44643600000001</v>
      </c>
      <c r="P93" s="253" t="s">
        <v>74</v>
      </c>
      <c r="Q93" s="253" t="s">
        <v>35</v>
      </c>
      <c r="R93" s="253">
        <v>1900</v>
      </c>
      <c r="S93" s="254">
        <v>0</v>
      </c>
      <c r="T93" s="254">
        <v>0</v>
      </c>
      <c r="U93" s="255">
        <v>432.44643600000001</v>
      </c>
    </row>
    <row r="94" spans="1:21" ht="15.75">
      <c r="A94" s="244" t="s">
        <v>235</v>
      </c>
      <c r="B94" s="245">
        <v>905300</v>
      </c>
      <c r="C94" s="245" t="s">
        <v>244</v>
      </c>
      <c r="D94" s="246" t="s">
        <v>245</v>
      </c>
      <c r="E94" s="258">
        <v>3004</v>
      </c>
      <c r="F94" s="248">
        <v>0</v>
      </c>
      <c r="G94" s="249">
        <v>0</v>
      </c>
      <c r="H94" s="249">
        <v>0</v>
      </c>
      <c r="I94" s="250">
        <v>0</v>
      </c>
      <c r="J94" s="251">
        <v>0</v>
      </c>
      <c r="K94" s="251">
        <v>240</v>
      </c>
      <c r="L94" s="250">
        <v>0</v>
      </c>
      <c r="M94" s="250">
        <v>0</v>
      </c>
      <c r="N94" s="250">
        <v>0</v>
      </c>
      <c r="O94" s="252">
        <v>240</v>
      </c>
      <c r="P94" s="253" t="s">
        <v>74</v>
      </c>
      <c r="Q94" s="253" t="s">
        <v>35</v>
      </c>
      <c r="R94" s="253">
        <v>1900</v>
      </c>
      <c r="S94" s="254">
        <v>0</v>
      </c>
      <c r="T94" s="254">
        <v>0</v>
      </c>
      <c r="U94" s="255">
        <v>240</v>
      </c>
    </row>
    <row r="95" spans="1:21" ht="15.75">
      <c r="A95" s="244" t="s">
        <v>235</v>
      </c>
      <c r="B95" s="245">
        <v>905300</v>
      </c>
      <c r="C95" s="245" t="s">
        <v>244</v>
      </c>
      <c r="D95" s="246" t="s">
        <v>245</v>
      </c>
      <c r="E95" s="258">
        <v>3004</v>
      </c>
      <c r="F95" s="248">
        <v>0</v>
      </c>
      <c r="G95" s="249">
        <v>0</v>
      </c>
      <c r="H95" s="249">
        <v>0</v>
      </c>
      <c r="I95" s="250">
        <v>0</v>
      </c>
      <c r="J95" s="251">
        <v>0</v>
      </c>
      <c r="K95" s="251">
        <v>240</v>
      </c>
      <c r="L95" s="250">
        <v>0</v>
      </c>
      <c r="M95" s="250">
        <v>0</v>
      </c>
      <c r="N95" s="250">
        <v>0</v>
      </c>
      <c r="O95" s="252">
        <v>240</v>
      </c>
      <c r="P95" s="253" t="s">
        <v>74</v>
      </c>
      <c r="Q95" s="253" t="s">
        <v>35</v>
      </c>
      <c r="R95" s="253">
        <v>1900</v>
      </c>
      <c r="S95" s="254">
        <v>0</v>
      </c>
      <c r="T95" s="254">
        <v>0</v>
      </c>
      <c r="U95" s="255">
        <v>240</v>
      </c>
    </row>
    <row r="96" spans="1:21" ht="15.75">
      <c r="A96" s="244" t="s">
        <v>235</v>
      </c>
      <c r="B96" s="245">
        <v>905300</v>
      </c>
      <c r="C96" s="245" t="s">
        <v>244</v>
      </c>
      <c r="D96" s="246" t="s">
        <v>245</v>
      </c>
      <c r="E96" s="258">
        <v>3004</v>
      </c>
      <c r="F96" s="248">
        <v>0</v>
      </c>
      <c r="G96" s="249">
        <v>0</v>
      </c>
      <c r="H96" s="249">
        <v>0</v>
      </c>
      <c r="I96" s="250">
        <v>264.69169999999997</v>
      </c>
      <c r="J96" s="251">
        <v>0</v>
      </c>
      <c r="K96" s="251">
        <v>240</v>
      </c>
      <c r="L96" s="250">
        <v>0</v>
      </c>
      <c r="M96" s="250">
        <v>0</v>
      </c>
      <c r="N96" s="250">
        <v>0</v>
      </c>
      <c r="O96" s="252">
        <v>504.69169999999997</v>
      </c>
      <c r="P96" s="253" t="s">
        <v>74</v>
      </c>
      <c r="Q96" s="253" t="s">
        <v>35</v>
      </c>
      <c r="R96" s="253">
        <v>1900</v>
      </c>
      <c r="S96" s="254">
        <v>0</v>
      </c>
      <c r="T96" s="254">
        <v>0</v>
      </c>
      <c r="U96" s="255">
        <v>504.69169999999997</v>
      </c>
    </row>
    <row r="97" spans="1:21" ht="15.75">
      <c r="A97" s="244" t="s">
        <v>235</v>
      </c>
      <c r="B97" s="245">
        <v>905300</v>
      </c>
      <c r="C97" s="245" t="s">
        <v>244</v>
      </c>
      <c r="D97" s="246" t="s">
        <v>245</v>
      </c>
      <c r="E97" s="258">
        <v>3004</v>
      </c>
      <c r="F97" s="248">
        <v>0</v>
      </c>
      <c r="G97" s="249">
        <v>0</v>
      </c>
      <c r="H97" s="249">
        <v>0</v>
      </c>
      <c r="I97" s="250">
        <v>344.711276</v>
      </c>
      <c r="J97" s="251">
        <v>0</v>
      </c>
      <c r="K97" s="251">
        <v>240</v>
      </c>
      <c r="L97" s="250">
        <v>0</v>
      </c>
      <c r="M97" s="250">
        <v>0</v>
      </c>
      <c r="N97" s="250">
        <v>0</v>
      </c>
      <c r="O97" s="252">
        <v>584.711276</v>
      </c>
      <c r="P97" s="253" t="s">
        <v>74</v>
      </c>
      <c r="Q97" s="253" t="s">
        <v>35</v>
      </c>
      <c r="R97" s="253">
        <v>1900</v>
      </c>
      <c r="S97" s="254">
        <v>0</v>
      </c>
      <c r="T97" s="254">
        <v>0</v>
      </c>
      <c r="U97" s="255">
        <v>584.711276</v>
      </c>
    </row>
    <row r="98" spans="1:21" ht="15.75">
      <c r="A98" s="244" t="s">
        <v>235</v>
      </c>
      <c r="B98" s="245">
        <v>905300</v>
      </c>
      <c r="C98" s="245" t="s">
        <v>244</v>
      </c>
      <c r="D98" s="246" t="s">
        <v>245</v>
      </c>
      <c r="E98" s="258">
        <v>3004</v>
      </c>
      <c r="F98" s="248">
        <v>0</v>
      </c>
      <c r="G98" s="249">
        <v>0</v>
      </c>
      <c r="H98" s="249">
        <v>0</v>
      </c>
      <c r="I98" s="250">
        <v>0</v>
      </c>
      <c r="J98" s="251">
        <v>0</v>
      </c>
      <c r="K98" s="251">
        <v>240</v>
      </c>
      <c r="L98" s="250">
        <v>0</v>
      </c>
      <c r="M98" s="250">
        <v>0</v>
      </c>
      <c r="N98" s="250">
        <v>0</v>
      </c>
      <c r="O98" s="252">
        <v>240</v>
      </c>
      <c r="P98" s="253" t="s">
        <v>74</v>
      </c>
      <c r="Q98" s="253" t="s">
        <v>35</v>
      </c>
      <c r="R98" s="253">
        <v>1900</v>
      </c>
      <c r="S98" s="254">
        <v>0</v>
      </c>
      <c r="T98" s="254">
        <v>0</v>
      </c>
      <c r="U98" s="255">
        <v>240</v>
      </c>
    </row>
    <row r="99" spans="1:21" ht="15.75">
      <c r="A99" s="244" t="s">
        <v>235</v>
      </c>
      <c r="B99" s="245">
        <v>905300</v>
      </c>
      <c r="C99" s="245" t="s">
        <v>244</v>
      </c>
      <c r="D99" s="246" t="s">
        <v>245</v>
      </c>
      <c r="E99" s="258">
        <v>1640</v>
      </c>
      <c r="F99" s="248">
        <v>0</v>
      </c>
      <c r="G99" s="249">
        <v>0</v>
      </c>
      <c r="H99" s="249">
        <v>0</v>
      </c>
      <c r="I99" s="250">
        <v>1512.0392559999998</v>
      </c>
      <c r="J99" s="251">
        <v>477.18999999999994</v>
      </c>
      <c r="K99" s="251">
        <v>900</v>
      </c>
      <c r="L99" s="250">
        <v>0</v>
      </c>
      <c r="M99" s="250">
        <v>0</v>
      </c>
      <c r="N99" s="250">
        <v>0</v>
      </c>
      <c r="O99" s="252">
        <v>2889.2292559999996</v>
      </c>
      <c r="P99" s="253" t="s">
        <v>74</v>
      </c>
      <c r="Q99" s="292" t="s">
        <v>27</v>
      </c>
      <c r="R99" s="253">
        <v>2024</v>
      </c>
      <c r="S99" s="254">
        <v>3360</v>
      </c>
      <c r="T99" s="254">
        <v>168</v>
      </c>
      <c r="U99" s="255">
        <v>6417.2292559999996</v>
      </c>
    </row>
    <row r="100" spans="1:21" ht="15.75">
      <c r="A100" s="244" t="s">
        <v>235</v>
      </c>
      <c r="B100" s="245">
        <v>905300</v>
      </c>
      <c r="C100" s="245" t="s">
        <v>244</v>
      </c>
      <c r="D100" s="246" t="s">
        <v>245</v>
      </c>
      <c r="E100" s="258">
        <v>1640</v>
      </c>
      <c r="F100" s="248">
        <v>0</v>
      </c>
      <c r="G100" s="249">
        <v>0</v>
      </c>
      <c r="H100" s="249">
        <v>0</v>
      </c>
      <c r="I100" s="250">
        <v>309.53358800000001</v>
      </c>
      <c r="J100" s="251">
        <v>70.83</v>
      </c>
      <c r="K100" s="251">
        <v>900</v>
      </c>
      <c r="L100" s="250">
        <v>0</v>
      </c>
      <c r="M100" s="250">
        <v>0</v>
      </c>
      <c r="N100" s="250">
        <v>0</v>
      </c>
      <c r="O100" s="252">
        <v>1280.3635879999999</v>
      </c>
      <c r="P100" s="253" t="s">
        <v>74</v>
      </c>
      <c r="Q100" s="253" t="s">
        <v>27</v>
      </c>
      <c r="R100" s="253">
        <v>2024</v>
      </c>
      <c r="S100" s="254">
        <v>3360</v>
      </c>
      <c r="T100" s="254">
        <v>168</v>
      </c>
      <c r="U100" s="255">
        <v>4808.3635880000002</v>
      </c>
    </row>
    <row r="101" spans="1:21" ht="15.75">
      <c r="A101" s="244" t="s">
        <v>235</v>
      </c>
      <c r="B101" s="245">
        <v>905300</v>
      </c>
      <c r="C101" s="245" t="s">
        <v>244</v>
      </c>
      <c r="D101" s="246" t="s">
        <v>245</v>
      </c>
      <c r="E101" s="258">
        <v>1667</v>
      </c>
      <c r="F101" s="248">
        <v>0</v>
      </c>
      <c r="G101" s="249">
        <v>0</v>
      </c>
      <c r="H101" s="249">
        <v>0</v>
      </c>
      <c r="I101" s="250">
        <v>7394.1331099999998</v>
      </c>
      <c r="J101" s="251">
        <v>86.13</v>
      </c>
      <c r="K101" s="251">
        <v>900</v>
      </c>
      <c r="L101" s="250">
        <v>0</v>
      </c>
      <c r="M101" s="250">
        <v>0</v>
      </c>
      <c r="N101" s="250">
        <v>0</v>
      </c>
      <c r="O101" s="252">
        <v>8380.2631099999999</v>
      </c>
      <c r="P101" s="253" t="s">
        <v>74</v>
      </c>
      <c r="Q101" s="292" t="s">
        <v>88</v>
      </c>
      <c r="R101" s="253">
        <v>2015</v>
      </c>
      <c r="S101" s="254">
        <v>0</v>
      </c>
      <c r="T101" s="254">
        <v>0</v>
      </c>
      <c r="U101" s="255">
        <v>8380.2631099999999</v>
      </c>
    </row>
    <row r="102" spans="1:21" ht="15.75">
      <c r="A102" s="244" t="s">
        <v>235</v>
      </c>
      <c r="B102" s="245">
        <v>905300</v>
      </c>
      <c r="C102" s="245" t="s">
        <v>244</v>
      </c>
      <c r="D102" s="246" t="s">
        <v>245</v>
      </c>
      <c r="E102" s="258">
        <v>9020</v>
      </c>
      <c r="F102" s="248">
        <v>0</v>
      </c>
      <c r="G102" s="249">
        <v>0</v>
      </c>
      <c r="H102" s="249">
        <v>0</v>
      </c>
      <c r="I102" s="250">
        <v>0</v>
      </c>
      <c r="J102" s="251">
        <v>0</v>
      </c>
      <c r="K102" s="251">
        <v>240</v>
      </c>
      <c r="L102" s="250">
        <v>0</v>
      </c>
      <c r="M102" s="250">
        <v>0</v>
      </c>
      <c r="N102" s="250">
        <v>0</v>
      </c>
      <c r="O102" s="252">
        <v>240</v>
      </c>
      <c r="P102" s="253" t="s">
        <v>74</v>
      </c>
      <c r="Q102" s="253" t="s">
        <v>35</v>
      </c>
      <c r="R102" s="253">
        <v>1900</v>
      </c>
      <c r="S102" s="254">
        <v>0</v>
      </c>
      <c r="T102" s="254">
        <v>0</v>
      </c>
      <c r="U102" s="255">
        <v>240</v>
      </c>
    </row>
    <row r="103" spans="1:21" s="41" customFormat="1" ht="15.75">
      <c r="A103" s="244" t="s">
        <v>235</v>
      </c>
      <c r="B103" s="245">
        <v>905300</v>
      </c>
      <c r="C103" s="245" t="s">
        <v>244</v>
      </c>
      <c r="D103" s="246" t="s">
        <v>245</v>
      </c>
      <c r="E103" s="258">
        <v>9020</v>
      </c>
      <c r="F103" s="248">
        <v>0</v>
      </c>
      <c r="G103" s="249">
        <v>0</v>
      </c>
      <c r="H103" s="249">
        <v>0</v>
      </c>
      <c r="I103" s="250">
        <v>2698.1802120000002</v>
      </c>
      <c r="J103" s="251">
        <v>1718.61</v>
      </c>
      <c r="K103" s="251">
        <v>240</v>
      </c>
      <c r="L103" s="250">
        <v>0</v>
      </c>
      <c r="M103" s="250">
        <v>0</v>
      </c>
      <c r="N103" s="250">
        <v>0</v>
      </c>
      <c r="O103" s="252">
        <v>4656.7902119999999</v>
      </c>
      <c r="P103" s="253" t="s">
        <v>74</v>
      </c>
      <c r="Q103" s="253" t="s">
        <v>35</v>
      </c>
      <c r="R103" s="253">
        <v>1900</v>
      </c>
      <c r="S103" s="254">
        <v>0</v>
      </c>
      <c r="T103" s="254">
        <v>0</v>
      </c>
      <c r="U103" s="255">
        <v>4656.7902119999999</v>
      </c>
    </row>
    <row r="104" spans="1:21" ht="15.75">
      <c r="A104" s="244" t="s">
        <v>235</v>
      </c>
      <c r="B104" s="245">
        <v>905300</v>
      </c>
      <c r="C104" s="245" t="s">
        <v>244</v>
      </c>
      <c r="D104" s="246" t="s">
        <v>245</v>
      </c>
      <c r="E104" s="258">
        <v>9020</v>
      </c>
      <c r="F104" s="248">
        <v>0</v>
      </c>
      <c r="G104" s="249">
        <v>0</v>
      </c>
      <c r="H104" s="249">
        <v>0</v>
      </c>
      <c r="I104" s="250">
        <v>2149.2966040000001</v>
      </c>
      <c r="J104" s="251">
        <v>0</v>
      </c>
      <c r="K104" s="251">
        <v>240</v>
      </c>
      <c r="L104" s="250">
        <v>0</v>
      </c>
      <c r="M104" s="250">
        <v>0</v>
      </c>
      <c r="N104" s="250">
        <v>0</v>
      </c>
      <c r="O104" s="252">
        <v>2389.2966040000001</v>
      </c>
      <c r="P104" s="253" t="s">
        <v>74</v>
      </c>
      <c r="Q104" s="253" t="s">
        <v>35</v>
      </c>
      <c r="R104" s="253">
        <v>1900</v>
      </c>
      <c r="S104" s="254">
        <v>0</v>
      </c>
      <c r="T104" s="254">
        <v>0</v>
      </c>
      <c r="U104" s="255">
        <v>2389.2966040000001</v>
      </c>
    </row>
    <row r="105" spans="1:21" ht="15.75">
      <c r="A105" s="244" t="s">
        <v>235</v>
      </c>
      <c r="B105" s="245">
        <v>905300</v>
      </c>
      <c r="C105" s="245" t="s">
        <v>244</v>
      </c>
      <c r="D105" s="246" t="s">
        <v>245</v>
      </c>
      <c r="E105" s="258">
        <v>9020</v>
      </c>
      <c r="F105" s="248">
        <v>0</v>
      </c>
      <c r="G105" s="249">
        <v>0</v>
      </c>
      <c r="H105" s="249">
        <v>0</v>
      </c>
      <c r="I105" s="250">
        <v>1715.3418099999999</v>
      </c>
      <c r="J105" s="251">
        <v>6143.7300000000005</v>
      </c>
      <c r="K105" s="251">
        <v>240</v>
      </c>
      <c r="L105" s="250">
        <v>0</v>
      </c>
      <c r="M105" s="250">
        <v>0</v>
      </c>
      <c r="N105" s="250">
        <v>0</v>
      </c>
      <c r="O105" s="252">
        <v>8099.0718100000004</v>
      </c>
      <c r="P105" s="253" t="s">
        <v>74</v>
      </c>
      <c r="Q105" s="253" t="s">
        <v>35</v>
      </c>
      <c r="R105" s="253">
        <v>1900</v>
      </c>
      <c r="S105" s="254">
        <v>0</v>
      </c>
      <c r="T105" s="254">
        <v>0</v>
      </c>
      <c r="U105" s="255">
        <v>8099.0718100000004</v>
      </c>
    </row>
    <row r="106" spans="1:21" ht="15.75">
      <c r="A106" s="244" t="s">
        <v>235</v>
      </c>
      <c r="B106" s="245">
        <v>905300</v>
      </c>
      <c r="C106" s="245" t="s">
        <v>244</v>
      </c>
      <c r="D106" s="246" t="s">
        <v>245</v>
      </c>
      <c r="E106" s="258">
        <v>9020</v>
      </c>
      <c r="F106" s="248">
        <v>0</v>
      </c>
      <c r="G106" s="249">
        <v>0</v>
      </c>
      <c r="H106" s="249">
        <v>0</v>
      </c>
      <c r="I106" s="250">
        <v>0</v>
      </c>
      <c r="J106" s="251">
        <v>638.22</v>
      </c>
      <c r="K106" s="251">
        <v>240</v>
      </c>
      <c r="L106" s="250">
        <v>0</v>
      </c>
      <c r="M106" s="250">
        <v>0</v>
      </c>
      <c r="N106" s="250">
        <v>0</v>
      </c>
      <c r="O106" s="252">
        <v>878.22</v>
      </c>
      <c r="P106" s="253" t="s">
        <v>74</v>
      </c>
      <c r="Q106" s="253" t="s">
        <v>35</v>
      </c>
      <c r="R106" s="253">
        <v>1900</v>
      </c>
      <c r="S106" s="254">
        <v>0</v>
      </c>
      <c r="T106" s="254">
        <v>0</v>
      </c>
      <c r="U106" s="255">
        <v>878.22</v>
      </c>
    </row>
    <row r="107" spans="1:21" ht="15.75">
      <c r="A107" s="244" t="s">
        <v>235</v>
      </c>
      <c r="B107" s="245">
        <v>905300</v>
      </c>
      <c r="C107" s="245" t="s">
        <v>244</v>
      </c>
      <c r="D107" s="246" t="s">
        <v>245</v>
      </c>
      <c r="E107" s="258">
        <v>9020</v>
      </c>
      <c r="F107" s="248">
        <v>0</v>
      </c>
      <c r="G107" s="249">
        <v>0</v>
      </c>
      <c r="H107" s="249">
        <v>0</v>
      </c>
      <c r="I107" s="250">
        <v>0</v>
      </c>
      <c r="J107" s="251">
        <v>0</v>
      </c>
      <c r="K107" s="251">
        <v>240</v>
      </c>
      <c r="L107" s="250">
        <v>0</v>
      </c>
      <c r="M107" s="250">
        <v>0</v>
      </c>
      <c r="N107" s="250">
        <v>0</v>
      </c>
      <c r="O107" s="252">
        <v>240</v>
      </c>
      <c r="P107" s="253" t="s">
        <v>74</v>
      </c>
      <c r="Q107" s="253" t="s">
        <v>35</v>
      </c>
      <c r="R107" s="253">
        <v>1900</v>
      </c>
      <c r="S107" s="254">
        <v>0</v>
      </c>
      <c r="T107" s="254">
        <v>0</v>
      </c>
      <c r="U107" s="255">
        <v>240</v>
      </c>
    </row>
    <row r="108" spans="1:21" ht="15.75">
      <c r="A108" s="244" t="s">
        <v>235</v>
      </c>
      <c r="B108" s="245">
        <v>905300</v>
      </c>
      <c r="C108" s="245" t="s">
        <v>244</v>
      </c>
      <c r="D108" s="246" t="s">
        <v>245</v>
      </c>
      <c r="E108" s="258">
        <v>9020</v>
      </c>
      <c r="F108" s="248">
        <v>0</v>
      </c>
      <c r="G108" s="249">
        <v>0</v>
      </c>
      <c r="H108" s="249">
        <v>0</v>
      </c>
      <c r="I108" s="250">
        <v>0</v>
      </c>
      <c r="J108" s="251">
        <v>0</v>
      </c>
      <c r="K108" s="251">
        <v>240</v>
      </c>
      <c r="L108" s="250">
        <v>0</v>
      </c>
      <c r="M108" s="250">
        <v>0</v>
      </c>
      <c r="N108" s="250">
        <v>0</v>
      </c>
      <c r="O108" s="252">
        <v>240</v>
      </c>
      <c r="P108" s="253" t="s">
        <v>74</v>
      </c>
      <c r="Q108" s="253" t="s">
        <v>35</v>
      </c>
      <c r="R108" s="253">
        <v>1900</v>
      </c>
      <c r="S108" s="254">
        <v>0</v>
      </c>
      <c r="T108" s="254">
        <v>0</v>
      </c>
      <c r="U108" s="255">
        <v>240</v>
      </c>
    </row>
    <row r="109" spans="1:21" ht="15.75">
      <c r="A109" s="244" t="s">
        <v>235</v>
      </c>
      <c r="B109" s="245">
        <v>905300</v>
      </c>
      <c r="C109" s="245" t="s">
        <v>244</v>
      </c>
      <c r="D109" s="246" t="s">
        <v>245</v>
      </c>
      <c r="E109" s="258">
        <v>9020</v>
      </c>
      <c r="F109" s="248">
        <v>0</v>
      </c>
      <c r="G109" s="249">
        <v>0</v>
      </c>
      <c r="H109" s="249">
        <v>0</v>
      </c>
      <c r="I109" s="250">
        <v>26.673192</v>
      </c>
      <c r="J109" s="251">
        <v>0</v>
      </c>
      <c r="K109" s="251">
        <v>240</v>
      </c>
      <c r="L109" s="250">
        <v>0</v>
      </c>
      <c r="M109" s="250">
        <v>0</v>
      </c>
      <c r="N109" s="250">
        <v>0</v>
      </c>
      <c r="O109" s="252">
        <v>266.67319199999997</v>
      </c>
      <c r="P109" s="253" t="s">
        <v>74</v>
      </c>
      <c r="Q109" s="253" t="s">
        <v>35</v>
      </c>
      <c r="R109" s="253">
        <v>1900</v>
      </c>
      <c r="S109" s="254">
        <v>0</v>
      </c>
      <c r="T109" s="254">
        <v>0</v>
      </c>
      <c r="U109" s="255">
        <v>266.67319199999997</v>
      </c>
    </row>
    <row r="110" spans="1:21" ht="15.75">
      <c r="A110" s="244" t="s">
        <v>235</v>
      </c>
      <c r="B110" s="245">
        <v>905300</v>
      </c>
      <c r="C110" s="245" t="s">
        <v>244</v>
      </c>
      <c r="D110" s="246" t="s">
        <v>245</v>
      </c>
      <c r="E110" s="258">
        <v>3001</v>
      </c>
      <c r="F110" s="248">
        <v>0</v>
      </c>
      <c r="G110" s="249">
        <v>0</v>
      </c>
      <c r="H110" s="249">
        <v>0</v>
      </c>
      <c r="I110" s="250">
        <v>0</v>
      </c>
      <c r="J110" s="251">
        <v>0</v>
      </c>
      <c r="K110" s="251">
        <v>240</v>
      </c>
      <c r="L110" s="250">
        <v>0</v>
      </c>
      <c r="M110" s="250">
        <v>0</v>
      </c>
      <c r="N110" s="250">
        <v>0</v>
      </c>
      <c r="O110" s="252">
        <v>240</v>
      </c>
      <c r="P110" s="253" t="s">
        <v>74</v>
      </c>
      <c r="Q110" s="253" t="s">
        <v>35</v>
      </c>
      <c r="R110" s="253">
        <v>1900</v>
      </c>
      <c r="S110" s="254">
        <v>0</v>
      </c>
      <c r="T110" s="254">
        <v>0</v>
      </c>
      <c r="U110" s="255">
        <v>240</v>
      </c>
    </row>
    <row r="111" spans="1:21" ht="15.75">
      <c r="A111" s="244" t="s">
        <v>235</v>
      </c>
      <c r="B111" s="245">
        <v>905300</v>
      </c>
      <c r="C111" s="245" t="s">
        <v>244</v>
      </c>
      <c r="D111" s="246" t="s">
        <v>245</v>
      </c>
      <c r="E111" s="258">
        <v>3001</v>
      </c>
      <c r="F111" s="248">
        <v>0</v>
      </c>
      <c r="G111" s="249">
        <v>0</v>
      </c>
      <c r="H111" s="249">
        <v>0</v>
      </c>
      <c r="I111" s="250">
        <v>0</v>
      </c>
      <c r="J111" s="251">
        <v>0</v>
      </c>
      <c r="K111" s="251">
        <v>240</v>
      </c>
      <c r="L111" s="250">
        <v>0</v>
      </c>
      <c r="M111" s="250">
        <v>0</v>
      </c>
      <c r="N111" s="250">
        <v>0</v>
      </c>
      <c r="O111" s="252">
        <v>240</v>
      </c>
      <c r="P111" s="253" t="s">
        <v>74</v>
      </c>
      <c r="Q111" s="253" t="s">
        <v>35</v>
      </c>
      <c r="R111" s="253">
        <v>1900</v>
      </c>
      <c r="S111" s="254">
        <v>0</v>
      </c>
      <c r="T111" s="254">
        <v>0</v>
      </c>
      <c r="U111" s="255">
        <v>240</v>
      </c>
    </row>
    <row r="112" spans="1:21" ht="15.75">
      <c r="A112" s="244" t="s">
        <v>235</v>
      </c>
      <c r="B112" s="245">
        <v>905300</v>
      </c>
      <c r="C112" s="245" t="s">
        <v>244</v>
      </c>
      <c r="D112" s="246" t="s">
        <v>245</v>
      </c>
      <c r="E112" s="258">
        <v>3001</v>
      </c>
      <c r="F112" s="248">
        <v>0</v>
      </c>
      <c r="G112" s="249">
        <v>0</v>
      </c>
      <c r="H112" s="249">
        <v>0</v>
      </c>
      <c r="I112" s="250">
        <v>0</v>
      </c>
      <c r="J112" s="251">
        <v>0</v>
      </c>
      <c r="K112" s="251">
        <v>240</v>
      </c>
      <c r="L112" s="250">
        <v>0</v>
      </c>
      <c r="M112" s="250">
        <v>0</v>
      </c>
      <c r="N112" s="250">
        <v>0</v>
      </c>
      <c r="O112" s="252">
        <v>240</v>
      </c>
      <c r="P112" s="253" t="s">
        <v>74</v>
      </c>
      <c r="Q112" s="253" t="s">
        <v>35</v>
      </c>
      <c r="R112" s="253">
        <v>1900</v>
      </c>
      <c r="S112" s="254">
        <v>0</v>
      </c>
      <c r="T112" s="254">
        <v>0</v>
      </c>
      <c r="U112" s="255">
        <v>240</v>
      </c>
    </row>
    <row r="113" spans="1:21" ht="15.75">
      <c r="A113" s="244" t="s">
        <v>235</v>
      </c>
      <c r="B113" s="245">
        <v>905300</v>
      </c>
      <c r="C113" s="245" t="s">
        <v>244</v>
      </c>
      <c r="D113" s="246" t="s">
        <v>245</v>
      </c>
      <c r="E113" s="258">
        <v>3001</v>
      </c>
      <c r="F113" s="248">
        <v>0</v>
      </c>
      <c r="G113" s="249">
        <v>0</v>
      </c>
      <c r="H113" s="249">
        <v>0</v>
      </c>
      <c r="I113" s="250">
        <v>0</v>
      </c>
      <c r="J113" s="251">
        <v>0</v>
      </c>
      <c r="K113" s="251">
        <v>240</v>
      </c>
      <c r="L113" s="250">
        <v>0</v>
      </c>
      <c r="M113" s="250">
        <v>0</v>
      </c>
      <c r="N113" s="250">
        <v>0</v>
      </c>
      <c r="O113" s="252">
        <v>240</v>
      </c>
      <c r="P113" s="253" t="s">
        <v>74</v>
      </c>
      <c r="Q113" s="253" t="s">
        <v>35</v>
      </c>
      <c r="R113" s="253">
        <v>1900</v>
      </c>
      <c r="S113" s="254">
        <v>0</v>
      </c>
      <c r="T113" s="254">
        <v>0</v>
      </c>
      <c r="U113" s="255">
        <v>240</v>
      </c>
    </row>
    <row r="114" spans="1:21" ht="15.75">
      <c r="A114" s="244" t="s">
        <v>235</v>
      </c>
      <c r="B114" s="245">
        <v>905300</v>
      </c>
      <c r="C114" s="245" t="s">
        <v>244</v>
      </c>
      <c r="D114" s="246" t="s">
        <v>245</v>
      </c>
      <c r="E114" s="258">
        <v>3001</v>
      </c>
      <c r="F114" s="248">
        <v>0</v>
      </c>
      <c r="G114" s="249">
        <v>0</v>
      </c>
      <c r="H114" s="249">
        <v>0</v>
      </c>
      <c r="I114" s="250">
        <v>899.51152200000001</v>
      </c>
      <c r="J114" s="251">
        <v>0</v>
      </c>
      <c r="K114" s="251">
        <v>240</v>
      </c>
      <c r="L114" s="250">
        <v>0</v>
      </c>
      <c r="M114" s="250">
        <v>0</v>
      </c>
      <c r="N114" s="250">
        <v>0</v>
      </c>
      <c r="O114" s="252">
        <v>1139.511522</v>
      </c>
      <c r="P114" s="253" t="s">
        <v>74</v>
      </c>
      <c r="Q114" s="253" t="s">
        <v>35</v>
      </c>
      <c r="R114" s="253">
        <v>1900</v>
      </c>
      <c r="S114" s="254">
        <v>0</v>
      </c>
      <c r="T114" s="254">
        <v>0</v>
      </c>
      <c r="U114" s="255">
        <v>1139.511522</v>
      </c>
    </row>
    <row r="115" spans="1:21" ht="15.75">
      <c r="A115" s="244" t="s">
        <v>235</v>
      </c>
      <c r="B115" s="245">
        <v>905300</v>
      </c>
      <c r="C115" s="245" t="s">
        <v>244</v>
      </c>
      <c r="D115" s="246" t="s">
        <v>245</v>
      </c>
      <c r="E115" s="258">
        <v>3001</v>
      </c>
      <c r="F115" s="248">
        <v>0</v>
      </c>
      <c r="G115" s="249">
        <v>0</v>
      </c>
      <c r="H115" s="249">
        <v>0</v>
      </c>
      <c r="I115" s="250">
        <v>0</v>
      </c>
      <c r="J115" s="251">
        <v>0</v>
      </c>
      <c r="K115" s="251">
        <v>240</v>
      </c>
      <c r="L115" s="250">
        <v>0</v>
      </c>
      <c r="M115" s="250">
        <v>0</v>
      </c>
      <c r="N115" s="250">
        <v>0</v>
      </c>
      <c r="O115" s="252">
        <v>240</v>
      </c>
      <c r="P115" s="253" t="s">
        <v>74</v>
      </c>
      <c r="Q115" s="253" t="s">
        <v>35</v>
      </c>
      <c r="R115" s="253">
        <v>1900</v>
      </c>
      <c r="S115" s="254">
        <v>0</v>
      </c>
      <c r="T115" s="254">
        <v>0</v>
      </c>
      <c r="U115" s="255">
        <v>240</v>
      </c>
    </row>
    <row r="116" spans="1:21" ht="15.75">
      <c r="A116" s="244" t="s">
        <v>235</v>
      </c>
      <c r="B116" s="245">
        <v>905300</v>
      </c>
      <c r="C116" s="245" t="s">
        <v>244</v>
      </c>
      <c r="D116" s="246" t="s">
        <v>245</v>
      </c>
      <c r="E116" s="258">
        <v>3001</v>
      </c>
      <c r="F116" s="248">
        <v>0</v>
      </c>
      <c r="G116" s="249">
        <v>0</v>
      </c>
      <c r="H116" s="249">
        <v>0</v>
      </c>
      <c r="I116" s="250">
        <v>0</v>
      </c>
      <c r="J116" s="251">
        <v>0</v>
      </c>
      <c r="K116" s="251">
        <v>240</v>
      </c>
      <c r="L116" s="250">
        <v>0</v>
      </c>
      <c r="M116" s="250">
        <v>0</v>
      </c>
      <c r="N116" s="250">
        <v>0</v>
      </c>
      <c r="O116" s="252">
        <v>240</v>
      </c>
      <c r="P116" s="253" t="s">
        <v>74</v>
      </c>
      <c r="Q116" s="253" t="s">
        <v>35</v>
      </c>
      <c r="R116" s="253">
        <v>1900</v>
      </c>
      <c r="S116" s="254">
        <v>0</v>
      </c>
      <c r="T116" s="254">
        <v>0</v>
      </c>
      <c r="U116" s="255">
        <v>240</v>
      </c>
    </row>
    <row r="117" spans="1:21" ht="15.75">
      <c r="A117" s="244" t="s">
        <v>235</v>
      </c>
      <c r="B117" s="245">
        <v>905300</v>
      </c>
      <c r="C117" s="245" t="s">
        <v>244</v>
      </c>
      <c r="D117" s="246" t="s">
        <v>245</v>
      </c>
      <c r="E117" s="258">
        <v>3001</v>
      </c>
      <c r="F117" s="248">
        <v>0</v>
      </c>
      <c r="G117" s="249">
        <v>0</v>
      </c>
      <c r="H117" s="249">
        <v>0</v>
      </c>
      <c r="I117" s="250">
        <v>369.38720000000001</v>
      </c>
      <c r="J117" s="251">
        <v>0</v>
      </c>
      <c r="K117" s="251">
        <v>240</v>
      </c>
      <c r="L117" s="250">
        <v>0</v>
      </c>
      <c r="M117" s="250">
        <v>0</v>
      </c>
      <c r="N117" s="250">
        <v>0</v>
      </c>
      <c r="O117" s="252">
        <v>609.38720000000001</v>
      </c>
      <c r="P117" s="253" t="s">
        <v>74</v>
      </c>
      <c r="Q117" s="253" t="s">
        <v>35</v>
      </c>
      <c r="R117" s="253">
        <v>1900</v>
      </c>
      <c r="S117" s="254">
        <v>0</v>
      </c>
      <c r="T117" s="254">
        <v>0</v>
      </c>
      <c r="U117" s="255">
        <v>609.38720000000001</v>
      </c>
    </row>
    <row r="118" spans="1:21" ht="15.75">
      <c r="A118" s="244" t="s">
        <v>235</v>
      </c>
      <c r="B118" s="245">
        <v>905300</v>
      </c>
      <c r="C118" s="245" t="s">
        <v>244</v>
      </c>
      <c r="D118" s="246" t="s">
        <v>245</v>
      </c>
      <c r="E118" s="258">
        <v>3001</v>
      </c>
      <c r="F118" s="248">
        <v>0</v>
      </c>
      <c r="G118" s="249">
        <v>0</v>
      </c>
      <c r="H118" s="249">
        <v>0</v>
      </c>
      <c r="I118" s="250">
        <v>143.384514</v>
      </c>
      <c r="J118" s="251">
        <v>0</v>
      </c>
      <c r="K118" s="251">
        <v>240</v>
      </c>
      <c r="L118" s="250">
        <v>0</v>
      </c>
      <c r="M118" s="250">
        <v>0</v>
      </c>
      <c r="N118" s="250">
        <v>0</v>
      </c>
      <c r="O118" s="252">
        <v>383.38451399999997</v>
      </c>
      <c r="P118" s="253" t="s">
        <v>74</v>
      </c>
      <c r="Q118" s="253" t="s">
        <v>35</v>
      </c>
      <c r="R118" s="253">
        <v>1900</v>
      </c>
      <c r="S118" s="254">
        <v>0</v>
      </c>
      <c r="T118" s="254">
        <v>0</v>
      </c>
      <c r="U118" s="255">
        <v>383.38451399999997</v>
      </c>
    </row>
    <row r="119" spans="1:21" ht="15.75">
      <c r="A119" s="244" t="s">
        <v>235</v>
      </c>
      <c r="B119" s="245">
        <v>905300</v>
      </c>
      <c r="C119" s="245" t="s">
        <v>244</v>
      </c>
      <c r="D119" s="246" t="s">
        <v>245</v>
      </c>
      <c r="E119" s="258">
        <v>3001</v>
      </c>
      <c r="F119" s="248">
        <v>0</v>
      </c>
      <c r="G119" s="249">
        <v>0</v>
      </c>
      <c r="H119" s="249">
        <v>0</v>
      </c>
      <c r="I119" s="250">
        <v>0</v>
      </c>
      <c r="J119" s="251">
        <v>0</v>
      </c>
      <c r="K119" s="251">
        <v>240</v>
      </c>
      <c r="L119" s="250">
        <v>0</v>
      </c>
      <c r="M119" s="250">
        <v>0</v>
      </c>
      <c r="N119" s="250">
        <v>0</v>
      </c>
      <c r="O119" s="252">
        <v>240</v>
      </c>
      <c r="P119" s="253" t="s">
        <v>74</v>
      </c>
      <c r="Q119" s="253" t="s">
        <v>35</v>
      </c>
      <c r="R119" s="253">
        <v>1900</v>
      </c>
      <c r="S119" s="254">
        <v>0</v>
      </c>
      <c r="T119" s="254">
        <v>0</v>
      </c>
      <c r="U119" s="255">
        <v>240</v>
      </c>
    </row>
    <row r="120" spans="1:21" ht="15.75">
      <c r="A120" s="244" t="s">
        <v>235</v>
      </c>
      <c r="B120" s="245">
        <v>905300</v>
      </c>
      <c r="C120" s="245" t="s">
        <v>244</v>
      </c>
      <c r="D120" s="246" t="s">
        <v>245</v>
      </c>
      <c r="E120" s="258">
        <v>3001</v>
      </c>
      <c r="F120" s="248">
        <v>0</v>
      </c>
      <c r="G120" s="249">
        <v>0</v>
      </c>
      <c r="H120" s="249">
        <v>0</v>
      </c>
      <c r="I120" s="250">
        <v>0</v>
      </c>
      <c r="J120" s="251">
        <v>0</v>
      </c>
      <c r="K120" s="251">
        <v>240</v>
      </c>
      <c r="L120" s="250">
        <v>0</v>
      </c>
      <c r="M120" s="250">
        <v>0</v>
      </c>
      <c r="N120" s="250">
        <v>0</v>
      </c>
      <c r="O120" s="252">
        <v>240</v>
      </c>
      <c r="P120" s="253" t="s">
        <v>74</v>
      </c>
      <c r="Q120" s="253" t="s">
        <v>35</v>
      </c>
      <c r="R120" s="253">
        <v>1900</v>
      </c>
      <c r="S120" s="254">
        <v>0</v>
      </c>
      <c r="T120" s="254">
        <v>0</v>
      </c>
      <c r="U120" s="255">
        <v>240</v>
      </c>
    </row>
    <row r="121" spans="1:21" ht="15.75">
      <c r="A121" s="244" t="s">
        <v>235</v>
      </c>
      <c r="B121" s="245">
        <v>905300</v>
      </c>
      <c r="C121" s="245" t="s">
        <v>244</v>
      </c>
      <c r="D121" s="246" t="s">
        <v>245</v>
      </c>
      <c r="E121" s="258">
        <v>3001</v>
      </c>
      <c r="F121" s="248">
        <v>0</v>
      </c>
      <c r="G121" s="249">
        <v>0</v>
      </c>
      <c r="H121" s="249">
        <v>0</v>
      </c>
      <c r="I121" s="250">
        <v>0</v>
      </c>
      <c r="J121" s="251">
        <v>0</v>
      </c>
      <c r="K121" s="251">
        <v>240</v>
      </c>
      <c r="L121" s="250">
        <v>0</v>
      </c>
      <c r="M121" s="250">
        <v>0</v>
      </c>
      <c r="N121" s="250">
        <v>0</v>
      </c>
      <c r="O121" s="252">
        <v>240</v>
      </c>
      <c r="P121" s="253" t="s">
        <v>74</v>
      </c>
      <c r="Q121" s="253" t="s">
        <v>35</v>
      </c>
      <c r="R121" s="253">
        <v>1900</v>
      </c>
      <c r="S121" s="254">
        <v>0</v>
      </c>
      <c r="T121" s="254">
        <v>0</v>
      </c>
      <c r="U121" s="255">
        <v>240</v>
      </c>
    </row>
    <row r="122" spans="1:21" ht="15.75">
      <c r="A122" s="244" t="s">
        <v>235</v>
      </c>
      <c r="B122" s="245">
        <v>905300</v>
      </c>
      <c r="C122" s="245" t="s">
        <v>244</v>
      </c>
      <c r="D122" s="246" t="s">
        <v>245</v>
      </c>
      <c r="E122" s="258">
        <v>3001</v>
      </c>
      <c r="F122" s="248">
        <v>0</v>
      </c>
      <c r="G122" s="249">
        <v>0</v>
      </c>
      <c r="H122" s="249">
        <v>0</v>
      </c>
      <c r="I122" s="250">
        <v>0</v>
      </c>
      <c r="J122" s="251">
        <v>0</v>
      </c>
      <c r="K122" s="251">
        <v>240</v>
      </c>
      <c r="L122" s="250">
        <v>0</v>
      </c>
      <c r="M122" s="250">
        <v>0</v>
      </c>
      <c r="N122" s="250">
        <v>0</v>
      </c>
      <c r="O122" s="252">
        <v>240</v>
      </c>
      <c r="P122" s="253" t="s">
        <v>74</v>
      </c>
      <c r="Q122" s="253" t="s">
        <v>35</v>
      </c>
      <c r="R122" s="253">
        <v>1900</v>
      </c>
      <c r="S122" s="254">
        <v>0</v>
      </c>
      <c r="T122" s="254">
        <v>0</v>
      </c>
      <c r="U122" s="255">
        <v>240</v>
      </c>
    </row>
    <row r="123" spans="1:21" ht="15.75">
      <c r="A123" s="244" t="s">
        <v>235</v>
      </c>
      <c r="B123" s="245">
        <v>905300</v>
      </c>
      <c r="C123" s="245" t="s">
        <v>244</v>
      </c>
      <c r="D123" s="246" t="s">
        <v>245</v>
      </c>
      <c r="E123" s="258">
        <v>3001</v>
      </c>
      <c r="F123" s="248">
        <v>0</v>
      </c>
      <c r="G123" s="249">
        <v>0</v>
      </c>
      <c r="H123" s="249">
        <v>0</v>
      </c>
      <c r="I123" s="250">
        <v>554.08079999999995</v>
      </c>
      <c r="J123" s="251">
        <v>0</v>
      </c>
      <c r="K123" s="251">
        <v>240</v>
      </c>
      <c r="L123" s="250">
        <v>0</v>
      </c>
      <c r="M123" s="250">
        <v>0</v>
      </c>
      <c r="N123" s="250">
        <v>0</v>
      </c>
      <c r="O123" s="252">
        <v>794.08079999999995</v>
      </c>
      <c r="P123" s="253" t="s">
        <v>74</v>
      </c>
      <c r="Q123" s="253" t="s">
        <v>35</v>
      </c>
      <c r="R123" s="253">
        <v>1900</v>
      </c>
      <c r="S123" s="254">
        <v>0</v>
      </c>
      <c r="T123" s="254">
        <v>0</v>
      </c>
      <c r="U123" s="255">
        <v>794.08079999999995</v>
      </c>
    </row>
    <row r="124" spans="1:21" ht="15.75">
      <c r="A124" s="244" t="s">
        <v>235</v>
      </c>
      <c r="B124" s="245">
        <v>905300</v>
      </c>
      <c r="C124" s="245" t="s">
        <v>244</v>
      </c>
      <c r="D124" s="246" t="s">
        <v>245</v>
      </c>
      <c r="E124" s="258">
        <v>3001</v>
      </c>
      <c r="F124" s="248">
        <v>0</v>
      </c>
      <c r="G124" s="249">
        <v>0</v>
      </c>
      <c r="H124" s="249">
        <v>0</v>
      </c>
      <c r="I124" s="250">
        <v>0</v>
      </c>
      <c r="J124" s="251">
        <v>0</v>
      </c>
      <c r="K124" s="251">
        <v>240</v>
      </c>
      <c r="L124" s="250">
        <v>0</v>
      </c>
      <c r="M124" s="250">
        <v>0</v>
      </c>
      <c r="N124" s="250">
        <v>0</v>
      </c>
      <c r="O124" s="252">
        <v>240</v>
      </c>
      <c r="P124" s="253" t="s">
        <v>74</v>
      </c>
      <c r="Q124" s="253" t="s">
        <v>35</v>
      </c>
      <c r="R124" s="253">
        <v>1900</v>
      </c>
      <c r="S124" s="254">
        <v>0</v>
      </c>
      <c r="T124" s="254">
        <v>0</v>
      </c>
      <c r="U124" s="255">
        <v>240</v>
      </c>
    </row>
    <row r="125" spans="1:21" ht="15.75">
      <c r="A125" s="244" t="s">
        <v>235</v>
      </c>
      <c r="B125" s="245">
        <v>905300</v>
      </c>
      <c r="C125" s="245" t="s">
        <v>244</v>
      </c>
      <c r="D125" s="246" t="s">
        <v>245</v>
      </c>
      <c r="E125" s="258">
        <v>3001</v>
      </c>
      <c r="F125" s="248">
        <v>0</v>
      </c>
      <c r="G125" s="249">
        <v>0</v>
      </c>
      <c r="H125" s="249">
        <v>0</v>
      </c>
      <c r="I125" s="250">
        <v>0</v>
      </c>
      <c r="J125" s="251">
        <v>0</v>
      </c>
      <c r="K125" s="251">
        <v>240</v>
      </c>
      <c r="L125" s="250">
        <v>0</v>
      </c>
      <c r="M125" s="250">
        <v>0</v>
      </c>
      <c r="N125" s="250">
        <v>0</v>
      </c>
      <c r="O125" s="252">
        <v>240</v>
      </c>
      <c r="P125" s="253" t="s">
        <v>74</v>
      </c>
      <c r="Q125" s="253" t="s">
        <v>35</v>
      </c>
      <c r="R125" s="253">
        <v>1900</v>
      </c>
      <c r="S125" s="254">
        <v>0</v>
      </c>
      <c r="T125" s="254">
        <v>0</v>
      </c>
      <c r="U125" s="255">
        <v>240</v>
      </c>
    </row>
    <row r="126" spans="1:21" ht="15.75">
      <c r="A126" s="244" t="s">
        <v>235</v>
      </c>
      <c r="B126" s="245">
        <v>905300</v>
      </c>
      <c r="C126" s="245" t="s">
        <v>244</v>
      </c>
      <c r="D126" s="246" t="s">
        <v>245</v>
      </c>
      <c r="E126" s="258">
        <v>3001</v>
      </c>
      <c r="F126" s="248">
        <v>0</v>
      </c>
      <c r="G126" s="249">
        <v>0</v>
      </c>
      <c r="H126" s="249">
        <v>0</v>
      </c>
      <c r="I126" s="250">
        <v>0</v>
      </c>
      <c r="J126" s="251">
        <v>0</v>
      </c>
      <c r="K126" s="251">
        <v>240</v>
      </c>
      <c r="L126" s="250">
        <v>0</v>
      </c>
      <c r="M126" s="250">
        <v>0</v>
      </c>
      <c r="N126" s="250">
        <v>0</v>
      </c>
      <c r="O126" s="252">
        <v>240</v>
      </c>
      <c r="P126" s="253" t="s">
        <v>74</v>
      </c>
      <c r="Q126" s="253" t="s">
        <v>35</v>
      </c>
      <c r="R126" s="253">
        <v>1900</v>
      </c>
      <c r="S126" s="254">
        <v>0</v>
      </c>
      <c r="T126" s="254">
        <v>0</v>
      </c>
      <c r="U126" s="255">
        <v>240</v>
      </c>
    </row>
    <row r="127" spans="1:21" ht="15.75">
      <c r="A127" s="244" t="s">
        <v>235</v>
      </c>
      <c r="B127" s="245">
        <v>905300</v>
      </c>
      <c r="C127" s="245" t="s">
        <v>244</v>
      </c>
      <c r="D127" s="246" t="s">
        <v>245</v>
      </c>
      <c r="E127" s="258">
        <v>1335</v>
      </c>
      <c r="F127" s="248">
        <v>0</v>
      </c>
      <c r="G127" s="249">
        <v>0</v>
      </c>
      <c r="H127" s="249">
        <v>0</v>
      </c>
      <c r="I127" s="250">
        <v>28446.583437999994</v>
      </c>
      <c r="J127" s="251">
        <v>10972.34</v>
      </c>
      <c r="K127" s="251">
        <v>900</v>
      </c>
      <c r="L127" s="251">
        <v>0</v>
      </c>
      <c r="M127" s="251">
        <v>0</v>
      </c>
      <c r="N127" s="251">
        <v>0</v>
      </c>
      <c r="O127" s="252">
        <v>40318.923437999998</v>
      </c>
      <c r="P127" s="253" t="s">
        <v>74</v>
      </c>
      <c r="Q127" s="253" t="s">
        <v>27</v>
      </c>
      <c r="R127" s="292">
        <v>2025</v>
      </c>
      <c r="S127" s="254">
        <v>36096</v>
      </c>
      <c r="T127" s="254">
        <v>1804.8000000000002</v>
      </c>
      <c r="U127" s="255">
        <v>78219.723438000001</v>
      </c>
    </row>
    <row r="128" spans="1:21" ht="15.75">
      <c r="A128" s="244" t="s">
        <v>235</v>
      </c>
      <c r="B128" s="245">
        <v>905300</v>
      </c>
      <c r="C128" s="245" t="s">
        <v>244</v>
      </c>
      <c r="D128" s="246" t="s">
        <v>245</v>
      </c>
      <c r="E128" s="258">
        <v>1325</v>
      </c>
      <c r="F128" s="248">
        <v>0</v>
      </c>
      <c r="G128" s="249">
        <v>0</v>
      </c>
      <c r="H128" s="249">
        <v>0</v>
      </c>
      <c r="I128" s="250">
        <v>7919.9300179999991</v>
      </c>
      <c r="J128" s="251">
        <v>7113.0399999999991</v>
      </c>
      <c r="K128" s="251">
        <v>900</v>
      </c>
      <c r="L128" s="250">
        <v>0</v>
      </c>
      <c r="M128" s="250">
        <v>0</v>
      </c>
      <c r="N128" s="250">
        <v>0</v>
      </c>
      <c r="O128" s="252">
        <v>15932.970017999998</v>
      </c>
      <c r="P128" s="253" t="s">
        <v>74</v>
      </c>
      <c r="Q128" s="253" t="s">
        <v>27</v>
      </c>
      <c r="R128" s="253">
        <v>2019</v>
      </c>
      <c r="S128" s="254">
        <v>13344</v>
      </c>
      <c r="T128" s="254">
        <v>667.2</v>
      </c>
      <c r="U128" s="255">
        <v>29944.170018000001</v>
      </c>
    </row>
    <row r="129" spans="1:21" ht="15.75">
      <c r="A129" s="244" t="s">
        <v>235</v>
      </c>
      <c r="B129" s="245">
        <v>905300</v>
      </c>
      <c r="C129" s="245" t="s">
        <v>244</v>
      </c>
      <c r="D129" s="246" t="s">
        <v>245</v>
      </c>
      <c r="E129" s="258">
        <v>1325</v>
      </c>
      <c r="F129" s="248">
        <v>0</v>
      </c>
      <c r="G129" s="249">
        <v>0</v>
      </c>
      <c r="H129" s="249">
        <v>0</v>
      </c>
      <c r="I129" s="250">
        <v>13078.433003999999</v>
      </c>
      <c r="J129" s="251">
        <v>6677.4899999999989</v>
      </c>
      <c r="K129" s="251">
        <v>900</v>
      </c>
      <c r="L129" s="250">
        <v>1368.3</v>
      </c>
      <c r="M129" s="250">
        <v>0</v>
      </c>
      <c r="N129" s="250">
        <v>0</v>
      </c>
      <c r="O129" s="252">
        <v>22024.223003999996</v>
      </c>
      <c r="P129" s="253" t="s">
        <v>74</v>
      </c>
      <c r="Q129" s="253" t="s">
        <v>27</v>
      </c>
      <c r="R129" s="253">
        <v>2019</v>
      </c>
      <c r="S129" s="254">
        <v>13344</v>
      </c>
      <c r="T129" s="254">
        <v>667.2</v>
      </c>
      <c r="U129" s="255">
        <v>36035.423003999997</v>
      </c>
    </row>
    <row r="130" spans="1:21" ht="15.75">
      <c r="A130" s="244" t="s">
        <v>235</v>
      </c>
      <c r="B130" s="245">
        <v>905300</v>
      </c>
      <c r="C130" s="245" t="s">
        <v>244</v>
      </c>
      <c r="D130" s="246" t="s">
        <v>245</v>
      </c>
      <c r="E130" s="258">
        <v>1320</v>
      </c>
      <c r="F130" s="248">
        <v>0</v>
      </c>
      <c r="G130" s="249">
        <v>0</v>
      </c>
      <c r="H130" s="249">
        <v>0</v>
      </c>
      <c r="I130" s="250">
        <v>2901.13915</v>
      </c>
      <c r="J130" s="251">
        <v>1079.18</v>
      </c>
      <c r="K130" s="251">
        <v>900</v>
      </c>
      <c r="L130" s="250">
        <v>0</v>
      </c>
      <c r="M130" s="250">
        <v>0</v>
      </c>
      <c r="N130" s="250">
        <v>0</v>
      </c>
      <c r="O130" s="252">
        <v>4880.3191500000003</v>
      </c>
      <c r="P130" s="253" t="s">
        <v>74</v>
      </c>
      <c r="Q130" s="253" t="s">
        <v>27</v>
      </c>
      <c r="R130" s="253">
        <v>2019</v>
      </c>
      <c r="S130" s="254">
        <v>6936</v>
      </c>
      <c r="T130" s="254">
        <v>346.8</v>
      </c>
      <c r="U130" s="255">
        <v>12163.119149999999</v>
      </c>
    </row>
    <row r="131" spans="1:21" ht="15.75">
      <c r="A131" s="244" t="s">
        <v>235</v>
      </c>
      <c r="B131" s="245">
        <v>905300</v>
      </c>
      <c r="C131" s="245" t="s">
        <v>244</v>
      </c>
      <c r="D131" s="246" t="s">
        <v>245</v>
      </c>
      <c r="E131" s="258">
        <v>1325</v>
      </c>
      <c r="F131" s="248">
        <v>0</v>
      </c>
      <c r="G131" s="249">
        <v>0</v>
      </c>
      <c r="H131" s="249">
        <v>0</v>
      </c>
      <c r="I131" s="250">
        <v>3563.8240820000001</v>
      </c>
      <c r="J131" s="251">
        <v>2106.94</v>
      </c>
      <c r="K131" s="251">
        <v>900</v>
      </c>
      <c r="L131" s="250">
        <v>0</v>
      </c>
      <c r="M131" s="250">
        <v>0</v>
      </c>
      <c r="N131" s="250">
        <v>0</v>
      </c>
      <c r="O131" s="252">
        <v>6570.7640819999997</v>
      </c>
      <c r="P131" s="253" t="s">
        <v>74</v>
      </c>
      <c r="Q131" s="292" t="s">
        <v>27</v>
      </c>
      <c r="R131" s="292">
        <v>2030</v>
      </c>
      <c r="S131" s="254">
        <v>13344</v>
      </c>
      <c r="T131" s="254">
        <v>667.2</v>
      </c>
      <c r="U131" s="255">
        <v>20581.964082000002</v>
      </c>
    </row>
    <row r="132" spans="1:21" ht="15.75">
      <c r="A132" s="244" t="s">
        <v>235</v>
      </c>
      <c r="B132" s="245">
        <v>905300</v>
      </c>
      <c r="C132" s="245" t="s">
        <v>244</v>
      </c>
      <c r="D132" s="246" t="s">
        <v>245</v>
      </c>
      <c r="E132" s="258">
        <v>1320</v>
      </c>
      <c r="F132" s="248">
        <v>0</v>
      </c>
      <c r="G132" s="249">
        <v>0</v>
      </c>
      <c r="H132" s="249">
        <v>0</v>
      </c>
      <c r="I132" s="250">
        <v>2243.5869819999998</v>
      </c>
      <c r="J132" s="251">
        <v>158.72999999999999</v>
      </c>
      <c r="K132" s="251">
        <v>900</v>
      </c>
      <c r="L132" s="250">
        <v>0</v>
      </c>
      <c r="M132" s="250">
        <v>0</v>
      </c>
      <c r="N132" s="250">
        <v>0</v>
      </c>
      <c r="O132" s="252">
        <v>3302.3169819999998</v>
      </c>
      <c r="P132" s="253" t="s">
        <v>74</v>
      </c>
      <c r="Q132" s="253" t="s">
        <v>27</v>
      </c>
      <c r="R132" s="253">
        <v>2019</v>
      </c>
      <c r="S132" s="254">
        <v>6936</v>
      </c>
      <c r="T132" s="254">
        <v>346.8</v>
      </c>
      <c r="U132" s="255">
        <v>10585.116982</v>
      </c>
    </row>
    <row r="133" spans="1:21" ht="15.75">
      <c r="A133" s="244" t="s">
        <v>235</v>
      </c>
      <c r="B133" s="245">
        <v>905300</v>
      </c>
      <c r="C133" s="245" t="s">
        <v>244</v>
      </c>
      <c r="D133" s="246" t="s">
        <v>245</v>
      </c>
      <c r="E133" s="258">
        <v>1335</v>
      </c>
      <c r="F133" s="248">
        <v>0</v>
      </c>
      <c r="G133" s="249">
        <v>0</v>
      </c>
      <c r="H133" s="249">
        <v>0</v>
      </c>
      <c r="I133" s="250">
        <v>6549.3639120000007</v>
      </c>
      <c r="J133" s="251">
        <v>1326.06</v>
      </c>
      <c r="K133" s="251">
        <v>900</v>
      </c>
      <c r="L133" s="250">
        <v>0</v>
      </c>
      <c r="M133" s="250">
        <v>0</v>
      </c>
      <c r="N133" s="250">
        <v>0</v>
      </c>
      <c r="O133" s="252">
        <v>8775.4239120000002</v>
      </c>
      <c r="P133" s="253" t="s">
        <v>74</v>
      </c>
      <c r="Q133" s="253" t="s">
        <v>27</v>
      </c>
      <c r="R133" s="253">
        <v>2033</v>
      </c>
      <c r="S133" s="254">
        <v>6240</v>
      </c>
      <c r="T133" s="254">
        <v>312</v>
      </c>
      <c r="U133" s="255">
        <v>15327.423912</v>
      </c>
    </row>
    <row r="134" spans="1:21" ht="15.75">
      <c r="A134" s="244" t="s">
        <v>235</v>
      </c>
      <c r="B134" s="245">
        <v>905300</v>
      </c>
      <c r="C134" s="245" t="s">
        <v>244</v>
      </c>
      <c r="D134" s="246" t="s">
        <v>245</v>
      </c>
      <c r="E134" s="258">
        <v>1325</v>
      </c>
      <c r="F134" s="248">
        <v>0</v>
      </c>
      <c r="G134" s="249">
        <v>0</v>
      </c>
      <c r="H134" s="249">
        <v>0</v>
      </c>
      <c r="I134" s="250">
        <v>23067.833333999999</v>
      </c>
      <c r="J134" s="251">
        <v>6079.7599999999993</v>
      </c>
      <c r="K134" s="251">
        <v>900</v>
      </c>
      <c r="L134" s="250">
        <v>0</v>
      </c>
      <c r="M134" s="250">
        <v>0</v>
      </c>
      <c r="N134" s="250">
        <v>0</v>
      </c>
      <c r="O134" s="252">
        <v>30047.593333999997</v>
      </c>
      <c r="P134" s="253" t="s">
        <v>74</v>
      </c>
      <c r="Q134" s="253" t="s">
        <v>27</v>
      </c>
      <c r="R134" s="253">
        <v>2019</v>
      </c>
      <c r="S134" s="254">
        <v>13344</v>
      </c>
      <c r="T134" s="254">
        <v>667.2</v>
      </c>
      <c r="U134" s="255">
        <v>44058.793333999995</v>
      </c>
    </row>
    <row r="135" spans="1:21" ht="15.75">
      <c r="A135" s="244" t="s">
        <v>235</v>
      </c>
      <c r="B135" s="245">
        <v>905300</v>
      </c>
      <c r="C135" s="245" t="s">
        <v>244</v>
      </c>
      <c r="D135" s="246" t="s">
        <v>245</v>
      </c>
      <c r="E135" s="258">
        <v>1325</v>
      </c>
      <c r="F135" s="248">
        <v>0</v>
      </c>
      <c r="G135" s="249">
        <v>0</v>
      </c>
      <c r="H135" s="249">
        <v>0</v>
      </c>
      <c r="I135" s="250">
        <v>16257.847423999998</v>
      </c>
      <c r="J135" s="251">
        <v>7125.15</v>
      </c>
      <c r="K135" s="251">
        <v>900</v>
      </c>
      <c r="L135" s="250">
        <v>0</v>
      </c>
      <c r="M135" s="250">
        <v>0</v>
      </c>
      <c r="N135" s="250">
        <v>0</v>
      </c>
      <c r="O135" s="252">
        <v>24282.997423999997</v>
      </c>
      <c r="P135" s="253" t="s">
        <v>74</v>
      </c>
      <c r="Q135" s="253" t="s">
        <v>27</v>
      </c>
      <c r="R135" s="253">
        <v>2019</v>
      </c>
      <c r="S135" s="254">
        <v>13344</v>
      </c>
      <c r="T135" s="254">
        <v>667.2</v>
      </c>
      <c r="U135" s="255">
        <v>38294.197423999998</v>
      </c>
    </row>
    <row r="136" spans="1:21" ht="15.75">
      <c r="A136" s="244" t="s">
        <v>235</v>
      </c>
      <c r="B136" s="245">
        <v>905300</v>
      </c>
      <c r="C136" s="245" t="s">
        <v>244</v>
      </c>
      <c r="D136" s="246" t="s">
        <v>245</v>
      </c>
      <c r="E136" s="258">
        <v>4040</v>
      </c>
      <c r="F136" s="248">
        <v>0</v>
      </c>
      <c r="G136" s="249">
        <v>0</v>
      </c>
      <c r="H136" s="249">
        <v>0</v>
      </c>
      <c r="I136" s="250">
        <v>5575.7387139999992</v>
      </c>
      <c r="J136" s="251">
        <v>0</v>
      </c>
      <c r="K136" s="251">
        <v>240</v>
      </c>
      <c r="L136" s="250">
        <v>0</v>
      </c>
      <c r="M136" s="250">
        <v>0</v>
      </c>
      <c r="N136" s="250">
        <v>0</v>
      </c>
      <c r="O136" s="252">
        <v>5815.7387139999992</v>
      </c>
      <c r="P136" s="253" t="s">
        <v>74</v>
      </c>
      <c r="Q136" s="253" t="s">
        <v>35</v>
      </c>
      <c r="R136" s="253">
        <v>1900</v>
      </c>
      <c r="S136" s="254">
        <v>0</v>
      </c>
      <c r="T136" s="254">
        <v>0</v>
      </c>
      <c r="U136" s="255">
        <v>5815.7387139999992</v>
      </c>
    </row>
    <row r="137" spans="1:21" ht="15.75">
      <c r="A137" s="244" t="s">
        <v>235</v>
      </c>
      <c r="B137" s="245">
        <v>905300</v>
      </c>
      <c r="C137" s="245" t="s">
        <v>244</v>
      </c>
      <c r="D137" s="246" t="s">
        <v>245</v>
      </c>
      <c r="E137" s="258">
        <v>4030</v>
      </c>
      <c r="F137" s="248">
        <v>0</v>
      </c>
      <c r="G137" s="249">
        <v>0</v>
      </c>
      <c r="H137" s="249">
        <v>0</v>
      </c>
      <c r="I137" s="250">
        <v>4621.4633919999997</v>
      </c>
      <c r="J137" s="251">
        <v>0</v>
      </c>
      <c r="K137" s="251">
        <v>240</v>
      </c>
      <c r="L137" s="250">
        <v>0</v>
      </c>
      <c r="M137" s="250">
        <v>0</v>
      </c>
      <c r="N137" s="250">
        <v>0</v>
      </c>
      <c r="O137" s="252">
        <v>4861.4633919999997</v>
      </c>
      <c r="P137" s="253" t="s">
        <v>74</v>
      </c>
      <c r="Q137" s="253" t="s">
        <v>35</v>
      </c>
      <c r="R137" s="253">
        <v>1900</v>
      </c>
      <c r="S137" s="254">
        <v>0</v>
      </c>
      <c r="T137" s="254">
        <v>0</v>
      </c>
      <c r="U137" s="255">
        <v>4861.4633919999997</v>
      </c>
    </row>
    <row r="138" spans="1:21" ht="15.75">
      <c r="A138" s="244" t="s">
        <v>235</v>
      </c>
      <c r="B138" s="245">
        <v>905300</v>
      </c>
      <c r="C138" s="245" t="s">
        <v>244</v>
      </c>
      <c r="D138" s="246" t="s">
        <v>245</v>
      </c>
      <c r="E138" s="258">
        <v>4040</v>
      </c>
      <c r="F138" s="248">
        <v>0</v>
      </c>
      <c r="G138" s="249">
        <v>0</v>
      </c>
      <c r="H138" s="249">
        <v>0</v>
      </c>
      <c r="I138" s="250">
        <v>204.36561599999999</v>
      </c>
      <c r="J138" s="251">
        <v>0</v>
      </c>
      <c r="K138" s="251">
        <v>240</v>
      </c>
      <c r="L138" s="250">
        <v>0</v>
      </c>
      <c r="M138" s="250">
        <v>0</v>
      </c>
      <c r="N138" s="250">
        <v>0</v>
      </c>
      <c r="O138" s="252">
        <v>444.36561599999999</v>
      </c>
      <c r="P138" s="253" t="s">
        <v>74</v>
      </c>
      <c r="Q138" s="253" t="s">
        <v>35</v>
      </c>
      <c r="R138" s="253">
        <v>1900</v>
      </c>
      <c r="S138" s="254">
        <v>0</v>
      </c>
      <c r="T138" s="254">
        <v>0</v>
      </c>
      <c r="U138" s="255">
        <v>444.36561599999999</v>
      </c>
    </row>
    <row r="139" spans="1:21" ht="15.75">
      <c r="A139" s="244" t="s">
        <v>235</v>
      </c>
      <c r="B139" s="245">
        <v>905300</v>
      </c>
      <c r="C139" s="245" t="s">
        <v>244</v>
      </c>
      <c r="D139" s="246" t="s">
        <v>245</v>
      </c>
      <c r="E139" s="258">
        <v>1500</v>
      </c>
      <c r="F139" s="248">
        <v>0</v>
      </c>
      <c r="G139" s="249">
        <v>0</v>
      </c>
      <c r="H139" s="249">
        <v>0</v>
      </c>
      <c r="I139" s="250">
        <v>641.54181000000005</v>
      </c>
      <c r="J139" s="251">
        <v>243.43</v>
      </c>
      <c r="K139" s="251">
        <v>900</v>
      </c>
      <c r="L139" s="250">
        <v>0</v>
      </c>
      <c r="M139" s="250">
        <v>0</v>
      </c>
      <c r="N139" s="250">
        <v>0</v>
      </c>
      <c r="O139" s="252">
        <v>1784.97181</v>
      </c>
      <c r="P139" s="253" t="s">
        <v>74</v>
      </c>
      <c r="Q139" s="253" t="s">
        <v>35</v>
      </c>
      <c r="R139" s="253">
        <v>1900</v>
      </c>
      <c r="S139" s="254">
        <v>0</v>
      </c>
      <c r="T139" s="254">
        <v>0</v>
      </c>
      <c r="U139" s="255">
        <v>1784.97181</v>
      </c>
    </row>
    <row r="140" spans="1:21" ht="15.75">
      <c r="A140" s="244" t="s">
        <v>235</v>
      </c>
      <c r="B140" s="245">
        <v>905300</v>
      </c>
      <c r="C140" s="245" t="s">
        <v>244</v>
      </c>
      <c r="D140" s="246" t="s">
        <v>245</v>
      </c>
      <c r="E140" s="258">
        <v>4040</v>
      </c>
      <c r="F140" s="248">
        <v>0</v>
      </c>
      <c r="G140" s="249">
        <v>0</v>
      </c>
      <c r="H140" s="249">
        <v>0</v>
      </c>
      <c r="I140" s="250">
        <v>206.98568799999998</v>
      </c>
      <c r="J140" s="251">
        <v>0</v>
      </c>
      <c r="K140" s="251">
        <v>240</v>
      </c>
      <c r="L140" s="250">
        <v>0</v>
      </c>
      <c r="M140" s="250">
        <v>0</v>
      </c>
      <c r="N140" s="250">
        <v>0</v>
      </c>
      <c r="O140" s="252">
        <v>446.98568799999998</v>
      </c>
      <c r="P140" s="253" t="s">
        <v>74</v>
      </c>
      <c r="Q140" s="253" t="s">
        <v>35</v>
      </c>
      <c r="R140" s="253">
        <v>1900</v>
      </c>
      <c r="S140" s="254">
        <v>0</v>
      </c>
      <c r="T140" s="254">
        <v>0</v>
      </c>
      <c r="U140" s="255">
        <v>446.98568799999998</v>
      </c>
    </row>
    <row r="141" spans="1:21" ht="15.75">
      <c r="A141" s="244" t="s">
        <v>235</v>
      </c>
      <c r="B141" s="245">
        <v>905300</v>
      </c>
      <c r="C141" s="245" t="s">
        <v>244</v>
      </c>
      <c r="D141" s="246" t="s">
        <v>245</v>
      </c>
      <c r="E141" s="258">
        <v>4040</v>
      </c>
      <c r="F141" s="248">
        <v>0</v>
      </c>
      <c r="G141" s="249">
        <v>0</v>
      </c>
      <c r="H141" s="249">
        <v>0</v>
      </c>
      <c r="I141" s="250">
        <v>53.958449999999999</v>
      </c>
      <c r="J141" s="251">
        <v>0</v>
      </c>
      <c r="K141" s="251">
        <v>240</v>
      </c>
      <c r="L141" s="250">
        <v>0</v>
      </c>
      <c r="M141" s="250">
        <v>0</v>
      </c>
      <c r="N141" s="250">
        <v>0</v>
      </c>
      <c r="O141" s="252">
        <v>293.95844999999997</v>
      </c>
      <c r="P141" s="253" t="s">
        <v>74</v>
      </c>
      <c r="Q141" s="253" t="s">
        <v>35</v>
      </c>
      <c r="R141" s="253">
        <v>1900</v>
      </c>
      <c r="S141" s="254">
        <v>0</v>
      </c>
      <c r="T141" s="254">
        <v>0</v>
      </c>
      <c r="U141" s="255">
        <v>293.95844999999997</v>
      </c>
    </row>
    <row r="142" spans="1:21" ht="15.75">
      <c r="A142" s="244" t="s">
        <v>235</v>
      </c>
      <c r="B142" s="245">
        <v>905300</v>
      </c>
      <c r="C142" s="245" t="s">
        <v>244</v>
      </c>
      <c r="D142" s="246" t="s">
        <v>245</v>
      </c>
      <c r="E142" s="258">
        <v>4040</v>
      </c>
      <c r="F142" s="248">
        <v>0</v>
      </c>
      <c r="G142" s="249">
        <v>0</v>
      </c>
      <c r="H142" s="249">
        <v>0</v>
      </c>
      <c r="I142" s="250">
        <v>687.92996999999991</v>
      </c>
      <c r="J142" s="251">
        <v>9.94</v>
      </c>
      <c r="K142" s="251">
        <v>240</v>
      </c>
      <c r="L142" s="250">
        <v>0</v>
      </c>
      <c r="M142" s="250">
        <v>0</v>
      </c>
      <c r="N142" s="250">
        <v>0</v>
      </c>
      <c r="O142" s="252">
        <v>937.86996999999997</v>
      </c>
      <c r="P142" s="253" t="s">
        <v>74</v>
      </c>
      <c r="Q142" s="253" t="s">
        <v>35</v>
      </c>
      <c r="R142" s="253">
        <v>1900</v>
      </c>
      <c r="S142" s="254">
        <v>0</v>
      </c>
      <c r="T142" s="254">
        <v>0</v>
      </c>
      <c r="U142" s="255">
        <v>937.86996999999997</v>
      </c>
    </row>
    <row r="143" spans="1:21" ht="15.75">
      <c r="A143" s="244" t="s">
        <v>235</v>
      </c>
      <c r="B143" s="245">
        <v>905300</v>
      </c>
      <c r="C143" s="245" t="s">
        <v>244</v>
      </c>
      <c r="D143" s="246" t="s">
        <v>245</v>
      </c>
      <c r="E143" s="258">
        <v>4040</v>
      </c>
      <c r="F143" s="248">
        <v>0</v>
      </c>
      <c r="G143" s="249">
        <v>0</v>
      </c>
      <c r="H143" s="249">
        <v>0</v>
      </c>
      <c r="I143" s="250">
        <v>525.96871599999997</v>
      </c>
      <c r="J143" s="251">
        <v>0</v>
      </c>
      <c r="K143" s="251">
        <v>240</v>
      </c>
      <c r="L143" s="250">
        <v>0</v>
      </c>
      <c r="M143" s="250">
        <v>0</v>
      </c>
      <c r="N143" s="250">
        <v>0</v>
      </c>
      <c r="O143" s="252">
        <v>765.96871599999997</v>
      </c>
      <c r="P143" s="253" t="s">
        <v>74</v>
      </c>
      <c r="Q143" s="253" t="s">
        <v>35</v>
      </c>
      <c r="R143" s="253">
        <v>1900</v>
      </c>
      <c r="S143" s="254">
        <v>0</v>
      </c>
      <c r="T143" s="254">
        <v>0</v>
      </c>
      <c r="U143" s="255">
        <v>765.96871599999997</v>
      </c>
    </row>
    <row r="144" spans="1:21" ht="15.75">
      <c r="A144" s="244" t="s">
        <v>235</v>
      </c>
      <c r="B144" s="245">
        <v>905300</v>
      </c>
      <c r="C144" s="245" t="s">
        <v>244</v>
      </c>
      <c r="D144" s="246" t="s">
        <v>245</v>
      </c>
      <c r="E144" s="258">
        <v>4040</v>
      </c>
      <c r="F144" s="248">
        <v>0</v>
      </c>
      <c r="G144" s="249">
        <v>0</v>
      </c>
      <c r="H144" s="249">
        <v>0</v>
      </c>
      <c r="I144" s="250">
        <v>0</v>
      </c>
      <c r="J144" s="251">
        <v>0</v>
      </c>
      <c r="K144" s="251">
        <v>240</v>
      </c>
      <c r="L144" s="250">
        <v>0</v>
      </c>
      <c r="M144" s="250">
        <v>0</v>
      </c>
      <c r="N144" s="250">
        <v>0</v>
      </c>
      <c r="O144" s="252">
        <v>240</v>
      </c>
      <c r="P144" s="253" t="s">
        <v>74</v>
      </c>
      <c r="Q144" s="253" t="s">
        <v>35</v>
      </c>
      <c r="R144" s="253">
        <v>1900</v>
      </c>
      <c r="S144" s="254">
        <v>0</v>
      </c>
      <c r="T144" s="254">
        <v>0</v>
      </c>
      <c r="U144" s="255">
        <v>240</v>
      </c>
    </row>
    <row r="145" spans="1:22" s="41" customFormat="1" ht="15.75">
      <c r="A145" s="244" t="s">
        <v>235</v>
      </c>
      <c r="B145" s="245">
        <v>905300</v>
      </c>
      <c r="C145" s="245" t="s">
        <v>244</v>
      </c>
      <c r="D145" s="246" t="s">
        <v>245</v>
      </c>
      <c r="E145" s="258">
        <v>4010</v>
      </c>
      <c r="F145" s="248">
        <v>0</v>
      </c>
      <c r="G145" s="249">
        <v>0</v>
      </c>
      <c r="H145" s="249">
        <v>0</v>
      </c>
      <c r="I145" s="250">
        <v>0</v>
      </c>
      <c r="J145" s="251">
        <v>0</v>
      </c>
      <c r="K145" s="251">
        <v>240</v>
      </c>
      <c r="L145" s="250">
        <v>0</v>
      </c>
      <c r="M145" s="250">
        <v>0</v>
      </c>
      <c r="N145" s="250">
        <v>0</v>
      </c>
      <c r="O145" s="252">
        <v>240</v>
      </c>
      <c r="P145" s="253" t="s">
        <v>74</v>
      </c>
      <c r="Q145" s="253" t="s">
        <v>35</v>
      </c>
      <c r="R145" s="253">
        <v>1900</v>
      </c>
      <c r="S145" s="254">
        <v>0</v>
      </c>
      <c r="T145" s="254">
        <v>0</v>
      </c>
      <c r="U145" s="255">
        <v>240</v>
      </c>
    </row>
    <row r="146" spans="1:22" ht="15.75">
      <c r="A146" s="244" t="s">
        <v>235</v>
      </c>
      <c r="B146" s="245">
        <v>905300</v>
      </c>
      <c r="C146" s="245" t="s">
        <v>244</v>
      </c>
      <c r="D146" s="246" t="s">
        <v>245</v>
      </c>
      <c r="E146" s="258">
        <v>4010</v>
      </c>
      <c r="F146" s="248">
        <v>0</v>
      </c>
      <c r="G146" s="249">
        <v>0</v>
      </c>
      <c r="H146" s="249">
        <v>0</v>
      </c>
      <c r="I146" s="250">
        <v>0</v>
      </c>
      <c r="J146" s="251">
        <v>0</v>
      </c>
      <c r="K146" s="251">
        <v>240</v>
      </c>
      <c r="L146" s="250">
        <v>0</v>
      </c>
      <c r="M146" s="250">
        <v>0</v>
      </c>
      <c r="N146" s="250">
        <v>0</v>
      </c>
      <c r="O146" s="252">
        <v>240</v>
      </c>
      <c r="P146" s="253" t="s">
        <v>74</v>
      </c>
      <c r="Q146" s="253" t="s">
        <v>35</v>
      </c>
      <c r="R146" s="253">
        <v>1900</v>
      </c>
      <c r="S146" s="254">
        <v>0</v>
      </c>
      <c r="T146" s="254">
        <v>0</v>
      </c>
      <c r="U146" s="255">
        <v>240</v>
      </c>
    </row>
    <row r="147" spans="1:22" ht="15.75">
      <c r="A147" s="244" t="s">
        <v>235</v>
      </c>
      <c r="B147" s="245">
        <v>905300</v>
      </c>
      <c r="C147" s="245" t="s">
        <v>244</v>
      </c>
      <c r="D147" s="246" t="s">
        <v>245</v>
      </c>
      <c r="E147" s="258">
        <v>4040</v>
      </c>
      <c r="F147" s="248">
        <v>0</v>
      </c>
      <c r="G147" s="249">
        <v>0</v>
      </c>
      <c r="H147" s="249">
        <v>0</v>
      </c>
      <c r="I147" s="250">
        <v>0</v>
      </c>
      <c r="J147" s="251">
        <v>0</v>
      </c>
      <c r="K147" s="251">
        <v>240</v>
      </c>
      <c r="L147" s="250">
        <v>0</v>
      </c>
      <c r="M147" s="250">
        <v>0</v>
      </c>
      <c r="N147" s="250">
        <v>0</v>
      </c>
      <c r="O147" s="252">
        <v>240</v>
      </c>
      <c r="P147" s="253" t="s">
        <v>74</v>
      </c>
      <c r="Q147" s="253" t="s">
        <v>35</v>
      </c>
      <c r="R147" s="253">
        <v>1900</v>
      </c>
      <c r="S147" s="254">
        <v>0</v>
      </c>
      <c r="T147" s="254">
        <v>0</v>
      </c>
      <c r="U147" s="255">
        <v>240</v>
      </c>
    </row>
    <row r="148" spans="1:22" ht="15.75">
      <c r="A148" s="244" t="s">
        <v>235</v>
      </c>
      <c r="B148" s="245">
        <v>905300</v>
      </c>
      <c r="C148" s="245" t="s">
        <v>244</v>
      </c>
      <c r="D148" s="246" t="s">
        <v>245</v>
      </c>
      <c r="E148" s="258">
        <v>4040</v>
      </c>
      <c r="F148" s="248">
        <v>0</v>
      </c>
      <c r="G148" s="249">
        <v>0</v>
      </c>
      <c r="H148" s="249">
        <v>0</v>
      </c>
      <c r="I148" s="250">
        <v>391.67928799999999</v>
      </c>
      <c r="J148" s="251">
        <v>0</v>
      </c>
      <c r="K148" s="251">
        <v>240</v>
      </c>
      <c r="L148" s="250">
        <v>0</v>
      </c>
      <c r="M148" s="250">
        <v>0</v>
      </c>
      <c r="N148" s="250">
        <v>0</v>
      </c>
      <c r="O148" s="252">
        <v>631.67928800000004</v>
      </c>
      <c r="P148" s="253" t="s">
        <v>74</v>
      </c>
      <c r="Q148" s="253" t="s">
        <v>35</v>
      </c>
      <c r="R148" s="253">
        <v>1900</v>
      </c>
      <c r="S148" s="254">
        <v>0</v>
      </c>
      <c r="T148" s="254">
        <v>0</v>
      </c>
      <c r="U148" s="255">
        <v>631.67928800000004</v>
      </c>
    </row>
    <row r="149" spans="1:22" ht="15.75">
      <c r="A149" s="244" t="s">
        <v>235</v>
      </c>
      <c r="B149" s="245">
        <v>905300</v>
      </c>
      <c r="C149" s="245" t="s">
        <v>244</v>
      </c>
      <c r="D149" s="246" t="s">
        <v>245</v>
      </c>
      <c r="E149" s="258">
        <v>4040</v>
      </c>
      <c r="F149" s="248">
        <v>0</v>
      </c>
      <c r="G149" s="249">
        <v>0</v>
      </c>
      <c r="H149" s="249">
        <v>0</v>
      </c>
      <c r="I149" s="250">
        <v>0</v>
      </c>
      <c r="J149" s="251">
        <v>0</v>
      </c>
      <c r="K149" s="251">
        <v>240</v>
      </c>
      <c r="L149" s="250">
        <v>0</v>
      </c>
      <c r="M149" s="250">
        <v>0</v>
      </c>
      <c r="N149" s="250">
        <v>0</v>
      </c>
      <c r="O149" s="252">
        <v>240</v>
      </c>
      <c r="P149" s="253" t="s">
        <v>74</v>
      </c>
      <c r="Q149" s="253" t="s">
        <v>35</v>
      </c>
      <c r="R149" s="253">
        <v>1900</v>
      </c>
      <c r="S149" s="254">
        <v>0</v>
      </c>
      <c r="T149" s="254">
        <v>0</v>
      </c>
      <c r="U149" s="255">
        <v>240</v>
      </c>
    </row>
    <row r="150" spans="1:22" ht="15.75">
      <c r="A150" s="244" t="s">
        <v>235</v>
      </c>
      <c r="B150" s="245">
        <v>905300</v>
      </c>
      <c r="C150" s="245" t="s">
        <v>244</v>
      </c>
      <c r="D150" s="246" t="s">
        <v>245</v>
      </c>
      <c r="E150" s="258">
        <v>4010</v>
      </c>
      <c r="F150" s="248">
        <v>0</v>
      </c>
      <c r="G150" s="249">
        <v>0</v>
      </c>
      <c r="H150" s="249">
        <v>0</v>
      </c>
      <c r="I150" s="250">
        <v>0</v>
      </c>
      <c r="J150" s="251">
        <v>0</v>
      </c>
      <c r="K150" s="251">
        <v>240</v>
      </c>
      <c r="L150" s="250">
        <v>0</v>
      </c>
      <c r="M150" s="250">
        <v>0</v>
      </c>
      <c r="N150" s="250">
        <v>0</v>
      </c>
      <c r="O150" s="252">
        <v>240</v>
      </c>
      <c r="P150" s="253" t="s">
        <v>74</v>
      </c>
      <c r="Q150" s="253" t="s">
        <v>35</v>
      </c>
      <c r="R150" s="253">
        <v>1900</v>
      </c>
      <c r="S150" s="254">
        <v>0</v>
      </c>
      <c r="T150" s="254">
        <v>0</v>
      </c>
      <c r="U150" s="255">
        <v>240</v>
      </c>
    </row>
    <row r="151" spans="1:22" ht="15.75">
      <c r="A151" s="244" t="s">
        <v>235</v>
      </c>
      <c r="B151" s="245">
        <v>905300</v>
      </c>
      <c r="C151" s="245" t="s">
        <v>244</v>
      </c>
      <c r="D151" s="246" t="s">
        <v>245</v>
      </c>
      <c r="E151" s="258">
        <v>1667</v>
      </c>
      <c r="F151" s="248">
        <v>0</v>
      </c>
      <c r="G151" s="249">
        <v>0</v>
      </c>
      <c r="H151" s="249">
        <v>0</v>
      </c>
      <c r="I151" s="250">
        <v>772.00851</v>
      </c>
      <c r="J151" s="251">
        <v>0</v>
      </c>
      <c r="K151" s="251">
        <v>240</v>
      </c>
      <c r="L151" s="250">
        <v>0</v>
      </c>
      <c r="M151" s="250">
        <v>0</v>
      </c>
      <c r="N151" s="250">
        <v>0</v>
      </c>
      <c r="O151" s="252">
        <v>1012.00851</v>
      </c>
      <c r="P151" s="253" t="s">
        <v>74</v>
      </c>
      <c r="Q151" s="253" t="s">
        <v>35</v>
      </c>
      <c r="R151" s="253">
        <v>1900</v>
      </c>
      <c r="S151" s="254">
        <v>0</v>
      </c>
      <c r="T151" s="254">
        <v>0</v>
      </c>
      <c r="U151" s="255">
        <v>1012.00851</v>
      </c>
    </row>
    <row r="152" spans="1:22" ht="15.75">
      <c r="A152" s="244" t="s">
        <v>235</v>
      </c>
      <c r="B152" s="245">
        <v>905300</v>
      </c>
      <c r="C152" s="245" t="s">
        <v>244</v>
      </c>
      <c r="D152" s="246" t="s">
        <v>245</v>
      </c>
      <c r="E152" s="258">
        <v>4040</v>
      </c>
      <c r="F152" s="248">
        <v>0</v>
      </c>
      <c r="G152" s="249">
        <v>0</v>
      </c>
      <c r="H152" s="249">
        <v>0</v>
      </c>
      <c r="I152" s="250">
        <v>92.346800000000002</v>
      </c>
      <c r="J152" s="251">
        <v>0</v>
      </c>
      <c r="K152" s="251">
        <v>240</v>
      </c>
      <c r="L152" s="250">
        <v>0</v>
      </c>
      <c r="M152" s="250">
        <v>0</v>
      </c>
      <c r="N152" s="250">
        <v>0</v>
      </c>
      <c r="O152" s="252">
        <v>332.34680000000003</v>
      </c>
      <c r="P152" s="253" t="s">
        <v>74</v>
      </c>
      <c r="Q152" s="253" t="s">
        <v>35</v>
      </c>
      <c r="R152" s="253">
        <v>1900</v>
      </c>
      <c r="S152" s="254">
        <v>0</v>
      </c>
      <c r="T152" s="254">
        <v>0</v>
      </c>
      <c r="U152" s="255">
        <v>332.34680000000003</v>
      </c>
    </row>
    <row r="153" spans="1:22" ht="15.75">
      <c r="A153" s="244" t="s">
        <v>235</v>
      </c>
      <c r="B153" s="245">
        <v>905400</v>
      </c>
      <c r="C153" s="245" t="s">
        <v>247</v>
      </c>
      <c r="D153" s="246" t="s">
        <v>248</v>
      </c>
      <c r="E153" s="258" t="s">
        <v>75</v>
      </c>
      <c r="F153" s="248">
        <v>0</v>
      </c>
      <c r="G153" s="249">
        <v>0</v>
      </c>
      <c r="H153" s="249">
        <v>0</v>
      </c>
      <c r="I153" s="250">
        <v>92.346800000000002</v>
      </c>
      <c r="J153" s="251">
        <v>6.88</v>
      </c>
      <c r="K153" s="251">
        <v>240</v>
      </c>
      <c r="L153" s="250">
        <v>0</v>
      </c>
      <c r="M153" s="250">
        <v>0</v>
      </c>
      <c r="N153" s="250">
        <v>0</v>
      </c>
      <c r="O153" s="252">
        <v>339.22680000000003</v>
      </c>
      <c r="P153" s="253" t="s">
        <v>74</v>
      </c>
      <c r="Q153" s="253" t="s">
        <v>35</v>
      </c>
      <c r="R153" s="253">
        <v>1900</v>
      </c>
      <c r="S153" s="254">
        <v>0</v>
      </c>
      <c r="T153" s="254">
        <v>0</v>
      </c>
      <c r="U153" s="255">
        <v>339.22680000000003</v>
      </c>
    </row>
    <row r="154" spans="1:22" ht="15.75">
      <c r="A154" s="244" t="s">
        <v>235</v>
      </c>
      <c r="B154" s="245">
        <v>905400</v>
      </c>
      <c r="C154" s="245" t="s">
        <v>247</v>
      </c>
      <c r="D154" s="246" t="s">
        <v>248</v>
      </c>
      <c r="E154" s="258">
        <v>4040</v>
      </c>
      <c r="F154" s="248">
        <v>0</v>
      </c>
      <c r="G154" s="249">
        <v>0</v>
      </c>
      <c r="H154" s="249">
        <v>0</v>
      </c>
      <c r="I154" s="250">
        <v>0</v>
      </c>
      <c r="J154" s="251">
        <v>0</v>
      </c>
      <c r="K154" s="251">
        <v>240</v>
      </c>
      <c r="L154" s="250">
        <v>0</v>
      </c>
      <c r="M154" s="250">
        <v>0</v>
      </c>
      <c r="N154" s="250">
        <v>0</v>
      </c>
      <c r="O154" s="252">
        <v>240</v>
      </c>
      <c r="P154" s="253" t="s">
        <v>74</v>
      </c>
      <c r="Q154" s="253" t="s">
        <v>35</v>
      </c>
      <c r="R154" s="253">
        <v>1900</v>
      </c>
      <c r="S154" s="254">
        <v>0</v>
      </c>
      <c r="T154" s="254">
        <v>0</v>
      </c>
      <c r="U154" s="255">
        <v>240</v>
      </c>
    </row>
    <row r="155" spans="1:22" ht="15.75">
      <c r="A155" s="244" t="s">
        <v>235</v>
      </c>
      <c r="B155" s="245">
        <v>905400</v>
      </c>
      <c r="C155" s="245" t="s">
        <v>247</v>
      </c>
      <c r="D155" s="246" t="s">
        <v>248</v>
      </c>
      <c r="E155" s="258">
        <v>4040</v>
      </c>
      <c r="F155" s="248">
        <v>0</v>
      </c>
      <c r="G155" s="249">
        <v>0</v>
      </c>
      <c r="H155" s="249">
        <v>0</v>
      </c>
      <c r="I155" s="250">
        <v>0</v>
      </c>
      <c r="J155" s="251">
        <v>0</v>
      </c>
      <c r="K155" s="251">
        <v>240</v>
      </c>
      <c r="L155" s="250">
        <v>0</v>
      </c>
      <c r="M155" s="250">
        <v>0</v>
      </c>
      <c r="N155" s="250">
        <v>0</v>
      </c>
      <c r="O155" s="252">
        <v>240</v>
      </c>
      <c r="P155" s="253" t="s">
        <v>74</v>
      </c>
      <c r="Q155" s="253" t="s">
        <v>35</v>
      </c>
      <c r="R155" s="253">
        <v>1900</v>
      </c>
      <c r="S155" s="254">
        <v>0</v>
      </c>
      <c r="T155" s="254">
        <v>0</v>
      </c>
      <c r="U155" s="255">
        <v>240</v>
      </c>
      <c r="V155" s="30"/>
    </row>
    <row r="156" spans="1:22" ht="15.75">
      <c r="A156" s="244" t="s">
        <v>235</v>
      </c>
      <c r="B156" s="245">
        <v>905400</v>
      </c>
      <c r="C156" s="245" t="s">
        <v>247</v>
      </c>
      <c r="D156" s="246" t="s">
        <v>248</v>
      </c>
      <c r="E156" s="258">
        <v>1211</v>
      </c>
      <c r="F156" s="248">
        <v>0</v>
      </c>
      <c r="G156" s="249">
        <v>0</v>
      </c>
      <c r="H156" s="249">
        <v>0</v>
      </c>
      <c r="I156" s="250">
        <v>746.07623999999987</v>
      </c>
      <c r="J156" s="251">
        <v>4816.9599999999991</v>
      </c>
      <c r="K156" s="251">
        <v>900</v>
      </c>
      <c r="L156" s="250">
        <v>0</v>
      </c>
      <c r="M156" s="250">
        <v>0</v>
      </c>
      <c r="N156" s="250">
        <v>0</v>
      </c>
      <c r="O156" s="252">
        <v>6463.0362399999995</v>
      </c>
      <c r="P156" s="253" t="s">
        <v>74</v>
      </c>
      <c r="Q156" s="253" t="s">
        <v>27</v>
      </c>
      <c r="R156" s="253">
        <v>2024</v>
      </c>
      <c r="S156" s="254">
        <v>5200</v>
      </c>
      <c r="T156" s="254">
        <v>260</v>
      </c>
      <c r="U156" s="255">
        <v>11923.036239999999</v>
      </c>
    </row>
    <row r="157" spans="1:22" ht="15.75">
      <c r="A157" s="244" t="s">
        <v>235</v>
      </c>
      <c r="B157" s="245">
        <v>905400</v>
      </c>
      <c r="C157" s="245" t="s">
        <v>247</v>
      </c>
      <c r="D157" s="246" t="s">
        <v>248</v>
      </c>
      <c r="E157" s="258">
        <v>1211</v>
      </c>
      <c r="F157" s="248">
        <v>0</v>
      </c>
      <c r="G157" s="249">
        <v>0</v>
      </c>
      <c r="H157" s="249">
        <v>0</v>
      </c>
      <c r="I157" s="250">
        <v>2646.4123139999997</v>
      </c>
      <c r="J157" s="251">
        <v>6106.6800000000012</v>
      </c>
      <c r="K157" s="251">
        <v>900</v>
      </c>
      <c r="L157" s="250">
        <v>0</v>
      </c>
      <c r="M157" s="250">
        <v>0</v>
      </c>
      <c r="N157" s="250">
        <v>0</v>
      </c>
      <c r="O157" s="252">
        <v>9653.0923140000014</v>
      </c>
      <c r="P157" s="253" t="s">
        <v>74</v>
      </c>
      <c r="Q157" s="253" t="s">
        <v>27</v>
      </c>
      <c r="R157" s="253">
        <v>2024</v>
      </c>
      <c r="S157" s="254">
        <v>5200</v>
      </c>
      <c r="T157" s="254">
        <v>260</v>
      </c>
      <c r="U157" s="255">
        <v>15113.092314000001</v>
      </c>
    </row>
    <row r="158" spans="1:22" ht="15.75">
      <c r="A158" s="244" t="s">
        <v>235</v>
      </c>
      <c r="B158" s="245">
        <v>905400</v>
      </c>
      <c r="C158" s="245" t="s">
        <v>247</v>
      </c>
      <c r="D158" s="246" t="s">
        <v>248</v>
      </c>
      <c r="E158" s="258">
        <v>1257</v>
      </c>
      <c r="F158" s="248">
        <v>0</v>
      </c>
      <c r="G158" s="249">
        <v>0</v>
      </c>
      <c r="H158" s="249">
        <v>0</v>
      </c>
      <c r="I158" s="250">
        <v>402.42802599999993</v>
      </c>
      <c r="J158" s="251">
        <v>2990.079999999999</v>
      </c>
      <c r="K158" s="251">
        <v>900</v>
      </c>
      <c r="L158" s="250">
        <v>704.37</v>
      </c>
      <c r="M158" s="250">
        <v>0</v>
      </c>
      <c r="N158" s="250">
        <v>0</v>
      </c>
      <c r="O158" s="252">
        <v>4996.8780259999994</v>
      </c>
      <c r="P158" s="253" t="s">
        <v>74</v>
      </c>
      <c r="Q158" s="292" t="s">
        <v>88</v>
      </c>
      <c r="R158" s="253">
        <v>2014</v>
      </c>
      <c r="S158" s="254">
        <v>0</v>
      </c>
      <c r="T158" s="254">
        <v>0</v>
      </c>
      <c r="U158" s="255">
        <v>4996.8780259999994</v>
      </c>
    </row>
    <row r="159" spans="1:22" ht="15.75">
      <c r="A159" s="244" t="s">
        <v>235</v>
      </c>
      <c r="B159" s="245">
        <v>905400</v>
      </c>
      <c r="C159" s="245" t="s">
        <v>247</v>
      </c>
      <c r="D159" s="246" t="s">
        <v>248</v>
      </c>
      <c r="E159" s="258">
        <v>1227</v>
      </c>
      <c r="F159" s="248">
        <v>0</v>
      </c>
      <c r="G159" s="249">
        <v>0</v>
      </c>
      <c r="H159" s="249">
        <v>0</v>
      </c>
      <c r="I159" s="250">
        <v>1799.0445199999999</v>
      </c>
      <c r="J159" s="251">
        <v>1700.57</v>
      </c>
      <c r="K159" s="251">
        <v>900</v>
      </c>
      <c r="L159" s="250">
        <v>0</v>
      </c>
      <c r="M159" s="250">
        <v>0</v>
      </c>
      <c r="N159" s="250">
        <v>0</v>
      </c>
      <c r="O159" s="252">
        <v>4399.6145200000001</v>
      </c>
      <c r="P159" s="253" t="s">
        <v>74</v>
      </c>
      <c r="Q159" s="253" t="s">
        <v>27</v>
      </c>
      <c r="R159" s="253">
        <v>2018</v>
      </c>
      <c r="S159" s="254">
        <v>6300</v>
      </c>
      <c r="T159" s="254">
        <v>315</v>
      </c>
      <c r="U159" s="255">
        <v>11014.614519999999</v>
      </c>
    </row>
    <row r="160" spans="1:22" ht="15.75">
      <c r="A160" s="244" t="s">
        <v>235</v>
      </c>
      <c r="B160" s="245">
        <v>905400</v>
      </c>
      <c r="C160" s="245" t="s">
        <v>247</v>
      </c>
      <c r="D160" s="246" t="s">
        <v>248</v>
      </c>
      <c r="E160" s="247">
        <v>1210</v>
      </c>
      <c r="F160" s="248">
        <v>12753</v>
      </c>
      <c r="G160" s="249">
        <v>3240</v>
      </c>
      <c r="H160" s="249">
        <v>3500.8301886792456</v>
      </c>
      <c r="I160" s="250">
        <v>0</v>
      </c>
      <c r="J160" s="251">
        <v>0</v>
      </c>
      <c r="K160" s="251">
        <v>900</v>
      </c>
      <c r="L160" s="251">
        <v>0</v>
      </c>
      <c r="M160" s="251">
        <v>0</v>
      </c>
      <c r="N160" s="251">
        <v>0</v>
      </c>
      <c r="O160" s="252">
        <v>7640.8301886792451</v>
      </c>
      <c r="P160" s="253" t="s">
        <v>26</v>
      </c>
      <c r="Q160" s="253" t="s">
        <v>27</v>
      </c>
      <c r="R160" s="253">
        <v>2019</v>
      </c>
      <c r="S160" s="254">
        <v>2680</v>
      </c>
      <c r="T160" s="254">
        <v>134</v>
      </c>
      <c r="U160" s="255">
        <v>10454.830188679245</v>
      </c>
    </row>
    <row r="161" spans="1:21" ht="15.75">
      <c r="A161" s="244" t="s">
        <v>235</v>
      </c>
      <c r="B161" s="245">
        <v>905400</v>
      </c>
      <c r="C161" s="245" t="s">
        <v>247</v>
      </c>
      <c r="D161" s="246" t="s">
        <v>248</v>
      </c>
      <c r="E161" s="258" t="s">
        <v>75</v>
      </c>
      <c r="F161" s="248">
        <v>0</v>
      </c>
      <c r="G161" s="249">
        <v>0</v>
      </c>
      <c r="H161" s="249">
        <v>0</v>
      </c>
      <c r="I161" s="250">
        <v>0</v>
      </c>
      <c r="J161" s="251">
        <v>0</v>
      </c>
      <c r="K161" s="251">
        <v>240</v>
      </c>
      <c r="L161" s="250">
        <v>0</v>
      </c>
      <c r="M161" s="250">
        <v>0</v>
      </c>
      <c r="N161" s="250">
        <v>0</v>
      </c>
      <c r="O161" s="252">
        <v>240</v>
      </c>
      <c r="P161" s="253" t="s">
        <v>74</v>
      </c>
      <c r="Q161" s="253" t="s">
        <v>35</v>
      </c>
      <c r="R161" s="253">
        <v>1900</v>
      </c>
      <c r="S161" s="254">
        <v>0</v>
      </c>
      <c r="T161" s="254">
        <v>0</v>
      </c>
      <c r="U161" s="255">
        <v>240</v>
      </c>
    </row>
    <row r="162" spans="1:21" ht="15.75">
      <c r="A162" s="244" t="s">
        <v>235</v>
      </c>
      <c r="B162" s="245">
        <v>905400</v>
      </c>
      <c r="C162" s="245" t="s">
        <v>247</v>
      </c>
      <c r="D162" s="246" t="s">
        <v>248</v>
      </c>
      <c r="E162" s="258">
        <v>1335</v>
      </c>
      <c r="F162" s="248">
        <v>0</v>
      </c>
      <c r="G162" s="249">
        <v>0</v>
      </c>
      <c r="H162" s="249">
        <v>0</v>
      </c>
      <c r="I162" s="250">
        <v>39333.906065999996</v>
      </c>
      <c r="J162" s="251">
        <v>6713.2999999999993</v>
      </c>
      <c r="K162" s="251">
        <v>900</v>
      </c>
      <c r="L162" s="250">
        <v>0</v>
      </c>
      <c r="M162" s="250">
        <v>0</v>
      </c>
      <c r="N162" s="250">
        <v>0</v>
      </c>
      <c r="O162" s="252">
        <v>46947.206065999999</v>
      </c>
      <c r="P162" s="253" t="s">
        <v>74</v>
      </c>
      <c r="Q162" s="253" t="s">
        <v>27</v>
      </c>
      <c r="R162" s="253">
        <v>2020</v>
      </c>
      <c r="S162" s="254">
        <v>8736</v>
      </c>
      <c r="T162" s="254">
        <v>436.8</v>
      </c>
      <c r="U162" s="255">
        <v>56120.006066000002</v>
      </c>
    </row>
    <row r="163" spans="1:21" ht="15.75">
      <c r="A163" s="244" t="s">
        <v>235</v>
      </c>
      <c r="B163" s="245">
        <v>905400</v>
      </c>
      <c r="C163" s="245" t="s">
        <v>247</v>
      </c>
      <c r="D163" s="246" t="s">
        <v>248</v>
      </c>
      <c r="E163" s="258" t="s">
        <v>75</v>
      </c>
      <c r="F163" s="248">
        <v>0</v>
      </c>
      <c r="G163" s="249">
        <v>0</v>
      </c>
      <c r="H163" s="249">
        <v>0</v>
      </c>
      <c r="I163" s="250">
        <v>789.27521400000001</v>
      </c>
      <c r="J163" s="251">
        <v>0</v>
      </c>
      <c r="K163" s="251">
        <v>240</v>
      </c>
      <c r="L163" s="250">
        <v>0</v>
      </c>
      <c r="M163" s="250">
        <v>0</v>
      </c>
      <c r="N163" s="250">
        <v>0</v>
      </c>
      <c r="O163" s="252">
        <v>1029.275214</v>
      </c>
      <c r="P163" s="253" t="s">
        <v>74</v>
      </c>
      <c r="Q163" s="253" t="s">
        <v>35</v>
      </c>
      <c r="R163" s="253">
        <v>1900</v>
      </c>
      <c r="S163" s="254">
        <v>0</v>
      </c>
      <c r="T163" s="254">
        <v>0</v>
      </c>
      <c r="U163" s="255">
        <v>1029.275214</v>
      </c>
    </row>
    <row r="164" spans="1:21" ht="15.75">
      <c r="A164" s="244" t="s">
        <v>235</v>
      </c>
      <c r="B164" s="245">
        <v>905400</v>
      </c>
      <c r="C164" s="245" t="s">
        <v>247</v>
      </c>
      <c r="D164" s="246" t="s">
        <v>248</v>
      </c>
      <c r="E164" s="258" t="s">
        <v>75</v>
      </c>
      <c r="F164" s="248">
        <v>0</v>
      </c>
      <c r="G164" s="249">
        <v>0</v>
      </c>
      <c r="H164" s="249">
        <v>0</v>
      </c>
      <c r="I164" s="250">
        <v>0</v>
      </c>
      <c r="J164" s="251">
        <v>0</v>
      </c>
      <c r="K164" s="251">
        <v>240</v>
      </c>
      <c r="L164" s="250">
        <v>0</v>
      </c>
      <c r="M164" s="250">
        <v>0</v>
      </c>
      <c r="N164" s="250">
        <v>0</v>
      </c>
      <c r="O164" s="252">
        <v>240</v>
      </c>
      <c r="P164" s="253" t="s">
        <v>74</v>
      </c>
      <c r="Q164" s="253" t="s">
        <v>35</v>
      </c>
      <c r="R164" s="253">
        <v>1900</v>
      </c>
      <c r="S164" s="254">
        <v>0</v>
      </c>
      <c r="T164" s="254">
        <v>0</v>
      </c>
      <c r="U164" s="255">
        <v>240</v>
      </c>
    </row>
    <row r="165" spans="1:21" ht="15.75">
      <c r="A165" s="244" t="s">
        <v>235</v>
      </c>
      <c r="B165" s="245">
        <v>905500</v>
      </c>
      <c r="C165" s="245" t="s">
        <v>249</v>
      </c>
      <c r="D165" s="246" t="s">
        <v>250</v>
      </c>
      <c r="E165" s="258">
        <v>2010</v>
      </c>
      <c r="F165" s="248">
        <v>0</v>
      </c>
      <c r="G165" s="249">
        <v>0</v>
      </c>
      <c r="H165" s="249">
        <v>0</v>
      </c>
      <c r="I165" s="250">
        <v>1480.4911</v>
      </c>
      <c r="J165" s="251">
        <v>0</v>
      </c>
      <c r="K165" s="251">
        <v>240</v>
      </c>
      <c r="L165" s="250">
        <v>0</v>
      </c>
      <c r="M165" s="250">
        <v>0</v>
      </c>
      <c r="N165" s="250">
        <v>0</v>
      </c>
      <c r="O165" s="252">
        <v>1720.4911</v>
      </c>
      <c r="P165" s="253" t="s">
        <v>74</v>
      </c>
      <c r="Q165" s="253" t="s">
        <v>35</v>
      </c>
      <c r="R165" s="253">
        <v>1900</v>
      </c>
      <c r="S165" s="254">
        <v>0</v>
      </c>
      <c r="T165" s="254">
        <v>0</v>
      </c>
      <c r="U165" s="255">
        <v>1720.4911</v>
      </c>
    </row>
    <row r="166" spans="1:21" ht="15.75">
      <c r="A166" s="244" t="s">
        <v>235</v>
      </c>
      <c r="B166" s="245">
        <v>905500</v>
      </c>
      <c r="C166" s="245" t="s">
        <v>249</v>
      </c>
      <c r="D166" s="246" t="s">
        <v>250</v>
      </c>
      <c r="E166" s="258">
        <v>1500</v>
      </c>
      <c r="F166" s="248">
        <v>0</v>
      </c>
      <c r="G166" s="249">
        <v>0</v>
      </c>
      <c r="H166" s="249">
        <v>0</v>
      </c>
      <c r="I166" s="250">
        <v>0</v>
      </c>
      <c r="J166" s="251">
        <v>325.15999999999997</v>
      </c>
      <c r="K166" s="251">
        <v>240</v>
      </c>
      <c r="L166" s="250">
        <v>0</v>
      </c>
      <c r="M166" s="250">
        <v>0</v>
      </c>
      <c r="N166" s="250">
        <v>0</v>
      </c>
      <c r="O166" s="252">
        <v>565.16</v>
      </c>
      <c r="P166" s="253" t="s">
        <v>74</v>
      </c>
      <c r="Q166" s="253" t="s">
        <v>35</v>
      </c>
      <c r="R166" s="253">
        <v>1900</v>
      </c>
      <c r="S166" s="254">
        <v>0</v>
      </c>
      <c r="T166" s="254">
        <v>0</v>
      </c>
      <c r="U166" s="255">
        <v>565.16</v>
      </c>
    </row>
    <row r="167" spans="1:21" ht="15.75">
      <c r="A167" s="244" t="s">
        <v>235</v>
      </c>
      <c r="B167" s="245">
        <v>905500</v>
      </c>
      <c r="C167" s="245" t="s">
        <v>249</v>
      </c>
      <c r="D167" s="246" t="s">
        <v>250</v>
      </c>
      <c r="E167" s="258">
        <v>1195</v>
      </c>
      <c r="F167" s="248">
        <v>0</v>
      </c>
      <c r="G167" s="249">
        <v>0</v>
      </c>
      <c r="H167" s="249">
        <v>0</v>
      </c>
      <c r="I167" s="250">
        <v>0</v>
      </c>
      <c r="J167" s="251">
        <v>23.65</v>
      </c>
      <c r="K167" s="251">
        <v>240</v>
      </c>
      <c r="L167" s="250">
        <v>0</v>
      </c>
      <c r="M167" s="250">
        <v>0</v>
      </c>
      <c r="N167" s="250">
        <v>0</v>
      </c>
      <c r="O167" s="252">
        <v>263.64999999999998</v>
      </c>
      <c r="P167" s="253" t="s">
        <v>74</v>
      </c>
      <c r="Q167" s="253" t="s">
        <v>35</v>
      </c>
      <c r="R167" s="253">
        <v>1900</v>
      </c>
      <c r="S167" s="254">
        <v>0</v>
      </c>
      <c r="T167" s="254">
        <v>0</v>
      </c>
      <c r="U167" s="255">
        <v>263.64999999999998</v>
      </c>
    </row>
    <row r="168" spans="1:21" ht="15.75">
      <c r="A168" s="244" t="s">
        <v>235</v>
      </c>
      <c r="B168" s="245">
        <v>905500</v>
      </c>
      <c r="C168" s="245" t="s">
        <v>249</v>
      </c>
      <c r="D168" s="246" t="s">
        <v>250</v>
      </c>
      <c r="E168" s="258">
        <v>1500</v>
      </c>
      <c r="F168" s="248">
        <v>0</v>
      </c>
      <c r="G168" s="249">
        <v>0</v>
      </c>
      <c r="H168" s="249">
        <v>0</v>
      </c>
      <c r="I168" s="250">
        <v>0</v>
      </c>
      <c r="J168" s="251">
        <v>248.68</v>
      </c>
      <c r="K168" s="251">
        <v>900</v>
      </c>
      <c r="L168" s="250">
        <v>0</v>
      </c>
      <c r="M168" s="250">
        <v>0</v>
      </c>
      <c r="N168" s="250">
        <v>0</v>
      </c>
      <c r="O168" s="252">
        <v>1148.68</v>
      </c>
      <c r="P168" s="253" t="s">
        <v>74</v>
      </c>
      <c r="Q168" s="253" t="s">
        <v>35</v>
      </c>
      <c r="R168" s="253">
        <v>1900</v>
      </c>
      <c r="S168" s="254">
        <v>0</v>
      </c>
      <c r="T168" s="254">
        <v>0</v>
      </c>
      <c r="U168" s="255">
        <v>1148.68</v>
      </c>
    </row>
    <row r="169" spans="1:21" ht="15.75">
      <c r="A169" s="244" t="s">
        <v>235</v>
      </c>
      <c r="B169" s="245">
        <v>905500</v>
      </c>
      <c r="C169" s="245" t="s">
        <v>249</v>
      </c>
      <c r="D169" s="246" t="s">
        <v>250</v>
      </c>
      <c r="E169" s="258">
        <v>1500</v>
      </c>
      <c r="F169" s="248">
        <v>0</v>
      </c>
      <c r="G169" s="249">
        <v>0</v>
      </c>
      <c r="H169" s="249">
        <v>0</v>
      </c>
      <c r="I169" s="250">
        <v>0</v>
      </c>
      <c r="J169" s="251">
        <v>0</v>
      </c>
      <c r="K169" s="251">
        <v>240</v>
      </c>
      <c r="L169" s="250">
        <v>0</v>
      </c>
      <c r="M169" s="250">
        <v>0</v>
      </c>
      <c r="N169" s="250">
        <v>0</v>
      </c>
      <c r="O169" s="252">
        <v>240</v>
      </c>
      <c r="P169" s="253" t="s">
        <v>74</v>
      </c>
      <c r="Q169" s="253" t="s">
        <v>35</v>
      </c>
      <c r="R169" s="253">
        <v>1900</v>
      </c>
      <c r="S169" s="254">
        <v>0</v>
      </c>
      <c r="T169" s="254">
        <v>0</v>
      </c>
      <c r="U169" s="255">
        <v>240</v>
      </c>
    </row>
    <row r="170" spans="1:21" ht="15.75">
      <c r="A170" s="244" t="s">
        <v>235</v>
      </c>
      <c r="B170" s="245">
        <v>905500</v>
      </c>
      <c r="C170" s="245" t="s">
        <v>249</v>
      </c>
      <c r="D170" s="246" t="s">
        <v>250</v>
      </c>
      <c r="E170" s="258">
        <v>4040</v>
      </c>
      <c r="F170" s="248">
        <v>0</v>
      </c>
      <c r="G170" s="249">
        <v>0</v>
      </c>
      <c r="H170" s="249">
        <v>0</v>
      </c>
      <c r="I170" s="250">
        <v>0</v>
      </c>
      <c r="J170" s="251">
        <v>261.47000000000003</v>
      </c>
      <c r="K170" s="251">
        <v>240</v>
      </c>
      <c r="L170" s="250">
        <v>0</v>
      </c>
      <c r="M170" s="250">
        <v>0</v>
      </c>
      <c r="N170" s="250">
        <v>0</v>
      </c>
      <c r="O170" s="252">
        <v>501.47</v>
      </c>
      <c r="P170" s="253" t="s">
        <v>74</v>
      </c>
      <c r="Q170" s="253" t="s">
        <v>35</v>
      </c>
      <c r="R170" s="253">
        <v>1900</v>
      </c>
      <c r="S170" s="254">
        <v>0</v>
      </c>
      <c r="T170" s="254">
        <v>0</v>
      </c>
      <c r="U170" s="255">
        <v>501.47</v>
      </c>
    </row>
    <row r="171" spans="1:21" ht="15.75">
      <c r="A171" s="244" t="s">
        <v>235</v>
      </c>
      <c r="B171" s="245">
        <v>905500</v>
      </c>
      <c r="C171" s="245" t="s">
        <v>249</v>
      </c>
      <c r="D171" s="246" t="s">
        <v>250</v>
      </c>
      <c r="E171" s="258">
        <v>9020</v>
      </c>
      <c r="F171" s="248">
        <v>0</v>
      </c>
      <c r="G171" s="249">
        <v>0</v>
      </c>
      <c r="H171" s="249">
        <v>0</v>
      </c>
      <c r="I171" s="250">
        <v>0</v>
      </c>
      <c r="J171" s="251">
        <v>0</v>
      </c>
      <c r="K171" s="251">
        <v>240</v>
      </c>
      <c r="L171" s="250">
        <v>0</v>
      </c>
      <c r="M171" s="250">
        <v>0</v>
      </c>
      <c r="N171" s="250">
        <v>0</v>
      </c>
      <c r="O171" s="252">
        <v>240</v>
      </c>
      <c r="P171" s="253" t="s">
        <v>74</v>
      </c>
      <c r="Q171" s="253" t="s">
        <v>35</v>
      </c>
      <c r="R171" s="253">
        <v>1900</v>
      </c>
      <c r="S171" s="254">
        <v>0</v>
      </c>
      <c r="T171" s="254">
        <v>0</v>
      </c>
      <c r="U171" s="255">
        <v>240</v>
      </c>
    </row>
    <row r="172" spans="1:21" ht="15.75">
      <c r="A172" s="244" t="s">
        <v>235</v>
      </c>
      <c r="B172" s="245">
        <v>905500</v>
      </c>
      <c r="C172" s="245" t="s">
        <v>249</v>
      </c>
      <c r="D172" s="246" t="s">
        <v>250</v>
      </c>
      <c r="E172" s="258">
        <v>3007</v>
      </c>
      <c r="F172" s="248">
        <v>0</v>
      </c>
      <c r="G172" s="249">
        <v>0</v>
      </c>
      <c r="H172" s="249">
        <v>0</v>
      </c>
      <c r="I172" s="250">
        <v>0</v>
      </c>
      <c r="J172" s="251">
        <v>0</v>
      </c>
      <c r="K172" s="251">
        <v>240</v>
      </c>
      <c r="L172" s="250">
        <v>0</v>
      </c>
      <c r="M172" s="250">
        <v>0</v>
      </c>
      <c r="N172" s="250">
        <v>0</v>
      </c>
      <c r="O172" s="252">
        <v>240</v>
      </c>
      <c r="P172" s="253" t="s">
        <v>74</v>
      </c>
      <c r="Q172" s="253" t="s">
        <v>35</v>
      </c>
      <c r="R172" s="253">
        <v>1900</v>
      </c>
      <c r="S172" s="254">
        <v>0</v>
      </c>
      <c r="T172" s="254">
        <v>0</v>
      </c>
      <c r="U172" s="255">
        <v>240</v>
      </c>
    </row>
    <row r="173" spans="1:21" ht="15.75">
      <c r="A173" s="244" t="s">
        <v>235</v>
      </c>
      <c r="B173" s="245">
        <v>905500</v>
      </c>
      <c r="C173" s="245" t="s">
        <v>249</v>
      </c>
      <c r="D173" s="246" t="s">
        <v>250</v>
      </c>
      <c r="E173" s="258">
        <v>1505</v>
      </c>
      <c r="F173" s="248">
        <v>0</v>
      </c>
      <c r="G173" s="249">
        <v>0</v>
      </c>
      <c r="H173" s="249">
        <v>0</v>
      </c>
      <c r="I173" s="250">
        <v>0</v>
      </c>
      <c r="J173" s="251">
        <v>186.98</v>
      </c>
      <c r="K173" s="251">
        <v>240</v>
      </c>
      <c r="L173" s="250">
        <v>0</v>
      </c>
      <c r="M173" s="250">
        <v>0</v>
      </c>
      <c r="N173" s="250">
        <v>0</v>
      </c>
      <c r="O173" s="252">
        <v>426.98</v>
      </c>
      <c r="P173" s="253" t="s">
        <v>74</v>
      </c>
      <c r="Q173" s="253" t="s">
        <v>35</v>
      </c>
      <c r="R173" s="253">
        <v>1900</v>
      </c>
      <c r="S173" s="254">
        <v>0</v>
      </c>
      <c r="T173" s="254">
        <v>0</v>
      </c>
      <c r="U173" s="255">
        <v>426.98</v>
      </c>
    </row>
    <row r="174" spans="1:21" ht="15.75">
      <c r="A174" s="244" t="s">
        <v>235</v>
      </c>
      <c r="B174" s="245">
        <v>905500</v>
      </c>
      <c r="C174" s="245" t="s">
        <v>249</v>
      </c>
      <c r="D174" s="246" t="s">
        <v>250</v>
      </c>
      <c r="E174" s="258">
        <v>1300</v>
      </c>
      <c r="F174" s="257">
        <v>0</v>
      </c>
      <c r="G174" s="249">
        <v>0</v>
      </c>
      <c r="H174" s="249">
        <v>0</v>
      </c>
      <c r="I174" s="250">
        <v>4892.8126519999996</v>
      </c>
      <c r="J174" s="251">
        <v>1202.0800000000002</v>
      </c>
      <c r="K174" s="251">
        <v>900</v>
      </c>
      <c r="L174" s="250">
        <v>0</v>
      </c>
      <c r="M174" s="250">
        <v>0</v>
      </c>
      <c r="N174" s="250">
        <v>0</v>
      </c>
      <c r="O174" s="252">
        <v>6994.8926519999995</v>
      </c>
      <c r="P174" s="253" t="s">
        <v>74</v>
      </c>
      <c r="Q174" s="292" t="s">
        <v>27</v>
      </c>
      <c r="R174" s="253">
        <v>2025</v>
      </c>
      <c r="S174" s="260">
        <v>16764</v>
      </c>
      <c r="T174" s="254">
        <v>838.2</v>
      </c>
      <c r="U174" s="255">
        <v>24597.092651999999</v>
      </c>
    </row>
    <row r="175" spans="1:21" ht="15.75">
      <c r="A175" s="244" t="s">
        <v>235</v>
      </c>
      <c r="B175" s="245">
        <v>905500</v>
      </c>
      <c r="C175" s="245" t="s">
        <v>249</v>
      </c>
      <c r="D175" s="246" t="s">
        <v>250</v>
      </c>
      <c r="E175" s="247">
        <v>1209</v>
      </c>
      <c r="F175" s="248">
        <v>10521</v>
      </c>
      <c r="G175" s="249">
        <v>3180</v>
      </c>
      <c r="H175" s="249">
        <v>2466.4131707317079</v>
      </c>
      <c r="I175" s="250">
        <v>0</v>
      </c>
      <c r="J175" s="251">
        <v>0</v>
      </c>
      <c r="K175" s="251">
        <v>900</v>
      </c>
      <c r="L175" s="250">
        <v>0</v>
      </c>
      <c r="M175" s="250">
        <v>0</v>
      </c>
      <c r="N175" s="250">
        <v>0</v>
      </c>
      <c r="O175" s="252">
        <v>6546.4131707317083</v>
      </c>
      <c r="P175" s="253" t="s">
        <v>26</v>
      </c>
      <c r="Q175" s="253" t="s">
        <v>27</v>
      </c>
      <c r="R175" s="253">
        <v>2022</v>
      </c>
      <c r="S175" s="260">
        <v>2370</v>
      </c>
      <c r="T175" s="254">
        <v>118.5</v>
      </c>
      <c r="U175" s="255">
        <v>9034.9131707317083</v>
      </c>
    </row>
    <row r="176" spans="1:21" s="61" customFormat="1" ht="15.75">
      <c r="A176" s="244" t="s">
        <v>235</v>
      </c>
      <c r="B176" s="245">
        <v>905500</v>
      </c>
      <c r="C176" s="245" t="s">
        <v>249</v>
      </c>
      <c r="D176" s="246" t="s">
        <v>250</v>
      </c>
      <c r="E176" s="258">
        <v>1253</v>
      </c>
      <c r="F176" s="257">
        <v>0</v>
      </c>
      <c r="G176" s="249">
        <v>0</v>
      </c>
      <c r="H176" s="249">
        <v>0</v>
      </c>
      <c r="I176" s="250">
        <v>1600.3056159999999</v>
      </c>
      <c r="J176" s="251">
        <v>4449.2099999999991</v>
      </c>
      <c r="K176" s="251">
        <v>900</v>
      </c>
      <c r="L176" s="250">
        <v>0</v>
      </c>
      <c r="M176" s="250">
        <v>0</v>
      </c>
      <c r="N176" s="250">
        <v>0</v>
      </c>
      <c r="O176" s="252">
        <v>6949.5156159999988</v>
      </c>
      <c r="P176" s="253" t="s">
        <v>74</v>
      </c>
      <c r="Q176" s="292" t="s">
        <v>27</v>
      </c>
      <c r="R176" s="253">
        <v>2025</v>
      </c>
      <c r="S176" s="254">
        <v>4308</v>
      </c>
      <c r="T176" s="254">
        <v>215.4</v>
      </c>
      <c r="U176" s="255">
        <v>11472.915615999998</v>
      </c>
    </row>
    <row r="177" spans="1:21" ht="15.75">
      <c r="A177" s="244" t="s">
        <v>235</v>
      </c>
      <c r="B177" s="245">
        <v>905500</v>
      </c>
      <c r="C177" s="245" t="s">
        <v>249</v>
      </c>
      <c r="D177" s="246" t="s">
        <v>250</v>
      </c>
      <c r="E177" s="258">
        <v>1254</v>
      </c>
      <c r="F177" s="257">
        <v>0</v>
      </c>
      <c r="G177" s="249">
        <v>0</v>
      </c>
      <c r="H177" s="249">
        <v>0</v>
      </c>
      <c r="I177" s="250">
        <v>0</v>
      </c>
      <c r="J177" s="251">
        <v>3187.77</v>
      </c>
      <c r="K177" s="251">
        <v>900</v>
      </c>
      <c r="L177" s="250">
        <v>0</v>
      </c>
      <c r="M177" s="250">
        <v>0</v>
      </c>
      <c r="N177" s="250">
        <v>0</v>
      </c>
      <c r="O177" s="252">
        <v>4087.77</v>
      </c>
      <c r="P177" s="253" t="s">
        <v>74</v>
      </c>
      <c r="Q177" s="292" t="s">
        <v>27</v>
      </c>
      <c r="R177" s="253">
        <v>2025</v>
      </c>
      <c r="S177" s="254">
        <v>4860</v>
      </c>
      <c r="T177" s="254">
        <v>243</v>
      </c>
      <c r="U177" s="255">
        <v>9190.77</v>
      </c>
    </row>
    <row r="178" spans="1:21" ht="15.75">
      <c r="A178" s="244" t="s">
        <v>235</v>
      </c>
      <c r="B178" s="245">
        <v>905500</v>
      </c>
      <c r="C178" s="245" t="s">
        <v>249</v>
      </c>
      <c r="D178" s="246" t="s">
        <v>250</v>
      </c>
      <c r="E178" s="258">
        <v>1254</v>
      </c>
      <c r="F178" s="257">
        <v>0</v>
      </c>
      <c r="G178" s="249">
        <v>0</v>
      </c>
      <c r="H178" s="249">
        <v>0</v>
      </c>
      <c r="I178" s="250">
        <v>1018.2952779999998</v>
      </c>
      <c r="J178" s="251">
        <v>2149</v>
      </c>
      <c r="K178" s="251">
        <v>900</v>
      </c>
      <c r="L178" s="250">
        <v>0</v>
      </c>
      <c r="M178" s="250">
        <v>0</v>
      </c>
      <c r="N178" s="250">
        <v>0</v>
      </c>
      <c r="O178" s="252">
        <v>4067.2952779999996</v>
      </c>
      <c r="P178" s="253" t="s">
        <v>74</v>
      </c>
      <c r="Q178" s="292" t="s">
        <v>88</v>
      </c>
      <c r="R178" s="253">
        <v>2014</v>
      </c>
      <c r="S178" s="254">
        <v>0</v>
      </c>
      <c r="T178" s="254">
        <v>0</v>
      </c>
      <c r="U178" s="255">
        <v>4067.2952779999996</v>
      </c>
    </row>
    <row r="179" spans="1:21" s="72" customFormat="1" ht="15.75">
      <c r="A179" s="244" t="s">
        <v>235</v>
      </c>
      <c r="B179" s="245">
        <v>905500</v>
      </c>
      <c r="C179" s="245" t="s">
        <v>249</v>
      </c>
      <c r="D179" s="246" t="s">
        <v>250</v>
      </c>
      <c r="E179" s="258">
        <v>1256</v>
      </c>
      <c r="F179" s="257">
        <v>0</v>
      </c>
      <c r="G179" s="249">
        <v>0</v>
      </c>
      <c r="H179" s="249">
        <v>0</v>
      </c>
      <c r="I179" s="250">
        <v>5197.3638080000001</v>
      </c>
      <c r="J179" s="251">
        <v>2168.3200000000002</v>
      </c>
      <c r="K179" s="251">
        <v>900</v>
      </c>
      <c r="L179" s="250">
        <v>0</v>
      </c>
      <c r="M179" s="250">
        <v>0</v>
      </c>
      <c r="N179" s="250">
        <v>0</v>
      </c>
      <c r="O179" s="252">
        <v>8265.6838079999998</v>
      </c>
      <c r="P179" s="253" t="s">
        <v>74</v>
      </c>
      <c r="Q179" s="292" t="s">
        <v>88</v>
      </c>
      <c r="R179" s="253">
        <v>2015</v>
      </c>
      <c r="S179" s="254">
        <v>0</v>
      </c>
      <c r="T179" s="254">
        <v>0</v>
      </c>
      <c r="U179" s="255">
        <v>8265.6838079999998</v>
      </c>
    </row>
    <row r="180" spans="1:21" s="72" customFormat="1" ht="15.75">
      <c r="A180" s="244" t="s">
        <v>235</v>
      </c>
      <c r="B180" s="245">
        <v>905500</v>
      </c>
      <c r="C180" s="245" t="s">
        <v>249</v>
      </c>
      <c r="D180" s="246" t="s">
        <v>250</v>
      </c>
      <c r="E180" s="258">
        <v>1257</v>
      </c>
      <c r="F180" s="257">
        <v>0</v>
      </c>
      <c r="G180" s="249">
        <v>0</v>
      </c>
      <c r="H180" s="249">
        <v>0</v>
      </c>
      <c r="I180" s="250">
        <v>6274.9328459999997</v>
      </c>
      <c r="J180" s="251">
        <v>1919.4199999999996</v>
      </c>
      <c r="K180" s="251">
        <v>900</v>
      </c>
      <c r="L180" s="250">
        <v>0</v>
      </c>
      <c r="M180" s="250">
        <v>0</v>
      </c>
      <c r="N180" s="250">
        <v>0</v>
      </c>
      <c r="O180" s="252">
        <v>9094.3528459999998</v>
      </c>
      <c r="P180" s="253" t="s">
        <v>74</v>
      </c>
      <c r="Q180" s="253" t="s">
        <v>40</v>
      </c>
      <c r="R180" s="253">
        <v>2004</v>
      </c>
      <c r="S180" s="260">
        <v>0</v>
      </c>
      <c r="T180" s="254">
        <v>0</v>
      </c>
      <c r="U180" s="255">
        <v>9094.3528459999998</v>
      </c>
    </row>
    <row r="181" spans="1:21" s="72" customFormat="1" ht="15.75">
      <c r="A181" s="244" t="s">
        <v>235</v>
      </c>
      <c r="B181" s="245">
        <v>905500</v>
      </c>
      <c r="C181" s="245" t="s">
        <v>249</v>
      </c>
      <c r="D181" s="246" t="s">
        <v>250</v>
      </c>
      <c r="E181" s="258">
        <v>1201</v>
      </c>
      <c r="F181" s="248">
        <v>2953</v>
      </c>
      <c r="G181" s="249">
        <v>2940</v>
      </c>
      <c r="H181" s="249">
        <v>72.210526315789437</v>
      </c>
      <c r="I181" s="250">
        <v>0</v>
      </c>
      <c r="J181" s="251">
        <v>0</v>
      </c>
      <c r="K181" s="251">
        <v>900</v>
      </c>
      <c r="L181" s="250">
        <v>0</v>
      </c>
      <c r="M181" s="250">
        <v>0</v>
      </c>
      <c r="N181" s="250">
        <v>0</v>
      </c>
      <c r="O181" s="252">
        <v>3912.2105263157896</v>
      </c>
      <c r="P181" s="253" t="s">
        <v>26</v>
      </c>
      <c r="Q181" s="253" t="s">
        <v>40</v>
      </c>
      <c r="R181" s="253">
        <v>2009</v>
      </c>
      <c r="S181" s="254">
        <v>0</v>
      </c>
      <c r="T181" s="254">
        <v>0</v>
      </c>
      <c r="U181" s="255">
        <v>3912.2105263157896</v>
      </c>
    </row>
    <row r="182" spans="1:21" ht="15.75">
      <c r="A182" s="244" t="s">
        <v>235</v>
      </c>
      <c r="B182" s="245">
        <v>905500</v>
      </c>
      <c r="C182" s="245" t="s">
        <v>249</v>
      </c>
      <c r="D182" s="246" t="s">
        <v>250</v>
      </c>
      <c r="E182" s="258">
        <v>1212</v>
      </c>
      <c r="F182" s="257">
        <v>3667</v>
      </c>
      <c r="G182" s="249">
        <v>2700</v>
      </c>
      <c r="H182" s="249">
        <v>132.21710526315789</v>
      </c>
      <c r="I182" s="250">
        <v>0</v>
      </c>
      <c r="J182" s="251">
        <v>0</v>
      </c>
      <c r="K182" s="251">
        <v>900</v>
      </c>
      <c r="L182" s="250">
        <v>0</v>
      </c>
      <c r="M182" s="250">
        <v>0</v>
      </c>
      <c r="N182" s="250">
        <v>0</v>
      </c>
      <c r="O182" s="252">
        <v>3732.2171052631579</v>
      </c>
      <c r="P182" s="253" t="s">
        <v>26</v>
      </c>
      <c r="Q182" s="253" t="s">
        <v>35</v>
      </c>
      <c r="R182" s="253">
        <v>1900</v>
      </c>
      <c r="S182" s="254">
        <v>0</v>
      </c>
      <c r="T182" s="254">
        <v>0</v>
      </c>
      <c r="U182" s="255">
        <v>3732.2171052631579</v>
      </c>
    </row>
    <row r="183" spans="1:21" ht="15.75">
      <c r="A183" s="244" t="s">
        <v>235</v>
      </c>
      <c r="B183" s="245">
        <v>905500</v>
      </c>
      <c r="C183" s="245" t="s">
        <v>249</v>
      </c>
      <c r="D183" s="246" t="s">
        <v>250</v>
      </c>
      <c r="E183" s="325">
        <v>1210</v>
      </c>
      <c r="F183" s="326">
        <v>7084</v>
      </c>
      <c r="G183" s="249">
        <v>3240</v>
      </c>
      <c r="H183" s="249">
        <v>893.03773584905662</v>
      </c>
      <c r="I183" s="250">
        <v>0</v>
      </c>
      <c r="J183" s="327">
        <v>0</v>
      </c>
      <c r="K183" s="251">
        <v>900</v>
      </c>
      <c r="L183" s="328">
        <v>0</v>
      </c>
      <c r="M183" s="328">
        <v>0</v>
      </c>
      <c r="N183" s="328">
        <v>0</v>
      </c>
      <c r="O183" s="252">
        <v>5033.0377358490568</v>
      </c>
      <c r="P183" s="292" t="s">
        <v>26</v>
      </c>
      <c r="Q183" s="292" t="s">
        <v>27</v>
      </c>
      <c r="R183" s="292">
        <v>2022</v>
      </c>
      <c r="S183" s="260">
        <v>2520</v>
      </c>
      <c r="T183" s="254">
        <v>126</v>
      </c>
      <c r="U183" s="255">
        <v>7679.0377358490568</v>
      </c>
    </row>
    <row r="184" spans="1:21" ht="15.75">
      <c r="A184" s="244" t="s">
        <v>235</v>
      </c>
      <c r="B184" s="245">
        <v>905500</v>
      </c>
      <c r="C184" s="245" t="s">
        <v>249</v>
      </c>
      <c r="D184" s="246" t="s">
        <v>250</v>
      </c>
      <c r="E184" s="247">
        <v>1209</v>
      </c>
      <c r="F184" s="248">
        <v>8918</v>
      </c>
      <c r="G184" s="249">
        <v>3180</v>
      </c>
      <c r="H184" s="249">
        <v>2124.0331707317073</v>
      </c>
      <c r="I184" s="250">
        <v>0</v>
      </c>
      <c r="J184" s="251">
        <v>0</v>
      </c>
      <c r="K184" s="251">
        <v>900</v>
      </c>
      <c r="L184" s="250">
        <v>0</v>
      </c>
      <c r="M184" s="250">
        <v>0</v>
      </c>
      <c r="N184" s="250">
        <v>0</v>
      </c>
      <c r="O184" s="252">
        <v>6204.0331707317073</v>
      </c>
      <c r="P184" s="253" t="s">
        <v>26</v>
      </c>
      <c r="Q184" s="253" t="s">
        <v>40</v>
      </c>
      <c r="R184" s="253">
        <v>2009</v>
      </c>
      <c r="S184" s="260">
        <v>0</v>
      </c>
      <c r="T184" s="254">
        <v>0</v>
      </c>
      <c r="U184" s="255">
        <v>6204.0331707317073</v>
      </c>
    </row>
    <row r="185" spans="1:21" ht="15.75">
      <c r="A185" s="244" t="s">
        <v>235</v>
      </c>
      <c r="B185" s="245">
        <v>905500</v>
      </c>
      <c r="C185" s="245" t="s">
        <v>249</v>
      </c>
      <c r="D185" s="246" t="s">
        <v>250</v>
      </c>
      <c r="E185" s="258">
        <v>1335</v>
      </c>
      <c r="F185" s="248">
        <v>0</v>
      </c>
      <c r="G185" s="249">
        <v>0</v>
      </c>
      <c r="H185" s="249">
        <v>0</v>
      </c>
      <c r="I185" s="250">
        <v>1943.1484800000003</v>
      </c>
      <c r="J185" s="251">
        <v>899.92000000000007</v>
      </c>
      <c r="K185" s="251">
        <v>900</v>
      </c>
      <c r="L185" s="250">
        <v>0</v>
      </c>
      <c r="M185" s="250">
        <v>0</v>
      </c>
      <c r="N185" s="250">
        <v>0</v>
      </c>
      <c r="O185" s="252">
        <v>3743.0684800000004</v>
      </c>
      <c r="P185" s="253" t="s">
        <v>74</v>
      </c>
      <c r="Q185" s="253" t="s">
        <v>27</v>
      </c>
      <c r="R185" s="253">
        <v>2017</v>
      </c>
      <c r="S185" s="254">
        <v>3840</v>
      </c>
      <c r="T185" s="254">
        <v>192</v>
      </c>
      <c r="U185" s="255">
        <v>7775.0684799999999</v>
      </c>
    </row>
    <row r="186" spans="1:21" ht="15.75">
      <c r="A186" s="244" t="s">
        <v>235</v>
      </c>
      <c r="B186" s="245">
        <v>905500</v>
      </c>
      <c r="C186" s="245" t="s">
        <v>249</v>
      </c>
      <c r="D186" s="246" t="s">
        <v>250</v>
      </c>
      <c r="E186" s="258">
        <v>1335</v>
      </c>
      <c r="F186" s="248">
        <v>0</v>
      </c>
      <c r="G186" s="249">
        <v>0</v>
      </c>
      <c r="H186" s="249">
        <v>0</v>
      </c>
      <c r="I186" s="250">
        <v>6686.6707179999994</v>
      </c>
      <c r="J186" s="251">
        <v>1917.1599999999999</v>
      </c>
      <c r="K186" s="251">
        <v>900</v>
      </c>
      <c r="L186" s="250">
        <v>0</v>
      </c>
      <c r="M186" s="250">
        <v>0</v>
      </c>
      <c r="N186" s="250">
        <v>0</v>
      </c>
      <c r="O186" s="252">
        <v>9503.8307179999993</v>
      </c>
      <c r="P186" s="253" t="s">
        <v>74</v>
      </c>
      <c r="Q186" s="253" t="s">
        <v>27</v>
      </c>
      <c r="R186" s="253">
        <v>2023</v>
      </c>
      <c r="S186" s="254">
        <v>3960</v>
      </c>
      <c r="T186" s="254">
        <v>198</v>
      </c>
      <c r="U186" s="255">
        <v>13661.830717999999</v>
      </c>
    </row>
    <row r="187" spans="1:21" ht="15.75">
      <c r="A187" s="244" t="s">
        <v>235</v>
      </c>
      <c r="B187" s="245">
        <v>905500</v>
      </c>
      <c r="C187" s="245" t="s">
        <v>249</v>
      </c>
      <c r="D187" s="246" t="s">
        <v>250</v>
      </c>
      <c r="E187" s="258">
        <v>4040</v>
      </c>
      <c r="F187" s="248">
        <v>0</v>
      </c>
      <c r="G187" s="249">
        <v>0</v>
      </c>
      <c r="H187" s="249">
        <v>0</v>
      </c>
      <c r="I187" s="250">
        <v>0</v>
      </c>
      <c r="J187" s="251">
        <v>0</v>
      </c>
      <c r="K187" s="251">
        <v>240</v>
      </c>
      <c r="L187" s="250">
        <v>0</v>
      </c>
      <c r="M187" s="250">
        <v>0</v>
      </c>
      <c r="N187" s="250">
        <v>0</v>
      </c>
      <c r="O187" s="252">
        <v>240</v>
      </c>
      <c r="P187" s="253" t="s">
        <v>74</v>
      </c>
      <c r="Q187" s="253" t="s">
        <v>35</v>
      </c>
      <c r="R187" s="253">
        <v>1900</v>
      </c>
      <c r="S187" s="254">
        <v>0</v>
      </c>
      <c r="T187" s="254">
        <v>0</v>
      </c>
      <c r="U187" s="255">
        <v>240</v>
      </c>
    </row>
    <row r="188" spans="1:21" ht="15.75">
      <c r="A188" s="244" t="s">
        <v>235</v>
      </c>
      <c r="B188" s="245">
        <v>905600</v>
      </c>
      <c r="C188" s="245" t="s">
        <v>251</v>
      </c>
      <c r="D188" s="246" t="s">
        <v>252</v>
      </c>
      <c r="E188" s="258">
        <v>1020</v>
      </c>
      <c r="F188" s="248">
        <v>0</v>
      </c>
      <c r="G188" s="249">
        <v>2220</v>
      </c>
      <c r="H188" s="249">
        <v>0</v>
      </c>
      <c r="I188" s="250">
        <v>0</v>
      </c>
      <c r="J188" s="251">
        <v>0</v>
      </c>
      <c r="K188" s="251">
        <v>900</v>
      </c>
      <c r="L188" s="250">
        <v>0</v>
      </c>
      <c r="M188" s="250">
        <v>0</v>
      </c>
      <c r="N188" s="250">
        <v>0</v>
      </c>
      <c r="O188" s="252">
        <v>3120</v>
      </c>
      <c r="P188" s="292" t="s">
        <v>26</v>
      </c>
      <c r="Q188" s="296" t="s">
        <v>40</v>
      </c>
      <c r="R188" s="296">
        <v>2007</v>
      </c>
      <c r="S188" s="256">
        <v>0</v>
      </c>
      <c r="T188" s="254">
        <v>0</v>
      </c>
      <c r="U188" s="255">
        <v>3120</v>
      </c>
    </row>
    <row r="189" spans="1:21" ht="15.75">
      <c r="A189" s="244" t="s">
        <v>235</v>
      </c>
      <c r="B189" s="245">
        <v>905600</v>
      </c>
      <c r="C189" s="245" t="s">
        <v>251</v>
      </c>
      <c r="D189" s="246" t="s">
        <v>252</v>
      </c>
      <c r="E189" s="258">
        <v>1212</v>
      </c>
      <c r="F189" s="294">
        <v>1795</v>
      </c>
      <c r="G189" s="249">
        <v>2700</v>
      </c>
      <c r="H189" s="249">
        <v>0</v>
      </c>
      <c r="I189" s="250">
        <v>0</v>
      </c>
      <c r="J189" s="251">
        <v>0</v>
      </c>
      <c r="K189" s="251">
        <v>900</v>
      </c>
      <c r="L189" s="295">
        <v>0</v>
      </c>
      <c r="M189" s="295">
        <v>0</v>
      </c>
      <c r="N189" s="295">
        <v>0</v>
      </c>
      <c r="O189" s="252">
        <v>3600</v>
      </c>
      <c r="P189" s="253" t="s">
        <v>26</v>
      </c>
      <c r="Q189" s="253" t="s">
        <v>40</v>
      </c>
      <c r="R189" s="253">
        <v>2007</v>
      </c>
      <c r="S189" s="256">
        <v>0</v>
      </c>
      <c r="T189" s="254">
        <v>0</v>
      </c>
      <c r="U189" s="255">
        <v>3600</v>
      </c>
    </row>
    <row r="190" spans="1:21" ht="15.75">
      <c r="A190" s="244" t="s">
        <v>235</v>
      </c>
      <c r="B190" s="245">
        <v>905600</v>
      </c>
      <c r="C190" s="245" t="s">
        <v>251</v>
      </c>
      <c r="D190" s="246" t="s">
        <v>252</v>
      </c>
      <c r="E190" s="247">
        <v>1209</v>
      </c>
      <c r="F190" s="257">
        <v>20019</v>
      </c>
      <c r="G190" s="249">
        <v>3180</v>
      </c>
      <c r="H190" s="249">
        <v>6886.4063414634156</v>
      </c>
      <c r="I190" s="250">
        <v>0</v>
      </c>
      <c r="J190" s="251">
        <v>0</v>
      </c>
      <c r="K190" s="251">
        <v>900</v>
      </c>
      <c r="L190" s="250">
        <v>0</v>
      </c>
      <c r="M190" s="250">
        <v>0</v>
      </c>
      <c r="N190" s="250">
        <v>0</v>
      </c>
      <c r="O190" s="252">
        <v>10966.406341463415</v>
      </c>
      <c r="P190" s="253" t="s">
        <v>26</v>
      </c>
      <c r="Q190" s="253" t="s">
        <v>40</v>
      </c>
      <c r="R190" s="253">
        <v>2006</v>
      </c>
      <c r="S190" s="254">
        <v>0</v>
      </c>
      <c r="T190" s="254">
        <v>0</v>
      </c>
      <c r="U190" s="255">
        <v>10966.406341463415</v>
      </c>
    </row>
    <row r="191" spans="1:21" ht="15.75">
      <c r="A191" s="244" t="s">
        <v>235</v>
      </c>
      <c r="B191" s="245">
        <v>905600</v>
      </c>
      <c r="C191" s="245" t="s">
        <v>251</v>
      </c>
      <c r="D191" s="246" t="s">
        <v>252</v>
      </c>
      <c r="E191" s="299">
        <v>1209</v>
      </c>
      <c r="F191" s="294">
        <v>1019</v>
      </c>
      <c r="G191" s="298">
        <v>3180</v>
      </c>
      <c r="H191" s="298">
        <v>0</v>
      </c>
      <c r="I191" s="250">
        <v>0</v>
      </c>
      <c r="J191" s="251">
        <v>0</v>
      </c>
      <c r="K191" s="251">
        <v>900</v>
      </c>
      <c r="L191" s="250">
        <v>0</v>
      </c>
      <c r="M191" s="295">
        <v>0</v>
      </c>
      <c r="N191" s="250">
        <v>0</v>
      </c>
      <c r="O191" s="252">
        <v>4080</v>
      </c>
      <c r="P191" s="253" t="s">
        <v>26</v>
      </c>
      <c r="Q191" s="259" t="s">
        <v>27</v>
      </c>
      <c r="R191" s="259">
        <v>2016</v>
      </c>
      <c r="S191" s="256">
        <v>2345</v>
      </c>
      <c r="T191" s="254">
        <v>117.25</v>
      </c>
      <c r="U191" s="255">
        <v>6542.25</v>
      </c>
    </row>
    <row r="192" spans="1:21" ht="15.75">
      <c r="A192" s="244" t="s">
        <v>235</v>
      </c>
      <c r="B192" s="245">
        <v>905600</v>
      </c>
      <c r="C192" s="245" t="s">
        <v>251</v>
      </c>
      <c r="D192" s="246" t="s">
        <v>252</v>
      </c>
      <c r="E192" s="258">
        <v>1200</v>
      </c>
      <c r="F192" s="257">
        <v>3914</v>
      </c>
      <c r="G192" s="249">
        <v>2520</v>
      </c>
      <c r="H192" s="249">
        <v>1041.9829411764704</v>
      </c>
      <c r="I192" s="250">
        <v>0</v>
      </c>
      <c r="J192" s="251">
        <v>0</v>
      </c>
      <c r="K192" s="251">
        <v>900</v>
      </c>
      <c r="L192" s="250">
        <v>0</v>
      </c>
      <c r="M192" s="250">
        <v>0</v>
      </c>
      <c r="N192" s="250">
        <v>0</v>
      </c>
      <c r="O192" s="252">
        <v>4461.9829411764704</v>
      </c>
      <c r="P192" s="253" t="s">
        <v>26</v>
      </c>
      <c r="Q192" s="253" t="s">
        <v>40</v>
      </c>
      <c r="R192" s="253">
        <v>2003</v>
      </c>
      <c r="S192" s="260">
        <v>0</v>
      </c>
      <c r="T192" s="254">
        <v>0</v>
      </c>
      <c r="U192" s="255">
        <v>4461.9829411764704</v>
      </c>
    </row>
    <row r="193" spans="1:21" ht="15.75">
      <c r="A193" s="244" t="s">
        <v>235</v>
      </c>
      <c r="B193" s="245">
        <v>905600</v>
      </c>
      <c r="C193" s="245" t="s">
        <v>251</v>
      </c>
      <c r="D193" s="246" t="s">
        <v>252</v>
      </c>
      <c r="E193" s="299">
        <v>1212</v>
      </c>
      <c r="F193" s="294">
        <v>3493</v>
      </c>
      <c r="G193" s="298">
        <v>2700</v>
      </c>
      <c r="H193" s="298">
        <v>19.480263157894726</v>
      </c>
      <c r="I193" s="250">
        <v>0</v>
      </c>
      <c r="J193" s="251">
        <v>0</v>
      </c>
      <c r="K193" s="251">
        <v>900</v>
      </c>
      <c r="L193" s="250">
        <v>0</v>
      </c>
      <c r="M193" s="295">
        <v>0</v>
      </c>
      <c r="N193" s="250">
        <v>0</v>
      </c>
      <c r="O193" s="252">
        <v>3619.4802631578946</v>
      </c>
      <c r="P193" s="253" t="s">
        <v>26</v>
      </c>
      <c r="Q193" s="259" t="s">
        <v>27</v>
      </c>
      <c r="R193" s="259">
        <v>2016</v>
      </c>
      <c r="S193" s="256">
        <v>2424</v>
      </c>
      <c r="T193" s="254">
        <v>121.2</v>
      </c>
      <c r="U193" s="255">
        <v>6164.6802631578948</v>
      </c>
    </row>
    <row r="194" spans="1:21" ht="15.75">
      <c r="A194" s="244" t="s">
        <v>235</v>
      </c>
      <c r="B194" s="245">
        <v>905600</v>
      </c>
      <c r="C194" s="245" t="s">
        <v>251</v>
      </c>
      <c r="D194" s="246" t="s">
        <v>252</v>
      </c>
      <c r="E194" s="299">
        <v>1209</v>
      </c>
      <c r="F194" s="294">
        <v>3014</v>
      </c>
      <c r="G194" s="298">
        <v>3180</v>
      </c>
      <c r="H194" s="298">
        <v>112.48926829268292</v>
      </c>
      <c r="I194" s="250">
        <v>0</v>
      </c>
      <c r="J194" s="251">
        <v>0</v>
      </c>
      <c r="K194" s="251">
        <v>900</v>
      </c>
      <c r="L194" s="250">
        <v>0</v>
      </c>
      <c r="M194" s="295">
        <v>0</v>
      </c>
      <c r="N194" s="250">
        <v>0</v>
      </c>
      <c r="O194" s="252">
        <v>4192.4892682926829</v>
      </c>
      <c r="P194" s="253" t="s">
        <v>26</v>
      </c>
      <c r="Q194" s="296" t="s">
        <v>88</v>
      </c>
      <c r="R194" s="259">
        <v>2014</v>
      </c>
      <c r="S194" s="256">
        <v>0</v>
      </c>
      <c r="T194" s="254">
        <v>0</v>
      </c>
      <c r="U194" s="255">
        <v>4192.4892682926829</v>
      </c>
    </row>
    <row r="195" spans="1:21" ht="15.75">
      <c r="A195" s="244" t="s">
        <v>235</v>
      </c>
      <c r="B195" s="245">
        <v>905600</v>
      </c>
      <c r="C195" s="245" t="s">
        <v>251</v>
      </c>
      <c r="D195" s="246" t="s">
        <v>252</v>
      </c>
      <c r="E195" s="258">
        <v>1212</v>
      </c>
      <c r="F195" s="257">
        <v>1737</v>
      </c>
      <c r="G195" s="249">
        <v>2700</v>
      </c>
      <c r="H195" s="249">
        <v>162.4736842105263</v>
      </c>
      <c r="I195" s="250">
        <v>0</v>
      </c>
      <c r="J195" s="251">
        <v>0</v>
      </c>
      <c r="K195" s="251">
        <v>900</v>
      </c>
      <c r="L195" s="250">
        <v>0</v>
      </c>
      <c r="M195" s="250">
        <v>0</v>
      </c>
      <c r="N195" s="250">
        <v>0</v>
      </c>
      <c r="O195" s="252">
        <v>3762.4736842105262</v>
      </c>
      <c r="P195" s="253" t="s">
        <v>26</v>
      </c>
      <c r="Q195" s="253" t="s">
        <v>40</v>
      </c>
      <c r="R195" s="253">
        <v>2006</v>
      </c>
      <c r="S195" s="260">
        <v>0</v>
      </c>
      <c r="T195" s="254">
        <v>0</v>
      </c>
      <c r="U195" s="255">
        <v>3762.4736842105262</v>
      </c>
    </row>
    <row r="196" spans="1:21" ht="15.75">
      <c r="A196" s="244" t="s">
        <v>235</v>
      </c>
      <c r="B196" s="245">
        <v>905600</v>
      </c>
      <c r="C196" s="245" t="s">
        <v>251</v>
      </c>
      <c r="D196" s="246" t="s">
        <v>252</v>
      </c>
      <c r="E196" s="299">
        <v>1247</v>
      </c>
      <c r="F196" s="294">
        <v>2699</v>
      </c>
      <c r="G196" s="298">
        <v>3720</v>
      </c>
      <c r="H196" s="298">
        <v>38.559230769230737</v>
      </c>
      <c r="I196" s="250">
        <v>0</v>
      </c>
      <c r="J196" s="251">
        <v>0</v>
      </c>
      <c r="K196" s="251">
        <v>900</v>
      </c>
      <c r="L196" s="250">
        <v>0</v>
      </c>
      <c r="M196" s="295">
        <v>0</v>
      </c>
      <c r="N196" s="250">
        <v>0</v>
      </c>
      <c r="O196" s="252">
        <v>4658.5592307692314</v>
      </c>
      <c r="P196" s="253" t="s">
        <v>26</v>
      </c>
      <c r="Q196" s="296" t="s">
        <v>27</v>
      </c>
      <c r="R196" s="259">
        <v>2025</v>
      </c>
      <c r="S196" s="256">
        <v>2628</v>
      </c>
      <c r="T196" s="254">
        <v>131.4</v>
      </c>
      <c r="U196" s="255">
        <v>7417.959230769231</v>
      </c>
    </row>
    <row r="197" spans="1:21" ht="15.75">
      <c r="A197" s="244" t="s">
        <v>235</v>
      </c>
      <c r="B197" s="245">
        <v>905600</v>
      </c>
      <c r="C197" s="245" t="s">
        <v>251</v>
      </c>
      <c r="D197" s="246" t="s">
        <v>252</v>
      </c>
      <c r="E197" s="299">
        <v>1209</v>
      </c>
      <c r="F197" s="294">
        <v>4060</v>
      </c>
      <c r="G197" s="298">
        <v>3180</v>
      </c>
      <c r="H197" s="298">
        <v>309.95951219512204</v>
      </c>
      <c r="I197" s="250">
        <v>0</v>
      </c>
      <c r="J197" s="251">
        <v>0</v>
      </c>
      <c r="K197" s="251">
        <v>900</v>
      </c>
      <c r="L197" s="250">
        <v>0</v>
      </c>
      <c r="M197" s="295">
        <v>0</v>
      </c>
      <c r="N197" s="250">
        <v>0</v>
      </c>
      <c r="O197" s="252">
        <v>4389.9595121951224</v>
      </c>
      <c r="P197" s="253" t="s">
        <v>26</v>
      </c>
      <c r="Q197" s="259" t="s">
        <v>27</v>
      </c>
      <c r="R197" s="259">
        <v>2017</v>
      </c>
      <c r="S197" s="256">
        <v>2345</v>
      </c>
      <c r="T197" s="254">
        <v>117.25</v>
      </c>
      <c r="U197" s="255">
        <v>6852.2095121951224</v>
      </c>
    </row>
    <row r="198" spans="1:21" ht="15.75">
      <c r="A198" s="244" t="s">
        <v>235</v>
      </c>
      <c r="B198" s="245">
        <v>905600</v>
      </c>
      <c r="C198" s="245" t="s">
        <v>251</v>
      </c>
      <c r="D198" s="246" t="s">
        <v>252</v>
      </c>
      <c r="E198" s="258">
        <v>1201</v>
      </c>
      <c r="F198" s="257">
        <v>2885</v>
      </c>
      <c r="G198" s="249">
        <v>2940</v>
      </c>
      <c r="H198" s="249">
        <v>152.09342105263156</v>
      </c>
      <c r="I198" s="250">
        <v>0</v>
      </c>
      <c r="J198" s="251">
        <v>0</v>
      </c>
      <c r="K198" s="251">
        <v>900</v>
      </c>
      <c r="L198" s="250">
        <v>0</v>
      </c>
      <c r="M198" s="250">
        <v>0</v>
      </c>
      <c r="N198" s="250">
        <v>0</v>
      </c>
      <c r="O198" s="252">
        <v>3992.0934210526316</v>
      </c>
      <c r="P198" s="253" t="s">
        <v>26</v>
      </c>
      <c r="Q198" s="253" t="s">
        <v>88</v>
      </c>
      <c r="R198" s="253">
        <v>2009</v>
      </c>
      <c r="S198" s="260">
        <v>0</v>
      </c>
      <c r="T198" s="254">
        <v>0</v>
      </c>
      <c r="U198" s="255">
        <v>3992.0934210526316</v>
      </c>
    </row>
    <row r="199" spans="1:21" ht="15.75">
      <c r="A199" s="244" t="s">
        <v>235</v>
      </c>
      <c r="B199" s="245" t="s">
        <v>253</v>
      </c>
      <c r="C199" s="245" t="s">
        <v>254</v>
      </c>
      <c r="D199" s="246" t="s">
        <v>255</v>
      </c>
      <c r="E199" s="258">
        <v>1212</v>
      </c>
      <c r="F199" s="257">
        <v>1849</v>
      </c>
      <c r="G199" s="249">
        <v>2700</v>
      </c>
      <c r="H199" s="249">
        <v>53.881578947368418</v>
      </c>
      <c r="I199" s="250">
        <v>0</v>
      </c>
      <c r="J199" s="251">
        <v>0</v>
      </c>
      <c r="K199" s="251">
        <v>900</v>
      </c>
      <c r="L199" s="250">
        <v>0</v>
      </c>
      <c r="M199" s="250">
        <v>0</v>
      </c>
      <c r="N199" s="250">
        <v>0</v>
      </c>
      <c r="O199" s="252">
        <v>3653.8815789473683</v>
      </c>
      <c r="P199" s="253" t="s">
        <v>26</v>
      </c>
      <c r="Q199" s="253" t="s">
        <v>35</v>
      </c>
      <c r="R199" s="253">
        <v>1900</v>
      </c>
      <c r="S199" s="260">
        <v>0</v>
      </c>
      <c r="T199" s="254">
        <v>0</v>
      </c>
      <c r="U199" s="255">
        <v>3653.8815789473683</v>
      </c>
    </row>
    <row r="200" spans="1:21" ht="15.75">
      <c r="A200" s="244" t="s">
        <v>235</v>
      </c>
      <c r="B200" s="245" t="s">
        <v>253</v>
      </c>
      <c r="C200" s="245" t="s">
        <v>254</v>
      </c>
      <c r="D200" s="246" t="s">
        <v>255</v>
      </c>
      <c r="E200" s="258">
        <v>1212</v>
      </c>
      <c r="F200" s="257">
        <v>1828</v>
      </c>
      <c r="G200" s="249">
        <v>2700</v>
      </c>
      <c r="H200" s="249">
        <v>0</v>
      </c>
      <c r="I200" s="250">
        <v>0</v>
      </c>
      <c r="J200" s="251">
        <v>0</v>
      </c>
      <c r="K200" s="251">
        <v>900</v>
      </c>
      <c r="L200" s="250">
        <v>0</v>
      </c>
      <c r="M200" s="250">
        <v>0</v>
      </c>
      <c r="N200" s="250">
        <v>0</v>
      </c>
      <c r="O200" s="252">
        <v>3600</v>
      </c>
      <c r="P200" s="253" t="s">
        <v>26</v>
      </c>
      <c r="Q200" s="253" t="s">
        <v>40</v>
      </c>
      <c r="R200" s="253">
        <v>2005</v>
      </c>
      <c r="S200" s="260">
        <v>0</v>
      </c>
      <c r="T200" s="254">
        <v>0</v>
      </c>
      <c r="U200" s="255">
        <v>3600</v>
      </c>
    </row>
    <row r="201" spans="1:21" ht="15.75">
      <c r="A201" s="244" t="s">
        <v>235</v>
      </c>
      <c r="B201" s="245">
        <v>903300</v>
      </c>
      <c r="C201" s="245" t="s">
        <v>256</v>
      </c>
      <c r="D201" s="246" t="s">
        <v>257</v>
      </c>
      <c r="E201" s="258" t="s">
        <v>75</v>
      </c>
      <c r="F201" s="248">
        <v>0</v>
      </c>
      <c r="G201" s="249">
        <v>0</v>
      </c>
      <c r="H201" s="249">
        <v>0</v>
      </c>
      <c r="I201" s="250">
        <v>316.92133200000001</v>
      </c>
      <c r="J201" s="251">
        <v>0</v>
      </c>
      <c r="K201" s="251">
        <v>240</v>
      </c>
      <c r="L201" s="251">
        <v>0</v>
      </c>
      <c r="M201" s="251">
        <v>0</v>
      </c>
      <c r="N201" s="251">
        <v>0</v>
      </c>
      <c r="O201" s="252">
        <v>556.92133200000001</v>
      </c>
      <c r="P201" s="253" t="s">
        <v>74</v>
      </c>
      <c r="Q201" s="253" t="s">
        <v>35</v>
      </c>
      <c r="R201" s="253">
        <v>1900</v>
      </c>
      <c r="S201" s="254">
        <v>0</v>
      </c>
      <c r="T201" s="254">
        <v>0</v>
      </c>
      <c r="U201" s="255">
        <v>556.92133200000001</v>
      </c>
    </row>
    <row r="202" spans="1:21" ht="15.75">
      <c r="A202" s="244" t="s">
        <v>235</v>
      </c>
      <c r="B202" s="245">
        <v>903300</v>
      </c>
      <c r="C202" s="245" t="s">
        <v>256</v>
      </c>
      <c r="D202" s="246" t="s">
        <v>257</v>
      </c>
      <c r="E202" s="258">
        <v>1206</v>
      </c>
      <c r="F202" s="248">
        <v>557</v>
      </c>
      <c r="G202" s="249">
        <v>2880</v>
      </c>
      <c r="H202" s="249">
        <v>0</v>
      </c>
      <c r="I202" s="250">
        <v>0</v>
      </c>
      <c r="J202" s="251">
        <v>0</v>
      </c>
      <c r="K202" s="251">
        <v>900</v>
      </c>
      <c r="L202" s="250">
        <v>0</v>
      </c>
      <c r="M202" s="250">
        <v>0</v>
      </c>
      <c r="N202" s="250">
        <v>0</v>
      </c>
      <c r="O202" s="252">
        <v>3780</v>
      </c>
      <c r="P202" s="253" t="s">
        <v>26</v>
      </c>
      <c r="Q202" s="253" t="s">
        <v>40</v>
      </c>
      <c r="R202" s="253">
        <v>2004</v>
      </c>
      <c r="S202" s="254">
        <v>0</v>
      </c>
      <c r="T202" s="254">
        <v>0</v>
      </c>
      <c r="U202" s="255">
        <v>3780</v>
      </c>
    </row>
    <row r="203" spans="1:21" ht="15.75">
      <c r="A203" s="244" t="s">
        <v>235</v>
      </c>
      <c r="B203" s="245">
        <v>903300</v>
      </c>
      <c r="C203" s="245" t="s">
        <v>256</v>
      </c>
      <c r="D203" s="246" t="s">
        <v>257</v>
      </c>
      <c r="E203" s="258">
        <v>1226</v>
      </c>
      <c r="F203" s="248">
        <v>204</v>
      </c>
      <c r="G203" s="249">
        <v>4440</v>
      </c>
      <c r="H203" s="249">
        <v>0</v>
      </c>
      <c r="I203" s="250">
        <v>0</v>
      </c>
      <c r="J203" s="251">
        <v>0</v>
      </c>
      <c r="K203" s="251">
        <v>900</v>
      </c>
      <c r="L203" s="250">
        <v>0</v>
      </c>
      <c r="M203" s="250">
        <v>0</v>
      </c>
      <c r="N203" s="250">
        <v>0</v>
      </c>
      <c r="O203" s="252">
        <v>5340</v>
      </c>
      <c r="P203" s="253" t="s">
        <v>26</v>
      </c>
      <c r="Q203" s="253" t="s">
        <v>35</v>
      </c>
      <c r="R203" s="253">
        <v>1900</v>
      </c>
      <c r="S203" s="254">
        <v>0</v>
      </c>
      <c r="T203" s="254">
        <v>0</v>
      </c>
      <c r="U203" s="255">
        <v>5340</v>
      </c>
    </row>
    <row r="204" spans="1:21" ht="15.75">
      <c r="A204" s="244" t="s">
        <v>235</v>
      </c>
      <c r="B204" s="245">
        <v>903300</v>
      </c>
      <c r="C204" s="245" t="s">
        <v>256</v>
      </c>
      <c r="D204" s="246" t="s">
        <v>257</v>
      </c>
      <c r="E204" s="258">
        <v>1210</v>
      </c>
      <c r="F204" s="248">
        <v>2942</v>
      </c>
      <c r="G204" s="249">
        <v>3240</v>
      </c>
      <c r="H204" s="249">
        <v>113.0943396226415</v>
      </c>
      <c r="I204" s="250">
        <v>0</v>
      </c>
      <c r="J204" s="251">
        <v>0</v>
      </c>
      <c r="K204" s="251">
        <v>900</v>
      </c>
      <c r="L204" s="250">
        <v>0</v>
      </c>
      <c r="M204" s="250">
        <v>16000</v>
      </c>
      <c r="N204" s="250">
        <v>0</v>
      </c>
      <c r="O204" s="252">
        <v>20253.094339622643</v>
      </c>
      <c r="P204" s="253" t="s">
        <v>26</v>
      </c>
      <c r="Q204" s="292" t="s">
        <v>88</v>
      </c>
      <c r="R204" s="253">
        <v>2009</v>
      </c>
      <c r="S204" s="254">
        <v>0</v>
      </c>
      <c r="T204" s="254">
        <v>0</v>
      </c>
      <c r="U204" s="255">
        <v>20253.094339622643</v>
      </c>
    </row>
    <row r="205" spans="1:21" ht="15.75">
      <c r="A205" s="244" t="s">
        <v>235</v>
      </c>
      <c r="B205" s="245">
        <v>903300</v>
      </c>
      <c r="C205" s="245" t="s">
        <v>256</v>
      </c>
      <c r="D205" s="246" t="s">
        <v>257</v>
      </c>
      <c r="E205" s="258">
        <v>3007</v>
      </c>
      <c r="F205" s="248">
        <v>0</v>
      </c>
      <c r="G205" s="249">
        <v>0</v>
      </c>
      <c r="H205" s="249">
        <v>0</v>
      </c>
      <c r="I205" s="250">
        <v>0</v>
      </c>
      <c r="J205" s="251">
        <v>0</v>
      </c>
      <c r="K205" s="251">
        <v>240</v>
      </c>
      <c r="L205" s="250">
        <v>0</v>
      </c>
      <c r="M205" s="250">
        <v>0</v>
      </c>
      <c r="N205" s="250">
        <v>0</v>
      </c>
      <c r="O205" s="252">
        <v>240</v>
      </c>
      <c r="P205" s="253" t="s">
        <v>74</v>
      </c>
      <c r="Q205" s="253" t="s">
        <v>35</v>
      </c>
      <c r="R205" s="253">
        <v>2009</v>
      </c>
      <c r="S205" s="254">
        <v>0</v>
      </c>
      <c r="T205" s="254">
        <v>0</v>
      </c>
      <c r="U205" s="255">
        <v>240</v>
      </c>
    </row>
    <row r="206" spans="1:21" ht="15.75">
      <c r="A206" s="244" t="s">
        <v>235</v>
      </c>
      <c r="B206" s="245">
        <v>903300</v>
      </c>
      <c r="C206" s="245" t="s">
        <v>256</v>
      </c>
      <c r="D206" s="246" t="s">
        <v>257</v>
      </c>
      <c r="E206" s="247">
        <v>1206</v>
      </c>
      <c r="F206" s="248">
        <v>7371</v>
      </c>
      <c r="G206" s="249">
        <v>2880</v>
      </c>
      <c r="H206" s="249">
        <v>1094.4000000000001</v>
      </c>
      <c r="I206" s="250">
        <v>0</v>
      </c>
      <c r="J206" s="251">
        <v>0</v>
      </c>
      <c r="K206" s="251">
        <v>900</v>
      </c>
      <c r="L206" s="250">
        <v>0</v>
      </c>
      <c r="M206" s="250">
        <v>0</v>
      </c>
      <c r="N206" s="250">
        <v>0</v>
      </c>
      <c r="O206" s="252">
        <v>4874.3999999999996</v>
      </c>
      <c r="P206" s="253" t="s">
        <v>26</v>
      </c>
      <c r="Q206" s="292" t="s">
        <v>27</v>
      </c>
      <c r="R206" s="253">
        <v>2020</v>
      </c>
      <c r="S206" s="254">
        <v>8375</v>
      </c>
      <c r="T206" s="254">
        <v>418.75</v>
      </c>
      <c r="U206" s="255">
        <v>13668.15</v>
      </c>
    </row>
    <row r="207" spans="1:21" ht="15.75">
      <c r="A207" s="244" t="s">
        <v>235</v>
      </c>
      <c r="B207" s="245">
        <v>903300</v>
      </c>
      <c r="C207" s="245" t="s">
        <v>256</v>
      </c>
      <c r="D207" s="246" t="s">
        <v>257</v>
      </c>
      <c r="E207" s="258">
        <v>3007</v>
      </c>
      <c r="F207" s="248">
        <v>0</v>
      </c>
      <c r="G207" s="249">
        <v>0</v>
      </c>
      <c r="H207" s="249">
        <v>0</v>
      </c>
      <c r="I207" s="250">
        <v>0</v>
      </c>
      <c r="J207" s="251">
        <v>0</v>
      </c>
      <c r="K207" s="251">
        <v>240</v>
      </c>
      <c r="L207" s="251">
        <v>0</v>
      </c>
      <c r="M207" s="251">
        <v>0</v>
      </c>
      <c r="N207" s="251">
        <v>0</v>
      </c>
      <c r="O207" s="252">
        <v>240</v>
      </c>
      <c r="P207" s="253" t="s">
        <v>74</v>
      </c>
      <c r="Q207" s="253" t="s">
        <v>35</v>
      </c>
      <c r="R207" s="253">
        <v>1900</v>
      </c>
      <c r="S207" s="254">
        <v>0</v>
      </c>
      <c r="T207" s="254">
        <v>0</v>
      </c>
      <c r="U207" s="255">
        <v>240</v>
      </c>
    </row>
    <row r="208" spans="1:21" ht="15.75">
      <c r="A208" s="244" t="s">
        <v>235</v>
      </c>
      <c r="B208" s="245">
        <v>903300</v>
      </c>
      <c r="C208" s="245" t="s">
        <v>256</v>
      </c>
      <c r="D208" s="246" t="s">
        <v>257</v>
      </c>
      <c r="E208" s="247">
        <v>1206</v>
      </c>
      <c r="F208" s="248">
        <v>16951</v>
      </c>
      <c r="G208" s="249">
        <v>2880</v>
      </c>
      <c r="H208" s="249">
        <v>5152.9500000000007</v>
      </c>
      <c r="I208" s="250">
        <v>0</v>
      </c>
      <c r="J208" s="251">
        <v>0</v>
      </c>
      <c r="K208" s="251">
        <v>900</v>
      </c>
      <c r="L208" s="250">
        <v>0</v>
      </c>
      <c r="M208" s="250">
        <v>0</v>
      </c>
      <c r="N208" s="250">
        <v>0</v>
      </c>
      <c r="O208" s="252">
        <v>8932.9500000000007</v>
      </c>
      <c r="P208" s="253" t="s">
        <v>26</v>
      </c>
      <c r="Q208" s="292" t="s">
        <v>40</v>
      </c>
      <c r="R208" s="253">
        <v>2012</v>
      </c>
      <c r="S208" s="254">
        <v>0</v>
      </c>
      <c r="T208" s="254">
        <v>0</v>
      </c>
      <c r="U208" s="255">
        <v>8932.9500000000007</v>
      </c>
    </row>
    <row r="209" spans="1:21" ht="15.75">
      <c r="A209" s="244" t="s">
        <v>235</v>
      </c>
      <c r="B209" s="245">
        <v>903300</v>
      </c>
      <c r="C209" s="245" t="s">
        <v>256</v>
      </c>
      <c r="D209" s="246" t="s">
        <v>257</v>
      </c>
      <c r="E209" s="247">
        <v>1210</v>
      </c>
      <c r="F209" s="248">
        <v>23091</v>
      </c>
      <c r="G209" s="249">
        <v>3240</v>
      </c>
      <c r="H209" s="249">
        <v>8706.7358490566039</v>
      </c>
      <c r="I209" s="250">
        <v>0</v>
      </c>
      <c r="J209" s="251">
        <v>0</v>
      </c>
      <c r="K209" s="251">
        <v>900</v>
      </c>
      <c r="L209" s="250">
        <v>0</v>
      </c>
      <c r="M209" s="250">
        <v>0</v>
      </c>
      <c r="N209" s="250">
        <v>0</v>
      </c>
      <c r="O209" s="252">
        <v>12846.735849056604</v>
      </c>
      <c r="P209" s="253" t="s">
        <v>26</v>
      </c>
      <c r="Q209" s="253" t="s">
        <v>27</v>
      </c>
      <c r="R209" s="253">
        <v>2019</v>
      </c>
      <c r="S209" s="254">
        <v>6040</v>
      </c>
      <c r="T209" s="254">
        <v>302</v>
      </c>
      <c r="U209" s="255">
        <v>19188.735849056604</v>
      </c>
    </row>
    <row r="210" spans="1:21" ht="15.75">
      <c r="A210" s="244" t="s">
        <v>235</v>
      </c>
      <c r="B210" s="245">
        <v>903300</v>
      </c>
      <c r="C210" s="245" t="s">
        <v>256</v>
      </c>
      <c r="D210" s="246" t="s">
        <v>257</v>
      </c>
      <c r="E210" s="297">
        <v>1210</v>
      </c>
      <c r="F210" s="294">
        <v>7266</v>
      </c>
      <c r="G210" s="298">
        <v>3240</v>
      </c>
      <c r="H210" s="298">
        <v>2179.3584905660377</v>
      </c>
      <c r="I210" s="250">
        <v>0</v>
      </c>
      <c r="J210" s="251">
        <v>0</v>
      </c>
      <c r="K210" s="251">
        <v>900</v>
      </c>
      <c r="L210" s="250">
        <v>0</v>
      </c>
      <c r="M210" s="295">
        <v>0</v>
      </c>
      <c r="N210" s="250">
        <v>0</v>
      </c>
      <c r="O210" s="252">
        <v>6319.3584905660373</v>
      </c>
      <c r="P210" s="253" t="s">
        <v>26</v>
      </c>
      <c r="Q210" s="259" t="s">
        <v>27</v>
      </c>
      <c r="R210" s="259">
        <v>2018</v>
      </c>
      <c r="S210" s="256">
        <v>8715</v>
      </c>
      <c r="T210" s="254">
        <v>435.75</v>
      </c>
      <c r="U210" s="255">
        <v>15470.108490566037</v>
      </c>
    </row>
    <row r="211" spans="1:21" ht="15.75">
      <c r="A211" s="244" t="s">
        <v>235</v>
      </c>
      <c r="B211" s="245">
        <v>903300</v>
      </c>
      <c r="C211" s="245" t="s">
        <v>256</v>
      </c>
      <c r="D211" s="246" t="s">
        <v>257</v>
      </c>
      <c r="E211" s="247">
        <v>1212</v>
      </c>
      <c r="F211" s="248">
        <v>6200</v>
      </c>
      <c r="G211" s="249">
        <v>2700</v>
      </c>
      <c r="H211" s="249">
        <v>879.51315789473665</v>
      </c>
      <c r="I211" s="250">
        <v>0</v>
      </c>
      <c r="J211" s="251">
        <v>0</v>
      </c>
      <c r="K211" s="251">
        <v>900</v>
      </c>
      <c r="L211" s="250">
        <v>0</v>
      </c>
      <c r="M211" s="250">
        <v>0</v>
      </c>
      <c r="N211" s="250">
        <v>0</v>
      </c>
      <c r="O211" s="252">
        <v>4479.5131578947367</v>
      </c>
      <c r="P211" s="253" t="s">
        <v>26</v>
      </c>
      <c r="Q211" s="253" t="s">
        <v>27</v>
      </c>
      <c r="R211" s="253">
        <v>2017</v>
      </c>
      <c r="S211" s="254">
        <v>4908</v>
      </c>
      <c r="T211" s="254">
        <v>245.4</v>
      </c>
      <c r="U211" s="255">
        <v>9632.9131578947363</v>
      </c>
    </row>
    <row r="212" spans="1:21" ht="15.75">
      <c r="A212" s="244" t="s">
        <v>235</v>
      </c>
      <c r="B212" s="245">
        <v>903300</v>
      </c>
      <c r="C212" s="245" t="s">
        <v>256</v>
      </c>
      <c r="D212" s="246" t="s">
        <v>257</v>
      </c>
      <c r="E212" s="297">
        <v>1202</v>
      </c>
      <c r="F212" s="294">
        <v>10173</v>
      </c>
      <c r="G212" s="298">
        <v>2700</v>
      </c>
      <c r="H212" s="298">
        <v>2671.6256756756757</v>
      </c>
      <c r="I212" s="250">
        <v>0</v>
      </c>
      <c r="J212" s="251">
        <v>0</v>
      </c>
      <c r="K212" s="251">
        <v>900</v>
      </c>
      <c r="L212" s="250">
        <v>0</v>
      </c>
      <c r="M212" s="295">
        <v>0</v>
      </c>
      <c r="N212" s="250">
        <v>0</v>
      </c>
      <c r="O212" s="252">
        <v>6271.6256756756757</v>
      </c>
      <c r="P212" s="253" t="s">
        <v>26</v>
      </c>
      <c r="Q212" s="259" t="s">
        <v>27</v>
      </c>
      <c r="R212" s="259">
        <v>2017</v>
      </c>
      <c r="S212" s="256">
        <v>4340</v>
      </c>
      <c r="T212" s="254">
        <v>217</v>
      </c>
      <c r="U212" s="255">
        <v>10828.625675675676</v>
      </c>
    </row>
    <row r="213" spans="1:21" ht="15.75">
      <c r="A213" s="244" t="s">
        <v>235</v>
      </c>
      <c r="B213" s="245">
        <v>903300</v>
      </c>
      <c r="C213" s="245" t="s">
        <v>256</v>
      </c>
      <c r="D213" s="246" t="s">
        <v>257</v>
      </c>
      <c r="E213" s="297">
        <v>1210</v>
      </c>
      <c r="F213" s="294">
        <v>18684</v>
      </c>
      <c r="G213" s="298">
        <v>3240</v>
      </c>
      <c r="H213" s="298">
        <v>6461.6603773584911</v>
      </c>
      <c r="I213" s="250">
        <v>0</v>
      </c>
      <c r="J213" s="251">
        <v>0</v>
      </c>
      <c r="K213" s="251">
        <v>900</v>
      </c>
      <c r="L213" s="250">
        <v>0</v>
      </c>
      <c r="M213" s="295">
        <v>0</v>
      </c>
      <c r="N213" s="250">
        <v>0</v>
      </c>
      <c r="O213" s="252">
        <v>10601.66037735849</v>
      </c>
      <c r="P213" s="253" t="s">
        <v>26</v>
      </c>
      <c r="Q213" s="259" t="s">
        <v>27</v>
      </c>
      <c r="R213" s="259">
        <v>2017</v>
      </c>
      <c r="S213" s="256">
        <v>8715</v>
      </c>
      <c r="T213" s="254">
        <v>435.75</v>
      </c>
      <c r="U213" s="255">
        <v>19752.41037735849</v>
      </c>
    </row>
    <row r="214" spans="1:21" ht="15.75">
      <c r="A214" s="244" t="s">
        <v>235</v>
      </c>
      <c r="B214" s="245">
        <v>903300</v>
      </c>
      <c r="C214" s="245" t="s">
        <v>256</v>
      </c>
      <c r="D214" s="246" t="s">
        <v>257</v>
      </c>
      <c r="E214" s="297">
        <v>1206</v>
      </c>
      <c r="F214" s="294">
        <v>10578</v>
      </c>
      <c r="G214" s="298">
        <v>2880</v>
      </c>
      <c r="H214" s="298">
        <v>2285.1000000000004</v>
      </c>
      <c r="I214" s="250">
        <v>0</v>
      </c>
      <c r="J214" s="251">
        <v>0</v>
      </c>
      <c r="K214" s="251">
        <v>900</v>
      </c>
      <c r="L214" s="250">
        <v>3000</v>
      </c>
      <c r="M214" s="295">
        <v>0</v>
      </c>
      <c r="N214" s="250">
        <v>0</v>
      </c>
      <c r="O214" s="252">
        <v>9065.1</v>
      </c>
      <c r="P214" s="253" t="s">
        <v>26</v>
      </c>
      <c r="Q214" s="259" t="s">
        <v>27</v>
      </c>
      <c r="R214" s="259">
        <v>2017</v>
      </c>
      <c r="S214" s="256">
        <v>8375</v>
      </c>
      <c r="T214" s="254">
        <v>418.75</v>
      </c>
      <c r="U214" s="255">
        <v>17858.849999999999</v>
      </c>
    </row>
    <row r="215" spans="1:21" s="41" customFormat="1" ht="15.75">
      <c r="A215" s="244" t="s">
        <v>235</v>
      </c>
      <c r="B215" s="245">
        <v>903300</v>
      </c>
      <c r="C215" s="245" t="s">
        <v>256</v>
      </c>
      <c r="D215" s="246" t="s">
        <v>257</v>
      </c>
      <c r="E215" s="297">
        <v>1206</v>
      </c>
      <c r="F215" s="294">
        <v>10528</v>
      </c>
      <c r="G215" s="298">
        <v>2880</v>
      </c>
      <c r="H215" s="298">
        <v>2037.6000000000004</v>
      </c>
      <c r="I215" s="250">
        <v>0</v>
      </c>
      <c r="J215" s="251">
        <v>0</v>
      </c>
      <c r="K215" s="251">
        <v>900</v>
      </c>
      <c r="L215" s="250">
        <v>0</v>
      </c>
      <c r="M215" s="295">
        <v>0</v>
      </c>
      <c r="N215" s="250">
        <v>0</v>
      </c>
      <c r="O215" s="252">
        <v>5817.6</v>
      </c>
      <c r="P215" s="253" t="s">
        <v>26</v>
      </c>
      <c r="Q215" s="259" t="s">
        <v>27</v>
      </c>
      <c r="R215" s="259">
        <v>2017</v>
      </c>
      <c r="S215" s="256">
        <v>8375</v>
      </c>
      <c r="T215" s="254">
        <v>418.75</v>
      </c>
      <c r="U215" s="255">
        <v>14611.35</v>
      </c>
    </row>
    <row r="216" spans="1:21" s="41" customFormat="1" ht="15.75">
      <c r="A216" s="244" t="s">
        <v>235</v>
      </c>
      <c r="B216" s="245">
        <v>903300</v>
      </c>
      <c r="C216" s="245" t="s">
        <v>256</v>
      </c>
      <c r="D216" s="246" t="s">
        <v>257</v>
      </c>
      <c r="E216" s="297">
        <v>1210</v>
      </c>
      <c r="F216" s="294">
        <v>14561</v>
      </c>
      <c r="G216" s="298">
        <v>3240</v>
      </c>
      <c r="H216" s="298">
        <v>4393.867924528302</v>
      </c>
      <c r="I216" s="250">
        <v>0</v>
      </c>
      <c r="J216" s="251">
        <v>0</v>
      </c>
      <c r="K216" s="251">
        <v>900</v>
      </c>
      <c r="L216" s="250">
        <v>0</v>
      </c>
      <c r="M216" s="295">
        <v>0</v>
      </c>
      <c r="N216" s="250">
        <v>0</v>
      </c>
      <c r="O216" s="252">
        <v>8533.867924528302</v>
      </c>
      <c r="P216" s="253" t="s">
        <v>26</v>
      </c>
      <c r="Q216" s="259" t="s">
        <v>27</v>
      </c>
      <c r="R216" s="259">
        <v>2017</v>
      </c>
      <c r="S216" s="256">
        <v>8715</v>
      </c>
      <c r="T216" s="254">
        <v>435.75</v>
      </c>
      <c r="U216" s="255">
        <v>17684.617924528302</v>
      </c>
    </row>
    <row r="217" spans="1:21" s="41" customFormat="1" ht="15.75">
      <c r="A217" s="244" t="s">
        <v>235</v>
      </c>
      <c r="B217" s="245">
        <v>903300</v>
      </c>
      <c r="C217" s="245" t="s">
        <v>256</v>
      </c>
      <c r="D217" s="246" t="s">
        <v>257</v>
      </c>
      <c r="E217" s="258">
        <v>3007</v>
      </c>
      <c r="F217" s="305">
        <v>0</v>
      </c>
      <c r="G217" s="249">
        <v>0</v>
      </c>
      <c r="H217" s="249">
        <v>0</v>
      </c>
      <c r="I217" s="250">
        <v>0</v>
      </c>
      <c r="J217" s="251">
        <v>0</v>
      </c>
      <c r="K217" s="251">
        <v>240</v>
      </c>
      <c r="L217" s="251">
        <v>0</v>
      </c>
      <c r="M217" s="251">
        <v>0</v>
      </c>
      <c r="N217" s="251">
        <v>0</v>
      </c>
      <c r="O217" s="252">
        <v>240</v>
      </c>
      <c r="P217" s="253" t="s">
        <v>74</v>
      </c>
      <c r="Q217" s="253" t="s">
        <v>35</v>
      </c>
      <c r="R217" s="253">
        <v>1900</v>
      </c>
      <c r="S217" s="254">
        <v>0</v>
      </c>
      <c r="T217" s="254">
        <v>0</v>
      </c>
      <c r="U217" s="255">
        <v>240</v>
      </c>
    </row>
    <row r="218" spans="1:21" ht="15.75">
      <c r="A218" s="244" t="s">
        <v>235</v>
      </c>
      <c r="B218" s="245">
        <v>903300</v>
      </c>
      <c r="C218" s="245" t="s">
        <v>256</v>
      </c>
      <c r="D218" s="246" t="s">
        <v>257</v>
      </c>
      <c r="E218" s="299">
        <v>1206</v>
      </c>
      <c r="F218" s="294">
        <v>3090</v>
      </c>
      <c r="G218" s="298">
        <v>2880</v>
      </c>
      <c r="H218" s="298">
        <v>497.25</v>
      </c>
      <c r="I218" s="250">
        <v>0</v>
      </c>
      <c r="J218" s="251">
        <v>0</v>
      </c>
      <c r="K218" s="251">
        <v>900</v>
      </c>
      <c r="L218" s="295">
        <v>0</v>
      </c>
      <c r="M218" s="295">
        <v>0</v>
      </c>
      <c r="N218" s="295">
        <v>0</v>
      </c>
      <c r="O218" s="252">
        <v>4277.25</v>
      </c>
      <c r="P218" s="253" t="s">
        <v>26</v>
      </c>
      <c r="Q218" s="259" t="s">
        <v>27</v>
      </c>
      <c r="R218" s="259">
        <v>2018</v>
      </c>
      <c r="S218" s="256">
        <v>8375</v>
      </c>
      <c r="T218" s="254">
        <v>418.75</v>
      </c>
      <c r="U218" s="255">
        <v>13071</v>
      </c>
    </row>
    <row r="219" spans="1:21" s="41" customFormat="1" ht="15.75">
      <c r="A219" s="244" t="s">
        <v>235</v>
      </c>
      <c r="B219" s="245">
        <v>903300</v>
      </c>
      <c r="C219" s="245" t="s">
        <v>256</v>
      </c>
      <c r="D219" s="246" t="s">
        <v>257</v>
      </c>
      <c r="E219" s="258">
        <v>3007</v>
      </c>
      <c r="F219" s="305">
        <v>0</v>
      </c>
      <c r="G219" s="249">
        <v>0</v>
      </c>
      <c r="H219" s="249">
        <v>0</v>
      </c>
      <c r="I219" s="250">
        <v>0</v>
      </c>
      <c r="J219" s="251">
        <v>0</v>
      </c>
      <c r="K219" s="251">
        <v>240</v>
      </c>
      <c r="L219" s="251">
        <v>0</v>
      </c>
      <c r="M219" s="251">
        <v>0</v>
      </c>
      <c r="N219" s="251">
        <v>0</v>
      </c>
      <c r="O219" s="252">
        <v>240</v>
      </c>
      <c r="P219" s="253" t="s">
        <v>74</v>
      </c>
      <c r="Q219" s="253" t="s">
        <v>35</v>
      </c>
      <c r="R219" s="253">
        <v>1900</v>
      </c>
      <c r="S219" s="254">
        <v>0</v>
      </c>
      <c r="T219" s="254">
        <v>0</v>
      </c>
      <c r="U219" s="255">
        <v>240</v>
      </c>
    </row>
    <row r="220" spans="1:21" s="41" customFormat="1" ht="15.75">
      <c r="A220" s="244" t="s">
        <v>235</v>
      </c>
      <c r="B220" s="245" t="s">
        <v>258</v>
      </c>
      <c r="C220" s="245" t="s">
        <v>259</v>
      </c>
      <c r="D220" s="246" t="s">
        <v>260</v>
      </c>
      <c r="E220" s="247">
        <v>1202</v>
      </c>
      <c r="F220" s="257">
        <v>6736</v>
      </c>
      <c r="G220" s="249">
        <v>2700</v>
      </c>
      <c r="H220" s="249">
        <v>579.3324324324326</v>
      </c>
      <c r="I220" s="250">
        <v>0</v>
      </c>
      <c r="J220" s="251">
        <v>0</v>
      </c>
      <c r="K220" s="251">
        <v>900</v>
      </c>
      <c r="L220" s="250">
        <v>0</v>
      </c>
      <c r="M220" s="250">
        <v>0</v>
      </c>
      <c r="N220" s="250">
        <v>0</v>
      </c>
      <c r="O220" s="252">
        <v>4179.3324324324331</v>
      </c>
      <c r="P220" s="253" t="s">
        <v>26</v>
      </c>
      <c r="Q220" s="259" t="s">
        <v>27</v>
      </c>
      <c r="R220" s="259">
        <v>2019</v>
      </c>
      <c r="S220" s="256">
        <v>4340</v>
      </c>
      <c r="T220" s="254">
        <v>217</v>
      </c>
      <c r="U220" s="255">
        <v>8736.3324324324331</v>
      </c>
    </row>
    <row r="221" spans="1:21" s="41" customFormat="1" ht="15.75">
      <c r="A221" s="244" t="s">
        <v>235</v>
      </c>
      <c r="B221" s="245">
        <v>908000</v>
      </c>
      <c r="C221" s="245" t="s">
        <v>261</v>
      </c>
      <c r="D221" s="246" t="s">
        <v>262</v>
      </c>
      <c r="E221" s="299">
        <v>1202</v>
      </c>
      <c r="F221" s="294">
        <v>2734</v>
      </c>
      <c r="G221" s="298">
        <v>2700</v>
      </c>
      <c r="H221" s="298">
        <v>103.79189189189194</v>
      </c>
      <c r="I221" s="250">
        <v>0</v>
      </c>
      <c r="J221" s="251">
        <v>0</v>
      </c>
      <c r="K221" s="251">
        <v>900</v>
      </c>
      <c r="L221" s="250">
        <v>0</v>
      </c>
      <c r="M221" s="295">
        <v>0</v>
      </c>
      <c r="N221" s="250">
        <v>0</v>
      </c>
      <c r="O221" s="252">
        <v>3703.7918918918917</v>
      </c>
      <c r="P221" s="253" t="s">
        <v>26</v>
      </c>
      <c r="Q221" s="296" t="s">
        <v>27</v>
      </c>
      <c r="R221" s="259">
        <v>2025</v>
      </c>
      <c r="S221" s="256">
        <v>2320</v>
      </c>
      <c r="T221" s="254">
        <v>116</v>
      </c>
      <c r="U221" s="255">
        <v>6139.7918918918913</v>
      </c>
    </row>
    <row r="222" spans="1:21" ht="15.75">
      <c r="A222" s="244" t="s">
        <v>235</v>
      </c>
      <c r="B222" s="245">
        <v>908020</v>
      </c>
      <c r="C222" s="245" t="s">
        <v>263</v>
      </c>
      <c r="D222" s="246" t="s">
        <v>262</v>
      </c>
      <c r="E222" s="258">
        <v>9020</v>
      </c>
      <c r="F222" s="248">
        <v>0</v>
      </c>
      <c r="G222" s="249">
        <v>0</v>
      </c>
      <c r="H222" s="249">
        <v>0</v>
      </c>
      <c r="I222" s="250">
        <v>0</v>
      </c>
      <c r="J222" s="251">
        <v>313.79000000000002</v>
      </c>
      <c r="K222" s="251">
        <v>240</v>
      </c>
      <c r="L222" s="251">
        <v>0</v>
      </c>
      <c r="M222" s="251">
        <v>0</v>
      </c>
      <c r="N222" s="251">
        <v>0</v>
      </c>
      <c r="O222" s="252">
        <v>553.79</v>
      </c>
      <c r="P222" s="253" t="s">
        <v>74</v>
      </c>
      <c r="Q222" s="253" t="s">
        <v>35</v>
      </c>
      <c r="R222" s="253">
        <v>1900</v>
      </c>
      <c r="S222" s="254">
        <v>0</v>
      </c>
      <c r="T222" s="254">
        <v>0</v>
      </c>
      <c r="U222" s="255">
        <v>553.79</v>
      </c>
    </row>
    <row r="223" spans="1:21" s="15" customFormat="1" ht="15.75">
      <c r="A223" s="283" t="s">
        <v>313</v>
      </c>
      <c r="B223" s="262"/>
      <c r="C223" s="262"/>
      <c r="D223" s="263"/>
      <c r="E223" s="265">
        <v>47</v>
      </c>
      <c r="F223" s="264">
        <v>312752</v>
      </c>
      <c r="G223" s="267">
        <v>147120</v>
      </c>
      <c r="H223" s="267">
        <v>71945.430659264472</v>
      </c>
      <c r="I223" s="268">
        <v>435868.20904599986</v>
      </c>
      <c r="J223" s="252">
        <v>195829.65</v>
      </c>
      <c r="K223" s="252">
        <v>126960</v>
      </c>
      <c r="L223" s="252">
        <v>13325.22</v>
      </c>
      <c r="M223" s="252">
        <v>16000</v>
      </c>
      <c r="N223" s="252">
        <v>0</v>
      </c>
      <c r="O223" s="252">
        <v>1007048.5097052646</v>
      </c>
      <c r="P223" s="269"/>
      <c r="Q223" s="269"/>
      <c r="R223" s="269"/>
      <c r="S223" s="271">
        <v>564050</v>
      </c>
      <c r="T223" s="271">
        <v>28202.500000000007</v>
      </c>
      <c r="U223" s="255">
        <v>1599301.0097052648</v>
      </c>
    </row>
    <row r="224" spans="1:21">
      <c r="T224" s="30"/>
    </row>
  </sheetData>
  <autoFilter ref="A1:U223">
    <sortState ref="A2:X698">
      <sortCondition ref="A2:A698"/>
      <sortCondition ref="C2:C698"/>
    </sortState>
  </autoFilter>
  <pageMargins left="0" right="0" top="0" bottom="0" header="0.24" footer="0.28999999999999998"/>
  <pageSetup paperSize="5" scale="51" fitToHeight="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zoomScale="90" zoomScaleNormal="90" workbookViewId="0">
      <pane ySplit="1" topLeftCell="A2" activePane="bottomLeft" state="frozen"/>
      <selection activeCell="W1" sqref="W1:W1048576"/>
      <selection pane="bottomLeft"/>
    </sheetView>
  </sheetViews>
  <sheetFormatPr defaultColWidth="8.88671875" defaultRowHeight="15"/>
  <cols>
    <col min="1" max="1" width="9.6640625" style="29" bestFit="1" customWidth="1"/>
    <col min="2" max="2" width="14.109375" style="91" bestFit="1" customWidth="1"/>
    <col min="3" max="3" width="10.33203125" style="92" bestFit="1" customWidth="1"/>
    <col min="4" max="4" width="27" style="29" bestFit="1" customWidth="1"/>
    <col min="5" max="5" width="5.88671875" style="95" bestFit="1" customWidth="1"/>
    <col min="6" max="6" width="9.44140625" style="129" bestFit="1" customWidth="1"/>
    <col min="7" max="7" width="9.109375" style="96" bestFit="1" customWidth="1"/>
    <col min="8" max="8" width="13.6640625" style="96" bestFit="1" customWidth="1"/>
    <col min="9" max="9" width="10.109375" style="29" bestFit="1" customWidth="1"/>
    <col min="10" max="10" width="11.44140625" style="29" bestFit="1" customWidth="1"/>
    <col min="11" max="11" width="13.44140625" style="29" bestFit="1" customWidth="1"/>
    <col min="12" max="12" width="13.33203125" style="29" bestFit="1" customWidth="1"/>
    <col min="13" max="13" width="10.77734375" style="29" bestFit="1" customWidth="1"/>
    <col min="14" max="14" width="9.77734375" style="29" bestFit="1" customWidth="1"/>
    <col min="15" max="15" width="12.33203125" style="29" bestFit="1" customWidth="1"/>
    <col min="16" max="16" width="12.21875" style="93" bestFit="1" customWidth="1"/>
    <col min="17" max="17" width="12.109375" style="93" bestFit="1" customWidth="1"/>
    <col min="18" max="18" width="13.33203125" style="93" bestFit="1" customWidth="1"/>
    <col min="19" max="19" width="13.33203125" style="29" bestFit="1" customWidth="1"/>
    <col min="20" max="20" width="12.77734375" style="29" bestFit="1" customWidth="1"/>
    <col min="21" max="21" width="10.88671875" style="29" bestFit="1" customWidth="1"/>
    <col min="22" max="16384" width="8.88671875" style="29"/>
  </cols>
  <sheetData>
    <row r="1" spans="1:21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1" ht="15.75">
      <c r="A2" s="244" t="s">
        <v>60</v>
      </c>
      <c r="B2" s="245">
        <v>403310</v>
      </c>
      <c r="C2" s="245" t="s">
        <v>61</v>
      </c>
      <c r="D2" s="246" t="s">
        <v>62</v>
      </c>
      <c r="E2" s="258">
        <v>1020</v>
      </c>
      <c r="F2" s="248">
        <v>1751</v>
      </c>
      <c r="G2" s="249">
        <v>2220</v>
      </c>
      <c r="H2" s="249">
        <v>0</v>
      </c>
      <c r="I2" s="250">
        <v>0</v>
      </c>
      <c r="J2" s="251">
        <v>0</v>
      </c>
      <c r="K2" s="251">
        <v>900</v>
      </c>
      <c r="L2" s="250">
        <v>0</v>
      </c>
      <c r="M2" s="250">
        <v>0</v>
      </c>
      <c r="N2" s="250">
        <v>0</v>
      </c>
      <c r="O2" s="252">
        <v>3120</v>
      </c>
      <c r="P2" s="253" t="s">
        <v>26</v>
      </c>
      <c r="Q2" s="253" t="s">
        <v>27</v>
      </c>
      <c r="R2" s="253">
        <v>2016</v>
      </c>
      <c r="S2" s="254">
        <v>1575</v>
      </c>
      <c r="T2" s="254">
        <v>78.75</v>
      </c>
      <c r="U2" s="255">
        <v>4773.75</v>
      </c>
    </row>
    <row r="3" spans="1:21" ht="15.75">
      <c r="A3" s="244" t="s">
        <v>60</v>
      </c>
      <c r="B3" s="245">
        <v>403310</v>
      </c>
      <c r="C3" s="245" t="s">
        <v>61</v>
      </c>
      <c r="D3" s="246" t="s">
        <v>62</v>
      </c>
      <c r="E3" s="258">
        <v>1020</v>
      </c>
      <c r="F3" s="248">
        <v>389</v>
      </c>
      <c r="G3" s="249">
        <v>2220</v>
      </c>
      <c r="H3" s="249">
        <v>0</v>
      </c>
      <c r="I3" s="250">
        <v>0</v>
      </c>
      <c r="J3" s="251">
        <v>0</v>
      </c>
      <c r="K3" s="251">
        <v>900</v>
      </c>
      <c r="L3" s="250">
        <v>0</v>
      </c>
      <c r="M3" s="250">
        <v>0</v>
      </c>
      <c r="N3" s="250">
        <v>0</v>
      </c>
      <c r="O3" s="252">
        <v>3120</v>
      </c>
      <c r="P3" s="253" t="s">
        <v>26</v>
      </c>
      <c r="Q3" s="253" t="s">
        <v>27</v>
      </c>
      <c r="R3" s="253">
        <v>2016</v>
      </c>
      <c r="S3" s="254">
        <v>1575</v>
      </c>
      <c r="T3" s="254">
        <v>78.75</v>
      </c>
      <c r="U3" s="255">
        <v>4773.75</v>
      </c>
    </row>
    <row r="4" spans="1:21" ht="15.75">
      <c r="A4" s="244" t="s">
        <v>60</v>
      </c>
      <c r="B4" s="245">
        <v>403310</v>
      </c>
      <c r="C4" s="245" t="s">
        <v>61</v>
      </c>
      <c r="D4" s="246" t="s">
        <v>62</v>
      </c>
      <c r="E4" s="258">
        <v>1020</v>
      </c>
      <c r="F4" s="248">
        <v>3743</v>
      </c>
      <c r="G4" s="249">
        <v>2220</v>
      </c>
      <c r="H4" s="249">
        <v>73.339285714285708</v>
      </c>
      <c r="I4" s="250">
        <v>0</v>
      </c>
      <c r="J4" s="251">
        <v>0</v>
      </c>
      <c r="K4" s="251">
        <v>900</v>
      </c>
      <c r="L4" s="250">
        <v>0</v>
      </c>
      <c r="M4" s="250">
        <v>0</v>
      </c>
      <c r="N4" s="250">
        <v>0</v>
      </c>
      <c r="O4" s="252">
        <v>3193.3392857142858</v>
      </c>
      <c r="P4" s="253" t="s">
        <v>26</v>
      </c>
      <c r="Q4" s="253" t="s">
        <v>27</v>
      </c>
      <c r="R4" s="253">
        <v>2016</v>
      </c>
      <c r="S4" s="254">
        <v>1575</v>
      </c>
      <c r="T4" s="254">
        <v>78.75</v>
      </c>
      <c r="U4" s="255">
        <v>4847.0892857142862</v>
      </c>
    </row>
    <row r="5" spans="1:21" ht="15.75">
      <c r="A5" s="244" t="s">
        <v>60</v>
      </c>
      <c r="B5" s="245">
        <v>403310</v>
      </c>
      <c r="C5" s="245" t="s">
        <v>61</v>
      </c>
      <c r="D5" s="246" t="s">
        <v>62</v>
      </c>
      <c r="E5" s="258">
        <v>1020</v>
      </c>
      <c r="F5" s="248">
        <v>1807</v>
      </c>
      <c r="G5" s="249">
        <v>2220</v>
      </c>
      <c r="H5" s="249">
        <v>0</v>
      </c>
      <c r="I5" s="250">
        <v>0</v>
      </c>
      <c r="J5" s="251">
        <v>0</v>
      </c>
      <c r="K5" s="251">
        <v>900</v>
      </c>
      <c r="L5" s="250">
        <v>0</v>
      </c>
      <c r="M5" s="250">
        <v>0</v>
      </c>
      <c r="N5" s="250">
        <v>0</v>
      </c>
      <c r="O5" s="252">
        <v>3120</v>
      </c>
      <c r="P5" s="253" t="s">
        <v>26</v>
      </c>
      <c r="Q5" s="253" t="s">
        <v>27</v>
      </c>
      <c r="R5" s="253">
        <v>2016</v>
      </c>
      <c r="S5" s="254">
        <v>1575</v>
      </c>
      <c r="T5" s="254">
        <v>78.75</v>
      </c>
      <c r="U5" s="255">
        <v>4773.75</v>
      </c>
    </row>
    <row r="6" spans="1:21" s="76" customFormat="1" ht="15.75">
      <c r="A6" s="244" t="s">
        <v>60</v>
      </c>
      <c r="B6" s="245">
        <v>403310</v>
      </c>
      <c r="C6" s="245" t="s">
        <v>61</v>
      </c>
      <c r="D6" s="246" t="s">
        <v>62</v>
      </c>
      <c r="E6" s="258">
        <v>1020</v>
      </c>
      <c r="F6" s="248">
        <v>2027</v>
      </c>
      <c r="G6" s="249">
        <v>2220</v>
      </c>
      <c r="H6" s="249">
        <v>1.982142857142857</v>
      </c>
      <c r="I6" s="250">
        <v>0</v>
      </c>
      <c r="J6" s="251">
        <v>0</v>
      </c>
      <c r="K6" s="251">
        <v>900</v>
      </c>
      <c r="L6" s="250">
        <v>0</v>
      </c>
      <c r="M6" s="250">
        <v>0</v>
      </c>
      <c r="N6" s="250">
        <v>0</v>
      </c>
      <c r="O6" s="252">
        <v>3121.9821428571427</v>
      </c>
      <c r="P6" s="253" t="s">
        <v>26</v>
      </c>
      <c r="Q6" s="253" t="s">
        <v>27</v>
      </c>
      <c r="R6" s="253">
        <v>2016</v>
      </c>
      <c r="S6" s="254">
        <v>1575</v>
      </c>
      <c r="T6" s="254">
        <v>78.75</v>
      </c>
      <c r="U6" s="255">
        <v>4775.7321428571431</v>
      </c>
    </row>
    <row r="7" spans="1:21" ht="15.75">
      <c r="A7" s="244" t="s">
        <v>60</v>
      </c>
      <c r="B7" s="245">
        <v>403310</v>
      </c>
      <c r="C7" s="245" t="s">
        <v>61</v>
      </c>
      <c r="D7" s="246" t="s">
        <v>62</v>
      </c>
      <c r="E7" s="258">
        <v>1020</v>
      </c>
      <c r="F7" s="248">
        <v>1223</v>
      </c>
      <c r="G7" s="249">
        <v>2220</v>
      </c>
      <c r="H7" s="249">
        <v>0</v>
      </c>
      <c r="I7" s="250">
        <v>0</v>
      </c>
      <c r="J7" s="251">
        <v>0</v>
      </c>
      <c r="K7" s="251">
        <v>900</v>
      </c>
      <c r="L7" s="250">
        <v>0</v>
      </c>
      <c r="M7" s="250">
        <v>0</v>
      </c>
      <c r="N7" s="250">
        <v>0</v>
      </c>
      <c r="O7" s="252">
        <v>3120</v>
      </c>
      <c r="P7" s="253" t="s">
        <v>26</v>
      </c>
      <c r="Q7" s="253" t="s">
        <v>27</v>
      </c>
      <c r="R7" s="253">
        <v>2016</v>
      </c>
      <c r="S7" s="254">
        <v>1575</v>
      </c>
      <c r="T7" s="254">
        <v>78.75</v>
      </c>
      <c r="U7" s="255">
        <v>4773.75</v>
      </c>
    </row>
    <row r="8" spans="1:21" s="76" customFormat="1" ht="15.75">
      <c r="A8" s="244" t="s">
        <v>60</v>
      </c>
      <c r="B8" s="245">
        <v>403310</v>
      </c>
      <c r="C8" s="245" t="s">
        <v>61</v>
      </c>
      <c r="D8" s="246" t="s">
        <v>62</v>
      </c>
      <c r="E8" s="247">
        <v>1020</v>
      </c>
      <c r="F8" s="248">
        <v>8897</v>
      </c>
      <c r="G8" s="249">
        <v>2220</v>
      </c>
      <c r="H8" s="249">
        <v>2264.9285714285711</v>
      </c>
      <c r="I8" s="250">
        <v>0</v>
      </c>
      <c r="J8" s="251">
        <v>0</v>
      </c>
      <c r="K8" s="251">
        <v>900</v>
      </c>
      <c r="L8" s="250">
        <v>0</v>
      </c>
      <c r="M8" s="250">
        <v>0</v>
      </c>
      <c r="N8" s="250">
        <v>0</v>
      </c>
      <c r="O8" s="252">
        <v>5384.9285714285706</v>
      </c>
      <c r="P8" s="253" t="s">
        <v>26</v>
      </c>
      <c r="Q8" s="253" t="s">
        <v>27</v>
      </c>
      <c r="R8" s="253">
        <v>2016</v>
      </c>
      <c r="S8" s="254">
        <v>1575</v>
      </c>
      <c r="T8" s="254">
        <v>78.75</v>
      </c>
      <c r="U8" s="255">
        <v>7038.6785714285706</v>
      </c>
    </row>
    <row r="9" spans="1:21" ht="15.75">
      <c r="A9" s="244" t="s">
        <v>60</v>
      </c>
      <c r="B9" s="245">
        <v>403310</v>
      </c>
      <c r="C9" s="245" t="s">
        <v>61</v>
      </c>
      <c r="D9" s="246" t="s">
        <v>62</v>
      </c>
      <c r="E9" s="258">
        <v>1020</v>
      </c>
      <c r="F9" s="248">
        <v>3789</v>
      </c>
      <c r="G9" s="249">
        <v>2220</v>
      </c>
      <c r="H9" s="249">
        <v>220.34821428571425</v>
      </c>
      <c r="I9" s="250">
        <v>0</v>
      </c>
      <c r="J9" s="251">
        <v>0</v>
      </c>
      <c r="K9" s="251">
        <v>900</v>
      </c>
      <c r="L9" s="250">
        <v>0</v>
      </c>
      <c r="M9" s="250">
        <v>0</v>
      </c>
      <c r="N9" s="250">
        <v>0</v>
      </c>
      <c r="O9" s="252">
        <v>3340.3482142857142</v>
      </c>
      <c r="P9" s="253" t="s">
        <v>26</v>
      </c>
      <c r="Q9" s="253" t="s">
        <v>27</v>
      </c>
      <c r="R9" s="253">
        <v>2016</v>
      </c>
      <c r="S9" s="254">
        <v>1575</v>
      </c>
      <c r="T9" s="254">
        <v>78.75</v>
      </c>
      <c r="U9" s="255">
        <v>4994.0982142857138</v>
      </c>
    </row>
    <row r="10" spans="1:21" ht="15.75">
      <c r="A10" s="244" t="s">
        <v>60</v>
      </c>
      <c r="B10" s="245">
        <v>403310</v>
      </c>
      <c r="C10" s="245" t="s">
        <v>61</v>
      </c>
      <c r="D10" s="246" t="s">
        <v>62</v>
      </c>
      <c r="E10" s="247">
        <v>1020</v>
      </c>
      <c r="F10" s="248">
        <v>6400</v>
      </c>
      <c r="G10" s="249">
        <v>2220</v>
      </c>
      <c r="H10" s="249">
        <v>270.56249999999994</v>
      </c>
      <c r="I10" s="250">
        <v>0</v>
      </c>
      <c r="J10" s="251">
        <v>0</v>
      </c>
      <c r="K10" s="251">
        <v>900</v>
      </c>
      <c r="L10" s="250">
        <v>0</v>
      </c>
      <c r="M10" s="250">
        <v>0</v>
      </c>
      <c r="N10" s="250">
        <v>0</v>
      </c>
      <c r="O10" s="252">
        <v>3390.5625</v>
      </c>
      <c r="P10" s="253" t="s">
        <v>26</v>
      </c>
      <c r="Q10" s="253" t="s">
        <v>27</v>
      </c>
      <c r="R10" s="253">
        <v>2016</v>
      </c>
      <c r="S10" s="254">
        <v>1575</v>
      </c>
      <c r="T10" s="254">
        <v>78.75</v>
      </c>
      <c r="U10" s="255">
        <v>5044.3125</v>
      </c>
    </row>
    <row r="11" spans="1:21" ht="15.75">
      <c r="A11" s="244" t="s">
        <v>60</v>
      </c>
      <c r="B11" s="245">
        <v>403310</v>
      </c>
      <c r="C11" s="245" t="s">
        <v>61</v>
      </c>
      <c r="D11" s="246" t="s">
        <v>62</v>
      </c>
      <c r="E11" s="258">
        <v>1020</v>
      </c>
      <c r="F11" s="248">
        <v>4422</v>
      </c>
      <c r="G11" s="249">
        <v>2220</v>
      </c>
      <c r="H11" s="249">
        <v>348.52678571428567</v>
      </c>
      <c r="I11" s="250">
        <v>0</v>
      </c>
      <c r="J11" s="251">
        <v>0</v>
      </c>
      <c r="K11" s="251">
        <v>900</v>
      </c>
      <c r="L11" s="250">
        <v>0</v>
      </c>
      <c r="M11" s="250">
        <v>0</v>
      </c>
      <c r="N11" s="250">
        <v>0</v>
      </c>
      <c r="O11" s="252">
        <v>3468.5267857142858</v>
      </c>
      <c r="P11" s="253" t="s">
        <v>26</v>
      </c>
      <c r="Q11" s="253" t="s">
        <v>27</v>
      </c>
      <c r="R11" s="253">
        <v>2018</v>
      </c>
      <c r="S11" s="254">
        <v>1575</v>
      </c>
      <c r="T11" s="254">
        <v>78.75</v>
      </c>
      <c r="U11" s="255">
        <v>5122.2767857142862</v>
      </c>
    </row>
    <row r="12" spans="1:21" ht="15.75">
      <c r="A12" s="244" t="s">
        <v>60</v>
      </c>
      <c r="B12" s="245" t="s">
        <v>63</v>
      </c>
      <c r="C12" s="245" t="s">
        <v>64</v>
      </c>
      <c r="D12" s="246" t="s">
        <v>65</v>
      </c>
      <c r="E12" s="258">
        <v>1209</v>
      </c>
      <c r="F12" s="248">
        <v>3165</v>
      </c>
      <c r="G12" s="249">
        <v>3180</v>
      </c>
      <c r="H12" s="249">
        <v>0.49121951219511611</v>
      </c>
      <c r="I12" s="250">
        <v>0</v>
      </c>
      <c r="J12" s="251">
        <v>0</v>
      </c>
      <c r="K12" s="251">
        <v>900</v>
      </c>
      <c r="L12" s="250">
        <v>0</v>
      </c>
      <c r="M12" s="250">
        <v>0</v>
      </c>
      <c r="N12" s="250">
        <v>0</v>
      </c>
      <c r="O12" s="252">
        <v>4080.4912195121951</v>
      </c>
      <c r="P12" s="253" t="s">
        <v>26</v>
      </c>
      <c r="Q12" s="253" t="s">
        <v>40</v>
      </c>
      <c r="R12" s="253">
        <v>2005</v>
      </c>
      <c r="S12" s="260">
        <v>0</v>
      </c>
      <c r="T12" s="254">
        <v>0</v>
      </c>
      <c r="U12" s="255">
        <v>4080.4912195121951</v>
      </c>
    </row>
    <row r="13" spans="1:21" ht="15.75">
      <c r="A13" s="244" t="s">
        <v>60</v>
      </c>
      <c r="B13" s="245" t="s">
        <v>66</v>
      </c>
      <c r="C13" s="245" t="s">
        <v>67</v>
      </c>
      <c r="D13" s="246" t="s">
        <v>68</v>
      </c>
      <c r="E13" s="258">
        <v>1020</v>
      </c>
      <c r="F13" s="248">
        <v>2726</v>
      </c>
      <c r="G13" s="249">
        <v>2220</v>
      </c>
      <c r="H13" s="249">
        <v>0</v>
      </c>
      <c r="I13" s="250">
        <v>0</v>
      </c>
      <c r="J13" s="251">
        <v>0</v>
      </c>
      <c r="K13" s="251">
        <v>900</v>
      </c>
      <c r="L13" s="250">
        <v>0</v>
      </c>
      <c r="M13" s="250">
        <v>0</v>
      </c>
      <c r="N13" s="250">
        <v>0</v>
      </c>
      <c r="O13" s="252">
        <v>3120</v>
      </c>
      <c r="P13" s="253" t="s">
        <v>26</v>
      </c>
      <c r="Q13" s="253" t="s">
        <v>40</v>
      </c>
      <c r="R13" s="253">
        <v>2007</v>
      </c>
      <c r="S13" s="260">
        <v>0</v>
      </c>
      <c r="T13" s="254">
        <v>0</v>
      </c>
      <c r="U13" s="255">
        <v>3120</v>
      </c>
    </row>
    <row r="14" spans="1:21" ht="15.75">
      <c r="A14" s="244" t="s">
        <v>60</v>
      </c>
      <c r="B14" s="245" t="s">
        <v>69</v>
      </c>
      <c r="C14" s="245" t="s">
        <v>70</v>
      </c>
      <c r="D14" s="246" t="s">
        <v>71</v>
      </c>
      <c r="E14" s="258">
        <v>1024</v>
      </c>
      <c r="F14" s="248">
        <v>3069</v>
      </c>
      <c r="G14" s="249">
        <v>2280</v>
      </c>
      <c r="H14" s="249">
        <v>31.464000000000006</v>
      </c>
      <c r="I14" s="250">
        <v>0</v>
      </c>
      <c r="J14" s="251">
        <v>0</v>
      </c>
      <c r="K14" s="251">
        <v>900</v>
      </c>
      <c r="L14" s="250">
        <v>0</v>
      </c>
      <c r="M14" s="250">
        <v>0</v>
      </c>
      <c r="N14" s="250">
        <v>0</v>
      </c>
      <c r="O14" s="252">
        <v>3211.4639999999999</v>
      </c>
      <c r="P14" s="253" t="s">
        <v>26</v>
      </c>
      <c r="Q14" s="253" t="s">
        <v>40</v>
      </c>
      <c r="R14" s="253">
        <v>2009</v>
      </c>
      <c r="S14" s="254">
        <v>0</v>
      </c>
      <c r="T14" s="254">
        <v>0</v>
      </c>
      <c r="U14" s="255">
        <v>3211.4639999999999</v>
      </c>
    </row>
    <row r="15" spans="1:21" ht="15.75">
      <c r="A15" s="244" t="s">
        <v>60</v>
      </c>
      <c r="B15" s="245" t="s">
        <v>69</v>
      </c>
      <c r="C15" s="245" t="s">
        <v>70</v>
      </c>
      <c r="D15" s="246" t="s">
        <v>71</v>
      </c>
      <c r="E15" s="258">
        <v>1020</v>
      </c>
      <c r="F15" s="248">
        <v>4351</v>
      </c>
      <c r="G15" s="249">
        <v>2220</v>
      </c>
      <c r="H15" s="249">
        <v>89.526785714285708</v>
      </c>
      <c r="I15" s="250">
        <v>0</v>
      </c>
      <c r="J15" s="251">
        <v>0</v>
      </c>
      <c r="K15" s="251">
        <v>900</v>
      </c>
      <c r="L15" s="250">
        <v>0</v>
      </c>
      <c r="M15" s="250">
        <v>0</v>
      </c>
      <c r="N15" s="250">
        <v>0</v>
      </c>
      <c r="O15" s="252">
        <v>3209.5267857142858</v>
      </c>
      <c r="P15" s="253" t="s">
        <v>26</v>
      </c>
      <c r="Q15" s="253" t="s">
        <v>35</v>
      </c>
      <c r="R15" s="253">
        <v>2000</v>
      </c>
      <c r="S15" s="254">
        <v>0</v>
      </c>
      <c r="T15" s="254">
        <v>0</v>
      </c>
      <c r="U15" s="255">
        <v>3209.5267857142858</v>
      </c>
    </row>
    <row r="16" spans="1:21" ht="15.75">
      <c r="A16" s="244" t="s">
        <v>60</v>
      </c>
      <c r="B16" s="245" t="s">
        <v>69</v>
      </c>
      <c r="C16" s="245" t="s">
        <v>70</v>
      </c>
      <c r="D16" s="246" t="s">
        <v>71</v>
      </c>
      <c r="E16" s="258">
        <v>1020</v>
      </c>
      <c r="F16" s="248">
        <v>3860</v>
      </c>
      <c r="G16" s="249">
        <v>2220</v>
      </c>
      <c r="H16" s="249">
        <v>200.19642857142856</v>
      </c>
      <c r="I16" s="250">
        <v>0</v>
      </c>
      <c r="J16" s="251">
        <v>0</v>
      </c>
      <c r="K16" s="251">
        <v>900</v>
      </c>
      <c r="L16" s="250">
        <v>0</v>
      </c>
      <c r="M16" s="250">
        <v>0</v>
      </c>
      <c r="N16" s="250">
        <v>0</v>
      </c>
      <c r="O16" s="252">
        <v>3320.1964285714284</v>
      </c>
      <c r="P16" s="253" t="s">
        <v>26</v>
      </c>
      <c r="Q16" s="253" t="s">
        <v>35</v>
      </c>
      <c r="R16" s="253">
        <v>2000</v>
      </c>
      <c r="S16" s="254">
        <v>0</v>
      </c>
      <c r="T16" s="254">
        <v>0</v>
      </c>
      <c r="U16" s="255">
        <v>3320.1964285714284</v>
      </c>
    </row>
    <row r="17" spans="1:21" ht="15.75">
      <c r="A17" s="244" t="s">
        <v>60</v>
      </c>
      <c r="B17" s="245">
        <v>403320</v>
      </c>
      <c r="C17" s="245" t="s">
        <v>72</v>
      </c>
      <c r="D17" s="246" t="s">
        <v>73</v>
      </c>
      <c r="E17" s="258">
        <v>1505</v>
      </c>
      <c r="F17" s="248">
        <v>0</v>
      </c>
      <c r="G17" s="249">
        <v>0</v>
      </c>
      <c r="H17" s="249">
        <v>0</v>
      </c>
      <c r="I17" s="250">
        <v>0</v>
      </c>
      <c r="J17" s="251">
        <v>0</v>
      </c>
      <c r="K17" s="251">
        <v>240</v>
      </c>
      <c r="L17" s="251">
        <v>0</v>
      </c>
      <c r="M17" s="251">
        <v>0</v>
      </c>
      <c r="N17" s="251">
        <v>0</v>
      </c>
      <c r="O17" s="252">
        <v>240</v>
      </c>
      <c r="P17" s="253" t="s">
        <v>74</v>
      </c>
      <c r="Q17" s="253" t="s">
        <v>35</v>
      </c>
      <c r="R17" s="253">
        <v>1900</v>
      </c>
      <c r="S17" s="254">
        <v>0</v>
      </c>
      <c r="T17" s="254">
        <v>0</v>
      </c>
      <c r="U17" s="255">
        <v>240</v>
      </c>
    </row>
    <row r="18" spans="1:21" ht="15.75">
      <c r="A18" s="244" t="s">
        <v>60</v>
      </c>
      <c r="B18" s="245">
        <v>403320</v>
      </c>
      <c r="C18" s="245" t="s">
        <v>72</v>
      </c>
      <c r="D18" s="246" t="s">
        <v>73</v>
      </c>
      <c r="E18" s="258">
        <v>1505</v>
      </c>
      <c r="F18" s="248">
        <v>0</v>
      </c>
      <c r="G18" s="249">
        <v>0</v>
      </c>
      <c r="H18" s="249">
        <v>0</v>
      </c>
      <c r="I18" s="250">
        <v>358.06934799999999</v>
      </c>
      <c r="J18" s="251">
        <v>43.2</v>
      </c>
      <c r="K18" s="251">
        <v>240</v>
      </c>
      <c r="L18" s="251">
        <v>0</v>
      </c>
      <c r="M18" s="251">
        <v>0</v>
      </c>
      <c r="N18" s="251">
        <v>0</v>
      </c>
      <c r="O18" s="252">
        <v>641.26934800000004</v>
      </c>
      <c r="P18" s="253" t="s">
        <v>74</v>
      </c>
      <c r="Q18" s="253" t="s">
        <v>35</v>
      </c>
      <c r="R18" s="253">
        <v>1900</v>
      </c>
      <c r="S18" s="254">
        <v>0</v>
      </c>
      <c r="T18" s="254">
        <v>0</v>
      </c>
      <c r="U18" s="255">
        <v>641.26934800000004</v>
      </c>
    </row>
    <row r="19" spans="1:21" s="41" customFormat="1" ht="15.75">
      <c r="A19" s="244" t="s">
        <v>60</v>
      </c>
      <c r="B19" s="245">
        <v>403320</v>
      </c>
      <c r="C19" s="245" t="s">
        <v>72</v>
      </c>
      <c r="D19" s="246" t="s">
        <v>73</v>
      </c>
      <c r="E19" s="258">
        <v>1505</v>
      </c>
      <c r="F19" s="248">
        <v>0</v>
      </c>
      <c r="G19" s="249">
        <v>0</v>
      </c>
      <c r="H19" s="249">
        <v>0</v>
      </c>
      <c r="I19" s="250">
        <v>0</v>
      </c>
      <c r="J19" s="251">
        <v>0</v>
      </c>
      <c r="K19" s="251">
        <v>240</v>
      </c>
      <c r="L19" s="251">
        <v>0</v>
      </c>
      <c r="M19" s="251">
        <v>0</v>
      </c>
      <c r="N19" s="251">
        <v>0</v>
      </c>
      <c r="O19" s="252">
        <v>240</v>
      </c>
      <c r="P19" s="253" t="s">
        <v>74</v>
      </c>
      <c r="Q19" s="253" t="s">
        <v>35</v>
      </c>
      <c r="R19" s="253">
        <v>1900</v>
      </c>
      <c r="S19" s="254">
        <v>0</v>
      </c>
      <c r="T19" s="254">
        <v>0</v>
      </c>
      <c r="U19" s="255">
        <v>240</v>
      </c>
    </row>
    <row r="20" spans="1:21" ht="15.75">
      <c r="A20" s="244" t="s">
        <v>60</v>
      </c>
      <c r="B20" s="245">
        <v>403320</v>
      </c>
      <c r="C20" s="245" t="s">
        <v>72</v>
      </c>
      <c r="D20" s="246" t="s">
        <v>73</v>
      </c>
      <c r="E20" s="258">
        <v>1209</v>
      </c>
      <c r="F20" s="248">
        <v>3558</v>
      </c>
      <c r="G20" s="249">
        <v>3180</v>
      </c>
      <c r="H20" s="249">
        <v>0</v>
      </c>
      <c r="I20" s="250">
        <v>0</v>
      </c>
      <c r="J20" s="251">
        <v>0</v>
      </c>
      <c r="K20" s="251">
        <v>900</v>
      </c>
      <c r="L20" s="250">
        <v>0</v>
      </c>
      <c r="M20" s="250">
        <v>0</v>
      </c>
      <c r="N20" s="250">
        <v>0.62</v>
      </c>
      <c r="O20" s="252">
        <v>4080.62</v>
      </c>
      <c r="P20" s="253" t="s">
        <v>26</v>
      </c>
      <c r="Q20" s="253" t="s">
        <v>40</v>
      </c>
      <c r="R20" s="253">
        <v>2009</v>
      </c>
      <c r="S20" s="260">
        <v>0</v>
      </c>
      <c r="T20" s="254">
        <v>0</v>
      </c>
      <c r="U20" s="255">
        <v>4080.62</v>
      </c>
    </row>
    <row r="21" spans="1:21" ht="15.75">
      <c r="A21" s="244" t="s">
        <v>60</v>
      </c>
      <c r="B21" s="245">
        <v>403320</v>
      </c>
      <c r="C21" s="245" t="s">
        <v>72</v>
      </c>
      <c r="D21" s="246" t="s">
        <v>73</v>
      </c>
      <c r="E21" s="258">
        <v>1209</v>
      </c>
      <c r="F21" s="248">
        <v>4951</v>
      </c>
      <c r="G21" s="249">
        <v>3180</v>
      </c>
      <c r="H21" s="249">
        <v>957.3868292682929</v>
      </c>
      <c r="I21" s="250">
        <v>0</v>
      </c>
      <c r="J21" s="251">
        <v>0</v>
      </c>
      <c r="K21" s="251">
        <v>900</v>
      </c>
      <c r="L21" s="250">
        <v>0</v>
      </c>
      <c r="M21" s="250">
        <v>0</v>
      </c>
      <c r="N21" s="250">
        <v>0</v>
      </c>
      <c r="O21" s="252">
        <v>5037.3868292682928</v>
      </c>
      <c r="P21" s="253" t="s">
        <v>26</v>
      </c>
      <c r="Q21" s="253" t="s">
        <v>40</v>
      </c>
      <c r="R21" s="253">
        <v>2010</v>
      </c>
      <c r="S21" s="260">
        <v>0</v>
      </c>
      <c r="T21" s="254">
        <v>0</v>
      </c>
      <c r="U21" s="255">
        <v>5037.3868292682928</v>
      </c>
    </row>
    <row r="22" spans="1:21" ht="15.75">
      <c r="A22" s="244" t="s">
        <v>60</v>
      </c>
      <c r="B22" s="245">
        <v>403320</v>
      </c>
      <c r="C22" s="245" t="s">
        <v>72</v>
      </c>
      <c r="D22" s="246" t="s">
        <v>73</v>
      </c>
      <c r="E22" s="258">
        <v>1209</v>
      </c>
      <c r="F22" s="257">
        <v>4057</v>
      </c>
      <c r="G22" s="249">
        <v>3180</v>
      </c>
      <c r="H22" s="249">
        <v>754.51317073170742</v>
      </c>
      <c r="I22" s="250">
        <v>0</v>
      </c>
      <c r="J22" s="251">
        <v>0</v>
      </c>
      <c r="K22" s="251">
        <v>900</v>
      </c>
      <c r="L22" s="250">
        <v>0</v>
      </c>
      <c r="M22" s="250">
        <v>0</v>
      </c>
      <c r="N22" s="250">
        <v>0</v>
      </c>
      <c r="O22" s="252">
        <v>4834.5131707317069</v>
      </c>
      <c r="P22" s="253" t="s">
        <v>26</v>
      </c>
      <c r="Q22" s="253" t="s">
        <v>27</v>
      </c>
      <c r="R22" s="253">
        <v>2016</v>
      </c>
      <c r="S22" s="260">
        <v>2370</v>
      </c>
      <c r="T22" s="254">
        <v>118.5</v>
      </c>
      <c r="U22" s="255">
        <v>7323.0131707317069</v>
      </c>
    </row>
    <row r="23" spans="1:21" ht="15.75">
      <c r="A23" s="244" t="s">
        <v>60</v>
      </c>
      <c r="B23" s="245">
        <v>403320</v>
      </c>
      <c r="C23" s="245" t="s">
        <v>72</v>
      </c>
      <c r="D23" s="246" t="s">
        <v>73</v>
      </c>
      <c r="E23" s="258">
        <v>1210</v>
      </c>
      <c r="F23" s="248">
        <v>748</v>
      </c>
      <c r="G23" s="249">
        <v>3240</v>
      </c>
      <c r="H23" s="249">
        <v>0</v>
      </c>
      <c r="I23" s="250">
        <v>0</v>
      </c>
      <c r="J23" s="251">
        <v>0</v>
      </c>
      <c r="K23" s="251">
        <v>900</v>
      </c>
      <c r="L23" s="250">
        <v>0</v>
      </c>
      <c r="M23" s="250">
        <v>0</v>
      </c>
      <c r="N23" s="250">
        <v>0</v>
      </c>
      <c r="O23" s="252">
        <v>4140</v>
      </c>
      <c r="P23" s="253" t="s">
        <v>26</v>
      </c>
      <c r="Q23" s="253" t="s">
        <v>40</v>
      </c>
      <c r="R23" s="253">
        <v>2009</v>
      </c>
      <c r="S23" s="260">
        <v>0</v>
      </c>
      <c r="T23" s="254">
        <v>0</v>
      </c>
      <c r="U23" s="255">
        <v>4140</v>
      </c>
    </row>
    <row r="24" spans="1:21" ht="15.75">
      <c r="A24" s="244" t="s">
        <v>60</v>
      </c>
      <c r="B24" s="245">
        <v>403320</v>
      </c>
      <c r="C24" s="245" t="s">
        <v>72</v>
      </c>
      <c r="D24" s="246" t="s">
        <v>73</v>
      </c>
      <c r="E24" s="258">
        <v>1210</v>
      </c>
      <c r="F24" s="257">
        <v>4960</v>
      </c>
      <c r="G24" s="249">
        <v>3240</v>
      </c>
      <c r="H24" s="249">
        <v>468.16981132075472</v>
      </c>
      <c r="I24" s="250">
        <v>0</v>
      </c>
      <c r="J24" s="251">
        <v>0</v>
      </c>
      <c r="K24" s="251">
        <v>900</v>
      </c>
      <c r="L24" s="250">
        <v>0</v>
      </c>
      <c r="M24" s="250">
        <v>0</v>
      </c>
      <c r="N24" s="250">
        <v>0</v>
      </c>
      <c r="O24" s="252">
        <v>4608.1698113207549</v>
      </c>
      <c r="P24" s="253" t="s">
        <v>26</v>
      </c>
      <c r="Q24" s="253" t="s">
        <v>27</v>
      </c>
      <c r="R24" s="253">
        <v>2017</v>
      </c>
      <c r="S24" s="260">
        <v>2680</v>
      </c>
      <c r="T24" s="254">
        <v>134</v>
      </c>
      <c r="U24" s="255">
        <v>7422.1698113207549</v>
      </c>
    </row>
    <row r="25" spans="1:21" ht="15.75">
      <c r="A25" s="244" t="s">
        <v>60</v>
      </c>
      <c r="B25" s="245">
        <v>403320</v>
      </c>
      <c r="C25" s="245" t="s">
        <v>72</v>
      </c>
      <c r="D25" s="246" t="s">
        <v>73</v>
      </c>
      <c r="E25" s="247">
        <v>1204</v>
      </c>
      <c r="F25" s="257">
        <v>6210</v>
      </c>
      <c r="G25" s="249">
        <v>4020</v>
      </c>
      <c r="H25" s="249">
        <v>696.80000000000018</v>
      </c>
      <c r="I25" s="250">
        <v>0</v>
      </c>
      <c r="J25" s="251">
        <v>0</v>
      </c>
      <c r="K25" s="251">
        <v>900</v>
      </c>
      <c r="L25" s="250">
        <v>0</v>
      </c>
      <c r="M25" s="250">
        <v>0</v>
      </c>
      <c r="N25" s="250">
        <v>0</v>
      </c>
      <c r="O25" s="252">
        <v>5616.8</v>
      </c>
      <c r="P25" s="253" t="s">
        <v>26</v>
      </c>
      <c r="Q25" s="253" t="s">
        <v>27</v>
      </c>
      <c r="R25" s="253">
        <v>2020</v>
      </c>
      <c r="S25" s="260">
        <v>2485</v>
      </c>
      <c r="T25" s="254">
        <v>124.25</v>
      </c>
      <c r="U25" s="255">
        <v>8226.0499999999993</v>
      </c>
    </row>
    <row r="26" spans="1:21" s="72" customFormat="1" ht="15.75">
      <c r="A26" s="244" t="s">
        <v>60</v>
      </c>
      <c r="B26" s="245">
        <v>403320</v>
      </c>
      <c r="C26" s="245" t="s">
        <v>72</v>
      </c>
      <c r="D26" s="246" t="s">
        <v>73</v>
      </c>
      <c r="E26" s="247">
        <v>1204</v>
      </c>
      <c r="F26" s="248">
        <v>6806</v>
      </c>
      <c r="G26" s="249">
        <v>4020</v>
      </c>
      <c r="H26" s="249">
        <v>1209.8981818181821</v>
      </c>
      <c r="I26" s="250">
        <v>0</v>
      </c>
      <c r="J26" s="251">
        <v>0</v>
      </c>
      <c r="K26" s="251">
        <v>900</v>
      </c>
      <c r="L26" s="250">
        <v>0</v>
      </c>
      <c r="M26" s="250">
        <v>0</v>
      </c>
      <c r="N26" s="250">
        <v>0</v>
      </c>
      <c r="O26" s="252">
        <v>6129.8981818181819</v>
      </c>
      <c r="P26" s="253" t="s">
        <v>26</v>
      </c>
      <c r="Q26" s="253" t="s">
        <v>27</v>
      </c>
      <c r="R26" s="253">
        <v>2020</v>
      </c>
      <c r="S26" s="260">
        <v>2485</v>
      </c>
      <c r="T26" s="254">
        <v>124.25</v>
      </c>
      <c r="U26" s="255">
        <v>8739.1481818181819</v>
      </c>
    </row>
    <row r="27" spans="1:21" s="41" customFormat="1" ht="15.75">
      <c r="A27" s="244" t="s">
        <v>60</v>
      </c>
      <c r="B27" s="245">
        <v>403320</v>
      </c>
      <c r="C27" s="245" t="s">
        <v>72</v>
      </c>
      <c r="D27" s="246" t="s">
        <v>73</v>
      </c>
      <c r="E27" s="247">
        <v>1209</v>
      </c>
      <c r="F27" s="257">
        <v>13032</v>
      </c>
      <c r="G27" s="249">
        <v>3180</v>
      </c>
      <c r="H27" s="249">
        <v>3454.2556097560978</v>
      </c>
      <c r="I27" s="250">
        <v>0</v>
      </c>
      <c r="J27" s="251">
        <v>0</v>
      </c>
      <c r="K27" s="251">
        <v>900</v>
      </c>
      <c r="L27" s="250">
        <v>0</v>
      </c>
      <c r="M27" s="250">
        <v>0</v>
      </c>
      <c r="N27" s="250">
        <v>0</v>
      </c>
      <c r="O27" s="252">
        <v>7534.2556097560973</v>
      </c>
      <c r="P27" s="253" t="s">
        <v>26</v>
      </c>
      <c r="Q27" s="253" t="s">
        <v>27</v>
      </c>
      <c r="R27" s="253">
        <v>2023</v>
      </c>
      <c r="S27" s="260">
        <v>2370</v>
      </c>
      <c r="T27" s="254">
        <v>118.5</v>
      </c>
      <c r="U27" s="255">
        <v>10022.755609756097</v>
      </c>
    </row>
    <row r="28" spans="1:21" ht="15.75">
      <c r="A28" s="244" t="s">
        <v>60</v>
      </c>
      <c r="B28" s="245">
        <v>403320</v>
      </c>
      <c r="C28" s="245" t="s">
        <v>72</v>
      </c>
      <c r="D28" s="246" t="s">
        <v>73</v>
      </c>
      <c r="E28" s="247">
        <v>1210</v>
      </c>
      <c r="F28" s="257">
        <v>13315</v>
      </c>
      <c r="G28" s="249">
        <v>3240</v>
      </c>
      <c r="H28" s="249">
        <v>3726.5094339622642</v>
      </c>
      <c r="I28" s="250">
        <v>0</v>
      </c>
      <c r="J28" s="251">
        <v>0</v>
      </c>
      <c r="K28" s="251">
        <v>900</v>
      </c>
      <c r="L28" s="250">
        <v>0</v>
      </c>
      <c r="M28" s="251">
        <v>0</v>
      </c>
      <c r="N28" s="250">
        <v>0</v>
      </c>
      <c r="O28" s="252">
        <v>7866.5094339622647</v>
      </c>
      <c r="P28" s="253" t="s">
        <v>26</v>
      </c>
      <c r="Q28" s="253" t="s">
        <v>27</v>
      </c>
      <c r="R28" s="253">
        <v>2020</v>
      </c>
      <c r="S28" s="254">
        <v>4465</v>
      </c>
      <c r="T28" s="254">
        <v>223.25</v>
      </c>
      <c r="U28" s="255">
        <v>12554.759433962265</v>
      </c>
    </row>
    <row r="29" spans="1:21" ht="15.75">
      <c r="A29" s="244" t="s">
        <v>60</v>
      </c>
      <c r="B29" s="245">
        <v>403320</v>
      </c>
      <c r="C29" s="245" t="s">
        <v>72</v>
      </c>
      <c r="D29" s="246" t="s">
        <v>73</v>
      </c>
      <c r="E29" s="258">
        <v>1195</v>
      </c>
      <c r="F29" s="248">
        <v>0</v>
      </c>
      <c r="G29" s="249">
        <v>0</v>
      </c>
      <c r="H29" s="249">
        <v>0</v>
      </c>
      <c r="I29" s="250">
        <v>1491.7387000000001</v>
      </c>
      <c r="J29" s="251">
        <v>19.990000000000002</v>
      </c>
      <c r="K29" s="251">
        <v>240</v>
      </c>
      <c r="L29" s="250">
        <v>0</v>
      </c>
      <c r="M29" s="250">
        <v>0</v>
      </c>
      <c r="N29" s="250">
        <v>0</v>
      </c>
      <c r="O29" s="252">
        <v>1751.7287000000001</v>
      </c>
      <c r="P29" s="253" t="s">
        <v>74</v>
      </c>
      <c r="Q29" s="253" t="s">
        <v>35</v>
      </c>
      <c r="R29" s="253">
        <v>1900</v>
      </c>
      <c r="S29" s="260">
        <v>0</v>
      </c>
      <c r="T29" s="254">
        <v>0</v>
      </c>
      <c r="U29" s="255">
        <v>1751.7287000000001</v>
      </c>
    </row>
    <row r="30" spans="1:21" ht="15.75">
      <c r="A30" s="244" t="s">
        <v>60</v>
      </c>
      <c r="B30" s="245">
        <v>403320</v>
      </c>
      <c r="C30" s="245" t="s">
        <v>72</v>
      </c>
      <c r="D30" s="246" t="s">
        <v>73</v>
      </c>
      <c r="E30" s="258">
        <v>1195</v>
      </c>
      <c r="F30" s="248">
        <v>0</v>
      </c>
      <c r="G30" s="249">
        <v>0</v>
      </c>
      <c r="H30" s="249">
        <v>0</v>
      </c>
      <c r="I30" s="250">
        <v>4056.9639999999995</v>
      </c>
      <c r="J30" s="251">
        <v>152.78</v>
      </c>
      <c r="K30" s="251">
        <v>240</v>
      </c>
      <c r="L30" s="250">
        <v>0</v>
      </c>
      <c r="M30" s="250">
        <v>0</v>
      </c>
      <c r="N30" s="250">
        <v>0</v>
      </c>
      <c r="O30" s="252">
        <v>4449.7439999999997</v>
      </c>
      <c r="P30" s="253" t="s">
        <v>74</v>
      </c>
      <c r="Q30" s="253" t="s">
        <v>35</v>
      </c>
      <c r="R30" s="253">
        <v>1900</v>
      </c>
      <c r="S30" s="260">
        <v>0</v>
      </c>
      <c r="T30" s="254">
        <v>0</v>
      </c>
      <c r="U30" s="255">
        <v>4449.7439999999997</v>
      </c>
    </row>
    <row r="31" spans="1:21" ht="15.75">
      <c r="A31" s="244" t="s">
        <v>60</v>
      </c>
      <c r="B31" s="245">
        <v>403320</v>
      </c>
      <c r="C31" s="245" t="s">
        <v>72</v>
      </c>
      <c r="D31" s="246" t="s">
        <v>73</v>
      </c>
      <c r="E31" s="258">
        <v>1195</v>
      </c>
      <c r="F31" s="248">
        <v>0</v>
      </c>
      <c r="G31" s="249">
        <v>0</v>
      </c>
      <c r="H31" s="249">
        <v>0</v>
      </c>
      <c r="I31" s="250">
        <v>1429.6297</v>
      </c>
      <c r="J31" s="251">
        <v>33.129999999999995</v>
      </c>
      <c r="K31" s="251">
        <v>240</v>
      </c>
      <c r="L31" s="250">
        <v>0</v>
      </c>
      <c r="M31" s="250">
        <v>0</v>
      </c>
      <c r="N31" s="250">
        <v>0</v>
      </c>
      <c r="O31" s="252">
        <v>1702.7597000000001</v>
      </c>
      <c r="P31" s="253" t="s">
        <v>74</v>
      </c>
      <c r="Q31" s="253" t="s">
        <v>35</v>
      </c>
      <c r="R31" s="253">
        <v>1900</v>
      </c>
      <c r="S31" s="260">
        <v>0</v>
      </c>
      <c r="T31" s="254">
        <v>0</v>
      </c>
      <c r="U31" s="255">
        <v>1702.7597000000001</v>
      </c>
    </row>
    <row r="32" spans="1:21" ht="15.75">
      <c r="A32" s="244" t="s">
        <v>60</v>
      </c>
      <c r="B32" s="245">
        <v>403320</v>
      </c>
      <c r="C32" s="245" t="s">
        <v>72</v>
      </c>
      <c r="D32" s="246" t="s">
        <v>73</v>
      </c>
      <c r="E32" s="258">
        <v>1195</v>
      </c>
      <c r="F32" s="248">
        <v>0</v>
      </c>
      <c r="G32" s="249">
        <v>0</v>
      </c>
      <c r="H32" s="249">
        <v>0</v>
      </c>
      <c r="I32" s="250">
        <v>2230.3723</v>
      </c>
      <c r="J32" s="251">
        <v>30.87</v>
      </c>
      <c r="K32" s="251">
        <v>240</v>
      </c>
      <c r="L32" s="250">
        <v>0</v>
      </c>
      <c r="M32" s="250">
        <v>0</v>
      </c>
      <c r="N32" s="250">
        <v>0</v>
      </c>
      <c r="O32" s="252">
        <v>2501.2422999999999</v>
      </c>
      <c r="P32" s="253" t="s">
        <v>74</v>
      </c>
      <c r="Q32" s="253" t="s">
        <v>35</v>
      </c>
      <c r="R32" s="253">
        <v>1900</v>
      </c>
      <c r="S32" s="260">
        <v>0</v>
      </c>
      <c r="T32" s="254">
        <v>0</v>
      </c>
      <c r="U32" s="255">
        <v>2501.2422999999999</v>
      </c>
    </row>
    <row r="33" spans="1:21" ht="15.75">
      <c r="A33" s="244" t="s">
        <v>60</v>
      </c>
      <c r="B33" s="245">
        <v>403320</v>
      </c>
      <c r="C33" s="245" t="s">
        <v>72</v>
      </c>
      <c r="D33" s="246" t="s">
        <v>73</v>
      </c>
      <c r="E33" s="258" t="s">
        <v>75</v>
      </c>
      <c r="F33" s="248">
        <v>0</v>
      </c>
      <c r="G33" s="249">
        <v>0</v>
      </c>
      <c r="H33" s="249">
        <v>0</v>
      </c>
      <c r="I33" s="250">
        <v>7.2911020000000004</v>
      </c>
      <c r="J33" s="251">
        <v>0</v>
      </c>
      <c r="K33" s="251">
        <v>240</v>
      </c>
      <c r="L33" s="251">
        <v>0</v>
      </c>
      <c r="M33" s="251">
        <v>0</v>
      </c>
      <c r="N33" s="251">
        <v>0</v>
      </c>
      <c r="O33" s="252">
        <v>247.291102</v>
      </c>
      <c r="P33" s="253" t="s">
        <v>74</v>
      </c>
      <c r="Q33" s="253" t="s">
        <v>35</v>
      </c>
      <c r="R33" s="253">
        <v>1900</v>
      </c>
      <c r="S33" s="254">
        <v>0</v>
      </c>
      <c r="T33" s="254">
        <v>0</v>
      </c>
      <c r="U33" s="255">
        <v>247.291102</v>
      </c>
    </row>
    <row r="34" spans="1:21" s="41" customFormat="1" ht="15.75">
      <c r="A34" s="244" t="s">
        <v>60</v>
      </c>
      <c r="B34" s="245">
        <v>403320</v>
      </c>
      <c r="C34" s="245" t="s">
        <v>72</v>
      </c>
      <c r="D34" s="246" t="s">
        <v>73</v>
      </c>
      <c r="E34" s="258" t="s">
        <v>75</v>
      </c>
      <c r="F34" s="248">
        <v>0</v>
      </c>
      <c r="G34" s="249">
        <v>0</v>
      </c>
      <c r="H34" s="249">
        <v>0</v>
      </c>
      <c r="I34" s="250">
        <v>0</v>
      </c>
      <c r="J34" s="251">
        <v>1407.7</v>
      </c>
      <c r="K34" s="251">
        <v>240</v>
      </c>
      <c r="L34" s="251">
        <v>0</v>
      </c>
      <c r="M34" s="251">
        <v>0</v>
      </c>
      <c r="N34" s="251">
        <v>0</v>
      </c>
      <c r="O34" s="252">
        <v>1647.7</v>
      </c>
      <c r="P34" s="253" t="s">
        <v>74</v>
      </c>
      <c r="Q34" s="253" t="s">
        <v>35</v>
      </c>
      <c r="R34" s="253">
        <v>1900</v>
      </c>
      <c r="S34" s="254">
        <v>0</v>
      </c>
      <c r="T34" s="254">
        <v>0</v>
      </c>
      <c r="U34" s="255">
        <v>1647.7</v>
      </c>
    </row>
    <row r="35" spans="1:21" ht="15.75">
      <c r="A35" s="244" t="s">
        <v>60</v>
      </c>
      <c r="B35" s="245">
        <v>406001</v>
      </c>
      <c r="C35" s="245" t="s">
        <v>76</v>
      </c>
      <c r="D35" s="246" t="s">
        <v>77</v>
      </c>
      <c r="E35" s="258">
        <v>1202</v>
      </c>
      <c r="F35" s="294">
        <v>292</v>
      </c>
      <c r="G35" s="249">
        <v>2700</v>
      </c>
      <c r="H35" s="249">
        <v>0</v>
      </c>
      <c r="I35" s="250">
        <v>0</v>
      </c>
      <c r="J35" s="295">
        <v>0</v>
      </c>
      <c r="K35" s="251">
        <v>900</v>
      </c>
      <c r="L35" s="295">
        <v>0</v>
      </c>
      <c r="M35" s="295">
        <v>0</v>
      </c>
      <c r="N35" s="295">
        <v>0</v>
      </c>
      <c r="O35" s="252">
        <v>3600</v>
      </c>
      <c r="P35" s="253" t="s">
        <v>26</v>
      </c>
      <c r="Q35" s="253" t="s">
        <v>47</v>
      </c>
      <c r="R35" s="253">
        <v>2024</v>
      </c>
      <c r="S35" s="256">
        <v>4340</v>
      </c>
      <c r="T35" s="254">
        <v>217</v>
      </c>
      <c r="U35" s="255">
        <v>8157</v>
      </c>
    </row>
    <row r="36" spans="1:21" ht="15.75">
      <c r="A36" s="244" t="s">
        <v>60</v>
      </c>
      <c r="B36" s="245">
        <v>406150</v>
      </c>
      <c r="C36" s="245" t="s">
        <v>78</v>
      </c>
      <c r="D36" s="246" t="s">
        <v>79</v>
      </c>
      <c r="E36" s="329">
        <v>1020</v>
      </c>
      <c r="F36" s="257">
        <v>17</v>
      </c>
      <c r="G36" s="249">
        <v>2220</v>
      </c>
      <c r="H36" s="249">
        <v>0</v>
      </c>
      <c r="I36" s="250">
        <v>0</v>
      </c>
      <c r="J36" s="250">
        <v>0</v>
      </c>
      <c r="K36" s="251">
        <v>900</v>
      </c>
      <c r="L36" s="250">
        <v>0</v>
      </c>
      <c r="M36" s="250">
        <v>0</v>
      </c>
      <c r="N36" s="250">
        <v>0</v>
      </c>
      <c r="O36" s="252">
        <v>3120</v>
      </c>
      <c r="P36" s="253" t="s">
        <v>26</v>
      </c>
      <c r="Q36" s="330" t="s">
        <v>47</v>
      </c>
      <c r="R36" s="330">
        <v>2024</v>
      </c>
      <c r="S36" s="254">
        <v>2836</v>
      </c>
      <c r="T36" s="254">
        <v>141.80000000000001</v>
      </c>
      <c r="U36" s="255">
        <v>6097.8</v>
      </c>
    </row>
    <row r="37" spans="1:21" s="76" customFormat="1" ht="15.75">
      <c r="A37" s="244" t="s">
        <v>60</v>
      </c>
      <c r="B37" s="245" t="s">
        <v>80</v>
      </c>
      <c r="C37" s="245" t="s">
        <v>81</v>
      </c>
      <c r="D37" s="246" t="s">
        <v>82</v>
      </c>
      <c r="E37" s="258">
        <v>1024</v>
      </c>
      <c r="F37" s="248">
        <v>2558</v>
      </c>
      <c r="G37" s="249">
        <v>2280</v>
      </c>
      <c r="H37" s="249">
        <v>53.352000000000011</v>
      </c>
      <c r="I37" s="250">
        <v>0</v>
      </c>
      <c r="J37" s="251">
        <v>0</v>
      </c>
      <c r="K37" s="251">
        <v>900</v>
      </c>
      <c r="L37" s="250">
        <v>0</v>
      </c>
      <c r="M37" s="250">
        <v>0</v>
      </c>
      <c r="N37" s="250">
        <v>0</v>
      </c>
      <c r="O37" s="252">
        <v>3233.3519999999999</v>
      </c>
      <c r="P37" s="253" t="s">
        <v>26</v>
      </c>
      <c r="Q37" s="253" t="s">
        <v>40</v>
      </c>
      <c r="R37" s="253">
        <v>2009</v>
      </c>
      <c r="S37" s="254">
        <v>0</v>
      </c>
      <c r="T37" s="254">
        <v>0</v>
      </c>
      <c r="U37" s="255">
        <v>3233.3519999999999</v>
      </c>
    </row>
    <row r="38" spans="1:21" ht="15.75">
      <c r="A38" s="244" t="s">
        <v>60</v>
      </c>
      <c r="B38" s="245">
        <v>402600</v>
      </c>
      <c r="C38" s="245" t="s">
        <v>83</v>
      </c>
      <c r="D38" s="246" t="s">
        <v>84</v>
      </c>
      <c r="E38" s="258">
        <v>1024</v>
      </c>
      <c r="F38" s="257">
        <v>5418</v>
      </c>
      <c r="G38" s="249">
        <v>2280</v>
      </c>
      <c r="H38" s="249">
        <v>167.58000000000007</v>
      </c>
      <c r="I38" s="250">
        <v>0</v>
      </c>
      <c r="J38" s="251">
        <v>0</v>
      </c>
      <c r="K38" s="251">
        <v>900</v>
      </c>
      <c r="L38" s="250">
        <v>0</v>
      </c>
      <c r="M38" s="250">
        <v>0</v>
      </c>
      <c r="N38" s="250">
        <v>0</v>
      </c>
      <c r="O38" s="252">
        <v>3347.58</v>
      </c>
      <c r="P38" s="253" t="s">
        <v>26</v>
      </c>
      <c r="Q38" s="253" t="s">
        <v>27</v>
      </c>
      <c r="R38" s="253">
        <v>2016</v>
      </c>
      <c r="S38" s="254">
        <v>2056</v>
      </c>
      <c r="T38" s="254">
        <v>102.80000000000001</v>
      </c>
      <c r="U38" s="255">
        <v>5506.38</v>
      </c>
    </row>
    <row r="39" spans="1:21" s="76" customFormat="1" ht="15.75">
      <c r="A39" s="244" t="s">
        <v>60</v>
      </c>
      <c r="B39" s="245">
        <v>402600</v>
      </c>
      <c r="C39" s="245" t="s">
        <v>83</v>
      </c>
      <c r="D39" s="246" t="s">
        <v>84</v>
      </c>
      <c r="E39" s="247">
        <v>1210</v>
      </c>
      <c r="F39" s="294">
        <v>12403</v>
      </c>
      <c r="G39" s="249">
        <v>3240</v>
      </c>
      <c r="H39" s="249">
        <v>3261.9056603773588</v>
      </c>
      <c r="I39" s="250">
        <v>0</v>
      </c>
      <c r="J39" s="251">
        <v>0</v>
      </c>
      <c r="K39" s="251">
        <v>900</v>
      </c>
      <c r="L39" s="295">
        <v>0</v>
      </c>
      <c r="M39" s="295">
        <v>7500</v>
      </c>
      <c r="N39" s="295">
        <v>0</v>
      </c>
      <c r="O39" s="252">
        <v>14901.905660377359</v>
      </c>
      <c r="P39" s="253" t="s">
        <v>26</v>
      </c>
      <c r="Q39" s="292" t="s">
        <v>27</v>
      </c>
      <c r="R39" s="253">
        <v>2020</v>
      </c>
      <c r="S39" s="256">
        <v>5040</v>
      </c>
      <c r="T39" s="254">
        <v>252</v>
      </c>
      <c r="U39" s="255">
        <v>20193.905660377357</v>
      </c>
    </row>
    <row r="40" spans="1:21" ht="15.75">
      <c r="A40" s="244" t="s">
        <v>60</v>
      </c>
      <c r="B40" s="245" t="s">
        <v>85</v>
      </c>
      <c r="C40" s="245" t="s">
        <v>86</v>
      </c>
      <c r="D40" s="246" t="s">
        <v>87</v>
      </c>
      <c r="E40" s="258">
        <v>1202</v>
      </c>
      <c r="F40" s="248">
        <v>3785</v>
      </c>
      <c r="G40" s="249">
        <v>2700</v>
      </c>
      <c r="H40" s="249">
        <v>0</v>
      </c>
      <c r="I40" s="250">
        <v>0</v>
      </c>
      <c r="J40" s="251">
        <v>0</v>
      </c>
      <c r="K40" s="251">
        <v>900</v>
      </c>
      <c r="L40" s="250">
        <v>0</v>
      </c>
      <c r="M40" s="250">
        <v>0</v>
      </c>
      <c r="N40" s="250">
        <v>0</v>
      </c>
      <c r="O40" s="252">
        <v>3600</v>
      </c>
      <c r="P40" s="253" t="s">
        <v>26</v>
      </c>
      <c r="Q40" s="253" t="s">
        <v>88</v>
      </c>
      <c r="R40" s="253">
        <v>2008</v>
      </c>
      <c r="S40" s="254">
        <v>0</v>
      </c>
      <c r="T40" s="254">
        <v>0</v>
      </c>
      <c r="U40" s="255">
        <v>3600</v>
      </c>
    </row>
    <row r="41" spans="1:21" ht="15.75">
      <c r="A41" s="244" t="s">
        <v>60</v>
      </c>
      <c r="B41" s="245" t="s">
        <v>85</v>
      </c>
      <c r="C41" s="245" t="s">
        <v>86</v>
      </c>
      <c r="D41" s="246" t="s">
        <v>87</v>
      </c>
      <c r="E41" s="258">
        <v>1247</v>
      </c>
      <c r="F41" s="248">
        <v>3205</v>
      </c>
      <c r="G41" s="249">
        <v>3720</v>
      </c>
      <c r="H41" s="249">
        <v>0</v>
      </c>
      <c r="I41" s="250">
        <v>0</v>
      </c>
      <c r="J41" s="251">
        <v>0</v>
      </c>
      <c r="K41" s="251">
        <v>900</v>
      </c>
      <c r="L41" s="250">
        <v>0</v>
      </c>
      <c r="M41" s="250">
        <v>0</v>
      </c>
      <c r="N41" s="250">
        <v>0</v>
      </c>
      <c r="O41" s="252">
        <v>4620</v>
      </c>
      <c r="P41" s="253" t="s">
        <v>26</v>
      </c>
      <c r="Q41" s="253" t="s">
        <v>40</v>
      </c>
      <c r="R41" s="253">
        <v>2006</v>
      </c>
      <c r="S41" s="254">
        <v>0</v>
      </c>
      <c r="T41" s="254">
        <v>0</v>
      </c>
      <c r="U41" s="255">
        <v>4620</v>
      </c>
    </row>
    <row r="42" spans="1:21" ht="15.75">
      <c r="A42" s="244" t="s">
        <v>60</v>
      </c>
      <c r="B42" s="245" t="s">
        <v>89</v>
      </c>
      <c r="C42" s="245" t="s">
        <v>90</v>
      </c>
      <c r="D42" s="246" t="s">
        <v>91</v>
      </c>
      <c r="E42" s="258">
        <v>9020</v>
      </c>
      <c r="F42" s="248">
        <v>0</v>
      </c>
      <c r="G42" s="249">
        <v>0</v>
      </c>
      <c r="H42" s="249">
        <v>0</v>
      </c>
      <c r="I42" s="250">
        <v>2939.559714</v>
      </c>
      <c r="J42" s="251">
        <v>72.27</v>
      </c>
      <c r="K42" s="251">
        <v>240</v>
      </c>
      <c r="L42" s="250">
        <v>0</v>
      </c>
      <c r="M42" s="250">
        <v>0</v>
      </c>
      <c r="N42" s="250">
        <v>0</v>
      </c>
      <c r="O42" s="252">
        <v>3251.829714</v>
      </c>
      <c r="P42" s="253" t="s">
        <v>74</v>
      </c>
      <c r="Q42" s="253" t="s">
        <v>35</v>
      </c>
      <c r="R42" s="253">
        <v>1900</v>
      </c>
      <c r="S42" s="254">
        <v>0</v>
      </c>
      <c r="T42" s="254">
        <v>0</v>
      </c>
      <c r="U42" s="255">
        <v>3251.829714</v>
      </c>
    </row>
    <row r="43" spans="1:21" ht="15.75">
      <c r="A43" s="244" t="s">
        <v>60</v>
      </c>
      <c r="B43" s="245" t="s">
        <v>92</v>
      </c>
      <c r="C43" s="245" t="s">
        <v>93</v>
      </c>
      <c r="D43" s="246" t="s">
        <v>94</v>
      </c>
      <c r="E43" s="258">
        <v>1340</v>
      </c>
      <c r="F43" s="248">
        <v>0</v>
      </c>
      <c r="G43" s="249">
        <v>0</v>
      </c>
      <c r="H43" s="249">
        <v>0</v>
      </c>
      <c r="I43" s="250">
        <v>5419.0176039999997</v>
      </c>
      <c r="J43" s="251">
        <v>3091.43</v>
      </c>
      <c r="K43" s="251">
        <v>900</v>
      </c>
      <c r="L43" s="251">
        <v>1945</v>
      </c>
      <c r="M43" s="251">
        <v>0</v>
      </c>
      <c r="N43" s="251">
        <v>0</v>
      </c>
      <c r="O43" s="252">
        <v>11355.447603999999</v>
      </c>
      <c r="P43" s="253" t="s">
        <v>74</v>
      </c>
      <c r="Q43" s="253" t="s">
        <v>35</v>
      </c>
      <c r="R43" s="253">
        <v>1900</v>
      </c>
      <c r="S43" s="254">
        <v>0</v>
      </c>
      <c r="T43" s="254">
        <v>0</v>
      </c>
      <c r="U43" s="255">
        <v>11355.447603999999</v>
      </c>
    </row>
    <row r="44" spans="1:21" s="15" customFormat="1" ht="15.75">
      <c r="A44" s="283" t="s">
        <v>314</v>
      </c>
      <c r="B44" s="262"/>
      <c r="C44" s="262"/>
      <c r="D44" s="263"/>
      <c r="E44" s="265">
        <v>31</v>
      </c>
      <c r="F44" s="264">
        <v>136934</v>
      </c>
      <c r="G44" s="267">
        <v>83940</v>
      </c>
      <c r="H44" s="267">
        <v>18251.736631032567</v>
      </c>
      <c r="I44" s="268">
        <v>17932.642467999998</v>
      </c>
      <c r="J44" s="252">
        <v>4851.37</v>
      </c>
      <c r="K44" s="252">
        <v>31200</v>
      </c>
      <c r="L44" s="252">
        <v>1945</v>
      </c>
      <c r="M44" s="252">
        <v>7500</v>
      </c>
      <c r="N44" s="252">
        <v>0.62</v>
      </c>
      <c r="O44" s="252">
        <v>165621.36909903254</v>
      </c>
      <c r="P44" s="269"/>
      <c r="Q44" s="269"/>
      <c r="R44" s="269"/>
      <c r="S44" s="271">
        <v>46877</v>
      </c>
      <c r="T44" s="271">
        <v>2343.85</v>
      </c>
      <c r="U44" s="255">
        <v>214842.21909903255</v>
      </c>
    </row>
    <row r="45" spans="1:21">
      <c r="T45" s="30"/>
    </row>
  </sheetData>
  <autoFilter ref="A1:U44">
    <sortState ref="A2:X698">
      <sortCondition ref="A2:A698"/>
      <sortCondition ref="C2:C698"/>
    </sortState>
  </autoFilter>
  <pageMargins left="0" right="0" top="0" bottom="0" header="0.24" footer="0.28999999999999998"/>
  <pageSetup paperSize="5" scale="52" fitToHeight="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zoomScale="90" zoomScaleNormal="90" workbookViewId="0">
      <pane ySplit="1" topLeftCell="A2" activePane="bottomLeft" state="frozen"/>
      <selection activeCell="W1" sqref="W1:W1048576"/>
      <selection pane="bottomLeft"/>
    </sheetView>
  </sheetViews>
  <sheetFormatPr defaultColWidth="7.109375" defaultRowHeight="15"/>
  <cols>
    <col min="1" max="1" width="8.88671875" style="29" bestFit="1" customWidth="1"/>
    <col min="2" max="2" width="14.109375" style="91" bestFit="1" customWidth="1"/>
    <col min="3" max="3" width="10.33203125" style="92" bestFit="1" customWidth="1"/>
    <col min="4" max="4" width="25.109375" style="29" bestFit="1" customWidth="1"/>
    <col min="5" max="5" width="5.77734375" style="95" bestFit="1" customWidth="1"/>
    <col min="6" max="6" width="9.44140625" style="129" bestFit="1" customWidth="1"/>
    <col min="7" max="7" width="9.109375" style="96" bestFit="1" customWidth="1"/>
    <col min="8" max="8" width="13.6640625" style="96" bestFit="1" customWidth="1"/>
    <col min="9" max="9" width="10.109375" style="29" bestFit="1" customWidth="1"/>
    <col min="10" max="10" width="11.44140625" style="29" bestFit="1" customWidth="1"/>
    <col min="11" max="11" width="11.33203125" style="29" bestFit="1" customWidth="1"/>
    <col min="12" max="12" width="13.21875" style="29" bestFit="1" customWidth="1"/>
    <col min="13" max="13" width="10.77734375" style="29" bestFit="1" customWidth="1"/>
    <col min="14" max="14" width="9.77734375" style="29" bestFit="1" customWidth="1"/>
    <col min="15" max="15" width="11.88671875" style="29" bestFit="1" customWidth="1"/>
    <col min="16" max="16" width="12.21875" style="93" bestFit="1" customWidth="1"/>
    <col min="17" max="17" width="8.77734375" style="93" bestFit="1" customWidth="1"/>
    <col min="18" max="18" width="8.88671875" style="93" bestFit="1" customWidth="1"/>
    <col min="19" max="19" width="11.88671875" style="29" bestFit="1" customWidth="1"/>
    <col min="20" max="20" width="9.44140625" style="29" bestFit="1" customWidth="1"/>
    <col min="21" max="21" width="10.88671875" style="29" bestFit="1" customWidth="1"/>
    <col min="22" max="16384" width="7.109375" style="29"/>
  </cols>
  <sheetData>
    <row r="1" spans="1:21" s="291" customFormat="1" ht="35.25" customHeight="1">
      <c r="A1" s="281" t="s">
        <v>1</v>
      </c>
      <c r="B1" s="284" t="s">
        <v>2</v>
      </c>
      <c r="C1" s="285" t="s">
        <v>3</v>
      </c>
      <c r="D1" s="286" t="s">
        <v>4</v>
      </c>
      <c r="E1" s="287" t="s">
        <v>5</v>
      </c>
      <c r="F1" s="288" t="s">
        <v>6</v>
      </c>
      <c r="G1" s="278" t="s">
        <v>7</v>
      </c>
      <c r="H1" s="278" t="s">
        <v>8</v>
      </c>
      <c r="I1" s="279" t="s">
        <v>9</v>
      </c>
      <c r="J1" s="281" t="s">
        <v>10</v>
      </c>
      <c r="K1" s="281" t="s">
        <v>11</v>
      </c>
      <c r="L1" s="279" t="s">
        <v>12</v>
      </c>
      <c r="M1" s="281" t="s">
        <v>13</v>
      </c>
      <c r="N1" s="289" t="s">
        <v>14</v>
      </c>
      <c r="O1" s="281" t="s">
        <v>15</v>
      </c>
      <c r="P1" s="279" t="s">
        <v>16</v>
      </c>
      <c r="Q1" s="281" t="s">
        <v>17</v>
      </c>
      <c r="R1" s="281" t="s">
        <v>18</v>
      </c>
      <c r="S1" s="282" t="s">
        <v>19</v>
      </c>
      <c r="T1" s="282" t="s">
        <v>318</v>
      </c>
      <c r="U1" s="290" t="s">
        <v>20</v>
      </c>
    </row>
    <row r="2" spans="1:21" ht="15.75">
      <c r="A2" s="244" t="s">
        <v>299</v>
      </c>
      <c r="B2" s="245">
        <v>804170</v>
      </c>
      <c r="C2" s="245" t="s">
        <v>300</v>
      </c>
      <c r="D2" s="246" t="s">
        <v>301</v>
      </c>
      <c r="E2" s="258">
        <v>1024</v>
      </c>
      <c r="F2" s="248">
        <v>4561</v>
      </c>
      <c r="G2" s="249">
        <v>2280</v>
      </c>
      <c r="H2" s="249">
        <v>193.91400000000004</v>
      </c>
      <c r="I2" s="250">
        <v>0</v>
      </c>
      <c r="J2" s="251">
        <v>0</v>
      </c>
      <c r="K2" s="251">
        <v>900</v>
      </c>
      <c r="L2" s="251">
        <v>0</v>
      </c>
      <c r="M2" s="251">
        <v>0</v>
      </c>
      <c r="N2" s="251">
        <v>0</v>
      </c>
      <c r="O2" s="252">
        <v>3373.9140000000002</v>
      </c>
      <c r="P2" s="253" t="s">
        <v>26</v>
      </c>
      <c r="Q2" s="253" t="s">
        <v>27</v>
      </c>
      <c r="R2" s="253">
        <v>2019</v>
      </c>
      <c r="S2" s="254">
        <v>2056</v>
      </c>
      <c r="T2" s="254">
        <v>102.80000000000001</v>
      </c>
      <c r="U2" s="255">
        <v>5532.7140000000009</v>
      </c>
    </row>
    <row r="3" spans="1:21" s="41" customFormat="1" ht="15.75">
      <c r="A3" s="244" t="s">
        <v>299</v>
      </c>
      <c r="B3" s="245">
        <v>803420</v>
      </c>
      <c r="C3" s="245" t="s">
        <v>304</v>
      </c>
      <c r="D3" s="246" t="s">
        <v>303</v>
      </c>
      <c r="E3" s="258">
        <v>1335</v>
      </c>
      <c r="F3" s="248">
        <v>0</v>
      </c>
      <c r="G3" s="249">
        <v>0</v>
      </c>
      <c r="H3" s="249">
        <v>0</v>
      </c>
      <c r="I3" s="250">
        <v>3085.7564000000002</v>
      </c>
      <c r="J3" s="251">
        <v>4976.3500000000004</v>
      </c>
      <c r="K3" s="251">
        <v>900</v>
      </c>
      <c r="L3" s="251">
        <v>0</v>
      </c>
      <c r="M3" s="251">
        <v>0</v>
      </c>
      <c r="N3" s="251">
        <v>0</v>
      </c>
      <c r="O3" s="252">
        <v>8962.1064000000006</v>
      </c>
      <c r="P3" s="253" t="s">
        <v>74</v>
      </c>
      <c r="Q3" s="253" t="s">
        <v>27</v>
      </c>
      <c r="R3" s="253">
        <v>2020</v>
      </c>
      <c r="S3" s="254">
        <v>5256</v>
      </c>
      <c r="T3" s="254">
        <v>262.8</v>
      </c>
      <c r="U3" s="255">
        <v>14480.9064</v>
      </c>
    </row>
    <row r="4" spans="1:21" ht="15.75">
      <c r="A4" s="244" t="s">
        <v>299</v>
      </c>
      <c r="B4" s="245">
        <v>803420</v>
      </c>
      <c r="C4" s="245" t="s">
        <v>304</v>
      </c>
      <c r="D4" s="246" t="s">
        <v>303</v>
      </c>
      <c r="E4" s="258">
        <v>1335</v>
      </c>
      <c r="F4" s="248">
        <v>0</v>
      </c>
      <c r="G4" s="249">
        <v>0</v>
      </c>
      <c r="H4" s="249">
        <v>0</v>
      </c>
      <c r="I4" s="250">
        <v>4609.1469999999999</v>
      </c>
      <c r="J4" s="251">
        <v>5611.74</v>
      </c>
      <c r="K4" s="251">
        <v>900</v>
      </c>
      <c r="L4" s="251">
        <v>0</v>
      </c>
      <c r="M4" s="251">
        <v>0</v>
      </c>
      <c r="N4" s="251">
        <v>0</v>
      </c>
      <c r="O4" s="252">
        <v>11120.886999999999</v>
      </c>
      <c r="P4" s="253" t="s">
        <v>74</v>
      </c>
      <c r="Q4" s="253" t="s">
        <v>27</v>
      </c>
      <c r="R4" s="253">
        <v>2020</v>
      </c>
      <c r="S4" s="254">
        <v>5256</v>
      </c>
      <c r="T4" s="254">
        <v>262.8</v>
      </c>
      <c r="U4" s="255">
        <v>16639.686999999998</v>
      </c>
    </row>
    <row r="5" spans="1:21" ht="15.75">
      <c r="A5" s="244" t="s">
        <v>299</v>
      </c>
      <c r="B5" s="245">
        <v>803420</v>
      </c>
      <c r="C5" s="245" t="s">
        <v>304</v>
      </c>
      <c r="D5" s="246" t="s">
        <v>303</v>
      </c>
      <c r="E5" s="247">
        <v>1202</v>
      </c>
      <c r="F5" s="248">
        <v>6997</v>
      </c>
      <c r="G5" s="249">
        <v>2700</v>
      </c>
      <c r="H5" s="249">
        <v>699.04459459459463</v>
      </c>
      <c r="I5" s="250">
        <v>0</v>
      </c>
      <c r="J5" s="251">
        <v>0</v>
      </c>
      <c r="K5" s="251">
        <v>900</v>
      </c>
      <c r="L5" s="251">
        <v>0</v>
      </c>
      <c r="M5" s="251">
        <v>0</v>
      </c>
      <c r="N5" s="251">
        <v>0</v>
      </c>
      <c r="O5" s="252">
        <v>4299.0445945945949</v>
      </c>
      <c r="P5" s="253" t="s">
        <v>26</v>
      </c>
      <c r="Q5" s="253" t="s">
        <v>27</v>
      </c>
      <c r="R5" s="253">
        <v>2022</v>
      </c>
      <c r="S5" s="254">
        <v>2170</v>
      </c>
      <c r="T5" s="254">
        <v>108.5</v>
      </c>
      <c r="U5" s="255">
        <v>6577.5445945945949</v>
      </c>
    </row>
    <row r="6" spans="1:21" ht="15.75">
      <c r="A6" s="244" t="s">
        <v>299</v>
      </c>
      <c r="B6" s="245">
        <v>803420</v>
      </c>
      <c r="C6" s="245" t="s">
        <v>302</v>
      </c>
      <c r="D6" s="246" t="s">
        <v>303</v>
      </c>
      <c r="E6" s="258">
        <v>1335</v>
      </c>
      <c r="F6" s="248">
        <v>0</v>
      </c>
      <c r="G6" s="249">
        <v>0</v>
      </c>
      <c r="H6" s="249">
        <v>0</v>
      </c>
      <c r="I6" s="250">
        <v>5951.4120999999996</v>
      </c>
      <c r="J6" s="251">
        <v>2038.0000000000002</v>
      </c>
      <c r="K6" s="251">
        <v>900</v>
      </c>
      <c r="L6" s="251">
        <v>0</v>
      </c>
      <c r="M6" s="251">
        <v>0</v>
      </c>
      <c r="N6" s="251">
        <v>0</v>
      </c>
      <c r="O6" s="252">
        <v>8889.4120999999996</v>
      </c>
      <c r="P6" s="253" t="s">
        <v>74</v>
      </c>
      <c r="Q6" s="253" t="s">
        <v>40</v>
      </c>
      <c r="R6" s="253">
        <v>2010</v>
      </c>
      <c r="S6" s="254">
        <v>0</v>
      </c>
      <c r="T6" s="254">
        <v>0</v>
      </c>
      <c r="U6" s="255">
        <v>8889.4120999999996</v>
      </c>
    </row>
    <row r="7" spans="1:21" ht="15.75">
      <c r="A7" s="244" t="s">
        <v>299</v>
      </c>
      <c r="B7" s="245">
        <v>803420</v>
      </c>
      <c r="C7" s="245" t="s">
        <v>302</v>
      </c>
      <c r="D7" s="246" t="s">
        <v>303</v>
      </c>
      <c r="E7" s="258">
        <v>1024</v>
      </c>
      <c r="F7" s="248">
        <v>3276</v>
      </c>
      <c r="G7" s="249">
        <v>2280</v>
      </c>
      <c r="H7" s="249">
        <v>80.712000000000032</v>
      </c>
      <c r="I7" s="250">
        <v>0</v>
      </c>
      <c r="J7" s="251">
        <v>0</v>
      </c>
      <c r="K7" s="251">
        <v>900</v>
      </c>
      <c r="L7" s="250">
        <v>0</v>
      </c>
      <c r="M7" s="250">
        <v>0</v>
      </c>
      <c r="N7" s="250">
        <v>0</v>
      </c>
      <c r="O7" s="252">
        <v>3260.712</v>
      </c>
      <c r="P7" s="253" t="s">
        <v>26</v>
      </c>
      <c r="Q7" s="253" t="s">
        <v>40</v>
      </c>
      <c r="R7" s="253">
        <v>2006</v>
      </c>
      <c r="S7" s="254">
        <v>0</v>
      </c>
      <c r="T7" s="254">
        <v>0</v>
      </c>
      <c r="U7" s="255">
        <v>3260.712</v>
      </c>
    </row>
    <row r="8" spans="1:21" ht="15.75">
      <c r="A8" s="244" t="s">
        <v>299</v>
      </c>
      <c r="B8" s="245">
        <v>803420</v>
      </c>
      <c r="C8" s="245" t="s">
        <v>302</v>
      </c>
      <c r="D8" s="246" t="s">
        <v>303</v>
      </c>
      <c r="E8" s="258">
        <v>1335</v>
      </c>
      <c r="F8" s="248">
        <v>0</v>
      </c>
      <c r="G8" s="249">
        <v>0</v>
      </c>
      <c r="H8" s="249">
        <v>0</v>
      </c>
      <c r="I8" s="250">
        <v>9243.0163300000004</v>
      </c>
      <c r="J8" s="251">
        <v>3747.5199999999995</v>
      </c>
      <c r="K8" s="251">
        <v>900</v>
      </c>
      <c r="L8" s="251">
        <v>240.7</v>
      </c>
      <c r="M8" s="251">
        <v>0</v>
      </c>
      <c r="N8" s="251">
        <v>0</v>
      </c>
      <c r="O8" s="252">
        <v>14131.23633</v>
      </c>
      <c r="P8" s="253" t="s">
        <v>74</v>
      </c>
      <c r="Q8" s="253" t="s">
        <v>27</v>
      </c>
      <c r="R8" s="253">
        <v>2018</v>
      </c>
      <c r="S8" s="254">
        <v>5256</v>
      </c>
      <c r="T8" s="254">
        <v>262.8</v>
      </c>
      <c r="U8" s="255">
        <v>19650.036329999999</v>
      </c>
    </row>
    <row r="9" spans="1:21" ht="15.75">
      <c r="A9" s="308" t="s">
        <v>299</v>
      </c>
      <c r="B9" s="245">
        <v>803420</v>
      </c>
      <c r="C9" s="245" t="s">
        <v>302</v>
      </c>
      <c r="D9" s="309" t="s">
        <v>303</v>
      </c>
      <c r="E9" s="310">
        <v>1020</v>
      </c>
      <c r="F9" s="322">
        <v>1629</v>
      </c>
      <c r="G9" s="249">
        <v>2220</v>
      </c>
      <c r="H9" s="249">
        <v>0</v>
      </c>
      <c r="I9" s="250">
        <v>0</v>
      </c>
      <c r="J9" s="312">
        <v>0</v>
      </c>
      <c r="K9" s="251">
        <v>900</v>
      </c>
      <c r="L9" s="313">
        <v>0</v>
      </c>
      <c r="M9" s="313">
        <v>0</v>
      </c>
      <c r="N9" s="313">
        <v>0</v>
      </c>
      <c r="O9" s="252">
        <v>3120</v>
      </c>
      <c r="P9" s="314" t="s">
        <v>26</v>
      </c>
      <c r="Q9" s="314" t="s">
        <v>47</v>
      </c>
      <c r="R9" s="314">
        <v>2025</v>
      </c>
      <c r="S9" s="323">
        <v>3900</v>
      </c>
      <c r="T9" s="254">
        <v>195</v>
      </c>
      <c r="U9" s="255">
        <v>7215</v>
      </c>
    </row>
    <row r="10" spans="1:21" ht="15.75">
      <c r="A10" s="244" t="s">
        <v>299</v>
      </c>
      <c r="B10" s="245">
        <v>803420</v>
      </c>
      <c r="C10" s="245" t="s">
        <v>302</v>
      </c>
      <c r="D10" s="246" t="s">
        <v>303</v>
      </c>
      <c r="E10" s="258">
        <v>1024</v>
      </c>
      <c r="F10" s="248">
        <v>735</v>
      </c>
      <c r="G10" s="249">
        <v>2280</v>
      </c>
      <c r="H10" s="249">
        <v>0</v>
      </c>
      <c r="I10" s="250">
        <v>0</v>
      </c>
      <c r="J10" s="250">
        <v>0</v>
      </c>
      <c r="K10" s="251">
        <v>900</v>
      </c>
      <c r="L10" s="250">
        <v>609.95000000000005</v>
      </c>
      <c r="M10" s="250">
        <v>0</v>
      </c>
      <c r="N10" s="250">
        <v>0</v>
      </c>
      <c r="O10" s="252">
        <v>3789.95</v>
      </c>
      <c r="P10" s="253" t="s">
        <v>26</v>
      </c>
      <c r="Q10" s="292" t="s">
        <v>47</v>
      </c>
      <c r="R10" s="253">
        <v>2025</v>
      </c>
      <c r="S10" s="254">
        <v>5150</v>
      </c>
      <c r="T10" s="254">
        <v>257.5</v>
      </c>
      <c r="U10" s="255">
        <v>9197.4500000000007</v>
      </c>
    </row>
    <row r="11" spans="1:21" s="41" customFormat="1" ht="15.75">
      <c r="A11" s="244" t="s">
        <v>299</v>
      </c>
      <c r="B11" s="245">
        <v>803420</v>
      </c>
      <c r="C11" s="245" t="s">
        <v>302</v>
      </c>
      <c r="D11" s="246" t="s">
        <v>303</v>
      </c>
      <c r="E11" s="258">
        <v>9020</v>
      </c>
      <c r="F11" s="248">
        <v>0</v>
      </c>
      <c r="G11" s="249">
        <v>0</v>
      </c>
      <c r="H11" s="249">
        <v>0</v>
      </c>
      <c r="I11" s="250">
        <v>0</v>
      </c>
      <c r="J11" s="251">
        <v>0</v>
      </c>
      <c r="K11" s="251">
        <v>240</v>
      </c>
      <c r="L11" s="250">
        <v>0</v>
      </c>
      <c r="M11" s="250">
        <v>0</v>
      </c>
      <c r="N11" s="250">
        <v>0</v>
      </c>
      <c r="O11" s="252">
        <v>240</v>
      </c>
      <c r="P11" s="253" t="s">
        <v>74</v>
      </c>
      <c r="Q11" s="253" t="s">
        <v>35</v>
      </c>
      <c r="R11" s="253">
        <v>1900</v>
      </c>
      <c r="S11" s="254">
        <v>0</v>
      </c>
      <c r="T11" s="254">
        <v>0</v>
      </c>
      <c r="U11" s="255">
        <v>240</v>
      </c>
    </row>
    <row r="12" spans="1:21" ht="15.75">
      <c r="A12" s="244" t="s">
        <v>299</v>
      </c>
      <c r="B12" s="245">
        <v>804120</v>
      </c>
      <c r="C12" s="245" t="s">
        <v>305</v>
      </c>
      <c r="D12" s="246" t="s">
        <v>306</v>
      </c>
      <c r="E12" s="258">
        <v>1024</v>
      </c>
      <c r="F12" s="248">
        <v>5139</v>
      </c>
      <c r="G12" s="249">
        <v>2280</v>
      </c>
      <c r="H12" s="249">
        <v>285.91200000000003</v>
      </c>
      <c r="I12" s="250">
        <v>0</v>
      </c>
      <c r="J12" s="251">
        <v>0</v>
      </c>
      <c r="K12" s="251">
        <v>900</v>
      </c>
      <c r="L12" s="251">
        <v>0</v>
      </c>
      <c r="M12" s="251">
        <v>0</v>
      </c>
      <c r="N12" s="251">
        <v>0</v>
      </c>
      <c r="O12" s="252">
        <v>3465.9120000000003</v>
      </c>
      <c r="P12" s="253" t="s">
        <v>26</v>
      </c>
      <c r="Q12" s="253" t="s">
        <v>27</v>
      </c>
      <c r="R12" s="253">
        <v>2019</v>
      </c>
      <c r="S12" s="254">
        <v>2056</v>
      </c>
      <c r="T12" s="254">
        <v>102.80000000000001</v>
      </c>
      <c r="U12" s="255">
        <v>5624.7120000000004</v>
      </c>
    </row>
    <row r="13" spans="1:21" ht="15.75">
      <c r="A13" s="244" t="s">
        <v>299</v>
      </c>
      <c r="B13" s="245">
        <v>804210</v>
      </c>
      <c r="C13" s="245" t="s">
        <v>307</v>
      </c>
      <c r="D13" s="246" t="s">
        <v>308</v>
      </c>
      <c r="E13" s="258">
        <v>1340</v>
      </c>
      <c r="F13" s="248">
        <v>0</v>
      </c>
      <c r="G13" s="249">
        <v>0</v>
      </c>
      <c r="H13" s="249">
        <v>0</v>
      </c>
      <c r="I13" s="250">
        <v>3446.277</v>
      </c>
      <c r="J13" s="251">
        <v>2022.5500000000002</v>
      </c>
      <c r="K13" s="251">
        <v>900</v>
      </c>
      <c r="L13" s="251">
        <v>0</v>
      </c>
      <c r="M13" s="251">
        <v>0</v>
      </c>
      <c r="N13" s="251">
        <v>0</v>
      </c>
      <c r="O13" s="252">
        <v>6368.8270000000002</v>
      </c>
      <c r="P13" s="253" t="s">
        <v>74</v>
      </c>
      <c r="Q13" s="253" t="s">
        <v>27</v>
      </c>
      <c r="R13" s="253">
        <v>2016</v>
      </c>
      <c r="S13" s="260">
        <v>4068</v>
      </c>
      <c r="T13" s="254">
        <v>203.4</v>
      </c>
      <c r="U13" s="255">
        <v>10640.227000000001</v>
      </c>
    </row>
    <row r="14" spans="1:21" s="15" customFormat="1" ht="15.75">
      <c r="A14" s="283" t="s">
        <v>315</v>
      </c>
      <c r="B14" s="262"/>
      <c r="C14" s="262"/>
      <c r="D14" s="263"/>
      <c r="E14" s="265">
        <v>6</v>
      </c>
      <c r="F14" s="264">
        <v>22337</v>
      </c>
      <c r="G14" s="267">
        <v>14040</v>
      </c>
      <c r="H14" s="267">
        <v>1259.5825945945946</v>
      </c>
      <c r="I14" s="268">
        <v>26335.608830000005</v>
      </c>
      <c r="J14" s="252">
        <v>18396.16</v>
      </c>
      <c r="K14" s="252">
        <v>10140</v>
      </c>
      <c r="L14" s="252">
        <v>850.65000000000009</v>
      </c>
      <c r="M14" s="252">
        <v>0</v>
      </c>
      <c r="N14" s="252">
        <v>0</v>
      </c>
      <c r="O14" s="252">
        <v>71022.001424594593</v>
      </c>
      <c r="P14" s="269"/>
      <c r="Q14" s="269"/>
      <c r="R14" s="269"/>
      <c r="S14" s="331">
        <v>35168</v>
      </c>
      <c r="T14" s="271">
        <v>1758.4</v>
      </c>
      <c r="U14" s="255">
        <v>107948.40142459459</v>
      </c>
    </row>
    <row r="15" spans="1:21">
      <c r="T15" s="30"/>
    </row>
  </sheetData>
  <autoFilter ref="A1:U14">
    <sortState ref="A2:X698">
      <sortCondition ref="A2:A698"/>
      <sortCondition ref="C2:C698"/>
    </sortState>
  </autoFilter>
  <pageMargins left="0" right="0" top="0" bottom="0" header="0.24" footer="0.28999999999999998"/>
  <pageSetup paperSize="5" scale="53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FY16 Rates</vt:lpstr>
      <vt:lpstr>Summary</vt:lpstr>
      <vt:lpstr>DA</vt:lpstr>
      <vt:lpstr>DCA</vt:lpstr>
      <vt:lpstr>DCHS</vt:lpstr>
      <vt:lpstr>DCJ</vt:lpstr>
      <vt:lpstr>DCS</vt:lpstr>
      <vt:lpstr>DOH</vt:lpstr>
      <vt:lpstr>LIB</vt:lpstr>
      <vt:lpstr>MCSO</vt:lpstr>
      <vt:lpstr>NOND</vt:lpstr>
      <vt:lpstr>FY16 County Fleet Master</vt:lpstr>
      <vt:lpstr>DA!Print_Area</vt:lpstr>
      <vt:lpstr>DCA!Print_Area</vt:lpstr>
      <vt:lpstr>DCHS!Print_Area</vt:lpstr>
      <vt:lpstr>DCJ!Print_Area</vt:lpstr>
      <vt:lpstr>DCS!Print_Area</vt:lpstr>
      <vt:lpstr>DOH!Print_Area</vt:lpstr>
      <vt:lpstr>LIB!Print_Area</vt:lpstr>
      <vt:lpstr>MCSO!Print_Area</vt:lpstr>
      <vt:lpstr>NOND!Print_Area</vt:lpstr>
      <vt:lpstr>Summary!Print_Area</vt:lpstr>
      <vt:lpstr>DA!Print_Titles</vt:lpstr>
      <vt:lpstr>DCA!Print_Titles</vt:lpstr>
      <vt:lpstr>DCHS!Print_Titles</vt:lpstr>
      <vt:lpstr>DCJ!Print_Titles</vt:lpstr>
      <vt:lpstr>DCS!Print_Titles</vt:lpstr>
      <vt:lpstr>DOH!Print_Titles</vt:lpstr>
      <vt:lpstr>'FY16 County Fleet Master'!Print_Titles</vt:lpstr>
      <vt:lpstr>LIB!Print_Titles</vt:lpstr>
      <vt:lpstr>MCSO!Print_Titles</vt:lpstr>
      <vt:lpstr>NOND!Print_Titles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aortiz</dc:creator>
  <cp:lastModifiedBy>unruhj</cp:lastModifiedBy>
  <cp:lastPrinted>2014-12-03T20:52:53Z</cp:lastPrinted>
  <dcterms:created xsi:type="dcterms:W3CDTF">2014-11-23T00:27:21Z</dcterms:created>
  <dcterms:modified xsi:type="dcterms:W3CDTF">2014-12-12T17:54:54Z</dcterms:modified>
</cp:coreProperties>
</file>