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3\DCM\DCA Director\Budget\FY 2017\DCA FY 2017\Rate Development FY 2017\Budget Development\Final Published Rate Sheets\"/>
    </mc:Choice>
  </mc:AlternateContent>
  <bookViews>
    <workbookView xWindow="0" yWindow="0" windowWidth="25200" windowHeight="11700" tabRatio="866"/>
  </bookViews>
  <sheets>
    <sheet name="Summary View" sheetId="1" r:id="rId1"/>
    <sheet name="DA" sheetId="3" r:id="rId2"/>
    <sheet name="DCA" sheetId="4" r:id="rId3"/>
    <sheet name="DCHS" sheetId="5" r:id="rId4"/>
    <sheet name="DCJ" sheetId="6" r:id="rId5"/>
    <sheet name="DCM" sheetId="7" r:id="rId6"/>
    <sheet name="DCS" sheetId="8" r:id="rId7"/>
    <sheet name="DOH" sheetId="9" r:id="rId8"/>
    <sheet name="LIB" sheetId="10" r:id="rId9"/>
    <sheet name="MCSO" sheetId="11" r:id="rId10"/>
    <sheet name="NOND" sheetId="12" r:id="rId11"/>
    <sheet name="Outside Agency" sheetId="13" r:id="rId12"/>
    <sheet name="FY17 All Distribution Svcs" sheetId="2" r:id="rId13"/>
  </sheets>
  <externalReferences>
    <externalReference r:id="rId14"/>
    <externalReference r:id="rId15"/>
  </externalReferences>
  <definedNames>
    <definedName name="_xlnm._FilterDatabase" localSheetId="1" hidden="1">DA!$A$2:$AH$14</definedName>
    <definedName name="_xlnm._FilterDatabase" localSheetId="2" hidden="1">DCA!$A$2:$AH$15</definedName>
    <definedName name="_xlnm._FilterDatabase" localSheetId="3" hidden="1">DCHS!$A$2:$AH$27</definedName>
    <definedName name="_xlnm._FilterDatabase" localSheetId="4" hidden="1">DCJ!$A$2:$AH$24</definedName>
    <definedName name="_xlnm._FilterDatabase" localSheetId="5" hidden="1">DCM!$A$2:$AH$24</definedName>
    <definedName name="_xlnm._FilterDatabase" localSheetId="6" hidden="1">DCS!$A$2:$AH$16</definedName>
    <definedName name="_xlnm._FilterDatabase" localSheetId="7" hidden="1">DOH!$A$2:$AH$111</definedName>
    <definedName name="_xlnm._FilterDatabase" localSheetId="12" hidden="1">'FY17 All Distribution Svcs'!$A$2:$AH$246</definedName>
    <definedName name="_xlnm._FilterDatabase" localSheetId="8" hidden="1">LIB!$A$2:$AH$5</definedName>
    <definedName name="_xlnm._FilterDatabase" localSheetId="9" hidden="1">MCSO!$A$2:$AH$18</definedName>
    <definedName name="_xlnm._FilterDatabase" localSheetId="10" hidden="1">NOND!$A$2:$AH$20</definedName>
    <definedName name="_xlnm._FilterDatabase" localSheetId="11" hidden="1">'Outside Agency'!$A$2:$AH$12</definedName>
    <definedName name="_Order1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0" hidden="1">#REF!</definedName>
    <definedName name="_Sort" hidden="1">#REF!</definedName>
    <definedName name="MCSO1" localSheetId="1" hidden="1">[1]DOH!#REF!</definedName>
    <definedName name="MCSO1" localSheetId="2" hidden="1">[1]DOH!#REF!</definedName>
    <definedName name="MCSO1" localSheetId="3" hidden="1">[1]DOH!#REF!</definedName>
    <definedName name="MCSO1" localSheetId="4" hidden="1">[1]DOH!#REF!</definedName>
    <definedName name="MCSO1" localSheetId="5" hidden="1">[1]DOH!#REF!</definedName>
    <definedName name="MCSO1" localSheetId="6" hidden="1">[1]DOH!#REF!</definedName>
    <definedName name="MCSO1" localSheetId="7" hidden="1">[1]DOH!#REF!</definedName>
    <definedName name="MCSO1" localSheetId="8" hidden="1">[1]DOH!#REF!</definedName>
    <definedName name="MCSO1" localSheetId="9" hidden="1">[1]DOH!#REF!</definedName>
    <definedName name="MCSO1" localSheetId="10" hidden="1">[1]DOH!#REF!</definedName>
    <definedName name="MCSO1" localSheetId="11" hidden="1">[1]DOH!#REF!</definedName>
    <definedName name="MCSO1" localSheetId="0" hidden="1">[1]DOH!#REF!</definedName>
    <definedName name="MCSO1" hidden="1">[1]DOH!#REF!</definedName>
    <definedName name="MCSO2" localSheetId="1" hidden="1">[2]DOH!#REF!</definedName>
    <definedName name="MCSO2" localSheetId="2" hidden="1">[2]DOH!#REF!</definedName>
    <definedName name="MCSO2" localSheetId="3" hidden="1">[2]DOH!#REF!</definedName>
    <definedName name="MCSO2" localSheetId="4" hidden="1">[2]DOH!#REF!</definedName>
    <definedName name="MCSO2" localSheetId="5" hidden="1">[2]DOH!#REF!</definedName>
    <definedName name="MCSO2" localSheetId="6" hidden="1">[2]DOH!#REF!</definedName>
    <definedName name="MCSO2" localSheetId="7" hidden="1">[2]DOH!#REF!</definedName>
    <definedName name="MCSO2" localSheetId="8" hidden="1">[2]DOH!#REF!</definedName>
    <definedName name="MCSO2" localSheetId="9" hidden="1">[2]DOH!#REF!</definedName>
    <definedName name="MCSO2" localSheetId="10" hidden="1">[2]DOH!#REF!</definedName>
    <definedName name="MCSO2" localSheetId="11" hidden="1">[2]DOH!#REF!</definedName>
    <definedName name="MCSO2" localSheetId="0" hidden="1">[2]DOH!#REF!</definedName>
    <definedName name="MCSO2" hidden="1">[2]DOH!#REF!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13" l="1"/>
  <c r="AE11" i="13"/>
  <c r="AD11" i="13"/>
  <c r="AC11" i="13"/>
  <c r="AB11" i="13"/>
  <c r="AA11" i="13"/>
  <c r="Z11" i="13"/>
  <c r="Y11" i="13"/>
  <c r="X11" i="13"/>
  <c r="W11" i="13"/>
  <c r="V11" i="13"/>
  <c r="R11" i="13"/>
  <c r="P11" i="13"/>
  <c r="N11" i="13"/>
  <c r="K11" i="13"/>
  <c r="AG10" i="13"/>
  <c r="S10" i="13"/>
  <c r="Q10" i="13"/>
  <c r="O10" i="13"/>
  <c r="M10" i="13"/>
  <c r="AG9" i="13"/>
  <c r="S9" i="13"/>
  <c r="Q9" i="13"/>
  <c r="O9" i="13"/>
  <c r="M9" i="13"/>
  <c r="AG8" i="13"/>
  <c r="S8" i="13"/>
  <c r="Q8" i="13"/>
  <c r="O8" i="13"/>
  <c r="M8" i="13"/>
  <c r="AG7" i="13"/>
  <c r="S7" i="13"/>
  <c r="Q7" i="13"/>
  <c r="O7" i="13"/>
  <c r="O11" i="13" s="1"/>
  <c r="M7" i="13"/>
  <c r="AG6" i="13"/>
  <c r="S6" i="13"/>
  <c r="Q6" i="13"/>
  <c r="O6" i="13"/>
  <c r="M6" i="13"/>
  <c r="AG5" i="13"/>
  <c r="S5" i="13"/>
  <c r="Q5" i="13"/>
  <c r="O5" i="13"/>
  <c r="M5" i="13"/>
  <c r="AG4" i="13"/>
  <c r="S4" i="13"/>
  <c r="Q4" i="13"/>
  <c r="O4" i="13"/>
  <c r="M4" i="13"/>
  <c r="AG3" i="13"/>
  <c r="S3" i="13"/>
  <c r="Q3" i="13"/>
  <c r="O3" i="13"/>
  <c r="M3" i="13"/>
  <c r="AF19" i="12"/>
  <c r="AE19" i="12"/>
  <c r="AD19" i="12"/>
  <c r="AC19" i="12"/>
  <c r="AB19" i="12"/>
  <c r="AA19" i="12"/>
  <c r="Z19" i="12"/>
  <c r="Y19" i="12"/>
  <c r="X19" i="12"/>
  <c r="W19" i="12"/>
  <c r="V19" i="12"/>
  <c r="R19" i="12"/>
  <c r="P19" i="12"/>
  <c r="N19" i="12"/>
  <c r="K19" i="12"/>
  <c r="AG18" i="12"/>
  <c r="M18" i="12"/>
  <c r="T18" i="12" s="1"/>
  <c r="U18" i="12" s="1"/>
  <c r="AG17" i="12"/>
  <c r="M17" i="12"/>
  <c r="T17" i="12" s="1"/>
  <c r="U17" i="12" s="1"/>
  <c r="AG16" i="12"/>
  <c r="M16" i="12"/>
  <c r="T16" i="12" s="1"/>
  <c r="U16" i="12" s="1"/>
  <c r="AG15" i="12"/>
  <c r="M15" i="12"/>
  <c r="T15" i="12" s="1"/>
  <c r="U15" i="12" s="1"/>
  <c r="AG14" i="12"/>
  <c r="M14" i="12"/>
  <c r="T14" i="12" s="1"/>
  <c r="U14" i="12" s="1"/>
  <c r="AG13" i="12"/>
  <c r="M13" i="12"/>
  <c r="T13" i="12" s="1"/>
  <c r="U13" i="12" s="1"/>
  <c r="AG12" i="12"/>
  <c r="M12" i="12"/>
  <c r="T12" i="12" s="1"/>
  <c r="U12" i="12" s="1"/>
  <c r="AG11" i="12"/>
  <c r="AH11" i="12" s="1"/>
  <c r="M11" i="12"/>
  <c r="T11" i="12" s="1"/>
  <c r="U11" i="12" s="1"/>
  <c r="AG10" i="12"/>
  <c r="M10" i="12"/>
  <c r="T10" i="12" s="1"/>
  <c r="U10" i="12" s="1"/>
  <c r="AG9" i="12"/>
  <c r="M9" i="12"/>
  <c r="T9" i="12" s="1"/>
  <c r="U9" i="12" s="1"/>
  <c r="AG8" i="12"/>
  <c r="M8" i="12"/>
  <c r="T8" i="12" s="1"/>
  <c r="U8" i="12" s="1"/>
  <c r="AG7" i="12"/>
  <c r="S7" i="12"/>
  <c r="Q7" i="12"/>
  <c r="O7" i="12"/>
  <c r="M7" i="12"/>
  <c r="AG6" i="12"/>
  <c r="M6" i="12"/>
  <c r="T6" i="12" s="1"/>
  <c r="U6" i="12" s="1"/>
  <c r="AG5" i="12"/>
  <c r="S5" i="12"/>
  <c r="Q5" i="12"/>
  <c r="O5" i="12"/>
  <c r="M5" i="12"/>
  <c r="AG4" i="12"/>
  <c r="AG19" i="12" s="1"/>
  <c r="S4" i="12"/>
  <c r="Q4" i="12"/>
  <c r="O4" i="12"/>
  <c r="M4" i="12"/>
  <c r="AG3" i="12"/>
  <c r="S3" i="12"/>
  <c r="Q3" i="12"/>
  <c r="O3" i="12"/>
  <c r="M3" i="12"/>
  <c r="AF17" i="11"/>
  <c r="AE17" i="11"/>
  <c r="AD17" i="11"/>
  <c r="AC17" i="11"/>
  <c r="AB17" i="11"/>
  <c r="AA17" i="11"/>
  <c r="Z17" i="11"/>
  <c r="Y17" i="11"/>
  <c r="X17" i="11"/>
  <c r="W17" i="11"/>
  <c r="V17" i="11"/>
  <c r="R17" i="11"/>
  <c r="P17" i="11"/>
  <c r="N17" i="11"/>
  <c r="K17" i="11"/>
  <c r="AG16" i="11"/>
  <c r="M16" i="11"/>
  <c r="T16" i="11" s="1"/>
  <c r="U16" i="11" s="1"/>
  <c r="AG15" i="11"/>
  <c r="M15" i="11"/>
  <c r="T15" i="11" s="1"/>
  <c r="U15" i="11" s="1"/>
  <c r="AG14" i="11"/>
  <c r="AH14" i="11" s="1"/>
  <c r="M14" i="11"/>
  <c r="T14" i="11" s="1"/>
  <c r="U14" i="11" s="1"/>
  <c r="AG13" i="11"/>
  <c r="M13" i="11"/>
  <c r="T13" i="11" s="1"/>
  <c r="U13" i="11" s="1"/>
  <c r="AH13" i="11" s="1"/>
  <c r="AG12" i="11"/>
  <c r="M12" i="11"/>
  <c r="T12" i="11" s="1"/>
  <c r="U12" i="11" s="1"/>
  <c r="AG11" i="11"/>
  <c r="S11" i="11"/>
  <c r="Q11" i="11"/>
  <c r="O11" i="11"/>
  <c r="M11" i="11"/>
  <c r="AG10" i="11"/>
  <c r="S10" i="11"/>
  <c r="Q10" i="11"/>
  <c r="O10" i="11"/>
  <c r="M10" i="11"/>
  <c r="AG9" i="11"/>
  <c r="M9" i="11"/>
  <c r="T9" i="11" s="1"/>
  <c r="U9" i="11" s="1"/>
  <c r="AG8" i="11"/>
  <c r="M8" i="11"/>
  <c r="T8" i="11" s="1"/>
  <c r="U8" i="11" s="1"/>
  <c r="AH8" i="11" s="1"/>
  <c r="AG7" i="11"/>
  <c r="S7" i="11"/>
  <c r="Q7" i="11"/>
  <c r="O7" i="11"/>
  <c r="M7" i="11"/>
  <c r="AG6" i="11"/>
  <c r="S6" i="11"/>
  <c r="Q6" i="11"/>
  <c r="O6" i="11"/>
  <c r="M6" i="11"/>
  <c r="AG5" i="11"/>
  <c r="M5" i="11"/>
  <c r="T5" i="11" s="1"/>
  <c r="U5" i="11" s="1"/>
  <c r="AH5" i="11" s="1"/>
  <c r="AG4" i="11"/>
  <c r="M4" i="11"/>
  <c r="T4" i="11" s="1"/>
  <c r="U4" i="11" s="1"/>
  <c r="AG3" i="11"/>
  <c r="M3" i="11"/>
  <c r="T3" i="11" s="1"/>
  <c r="U3" i="11" s="1"/>
  <c r="AF4" i="10"/>
  <c r="AE4" i="10"/>
  <c r="AD4" i="10"/>
  <c r="AC4" i="10"/>
  <c r="AB4" i="10"/>
  <c r="AA4" i="10"/>
  <c r="Z4" i="10"/>
  <c r="Y4" i="10"/>
  <c r="X4" i="10"/>
  <c r="W4" i="10"/>
  <c r="V4" i="10"/>
  <c r="R4" i="10"/>
  <c r="P4" i="10"/>
  <c r="N4" i="10"/>
  <c r="K4" i="10"/>
  <c r="AG3" i="10"/>
  <c r="AH3" i="10" s="1"/>
  <c r="M3" i="10"/>
  <c r="T3" i="10" s="1"/>
  <c r="U3" i="10" s="1"/>
  <c r="AF110" i="9"/>
  <c r="AE110" i="9"/>
  <c r="AD110" i="9"/>
  <c r="AC110" i="9"/>
  <c r="AB110" i="9"/>
  <c r="AA110" i="9"/>
  <c r="Z110" i="9"/>
  <c r="Y110" i="9"/>
  <c r="X110" i="9"/>
  <c r="W110" i="9"/>
  <c r="V110" i="9"/>
  <c r="R110" i="9"/>
  <c r="P110" i="9"/>
  <c r="N110" i="9"/>
  <c r="K110" i="9"/>
  <c r="AG109" i="9"/>
  <c r="S109" i="9"/>
  <c r="Q109" i="9"/>
  <c r="O109" i="9"/>
  <c r="M109" i="9"/>
  <c r="AG108" i="9"/>
  <c r="M108" i="9"/>
  <c r="T108" i="9" s="1"/>
  <c r="U108" i="9" s="1"/>
  <c r="AG107" i="9"/>
  <c r="M107" i="9"/>
  <c r="T107" i="9" s="1"/>
  <c r="U107" i="9" s="1"/>
  <c r="AG106" i="9"/>
  <c r="M106" i="9"/>
  <c r="T106" i="9" s="1"/>
  <c r="U106" i="9" s="1"/>
  <c r="AG105" i="9"/>
  <c r="M105" i="9"/>
  <c r="T105" i="9" s="1"/>
  <c r="U105" i="9" s="1"/>
  <c r="AG104" i="9"/>
  <c r="M104" i="9"/>
  <c r="T104" i="9" s="1"/>
  <c r="U104" i="9" s="1"/>
  <c r="AG103" i="9"/>
  <c r="M103" i="9"/>
  <c r="T103" i="9" s="1"/>
  <c r="U103" i="9" s="1"/>
  <c r="AG102" i="9"/>
  <c r="M102" i="9"/>
  <c r="T102" i="9" s="1"/>
  <c r="U102" i="9" s="1"/>
  <c r="AG101" i="9"/>
  <c r="U101" i="9"/>
  <c r="M101" i="9"/>
  <c r="T101" i="9" s="1"/>
  <c r="AG100" i="9"/>
  <c r="M100" i="9"/>
  <c r="T100" i="9" s="1"/>
  <c r="U100" i="9" s="1"/>
  <c r="AG99" i="9"/>
  <c r="M99" i="9"/>
  <c r="T99" i="9" s="1"/>
  <c r="U99" i="9" s="1"/>
  <c r="AG98" i="9"/>
  <c r="M98" i="9"/>
  <c r="T98" i="9" s="1"/>
  <c r="U98" i="9" s="1"/>
  <c r="AG97" i="9"/>
  <c r="M97" i="9"/>
  <c r="T97" i="9" s="1"/>
  <c r="U97" i="9" s="1"/>
  <c r="AG96" i="9"/>
  <c r="M96" i="9"/>
  <c r="T96" i="9" s="1"/>
  <c r="U96" i="9" s="1"/>
  <c r="AG95" i="9"/>
  <c r="M95" i="9"/>
  <c r="T95" i="9" s="1"/>
  <c r="U95" i="9" s="1"/>
  <c r="AG94" i="9"/>
  <c r="S94" i="9"/>
  <c r="Q94" i="9"/>
  <c r="T94" i="9" s="1"/>
  <c r="U94" i="9" s="1"/>
  <c r="O94" i="9"/>
  <c r="M94" i="9"/>
  <c r="AG93" i="9"/>
  <c r="T93" i="9"/>
  <c r="U93" i="9" s="1"/>
  <c r="M93" i="9"/>
  <c r="AG92" i="9"/>
  <c r="M92" i="9"/>
  <c r="T92" i="9" s="1"/>
  <c r="U92" i="9" s="1"/>
  <c r="AH92" i="9" s="1"/>
  <c r="AG91" i="9"/>
  <c r="M91" i="9"/>
  <c r="T91" i="9" s="1"/>
  <c r="U91" i="9" s="1"/>
  <c r="AG90" i="9"/>
  <c r="M90" i="9"/>
  <c r="T90" i="9" s="1"/>
  <c r="U90" i="9" s="1"/>
  <c r="AG89" i="9"/>
  <c r="T89" i="9"/>
  <c r="U89" i="9" s="1"/>
  <c r="M89" i="9"/>
  <c r="AG88" i="9"/>
  <c r="M88" i="9"/>
  <c r="T88" i="9" s="1"/>
  <c r="U88" i="9" s="1"/>
  <c r="AH88" i="9" s="1"/>
  <c r="AG87" i="9"/>
  <c r="AH87" i="9" s="1"/>
  <c r="M87" i="9"/>
  <c r="T87" i="9" s="1"/>
  <c r="U87" i="9" s="1"/>
  <c r="AG86" i="9"/>
  <c r="M86" i="9"/>
  <c r="T86" i="9" s="1"/>
  <c r="U86" i="9" s="1"/>
  <c r="AH86" i="9" s="1"/>
  <c r="AG85" i="9"/>
  <c r="M85" i="9"/>
  <c r="T85" i="9" s="1"/>
  <c r="U85" i="9" s="1"/>
  <c r="AG84" i="9"/>
  <c r="M84" i="9"/>
  <c r="T84" i="9" s="1"/>
  <c r="U84" i="9" s="1"/>
  <c r="AH84" i="9" s="1"/>
  <c r="AG83" i="9"/>
  <c r="M83" i="9"/>
  <c r="T83" i="9" s="1"/>
  <c r="U83" i="9" s="1"/>
  <c r="AG82" i="9"/>
  <c r="M82" i="9"/>
  <c r="T82" i="9" s="1"/>
  <c r="U82" i="9" s="1"/>
  <c r="AG81" i="9"/>
  <c r="M81" i="9"/>
  <c r="T81" i="9" s="1"/>
  <c r="U81" i="9" s="1"/>
  <c r="AG80" i="9"/>
  <c r="U80" i="9"/>
  <c r="M80" i="9"/>
  <c r="T80" i="9" s="1"/>
  <c r="AG79" i="9"/>
  <c r="M79" i="9"/>
  <c r="T79" i="9" s="1"/>
  <c r="U79" i="9" s="1"/>
  <c r="AG78" i="9"/>
  <c r="M78" i="9"/>
  <c r="T78" i="9" s="1"/>
  <c r="U78" i="9" s="1"/>
  <c r="AG77" i="9"/>
  <c r="S77" i="9"/>
  <c r="Q77" i="9"/>
  <c r="O77" i="9"/>
  <c r="M77" i="9"/>
  <c r="AG76" i="9"/>
  <c r="M76" i="9"/>
  <c r="T76" i="9" s="1"/>
  <c r="U76" i="9" s="1"/>
  <c r="AG75" i="9"/>
  <c r="M75" i="9"/>
  <c r="T75" i="9" s="1"/>
  <c r="U75" i="9" s="1"/>
  <c r="AH75" i="9" s="1"/>
  <c r="AG74" i="9"/>
  <c r="M74" i="9"/>
  <c r="T74" i="9" s="1"/>
  <c r="U74" i="9" s="1"/>
  <c r="AG73" i="9"/>
  <c r="M73" i="9"/>
  <c r="T73" i="9" s="1"/>
  <c r="U73" i="9" s="1"/>
  <c r="AH73" i="9" s="1"/>
  <c r="AG72" i="9"/>
  <c r="M72" i="9"/>
  <c r="T72" i="9" s="1"/>
  <c r="U72" i="9" s="1"/>
  <c r="AG71" i="9"/>
  <c r="M71" i="9"/>
  <c r="T71" i="9" s="1"/>
  <c r="U71" i="9" s="1"/>
  <c r="AG70" i="9"/>
  <c r="M70" i="9"/>
  <c r="T70" i="9" s="1"/>
  <c r="U70" i="9" s="1"/>
  <c r="AG69" i="9"/>
  <c r="M69" i="9"/>
  <c r="T69" i="9" s="1"/>
  <c r="U69" i="9" s="1"/>
  <c r="AH69" i="9" s="1"/>
  <c r="AG68" i="9"/>
  <c r="T68" i="9"/>
  <c r="U68" i="9" s="1"/>
  <c r="M68" i="9"/>
  <c r="AG67" i="9"/>
  <c r="M67" i="9"/>
  <c r="T67" i="9" s="1"/>
  <c r="U67" i="9" s="1"/>
  <c r="AG66" i="9"/>
  <c r="M66" i="9"/>
  <c r="T66" i="9" s="1"/>
  <c r="U66" i="9" s="1"/>
  <c r="AG65" i="9"/>
  <c r="M65" i="9"/>
  <c r="T65" i="9" s="1"/>
  <c r="U65" i="9" s="1"/>
  <c r="AG64" i="9"/>
  <c r="M64" i="9"/>
  <c r="T64" i="9" s="1"/>
  <c r="U64" i="9" s="1"/>
  <c r="AG63" i="9"/>
  <c r="S63" i="9"/>
  <c r="Q63" i="9"/>
  <c r="O63" i="9"/>
  <c r="M63" i="9"/>
  <c r="AG62" i="9"/>
  <c r="M62" i="9"/>
  <c r="T62" i="9" s="1"/>
  <c r="U62" i="9" s="1"/>
  <c r="AG61" i="9"/>
  <c r="M61" i="9"/>
  <c r="T61" i="9" s="1"/>
  <c r="U61" i="9" s="1"/>
  <c r="AG60" i="9"/>
  <c r="AH60" i="9" s="1"/>
  <c r="M60" i="9"/>
  <c r="T60" i="9" s="1"/>
  <c r="U60" i="9" s="1"/>
  <c r="AG59" i="9"/>
  <c r="M59" i="9"/>
  <c r="T59" i="9" s="1"/>
  <c r="U59" i="9" s="1"/>
  <c r="AG58" i="9"/>
  <c r="M58" i="9"/>
  <c r="T58" i="9" s="1"/>
  <c r="U58" i="9" s="1"/>
  <c r="AG57" i="9"/>
  <c r="M57" i="9"/>
  <c r="T57" i="9" s="1"/>
  <c r="U57" i="9" s="1"/>
  <c r="AG56" i="9"/>
  <c r="M56" i="9"/>
  <c r="T56" i="9" s="1"/>
  <c r="U56" i="9" s="1"/>
  <c r="AH56" i="9" s="1"/>
  <c r="AG55" i="9"/>
  <c r="M55" i="9"/>
  <c r="T55" i="9" s="1"/>
  <c r="U55" i="9" s="1"/>
  <c r="AG54" i="9"/>
  <c r="M54" i="9"/>
  <c r="T54" i="9" s="1"/>
  <c r="U54" i="9" s="1"/>
  <c r="AH54" i="9" s="1"/>
  <c r="AG53" i="9"/>
  <c r="M53" i="9"/>
  <c r="T53" i="9" s="1"/>
  <c r="U53" i="9" s="1"/>
  <c r="AG52" i="9"/>
  <c r="M52" i="9"/>
  <c r="T52" i="9" s="1"/>
  <c r="U52" i="9" s="1"/>
  <c r="AH52" i="9" s="1"/>
  <c r="AG51" i="9"/>
  <c r="M51" i="9"/>
  <c r="T51" i="9" s="1"/>
  <c r="U51" i="9" s="1"/>
  <c r="AG50" i="9"/>
  <c r="M50" i="9"/>
  <c r="T50" i="9" s="1"/>
  <c r="U50" i="9" s="1"/>
  <c r="AH50" i="9" s="1"/>
  <c r="AG49" i="9"/>
  <c r="M49" i="9"/>
  <c r="T49" i="9" s="1"/>
  <c r="U49" i="9" s="1"/>
  <c r="AG48" i="9"/>
  <c r="AH48" i="9" s="1"/>
  <c r="M48" i="9"/>
  <c r="T48" i="9" s="1"/>
  <c r="U48" i="9" s="1"/>
  <c r="AG47" i="9"/>
  <c r="M47" i="9"/>
  <c r="T47" i="9" s="1"/>
  <c r="U47" i="9" s="1"/>
  <c r="AG46" i="9"/>
  <c r="M46" i="9"/>
  <c r="T46" i="9" s="1"/>
  <c r="U46" i="9" s="1"/>
  <c r="AG45" i="9"/>
  <c r="M45" i="9"/>
  <c r="T45" i="9" s="1"/>
  <c r="U45" i="9" s="1"/>
  <c r="AH44" i="9"/>
  <c r="AG44" i="9"/>
  <c r="M44" i="9"/>
  <c r="T44" i="9" s="1"/>
  <c r="U44" i="9" s="1"/>
  <c r="AG43" i="9"/>
  <c r="S43" i="9"/>
  <c r="Q43" i="9"/>
  <c r="O43" i="9"/>
  <c r="M43" i="9"/>
  <c r="AG42" i="9"/>
  <c r="S42" i="9"/>
  <c r="Q42" i="9"/>
  <c r="O42" i="9"/>
  <c r="M42" i="9"/>
  <c r="AG41" i="9"/>
  <c r="M41" i="9"/>
  <c r="T41" i="9" s="1"/>
  <c r="U41" i="9" s="1"/>
  <c r="AG40" i="9"/>
  <c r="M40" i="9"/>
  <c r="T40" i="9" s="1"/>
  <c r="U40" i="9" s="1"/>
  <c r="AG39" i="9"/>
  <c r="M39" i="9"/>
  <c r="T39" i="9" s="1"/>
  <c r="U39" i="9" s="1"/>
  <c r="AH39" i="9" s="1"/>
  <c r="AG38" i="9"/>
  <c r="M38" i="9"/>
  <c r="T38" i="9" s="1"/>
  <c r="U38" i="9" s="1"/>
  <c r="AG37" i="9"/>
  <c r="S37" i="9"/>
  <c r="Q37" i="9"/>
  <c r="O37" i="9"/>
  <c r="M37" i="9"/>
  <c r="AG36" i="9"/>
  <c r="M36" i="9"/>
  <c r="T36" i="9" s="1"/>
  <c r="U36" i="9" s="1"/>
  <c r="AH36" i="9" s="1"/>
  <c r="AG35" i="9"/>
  <c r="M35" i="9"/>
  <c r="T35" i="9" s="1"/>
  <c r="U35" i="9" s="1"/>
  <c r="AG34" i="9"/>
  <c r="M34" i="9"/>
  <c r="T34" i="9" s="1"/>
  <c r="U34" i="9" s="1"/>
  <c r="AG33" i="9"/>
  <c r="M33" i="9"/>
  <c r="T33" i="9" s="1"/>
  <c r="U33" i="9" s="1"/>
  <c r="AG32" i="9"/>
  <c r="AH32" i="9" s="1"/>
  <c r="M32" i="9"/>
  <c r="T32" i="9" s="1"/>
  <c r="U32" i="9" s="1"/>
  <c r="AG31" i="9"/>
  <c r="M31" i="9"/>
  <c r="T31" i="9" s="1"/>
  <c r="U31" i="9" s="1"/>
  <c r="AG30" i="9"/>
  <c r="M30" i="9"/>
  <c r="T30" i="9" s="1"/>
  <c r="U30" i="9" s="1"/>
  <c r="AH30" i="9" s="1"/>
  <c r="AG29" i="9"/>
  <c r="M29" i="9"/>
  <c r="T29" i="9" s="1"/>
  <c r="U29" i="9" s="1"/>
  <c r="AG28" i="9"/>
  <c r="M28" i="9"/>
  <c r="T28" i="9" s="1"/>
  <c r="U28" i="9" s="1"/>
  <c r="AH28" i="9" s="1"/>
  <c r="AG27" i="9"/>
  <c r="M27" i="9"/>
  <c r="T27" i="9" s="1"/>
  <c r="U27" i="9" s="1"/>
  <c r="AG26" i="9"/>
  <c r="M26" i="9"/>
  <c r="T26" i="9" s="1"/>
  <c r="U26" i="9" s="1"/>
  <c r="AH26" i="9" s="1"/>
  <c r="AG25" i="9"/>
  <c r="M25" i="9"/>
  <c r="T25" i="9" s="1"/>
  <c r="U25" i="9" s="1"/>
  <c r="AG24" i="9"/>
  <c r="U24" i="9"/>
  <c r="AH24" i="9" s="1"/>
  <c r="M24" i="9"/>
  <c r="T24" i="9" s="1"/>
  <c r="AG23" i="9"/>
  <c r="S23" i="9"/>
  <c r="Q23" i="9"/>
  <c r="O23" i="9"/>
  <c r="M23" i="9"/>
  <c r="AG22" i="9"/>
  <c r="T22" i="9"/>
  <c r="U22" i="9" s="1"/>
  <c r="M22" i="9"/>
  <c r="AG21" i="9"/>
  <c r="M21" i="9"/>
  <c r="T21" i="9" s="1"/>
  <c r="U21" i="9" s="1"/>
  <c r="AG20" i="9"/>
  <c r="M20" i="9"/>
  <c r="T20" i="9" s="1"/>
  <c r="U20" i="9" s="1"/>
  <c r="AG19" i="9"/>
  <c r="M19" i="9"/>
  <c r="T19" i="9" s="1"/>
  <c r="U19" i="9" s="1"/>
  <c r="AH19" i="9" s="1"/>
  <c r="AG18" i="9"/>
  <c r="AH18" i="9" s="1"/>
  <c r="T18" i="9"/>
  <c r="U18" i="9" s="1"/>
  <c r="M18" i="9"/>
  <c r="AG17" i="9"/>
  <c r="M17" i="9"/>
  <c r="T17" i="9" s="1"/>
  <c r="U17" i="9" s="1"/>
  <c r="AH17" i="9" s="1"/>
  <c r="AG16" i="9"/>
  <c r="S16" i="9"/>
  <c r="Q16" i="9"/>
  <c r="O16" i="9"/>
  <c r="M16" i="9"/>
  <c r="AG15" i="9"/>
  <c r="M15" i="9"/>
  <c r="T15" i="9" s="1"/>
  <c r="U15" i="9" s="1"/>
  <c r="AG14" i="9"/>
  <c r="M14" i="9"/>
  <c r="T14" i="9" s="1"/>
  <c r="U14" i="9" s="1"/>
  <c r="AG13" i="9"/>
  <c r="M13" i="9"/>
  <c r="T13" i="9" s="1"/>
  <c r="U13" i="9" s="1"/>
  <c r="AG12" i="9"/>
  <c r="M12" i="9"/>
  <c r="T12" i="9" s="1"/>
  <c r="U12" i="9" s="1"/>
  <c r="AG11" i="9"/>
  <c r="S11" i="9"/>
  <c r="Q11" i="9"/>
  <c r="O11" i="9"/>
  <c r="M11" i="9"/>
  <c r="AG10" i="9"/>
  <c r="M10" i="9"/>
  <c r="T10" i="9" s="1"/>
  <c r="U10" i="9" s="1"/>
  <c r="AG9" i="9"/>
  <c r="M9" i="9"/>
  <c r="T9" i="9" s="1"/>
  <c r="U9" i="9" s="1"/>
  <c r="AG8" i="9"/>
  <c r="T8" i="9"/>
  <c r="U8" i="9" s="1"/>
  <c r="M8" i="9"/>
  <c r="AG7" i="9"/>
  <c r="M7" i="9"/>
  <c r="T7" i="9" s="1"/>
  <c r="U7" i="9" s="1"/>
  <c r="AG6" i="9"/>
  <c r="M6" i="9"/>
  <c r="T6" i="9" s="1"/>
  <c r="U6" i="9" s="1"/>
  <c r="AG5" i="9"/>
  <c r="M5" i="9"/>
  <c r="T5" i="9" s="1"/>
  <c r="U5" i="9" s="1"/>
  <c r="AH5" i="9" s="1"/>
  <c r="AG4" i="9"/>
  <c r="M4" i="9"/>
  <c r="T4" i="9" s="1"/>
  <c r="U4" i="9" s="1"/>
  <c r="AG3" i="9"/>
  <c r="M3" i="9"/>
  <c r="T3" i="9" s="1"/>
  <c r="U3" i="9" s="1"/>
  <c r="AF15" i="8"/>
  <c r="AE15" i="8"/>
  <c r="AD15" i="8"/>
  <c r="AC15" i="8"/>
  <c r="AB15" i="8"/>
  <c r="AA15" i="8"/>
  <c r="Z15" i="8"/>
  <c r="Y15" i="8"/>
  <c r="X15" i="8"/>
  <c r="W15" i="8"/>
  <c r="V15" i="8"/>
  <c r="R15" i="8"/>
  <c r="P15" i="8"/>
  <c r="N15" i="8"/>
  <c r="K15" i="8"/>
  <c r="AG14" i="8"/>
  <c r="M14" i="8"/>
  <c r="T14" i="8" s="1"/>
  <c r="U14" i="8" s="1"/>
  <c r="AG13" i="8"/>
  <c r="U13" i="8"/>
  <c r="AH13" i="8" s="1"/>
  <c r="M13" i="8"/>
  <c r="T13" i="8" s="1"/>
  <c r="AG12" i="8"/>
  <c r="S12" i="8"/>
  <c r="Q12" i="8"/>
  <c r="T12" i="8" s="1"/>
  <c r="U12" i="8" s="1"/>
  <c r="O12" i="8"/>
  <c r="M12" i="8"/>
  <c r="AG11" i="8"/>
  <c r="S11" i="8"/>
  <c r="Q11" i="8"/>
  <c r="O11" i="8"/>
  <c r="M11" i="8"/>
  <c r="AG10" i="8"/>
  <c r="M10" i="8"/>
  <c r="T10" i="8" s="1"/>
  <c r="U10" i="8" s="1"/>
  <c r="AG9" i="8"/>
  <c r="M9" i="8"/>
  <c r="T9" i="8" s="1"/>
  <c r="U9" i="8" s="1"/>
  <c r="AG8" i="8"/>
  <c r="M8" i="8"/>
  <c r="T8" i="8" s="1"/>
  <c r="U8" i="8" s="1"/>
  <c r="AG7" i="8"/>
  <c r="M7" i="8"/>
  <c r="T7" i="8" s="1"/>
  <c r="U7" i="8" s="1"/>
  <c r="AG6" i="8"/>
  <c r="M6" i="8"/>
  <c r="T6" i="8" s="1"/>
  <c r="U6" i="8" s="1"/>
  <c r="AG5" i="8"/>
  <c r="M5" i="8"/>
  <c r="T5" i="8" s="1"/>
  <c r="U5" i="8" s="1"/>
  <c r="AG4" i="8"/>
  <c r="S4" i="8"/>
  <c r="Q4" i="8"/>
  <c r="O4" i="8"/>
  <c r="M4" i="8"/>
  <c r="AG3" i="8"/>
  <c r="AH3" i="8" s="1"/>
  <c r="M3" i="8"/>
  <c r="T3" i="8" s="1"/>
  <c r="U3" i="8" s="1"/>
  <c r="AF23" i="7"/>
  <c r="AE23" i="7"/>
  <c r="AD23" i="7"/>
  <c r="AC23" i="7"/>
  <c r="AB23" i="7"/>
  <c r="AA23" i="7"/>
  <c r="Z23" i="7"/>
  <c r="Y23" i="7"/>
  <c r="X23" i="7"/>
  <c r="W23" i="7"/>
  <c r="V23" i="7"/>
  <c r="R23" i="7"/>
  <c r="P23" i="7"/>
  <c r="N23" i="7"/>
  <c r="K23" i="7"/>
  <c r="AG22" i="7"/>
  <c r="M22" i="7"/>
  <c r="T22" i="7" s="1"/>
  <c r="U22" i="7" s="1"/>
  <c r="AH22" i="7" s="1"/>
  <c r="AG21" i="7"/>
  <c r="M21" i="7"/>
  <c r="T21" i="7" s="1"/>
  <c r="U21" i="7" s="1"/>
  <c r="AG20" i="7"/>
  <c r="M20" i="7"/>
  <c r="T20" i="7" s="1"/>
  <c r="U20" i="7" s="1"/>
  <c r="AH20" i="7" s="1"/>
  <c r="AG19" i="7"/>
  <c r="M19" i="7"/>
  <c r="T19" i="7" s="1"/>
  <c r="U19" i="7" s="1"/>
  <c r="AH19" i="7" s="1"/>
  <c r="AG18" i="7"/>
  <c r="M18" i="7"/>
  <c r="T18" i="7" s="1"/>
  <c r="U18" i="7" s="1"/>
  <c r="AH18" i="7" s="1"/>
  <c r="AG17" i="7"/>
  <c r="M17" i="7"/>
  <c r="T17" i="7" s="1"/>
  <c r="U17" i="7" s="1"/>
  <c r="AG16" i="7"/>
  <c r="S16" i="7"/>
  <c r="Q16" i="7"/>
  <c r="O16" i="7"/>
  <c r="M16" i="7"/>
  <c r="AG15" i="7"/>
  <c r="S15" i="7"/>
  <c r="Q15" i="7"/>
  <c r="O15" i="7"/>
  <c r="M15" i="7"/>
  <c r="AG14" i="7"/>
  <c r="S14" i="7"/>
  <c r="T14" i="7" s="1"/>
  <c r="U14" i="7" s="1"/>
  <c r="Q14" i="7"/>
  <c r="O14" i="7"/>
  <c r="M14" i="7"/>
  <c r="AG13" i="7"/>
  <c r="S13" i="7"/>
  <c r="Q13" i="7"/>
  <c r="O13" i="7"/>
  <c r="M13" i="7"/>
  <c r="AG12" i="7"/>
  <c r="S12" i="7"/>
  <c r="Q12" i="7"/>
  <c r="O12" i="7"/>
  <c r="M12" i="7"/>
  <c r="AG11" i="7"/>
  <c r="S11" i="7"/>
  <c r="Q11" i="7"/>
  <c r="O11" i="7"/>
  <c r="M11" i="7"/>
  <c r="AG10" i="7"/>
  <c r="M10" i="7"/>
  <c r="T10" i="7" s="1"/>
  <c r="U10" i="7" s="1"/>
  <c r="AG9" i="7"/>
  <c r="M9" i="7"/>
  <c r="T9" i="7" s="1"/>
  <c r="U9" i="7" s="1"/>
  <c r="AG8" i="7"/>
  <c r="T8" i="7"/>
  <c r="U8" i="7" s="1"/>
  <c r="AH8" i="7" s="1"/>
  <c r="M8" i="7"/>
  <c r="AG7" i="7"/>
  <c r="S7" i="7"/>
  <c r="Q7" i="7"/>
  <c r="O7" i="7"/>
  <c r="M7" i="7"/>
  <c r="AG6" i="7"/>
  <c r="M6" i="7"/>
  <c r="T6" i="7" s="1"/>
  <c r="U6" i="7" s="1"/>
  <c r="AG5" i="7"/>
  <c r="M5" i="7"/>
  <c r="T5" i="7" s="1"/>
  <c r="U5" i="7" s="1"/>
  <c r="AG4" i="7"/>
  <c r="S4" i="7"/>
  <c r="Q4" i="7"/>
  <c r="O4" i="7"/>
  <c r="M4" i="7"/>
  <c r="AG3" i="7"/>
  <c r="S3" i="7"/>
  <c r="Q3" i="7"/>
  <c r="T3" i="7" s="1"/>
  <c r="U3" i="7" s="1"/>
  <c r="AH3" i="7" s="1"/>
  <c r="O3" i="7"/>
  <c r="M3" i="7"/>
  <c r="AF23" i="6"/>
  <c r="AE23" i="6"/>
  <c r="AD23" i="6"/>
  <c r="AC23" i="6"/>
  <c r="AB23" i="6"/>
  <c r="AA23" i="6"/>
  <c r="Z23" i="6"/>
  <c r="Y23" i="6"/>
  <c r="X23" i="6"/>
  <c r="W23" i="6"/>
  <c r="V23" i="6"/>
  <c r="R23" i="6"/>
  <c r="P23" i="6"/>
  <c r="N23" i="6"/>
  <c r="K23" i="6"/>
  <c r="AG22" i="6"/>
  <c r="M22" i="6"/>
  <c r="T22" i="6" s="1"/>
  <c r="U22" i="6" s="1"/>
  <c r="AG21" i="6"/>
  <c r="M21" i="6"/>
  <c r="T21" i="6" s="1"/>
  <c r="U21" i="6" s="1"/>
  <c r="AG20" i="6"/>
  <c r="M20" i="6"/>
  <c r="T20" i="6" s="1"/>
  <c r="U20" i="6" s="1"/>
  <c r="AG19" i="6"/>
  <c r="T19" i="6"/>
  <c r="U19" i="6" s="1"/>
  <c r="AH19" i="6" s="1"/>
  <c r="M19" i="6"/>
  <c r="AG18" i="6"/>
  <c r="M18" i="6"/>
  <c r="T18" i="6" s="1"/>
  <c r="U18" i="6" s="1"/>
  <c r="AG17" i="6"/>
  <c r="M17" i="6"/>
  <c r="T17" i="6" s="1"/>
  <c r="U17" i="6" s="1"/>
  <c r="AG16" i="6"/>
  <c r="M16" i="6"/>
  <c r="T16" i="6" s="1"/>
  <c r="U16" i="6" s="1"/>
  <c r="AG15" i="6"/>
  <c r="U15" i="6"/>
  <c r="AH15" i="6" s="1"/>
  <c r="M15" i="6"/>
  <c r="T15" i="6" s="1"/>
  <c r="AG14" i="6"/>
  <c r="M14" i="6"/>
  <c r="T14" i="6" s="1"/>
  <c r="U14" i="6" s="1"/>
  <c r="AG13" i="6"/>
  <c r="M13" i="6"/>
  <c r="T13" i="6" s="1"/>
  <c r="U13" i="6" s="1"/>
  <c r="AG12" i="6"/>
  <c r="M12" i="6"/>
  <c r="T12" i="6" s="1"/>
  <c r="U12" i="6" s="1"/>
  <c r="AG11" i="6"/>
  <c r="M11" i="6"/>
  <c r="T11" i="6" s="1"/>
  <c r="U11" i="6" s="1"/>
  <c r="AG10" i="6"/>
  <c r="S10" i="6"/>
  <c r="Q10" i="6"/>
  <c r="O10" i="6"/>
  <c r="M10" i="6"/>
  <c r="AG9" i="6"/>
  <c r="M9" i="6"/>
  <c r="T9" i="6" s="1"/>
  <c r="U9" i="6" s="1"/>
  <c r="AG8" i="6"/>
  <c r="M8" i="6"/>
  <c r="T8" i="6" s="1"/>
  <c r="U8" i="6" s="1"/>
  <c r="AG7" i="6"/>
  <c r="AH7" i="6" s="1"/>
  <c r="M7" i="6"/>
  <c r="T7" i="6" s="1"/>
  <c r="U7" i="6" s="1"/>
  <c r="AG6" i="6"/>
  <c r="M6" i="6"/>
  <c r="T6" i="6" s="1"/>
  <c r="U6" i="6" s="1"/>
  <c r="AG5" i="6"/>
  <c r="M5" i="6"/>
  <c r="T5" i="6" s="1"/>
  <c r="U5" i="6" s="1"/>
  <c r="AG4" i="6"/>
  <c r="M4" i="6"/>
  <c r="T4" i="6" s="1"/>
  <c r="U4" i="6" s="1"/>
  <c r="AG3" i="6"/>
  <c r="M3" i="6"/>
  <c r="T3" i="6" s="1"/>
  <c r="U3" i="6" s="1"/>
  <c r="AH3" i="6" s="1"/>
  <c r="AF26" i="5"/>
  <c r="AE26" i="5"/>
  <c r="AD26" i="5"/>
  <c r="AC26" i="5"/>
  <c r="AB26" i="5"/>
  <c r="AA26" i="5"/>
  <c r="Z26" i="5"/>
  <c r="Y26" i="5"/>
  <c r="X26" i="5"/>
  <c r="W26" i="5"/>
  <c r="V26" i="5"/>
  <c r="R26" i="5"/>
  <c r="P26" i="5"/>
  <c r="N26" i="5"/>
  <c r="K26" i="5"/>
  <c r="AG25" i="5"/>
  <c r="S25" i="5"/>
  <c r="Q25" i="5"/>
  <c r="O25" i="5"/>
  <c r="M25" i="5"/>
  <c r="AG24" i="5"/>
  <c r="AH24" i="5" s="1"/>
  <c r="M24" i="5"/>
  <c r="T24" i="5" s="1"/>
  <c r="U24" i="5" s="1"/>
  <c r="AG23" i="5"/>
  <c r="S23" i="5"/>
  <c r="Q23" i="5"/>
  <c r="O23" i="5"/>
  <c r="M23" i="5"/>
  <c r="AG22" i="5"/>
  <c r="S22" i="5"/>
  <c r="T22" i="5" s="1"/>
  <c r="U22" i="5" s="1"/>
  <c r="AH22" i="5" s="1"/>
  <c r="Q22" i="5"/>
  <c r="O22" i="5"/>
  <c r="M22" i="5"/>
  <c r="AG21" i="5"/>
  <c r="M21" i="5"/>
  <c r="T21" i="5" s="1"/>
  <c r="U21" i="5" s="1"/>
  <c r="AG20" i="5"/>
  <c r="S20" i="5"/>
  <c r="Q20" i="5"/>
  <c r="O20" i="5"/>
  <c r="M20" i="5"/>
  <c r="AG19" i="5"/>
  <c r="M19" i="5"/>
  <c r="T19" i="5" s="1"/>
  <c r="U19" i="5" s="1"/>
  <c r="AH19" i="5" s="1"/>
  <c r="AG18" i="5"/>
  <c r="S18" i="5"/>
  <c r="Q18" i="5"/>
  <c r="O18" i="5"/>
  <c r="M18" i="5"/>
  <c r="AG17" i="5"/>
  <c r="M17" i="5"/>
  <c r="T17" i="5" s="1"/>
  <c r="U17" i="5" s="1"/>
  <c r="AG16" i="5"/>
  <c r="AH16" i="5" s="1"/>
  <c r="M16" i="5"/>
  <c r="T16" i="5" s="1"/>
  <c r="U16" i="5" s="1"/>
  <c r="AG15" i="5"/>
  <c r="S15" i="5"/>
  <c r="Q15" i="5"/>
  <c r="O15" i="5"/>
  <c r="M15" i="5"/>
  <c r="AG14" i="5"/>
  <c r="M14" i="5"/>
  <c r="T14" i="5" s="1"/>
  <c r="U14" i="5" s="1"/>
  <c r="AH14" i="5" s="1"/>
  <c r="AG13" i="5"/>
  <c r="S13" i="5"/>
  <c r="Q13" i="5"/>
  <c r="O13" i="5"/>
  <c r="M13" i="5"/>
  <c r="AG12" i="5"/>
  <c r="M12" i="5"/>
  <c r="T12" i="5" s="1"/>
  <c r="U12" i="5" s="1"/>
  <c r="AH12" i="5" s="1"/>
  <c r="AG11" i="5"/>
  <c r="M11" i="5"/>
  <c r="T11" i="5" s="1"/>
  <c r="U11" i="5" s="1"/>
  <c r="AG10" i="5"/>
  <c r="S10" i="5"/>
  <c r="Q10" i="5"/>
  <c r="O10" i="5"/>
  <c r="M10" i="5"/>
  <c r="AG9" i="5"/>
  <c r="M9" i="5"/>
  <c r="T9" i="5" s="1"/>
  <c r="U9" i="5" s="1"/>
  <c r="AG8" i="5"/>
  <c r="S8" i="5"/>
  <c r="Q8" i="5"/>
  <c r="O8" i="5"/>
  <c r="M8" i="5"/>
  <c r="AG7" i="5"/>
  <c r="M7" i="5"/>
  <c r="T7" i="5" s="1"/>
  <c r="U7" i="5" s="1"/>
  <c r="AH7" i="5" s="1"/>
  <c r="AG6" i="5"/>
  <c r="M6" i="5"/>
  <c r="T6" i="5" s="1"/>
  <c r="U6" i="5" s="1"/>
  <c r="AG5" i="5"/>
  <c r="S5" i="5"/>
  <c r="Q5" i="5"/>
  <c r="O5" i="5"/>
  <c r="M5" i="5"/>
  <c r="AG4" i="5"/>
  <c r="M4" i="5"/>
  <c r="T4" i="5" s="1"/>
  <c r="U4" i="5" s="1"/>
  <c r="AG3" i="5"/>
  <c r="S3" i="5"/>
  <c r="Q3" i="5"/>
  <c r="O3" i="5"/>
  <c r="M3" i="5"/>
  <c r="AF14" i="4"/>
  <c r="AE14" i="4"/>
  <c r="AD14" i="4"/>
  <c r="AC14" i="4"/>
  <c r="AB14" i="4"/>
  <c r="AA14" i="4"/>
  <c r="Z14" i="4"/>
  <c r="Y14" i="4"/>
  <c r="X14" i="4"/>
  <c r="W14" i="4"/>
  <c r="V14" i="4"/>
  <c r="R14" i="4"/>
  <c r="P14" i="4"/>
  <c r="N14" i="4"/>
  <c r="K14" i="4"/>
  <c r="AG13" i="4"/>
  <c r="M13" i="4"/>
  <c r="T13" i="4" s="1"/>
  <c r="U13" i="4" s="1"/>
  <c r="AH13" i="4" s="1"/>
  <c r="AG12" i="4"/>
  <c r="S12" i="4"/>
  <c r="Q12" i="4"/>
  <c r="O12" i="4"/>
  <c r="M12" i="4"/>
  <c r="AG11" i="4"/>
  <c r="M11" i="4"/>
  <c r="T11" i="4" s="1"/>
  <c r="U11" i="4" s="1"/>
  <c r="AG10" i="4"/>
  <c r="S10" i="4"/>
  <c r="Q10" i="4"/>
  <c r="O10" i="4"/>
  <c r="M10" i="4"/>
  <c r="AG9" i="4"/>
  <c r="S9" i="4"/>
  <c r="Q9" i="4"/>
  <c r="O9" i="4"/>
  <c r="M9" i="4"/>
  <c r="AG8" i="4"/>
  <c r="S8" i="4"/>
  <c r="Q8" i="4"/>
  <c r="O8" i="4"/>
  <c r="M8" i="4"/>
  <c r="AG7" i="4"/>
  <c r="S7" i="4"/>
  <c r="Q7" i="4"/>
  <c r="O7" i="4"/>
  <c r="M7" i="4"/>
  <c r="AG6" i="4"/>
  <c r="S6" i="4"/>
  <c r="Q6" i="4"/>
  <c r="O6" i="4"/>
  <c r="M6" i="4"/>
  <c r="AG5" i="4"/>
  <c r="M5" i="4"/>
  <c r="T5" i="4" s="1"/>
  <c r="U5" i="4" s="1"/>
  <c r="AG4" i="4"/>
  <c r="M4" i="4"/>
  <c r="T4" i="4" s="1"/>
  <c r="U4" i="4" s="1"/>
  <c r="AG3" i="4"/>
  <c r="S3" i="4"/>
  <c r="Q3" i="4"/>
  <c r="O3" i="4"/>
  <c r="M3" i="4"/>
  <c r="AF13" i="3"/>
  <c r="AE13" i="3"/>
  <c r="AD13" i="3"/>
  <c r="AC13" i="3"/>
  <c r="AB13" i="3"/>
  <c r="AA13" i="3"/>
  <c r="Z13" i="3"/>
  <c r="Y13" i="3"/>
  <c r="X13" i="3"/>
  <c r="W13" i="3"/>
  <c r="V13" i="3"/>
  <c r="R13" i="3"/>
  <c r="P13" i="3"/>
  <c r="N13" i="3"/>
  <c r="K13" i="3"/>
  <c r="S13" i="3"/>
  <c r="Q13" i="3"/>
  <c r="O13" i="3"/>
  <c r="AG12" i="3"/>
  <c r="AH12" i="3" s="1"/>
  <c r="T12" i="3"/>
  <c r="U12" i="3" s="1"/>
  <c r="M12" i="3"/>
  <c r="AG11" i="3"/>
  <c r="M11" i="3"/>
  <c r="T11" i="3" s="1"/>
  <c r="U11" i="3" s="1"/>
  <c r="AH11" i="3" s="1"/>
  <c r="AG10" i="3"/>
  <c r="M10" i="3"/>
  <c r="T10" i="3" s="1"/>
  <c r="U10" i="3" s="1"/>
  <c r="AG9" i="3"/>
  <c r="M9" i="3"/>
  <c r="T9" i="3" s="1"/>
  <c r="U9" i="3" s="1"/>
  <c r="AG8" i="3"/>
  <c r="M8" i="3"/>
  <c r="T8" i="3" s="1"/>
  <c r="U8" i="3" s="1"/>
  <c r="AG7" i="3"/>
  <c r="M7" i="3"/>
  <c r="T7" i="3" s="1"/>
  <c r="U7" i="3" s="1"/>
  <c r="AH7" i="3" s="1"/>
  <c r="AG6" i="3"/>
  <c r="T6" i="3"/>
  <c r="U6" i="3" s="1"/>
  <c r="M6" i="3"/>
  <c r="AG5" i="3"/>
  <c r="M5" i="3"/>
  <c r="T5" i="3" s="1"/>
  <c r="U5" i="3" s="1"/>
  <c r="AH5" i="3" s="1"/>
  <c r="AG4" i="3"/>
  <c r="M4" i="3"/>
  <c r="T4" i="3" s="1"/>
  <c r="U4" i="3" s="1"/>
  <c r="AG3" i="3"/>
  <c r="M3" i="3"/>
  <c r="M13" i="3" s="1"/>
  <c r="AA245" i="2"/>
  <c r="R245" i="2"/>
  <c r="P245" i="2"/>
  <c r="N245" i="2"/>
  <c r="K245" i="2"/>
  <c r="S205" i="2"/>
  <c r="Q205" i="2"/>
  <c r="O205" i="2"/>
  <c r="M205" i="2"/>
  <c r="M204" i="2"/>
  <c r="T204" i="2" s="1"/>
  <c r="U204" i="2" s="1"/>
  <c r="M203" i="2"/>
  <c r="T203" i="2" s="1"/>
  <c r="U203" i="2" s="1"/>
  <c r="M236" i="2"/>
  <c r="T236" i="2" s="1"/>
  <c r="U236" i="2" s="1"/>
  <c r="M202" i="2"/>
  <c r="T202" i="2" s="1"/>
  <c r="U202" i="2" s="1"/>
  <c r="S244" i="2"/>
  <c r="Q244" i="2"/>
  <c r="O244" i="2"/>
  <c r="M244" i="2"/>
  <c r="S243" i="2"/>
  <c r="Q243" i="2"/>
  <c r="O243" i="2"/>
  <c r="M243" i="2"/>
  <c r="M235" i="2"/>
  <c r="T235" i="2" s="1"/>
  <c r="U235" i="2" s="1"/>
  <c r="M234" i="2"/>
  <c r="T234" i="2" s="1"/>
  <c r="U234" i="2" s="1"/>
  <c r="M233" i="2"/>
  <c r="T233" i="2" s="1"/>
  <c r="U233" i="2" s="1"/>
  <c r="U232" i="2"/>
  <c r="M232" i="2"/>
  <c r="T232" i="2" s="1"/>
  <c r="M231" i="2"/>
  <c r="T231" i="2" s="1"/>
  <c r="U231" i="2" s="1"/>
  <c r="M230" i="2"/>
  <c r="T230" i="2" s="1"/>
  <c r="U230" i="2" s="1"/>
  <c r="S46" i="2"/>
  <c r="Q46" i="2"/>
  <c r="O46" i="2"/>
  <c r="M46" i="2"/>
  <c r="S242" i="2"/>
  <c r="Q242" i="2"/>
  <c r="O242" i="2"/>
  <c r="M242" i="2"/>
  <c r="S241" i="2"/>
  <c r="Q241" i="2"/>
  <c r="O241" i="2"/>
  <c r="M241" i="2"/>
  <c r="S240" i="2"/>
  <c r="Q240" i="2"/>
  <c r="O240" i="2"/>
  <c r="M240" i="2"/>
  <c r="S239" i="2"/>
  <c r="Q239" i="2"/>
  <c r="O239" i="2"/>
  <c r="M239" i="2"/>
  <c r="S238" i="2"/>
  <c r="Q238" i="2"/>
  <c r="O238" i="2"/>
  <c r="M238" i="2"/>
  <c r="M229" i="2"/>
  <c r="T229" i="2" s="1"/>
  <c r="U229" i="2" s="1"/>
  <c r="M228" i="2"/>
  <c r="T228" i="2" s="1"/>
  <c r="U228" i="2" s="1"/>
  <c r="M227" i="2"/>
  <c r="T227" i="2" s="1"/>
  <c r="U227" i="2" s="1"/>
  <c r="M98" i="2"/>
  <c r="T98" i="2" s="1"/>
  <c r="U98" i="2" s="1"/>
  <c r="M201" i="2"/>
  <c r="T201" i="2" s="1"/>
  <c r="U201" i="2" s="1"/>
  <c r="M66" i="2"/>
  <c r="T66" i="2" s="1"/>
  <c r="U66" i="2" s="1"/>
  <c r="M200" i="2"/>
  <c r="T200" i="2" s="1"/>
  <c r="U200" i="2" s="1"/>
  <c r="M199" i="2"/>
  <c r="T199" i="2" s="1"/>
  <c r="U199" i="2" s="1"/>
  <c r="M198" i="2"/>
  <c r="T198" i="2" s="1"/>
  <c r="U198" i="2" s="1"/>
  <c r="M197" i="2"/>
  <c r="T197" i="2" s="1"/>
  <c r="U197" i="2" s="1"/>
  <c r="M97" i="2"/>
  <c r="T97" i="2" s="1"/>
  <c r="U97" i="2" s="1"/>
  <c r="M196" i="2"/>
  <c r="T196" i="2" s="1"/>
  <c r="U196" i="2" s="1"/>
  <c r="M195" i="2"/>
  <c r="T195" i="2" s="1"/>
  <c r="U195" i="2" s="1"/>
  <c r="M194" i="2"/>
  <c r="T194" i="2" s="1"/>
  <c r="U194" i="2" s="1"/>
  <c r="M193" i="2"/>
  <c r="T193" i="2" s="1"/>
  <c r="U193" i="2" s="1"/>
  <c r="T192" i="2"/>
  <c r="U192" i="2" s="1"/>
  <c r="M192" i="2"/>
  <c r="M191" i="2"/>
  <c r="T191" i="2" s="1"/>
  <c r="U191" i="2" s="1"/>
  <c r="M65" i="2"/>
  <c r="T65" i="2" s="1"/>
  <c r="U65" i="2" s="1"/>
  <c r="M23" i="2"/>
  <c r="T23" i="2" s="1"/>
  <c r="U23" i="2" s="1"/>
  <c r="S22" i="2"/>
  <c r="Q22" i="2"/>
  <c r="O22" i="2"/>
  <c r="M22" i="2"/>
  <c r="M21" i="2"/>
  <c r="T21" i="2" s="1"/>
  <c r="U21" i="2" s="1"/>
  <c r="S13" i="2"/>
  <c r="Q13" i="2"/>
  <c r="O13" i="2"/>
  <c r="M13" i="2"/>
  <c r="S20" i="2"/>
  <c r="Q20" i="2"/>
  <c r="O20" i="2"/>
  <c r="M20" i="2"/>
  <c r="S19" i="2"/>
  <c r="Q19" i="2"/>
  <c r="O19" i="2"/>
  <c r="M19" i="2"/>
  <c r="S18" i="2"/>
  <c r="Q18" i="2"/>
  <c r="O18" i="2"/>
  <c r="M18" i="2"/>
  <c r="S96" i="2"/>
  <c r="Q96" i="2"/>
  <c r="O96" i="2"/>
  <c r="M96" i="2"/>
  <c r="S95" i="2"/>
  <c r="Q95" i="2"/>
  <c r="O95" i="2"/>
  <c r="M95" i="2"/>
  <c r="M94" i="2"/>
  <c r="T94" i="2" s="1"/>
  <c r="U94" i="2" s="1"/>
  <c r="M86" i="2"/>
  <c r="T86" i="2" s="1"/>
  <c r="U86" i="2" s="1"/>
  <c r="S17" i="2"/>
  <c r="Q17" i="2"/>
  <c r="O17" i="2"/>
  <c r="M17" i="2"/>
  <c r="M85" i="2"/>
  <c r="T85" i="2" s="1"/>
  <c r="U85" i="2" s="1"/>
  <c r="M84" i="2"/>
  <c r="T84" i="2" s="1"/>
  <c r="U84" i="2" s="1"/>
  <c r="M83" i="2"/>
  <c r="T83" i="2" s="1"/>
  <c r="U83" i="2" s="1"/>
  <c r="M82" i="2"/>
  <c r="T82" i="2" s="1"/>
  <c r="U82" i="2" s="1"/>
  <c r="M81" i="2"/>
  <c r="T81" i="2" s="1"/>
  <c r="U81" i="2" s="1"/>
  <c r="S80" i="2"/>
  <c r="Q80" i="2"/>
  <c r="O80" i="2"/>
  <c r="M80" i="2"/>
  <c r="S79" i="2"/>
  <c r="Q79" i="2"/>
  <c r="O79" i="2"/>
  <c r="M79" i="2"/>
  <c r="S78" i="2"/>
  <c r="Q78" i="2"/>
  <c r="O78" i="2"/>
  <c r="M78" i="2"/>
  <c r="S77" i="2"/>
  <c r="Q77" i="2"/>
  <c r="O77" i="2"/>
  <c r="M77" i="2"/>
  <c r="S76" i="2"/>
  <c r="Q76" i="2"/>
  <c r="O76" i="2"/>
  <c r="M76" i="2"/>
  <c r="S75" i="2"/>
  <c r="Q75" i="2"/>
  <c r="O75" i="2"/>
  <c r="M75" i="2"/>
  <c r="M74" i="2"/>
  <c r="T74" i="2" s="1"/>
  <c r="U74" i="2" s="1"/>
  <c r="T73" i="2"/>
  <c r="U73" i="2" s="1"/>
  <c r="M73" i="2"/>
  <c r="S16" i="2"/>
  <c r="Q16" i="2"/>
  <c r="O16" i="2"/>
  <c r="M16" i="2"/>
  <c r="M72" i="2"/>
  <c r="T72" i="2" s="1"/>
  <c r="U72" i="2" s="1"/>
  <c r="S71" i="2"/>
  <c r="Q71" i="2"/>
  <c r="O71" i="2"/>
  <c r="M71" i="2"/>
  <c r="M45" i="2"/>
  <c r="T45" i="2" s="1"/>
  <c r="U45" i="2" s="1"/>
  <c r="S190" i="2"/>
  <c r="Q190" i="2"/>
  <c r="O190" i="2"/>
  <c r="M190" i="2"/>
  <c r="T189" i="2"/>
  <c r="U189" i="2" s="1"/>
  <c r="M189" i="2"/>
  <c r="M188" i="2"/>
  <c r="T188" i="2" s="1"/>
  <c r="U188" i="2" s="1"/>
  <c r="M187" i="2"/>
  <c r="T187" i="2" s="1"/>
  <c r="U187" i="2" s="1"/>
  <c r="M186" i="2"/>
  <c r="T186" i="2" s="1"/>
  <c r="U186" i="2" s="1"/>
  <c r="M93" i="2"/>
  <c r="T93" i="2" s="1"/>
  <c r="U93" i="2" s="1"/>
  <c r="M226" i="2"/>
  <c r="T226" i="2" s="1"/>
  <c r="U226" i="2" s="1"/>
  <c r="M185" i="2"/>
  <c r="T185" i="2" s="1"/>
  <c r="U185" i="2" s="1"/>
  <c r="M184" i="2"/>
  <c r="T184" i="2" s="1"/>
  <c r="U184" i="2" s="1"/>
  <c r="M183" i="2"/>
  <c r="T183" i="2" s="1"/>
  <c r="U183" i="2" s="1"/>
  <c r="M182" i="2"/>
  <c r="T182" i="2" s="1"/>
  <c r="U182" i="2" s="1"/>
  <c r="M181" i="2"/>
  <c r="T181" i="2" s="1"/>
  <c r="U181" i="2" s="1"/>
  <c r="M180" i="2"/>
  <c r="T180" i="2" s="1"/>
  <c r="U180" i="2" s="1"/>
  <c r="M92" i="2"/>
  <c r="T92" i="2" s="1"/>
  <c r="U92" i="2" s="1"/>
  <c r="M70" i="2"/>
  <c r="T70" i="2" s="1"/>
  <c r="U70" i="2" s="1"/>
  <c r="S225" i="2"/>
  <c r="Q225" i="2"/>
  <c r="O225" i="2"/>
  <c r="M225" i="2"/>
  <c r="M179" i="2"/>
  <c r="T179" i="2" s="1"/>
  <c r="U179" i="2" s="1"/>
  <c r="M178" i="2"/>
  <c r="T178" i="2" s="1"/>
  <c r="U178" i="2" s="1"/>
  <c r="M177" i="2"/>
  <c r="T177" i="2" s="1"/>
  <c r="U177" i="2" s="1"/>
  <c r="M176" i="2"/>
  <c r="T176" i="2" s="1"/>
  <c r="U176" i="2" s="1"/>
  <c r="M175" i="2"/>
  <c r="T175" i="2" s="1"/>
  <c r="U175" i="2" s="1"/>
  <c r="M174" i="2"/>
  <c r="T174" i="2" s="1"/>
  <c r="U174" i="2" s="1"/>
  <c r="S173" i="2"/>
  <c r="Q173" i="2"/>
  <c r="O173" i="2"/>
  <c r="M173" i="2"/>
  <c r="M172" i="2"/>
  <c r="T172" i="2" s="1"/>
  <c r="U172" i="2" s="1"/>
  <c r="M171" i="2"/>
  <c r="T171" i="2" s="1"/>
  <c r="U171" i="2" s="1"/>
  <c r="M170" i="2"/>
  <c r="T170" i="2" s="1"/>
  <c r="U170" i="2" s="1"/>
  <c r="M169" i="2"/>
  <c r="T169" i="2" s="1"/>
  <c r="U169" i="2" s="1"/>
  <c r="M168" i="2"/>
  <c r="T168" i="2" s="1"/>
  <c r="U168" i="2" s="1"/>
  <c r="M167" i="2"/>
  <c r="T167" i="2" s="1"/>
  <c r="U167" i="2" s="1"/>
  <c r="M166" i="2"/>
  <c r="T166" i="2" s="1"/>
  <c r="U166" i="2" s="1"/>
  <c r="M165" i="2"/>
  <c r="T165" i="2" s="1"/>
  <c r="U165" i="2" s="1"/>
  <c r="M164" i="2"/>
  <c r="T164" i="2" s="1"/>
  <c r="U164" i="2" s="1"/>
  <c r="M163" i="2"/>
  <c r="T163" i="2" s="1"/>
  <c r="U163" i="2" s="1"/>
  <c r="M162" i="2"/>
  <c r="T162" i="2" s="1"/>
  <c r="U162" i="2" s="1"/>
  <c r="M161" i="2"/>
  <c r="T161" i="2" s="1"/>
  <c r="U161" i="2" s="1"/>
  <c r="M160" i="2"/>
  <c r="T160" i="2" s="1"/>
  <c r="U160" i="2" s="1"/>
  <c r="M15" i="2"/>
  <c r="T15" i="2" s="1"/>
  <c r="U15" i="2" s="1"/>
  <c r="S159" i="2"/>
  <c r="Q159" i="2"/>
  <c r="O159" i="2"/>
  <c r="M159" i="2"/>
  <c r="M69" i="2"/>
  <c r="T69" i="2" s="1"/>
  <c r="U69" i="2" s="1"/>
  <c r="M224" i="2"/>
  <c r="T224" i="2" s="1"/>
  <c r="U224" i="2" s="1"/>
  <c r="T91" i="2"/>
  <c r="U91" i="2" s="1"/>
  <c r="M91" i="2"/>
  <c r="M90" i="2"/>
  <c r="T90" i="2" s="1"/>
  <c r="U90" i="2" s="1"/>
  <c r="S44" i="2"/>
  <c r="Q44" i="2"/>
  <c r="O44" i="2"/>
  <c r="M44" i="2"/>
  <c r="M89" i="2"/>
  <c r="T89" i="2" s="1"/>
  <c r="U89" i="2" s="1"/>
  <c r="M14" i="2"/>
  <c r="T14" i="2" s="1"/>
  <c r="U14" i="2" s="1"/>
  <c r="S88" i="2"/>
  <c r="Q88" i="2"/>
  <c r="O88" i="2"/>
  <c r="M88" i="2"/>
  <c r="M158" i="2"/>
  <c r="T158" i="2" s="1"/>
  <c r="U158" i="2" s="1"/>
  <c r="M157" i="2"/>
  <c r="T157" i="2" s="1"/>
  <c r="U157" i="2" s="1"/>
  <c r="M156" i="2"/>
  <c r="T156" i="2" s="1"/>
  <c r="U156" i="2" s="1"/>
  <c r="M155" i="2"/>
  <c r="T155" i="2" s="1"/>
  <c r="U155" i="2" s="1"/>
  <c r="S43" i="2"/>
  <c r="Q43" i="2"/>
  <c r="O43" i="2"/>
  <c r="M43" i="2"/>
  <c r="M154" i="2"/>
  <c r="T154" i="2" s="1"/>
  <c r="U154" i="2" s="1"/>
  <c r="T153" i="2"/>
  <c r="U153" i="2" s="1"/>
  <c r="M153" i="2"/>
  <c r="M152" i="2"/>
  <c r="T152" i="2" s="1"/>
  <c r="U152" i="2" s="1"/>
  <c r="M151" i="2"/>
  <c r="T151" i="2" s="1"/>
  <c r="U151" i="2" s="1"/>
  <c r="M150" i="2"/>
  <c r="T150" i="2" s="1"/>
  <c r="U150" i="2" s="1"/>
  <c r="M149" i="2"/>
  <c r="T149" i="2" s="1"/>
  <c r="U149" i="2" s="1"/>
  <c r="M148" i="2"/>
  <c r="T148" i="2" s="1"/>
  <c r="U148" i="2" s="1"/>
  <c r="M147" i="2"/>
  <c r="T147" i="2" s="1"/>
  <c r="U147" i="2" s="1"/>
  <c r="M146" i="2"/>
  <c r="T146" i="2" s="1"/>
  <c r="U146" i="2" s="1"/>
  <c r="T145" i="2"/>
  <c r="U145" i="2" s="1"/>
  <c r="M145" i="2"/>
  <c r="M144" i="2"/>
  <c r="T144" i="2" s="1"/>
  <c r="U144" i="2" s="1"/>
  <c r="M143" i="2"/>
  <c r="T143" i="2" s="1"/>
  <c r="U143" i="2" s="1"/>
  <c r="M142" i="2"/>
  <c r="T142" i="2" s="1"/>
  <c r="U142" i="2" s="1"/>
  <c r="M141" i="2"/>
  <c r="T141" i="2" s="1"/>
  <c r="U141" i="2" s="1"/>
  <c r="M140" i="2"/>
  <c r="T140" i="2" s="1"/>
  <c r="U140" i="2" s="1"/>
  <c r="S139" i="2"/>
  <c r="Q139" i="2"/>
  <c r="O139" i="2"/>
  <c r="M139" i="2"/>
  <c r="S138" i="2"/>
  <c r="Q138" i="2"/>
  <c r="O138" i="2"/>
  <c r="M138" i="2"/>
  <c r="M137" i="2"/>
  <c r="T137" i="2" s="1"/>
  <c r="U137" i="2" s="1"/>
  <c r="M220" i="2"/>
  <c r="T220" i="2" s="1"/>
  <c r="U220" i="2" s="1"/>
  <c r="AG219" i="2"/>
  <c r="M219" i="2"/>
  <c r="T219" i="2" s="1"/>
  <c r="U219" i="2" s="1"/>
  <c r="M218" i="2"/>
  <c r="T218" i="2" s="1"/>
  <c r="U218" i="2" s="1"/>
  <c r="M217" i="2"/>
  <c r="T217" i="2" s="1"/>
  <c r="U217" i="2" s="1"/>
  <c r="M216" i="2"/>
  <c r="T216" i="2" s="1"/>
  <c r="U216" i="2" s="1"/>
  <c r="AG215" i="2"/>
  <c r="S215" i="2"/>
  <c r="Q215" i="2"/>
  <c r="O215" i="2"/>
  <c r="M215" i="2"/>
  <c r="S214" i="2"/>
  <c r="Q214" i="2"/>
  <c r="O214" i="2"/>
  <c r="M214" i="2"/>
  <c r="M213" i="2"/>
  <c r="T213" i="2" s="1"/>
  <c r="U213" i="2" s="1"/>
  <c r="M212" i="2"/>
  <c r="T212" i="2" s="1"/>
  <c r="U212" i="2" s="1"/>
  <c r="S211" i="2"/>
  <c r="Q211" i="2"/>
  <c r="O211" i="2"/>
  <c r="M211" i="2"/>
  <c r="S210" i="2"/>
  <c r="Q210" i="2"/>
  <c r="O210" i="2"/>
  <c r="M210" i="2"/>
  <c r="M209" i="2"/>
  <c r="T209" i="2" s="1"/>
  <c r="U209" i="2" s="1"/>
  <c r="K13" i="1"/>
  <c r="M208" i="2"/>
  <c r="T208" i="2" s="1"/>
  <c r="U208" i="2" s="1"/>
  <c r="M136" i="2"/>
  <c r="T136" i="2" s="1"/>
  <c r="U136" i="2" s="1"/>
  <c r="T206" i="2"/>
  <c r="U206" i="2" s="1"/>
  <c r="M206" i="2"/>
  <c r="M135" i="2"/>
  <c r="T135" i="2" s="1"/>
  <c r="U135" i="2" s="1"/>
  <c r="M134" i="2"/>
  <c r="T134" i="2" s="1"/>
  <c r="U134" i="2" s="1"/>
  <c r="S133" i="2"/>
  <c r="Q133" i="2"/>
  <c r="O133" i="2"/>
  <c r="M133" i="2"/>
  <c r="M132" i="2"/>
  <c r="T132" i="2" s="1"/>
  <c r="U132" i="2" s="1"/>
  <c r="M207" i="2"/>
  <c r="T207" i="2" s="1"/>
  <c r="U207" i="2" s="1"/>
  <c r="M64" i="2"/>
  <c r="T64" i="2" s="1"/>
  <c r="U64" i="2" s="1"/>
  <c r="M63" i="2"/>
  <c r="T63" i="2" s="1"/>
  <c r="U63" i="2" s="1"/>
  <c r="M62" i="2"/>
  <c r="T62" i="2" s="1"/>
  <c r="U62" i="2" s="1"/>
  <c r="AG61" i="2"/>
  <c r="M61" i="2"/>
  <c r="T61" i="2" s="1"/>
  <c r="U61" i="2" s="1"/>
  <c r="AG60" i="2"/>
  <c r="M60" i="2"/>
  <c r="T60" i="2" s="1"/>
  <c r="U60" i="2" s="1"/>
  <c r="M42" i="2"/>
  <c r="T42" i="2" s="1"/>
  <c r="U42" i="2" s="1"/>
  <c r="M59" i="2"/>
  <c r="T59" i="2" s="1"/>
  <c r="U59" i="2" s="1"/>
  <c r="M12" i="2"/>
  <c r="T12" i="2" s="1"/>
  <c r="U12" i="2" s="1"/>
  <c r="AG11" i="2"/>
  <c r="M11" i="2"/>
  <c r="T11" i="2" s="1"/>
  <c r="U11" i="2" s="1"/>
  <c r="AG10" i="2"/>
  <c r="M10" i="2"/>
  <c r="T10" i="2" s="1"/>
  <c r="U10" i="2" s="1"/>
  <c r="M9" i="2"/>
  <c r="T9" i="2" s="1"/>
  <c r="U9" i="2" s="1"/>
  <c r="M8" i="2"/>
  <c r="T8" i="2" s="1"/>
  <c r="U8" i="2" s="1"/>
  <c r="M7" i="2"/>
  <c r="T7" i="2" s="1"/>
  <c r="U7" i="2" s="1"/>
  <c r="M6" i="2"/>
  <c r="T6" i="2" s="1"/>
  <c r="U6" i="2" s="1"/>
  <c r="K5" i="1"/>
  <c r="M5" i="2"/>
  <c r="T5" i="2" s="1"/>
  <c r="U5" i="2" s="1"/>
  <c r="M4" i="2"/>
  <c r="T4" i="2" s="1"/>
  <c r="U4" i="2" s="1"/>
  <c r="AG223" i="2"/>
  <c r="S223" i="2"/>
  <c r="Q223" i="2"/>
  <c r="O223" i="2"/>
  <c r="M223" i="2"/>
  <c r="T58" i="2"/>
  <c r="U58" i="2" s="1"/>
  <c r="M58" i="2"/>
  <c r="AG131" i="2"/>
  <c r="M131" i="2"/>
  <c r="T131" i="2" s="1"/>
  <c r="U131" i="2" s="1"/>
  <c r="T130" i="2"/>
  <c r="U130" i="2" s="1"/>
  <c r="M130" i="2"/>
  <c r="AG57" i="2"/>
  <c r="M57" i="2"/>
  <c r="T57" i="2" s="1"/>
  <c r="U57" i="2" s="1"/>
  <c r="T56" i="2"/>
  <c r="U56" i="2" s="1"/>
  <c r="M56" i="2"/>
  <c r="AG55" i="2"/>
  <c r="M55" i="2"/>
  <c r="T55" i="2" s="1"/>
  <c r="U55" i="2" s="1"/>
  <c r="S54" i="2"/>
  <c r="Q54" i="2"/>
  <c r="O54" i="2"/>
  <c r="M54" i="2"/>
  <c r="AG53" i="2"/>
  <c r="M53" i="2"/>
  <c r="T53" i="2" s="1"/>
  <c r="U53" i="2" s="1"/>
  <c r="M52" i="2"/>
  <c r="T52" i="2" s="1"/>
  <c r="M51" i="2"/>
  <c r="T51" i="2" s="1"/>
  <c r="U51" i="2" s="1"/>
  <c r="U50" i="2"/>
  <c r="M50" i="2"/>
  <c r="T50" i="2" s="1"/>
  <c r="M49" i="2"/>
  <c r="T49" i="2" s="1"/>
  <c r="U49" i="2" s="1"/>
  <c r="S41" i="2"/>
  <c r="Q41" i="2"/>
  <c r="O41" i="2"/>
  <c r="M41" i="2"/>
  <c r="K8" i="1"/>
  <c r="M48" i="2"/>
  <c r="T48" i="2" s="1"/>
  <c r="U48" i="2" s="1"/>
  <c r="AG40" i="2"/>
  <c r="M40" i="2"/>
  <c r="T40" i="2" s="1"/>
  <c r="U40" i="2" s="1"/>
  <c r="S39" i="2"/>
  <c r="Q39" i="2"/>
  <c r="O39" i="2"/>
  <c r="M39" i="2"/>
  <c r="M38" i="2"/>
  <c r="T38" i="2" s="1"/>
  <c r="U38" i="2" s="1"/>
  <c r="AG37" i="2"/>
  <c r="M37" i="2"/>
  <c r="T37" i="2" s="1"/>
  <c r="U37" i="2" s="1"/>
  <c r="AG36" i="2"/>
  <c r="S36" i="2"/>
  <c r="Q36" i="2"/>
  <c r="O36" i="2"/>
  <c r="M36" i="2"/>
  <c r="M35" i="2"/>
  <c r="T35" i="2" s="1"/>
  <c r="U35" i="2" s="1"/>
  <c r="S34" i="2"/>
  <c r="Q34" i="2"/>
  <c r="O34" i="2"/>
  <c r="M34" i="2"/>
  <c r="M33" i="2"/>
  <c r="T33" i="2" s="1"/>
  <c r="U33" i="2" s="1"/>
  <c r="AG32" i="2"/>
  <c r="M32" i="2"/>
  <c r="T32" i="2" s="1"/>
  <c r="U32" i="2" s="1"/>
  <c r="S31" i="2"/>
  <c r="Q31" i="2"/>
  <c r="O31" i="2"/>
  <c r="M31" i="2"/>
  <c r="AG30" i="2"/>
  <c r="M30" i="2"/>
  <c r="T30" i="2" s="1"/>
  <c r="U30" i="2" s="1"/>
  <c r="S68" i="2"/>
  <c r="Q68" i="2"/>
  <c r="O68" i="2"/>
  <c r="M68" i="2"/>
  <c r="S29" i="2"/>
  <c r="Q29" i="2"/>
  <c r="O29" i="2"/>
  <c r="M29" i="2"/>
  <c r="M129" i="2"/>
  <c r="T129" i="2" s="1"/>
  <c r="U129" i="2" s="1"/>
  <c r="AG28" i="2"/>
  <c r="M28" i="2"/>
  <c r="T28" i="2" s="1"/>
  <c r="U28" i="2" s="1"/>
  <c r="AG128" i="2"/>
  <c r="M128" i="2"/>
  <c r="T128" i="2" s="1"/>
  <c r="U128" i="2" s="1"/>
  <c r="M27" i="2"/>
  <c r="T27" i="2" s="1"/>
  <c r="U27" i="2" s="1"/>
  <c r="M47" i="2"/>
  <c r="T47" i="2" s="1"/>
  <c r="U47" i="2" s="1"/>
  <c r="AG127" i="2"/>
  <c r="M127" i="2"/>
  <c r="T127" i="2" s="1"/>
  <c r="U127" i="2" s="1"/>
  <c r="AG126" i="2"/>
  <c r="M126" i="2"/>
  <c r="T126" i="2" s="1"/>
  <c r="U126" i="2" s="1"/>
  <c r="M125" i="2"/>
  <c r="T125" i="2" s="1"/>
  <c r="U125" i="2" s="1"/>
  <c r="M87" i="2"/>
  <c r="T87" i="2" s="1"/>
  <c r="AG124" i="2"/>
  <c r="M124" i="2"/>
  <c r="T124" i="2" s="1"/>
  <c r="U124" i="2" s="1"/>
  <c r="AG3" i="2"/>
  <c r="M3" i="2"/>
  <c r="T3" i="2" s="1"/>
  <c r="U3" i="2" s="1"/>
  <c r="M123" i="2"/>
  <c r="T123" i="2" s="1"/>
  <c r="U123" i="2" s="1"/>
  <c r="M122" i="2"/>
  <c r="T122" i="2" s="1"/>
  <c r="U122" i="2" s="1"/>
  <c r="AG121" i="2"/>
  <c r="T121" i="2"/>
  <c r="U121" i="2" s="1"/>
  <c r="M121" i="2"/>
  <c r="AG120" i="2"/>
  <c r="M120" i="2"/>
  <c r="T120" i="2" s="1"/>
  <c r="U120" i="2" s="1"/>
  <c r="AG119" i="2"/>
  <c r="S119" i="2"/>
  <c r="Q119" i="2"/>
  <c r="O119" i="2"/>
  <c r="M119" i="2"/>
  <c r="M118" i="2"/>
  <c r="T118" i="2" s="1"/>
  <c r="U118" i="2" s="1"/>
  <c r="M117" i="2"/>
  <c r="T117" i="2" s="1"/>
  <c r="U117" i="2" s="1"/>
  <c r="AG116" i="2"/>
  <c r="M116" i="2"/>
  <c r="T116" i="2" s="1"/>
  <c r="U116" i="2" s="1"/>
  <c r="AG115" i="2"/>
  <c r="M115" i="2"/>
  <c r="T115" i="2" s="1"/>
  <c r="U115" i="2" s="1"/>
  <c r="AG114" i="2"/>
  <c r="M114" i="2"/>
  <c r="T114" i="2" s="1"/>
  <c r="U114" i="2" s="1"/>
  <c r="AG222" i="2"/>
  <c r="S222" i="2"/>
  <c r="Q222" i="2"/>
  <c r="O222" i="2"/>
  <c r="M222" i="2"/>
  <c r="AG221" i="2"/>
  <c r="S221" i="2"/>
  <c r="Q221" i="2"/>
  <c r="O221" i="2"/>
  <c r="M221" i="2"/>
  <c r="M113" i="2"/>
  <c r="T113" i="2" s="1"/>
  <c r="U113" i="2" s="1"/>
  <c r="AG112" i="2"/>
  <c r="S112" i="2"/>
  <c r="Q112" i="2"/>
  <c r="O112" i="2"/>
  <c r="M112" i="2"/>
  <c r="AG111" i="2"/>
  <c r="M111" i="2"/>
  <c r="T111" i="2" s="1"/>
  <c r="U111" i="2" s="1"/>
  <c r="AG110" i="2"/>
  <c r="T110" i="2"/>
  <c r="U110" i="2" s="1"/>
  <c r="M110" i="2"/>
  <c r="AG109" i="2"/>
  <c r="M109" i="2"/>
  <c r="T109" i="2" s="1"/>
  <c r="U109" i="2" s="1"/>
  <c r="AG108" i="2"/>
  <c r="M108" i="2"/>
  <c r="T108" i="2" s="1"/>
  <c r="U108" i="2" s="1"/>
  <c r="AG107" i="2"/>
  <c r="S107" i="2"/>
  <c r="Q107" i="2"/>
  <c r="O107" i="2"/>
  <c r="M107" i="2"/>
  <c r="AG106" i="2"/>
  <c r="M106" i="2"/>
  <c r="T106" i="2" s="1"/>
  <c r="U106" i="2" s="1"/>
  <c r="AG105" i="2"/>
  <c r="M105" i="2"/>
  <c r="T105" i="2" s="1"/>
  <c r="U105" i="2" s="1"/>
  <c r="AG104" i="2"/>
  <c r="M104" i="2"/>
  <c r="T104" i="2" s="1"/>
  <c r="U104" i="2" s="1"/>
  <c r="AG103" i="2"/>
  <c r="M103" i="2"/>
  <c r="T103" i="2" s="1"/>
  <c r="U103" i="2" s="1"/>
  <c r="AG102" i="2"/>
  <c r="M102" i="2"/>
  <c r="T102" i="2" s="1"/>
  <c r="U102" i="2" s="1"/>
  <c r="AG101" i="2"/>
  <c r="M101" i="2"/>
  <c r="T101" i="2" s="1"/>
  <c r="U101" i="2" s="1"/>
  <c r="AG26" i="2"/>
  <c r="S26" i="2"/>
  <c r="Q26" i="2"/>
  <c r="O26" i="2"/>
  <c r="M26" i="2"/>
  <c r="AG25" i="2"/>
  <c r="M25" i="2"/>
  <c r="T25" i="2" s="1"/>
  <c r="U25" i="2" s="1"/>
  <c r="AG24" i="2"/>
  <c r="S24" i="2"/>
  <c r="Q24" i="2"/>
  <c r="O24" i="2"/>
  <c r="M24" i="2"/>
  <c r="S67" i="2"/>
  <c r="Q67" i="2"/>
  <c r="O67" i="2"/>
  <c r="M67" i="2"/>
  <c r="AG100" i="2"/>
  <c r="M100" i="2"/>
  <c r="T100" i="2" s="1"/>
  <c r="AG99" i="2"/>
  <c r="M99" i="2"/>
  <c r="T99" i="2" s="1"/>
  <c r="U99" i="2" s="1"/>
  <c r="AG237" i="2"/>
  <c r="S237" i="2"/>
  <c r="Q237" i="2"/>
  <c r="O237" i="2"/>
  <c r="M237" i="2"/>
  <c r="L33" i="1"/>
  <c r="K33" i="1"/>
  <c r="J33" i="1"/>
  <c r="I33" i="1"/>
  <c r="H33" i="1"/>
  <c r="G33" i="1"/>
  <c r="F33" i="1"/>
  <c r="C33" i="1"/>
  <c r="B33" i="1"/>
  <c r="Q32" i="1"/>
  <c r="N32" i="1"/>
  <c r="Q31" i="1"/>
  <c r="N31" i="1"/>
  <c r="Q30" i="1"/>
  <c r="N30" i="1"/>
  <c r="Q29" i="1"/>
  <c r="N29" i="1"/>
  <c r="Q28" i="1"/>
  <c r="N28" i="1"/>
  <c r="Q27" i="1"/>
  <c r="N27" i="1"/>
  <c r="Q26" i="1"/>
  <c r="N26" i="1"/>
  <c r="Q25" i="1"/>
  <c r="N25" i="1"/>
  <c r="Q24" i="1"/>
  <c r="N24" i="1"/>
  <c r="Q23" i="1"/>
  <c r="N23" i="1"/>
  <c r="Q22" i="1"/>
  <c r="N22" i="1"/>
  <c r="L15" i="1"/>
  <c r="L12" i="1"/>
  <c r="K12" i="1"/>
  <c r="L10" i="1"/>
  <c r="K10" i="1"/>
  <c r="L6" i="1"/>
  <c r="K6" i="1"/>
  <c r="F16" i="1"/>
  <c r="T7" i="13" l="1"/>
  <c r="U7" i="13" s="1"/>
  <c r="AH7" i="13" s="1"/>
  <c r="T4" i="13"/>
  <c r="U4" i="13" s="1"/>
  <c r="AH4" i="13" s="1"/>
  <c r="T8" i="13"/>
  <c r="U8" i="13" s="1"/>
  <c r="AH8" i="13" s="1"/>
  <c r="T3" i="13"/>
  <c r="U3" i="13" s="1"/>
  <c r="AH3" i="13" s="1"/>
  <c r="T5" i="13"/>
  <c r="U5" i="13" s="1"/>
  <c r="AH5" i="13" s="1"/>
  <c r="T6" i="13"/>
  <c r="U6" i="13" s="1"/>
  <c r="AH6" i="13" s="1"/>
  <c r="T9" i="13"/>
  <c r="U9" i="13" s="1"/>
  <c r="AH9" i="13" s="1"/>
  <c r="T10" i="13"/>
  <c r="U10" i="13" s="1"/>
  <c r="AH10" i="13" s="1"/>
  <c r="M11" i="13"/>
  <c r="AG11" i="13"/>
  <c r="Q11" i="13"/>
  <c r="S11" i="13"/>
  <c r="AH9" i="12"/>
  <c r="AH13" i="12"/>
  <c r="AH17" i="12"/>
  <c r="AH10" i="12"/>
  <c r="AH14" i="12"/>
  <c r="AH12" i="12"/>
  <c r="T5" i="12"/>
  <c r="U5" i="12" s="1"/>
  <c r="AH5" i="12" s="1"/>
  <c r="AH8" i="12"/>
  <c r="T3" i="12"/>
  <c r="U3" i="12" s="1"/>
  <c r="AH3" i="12" s="1"/>
  <c r="T4" i="12"/>
  <c r="U4" i="12" s="1"/>
  <c r="AH4" i="12" s="1"/>
  <c r="AH15" i="12"/>
  <c r="AH16" i="12"/>
  <c r="AH18" i="12"/>
  <c r="S19" i="12"/>
  <c r="M19" i="12"/>
  <c r="O19" i="12"/>
  <c r="Q19" i="12"/>
  <c r="AH6" i="12"/>
  <c r="T7" i="12"/>
  <c r="U7" i="12" s="1"/>
  <c r="AH7" i="12" s="1"/>
  <c r="AH3" i="11"/>
  <c r="T6" i="11"/>
  <c r="U6" i="11" s="1"/>
  <c r="AH6" i="11" s="1"/>
  <c r="AH4" i="11"/>
  <c r="T7" i="11"/>
  <c r="U7" i="11" s="1"/>
  <c r="AH7" i="11" s="1"/>
  <c r="AH9" i="11"/>
  <c r="T10" i="11"/>
  <c r="U10" i="11" s="1"/>
  <c r="AH10" i="11" s="1"/>
  <c r="M17" i="11"/>
  <c r="AG17" i="11"/>
  <c r="Q17" i="11"/>
  <c r="S17" i="11"/>
  <c r="O17" i="11"/>
  <c r="AH12" i="11"/>
  <c r="AH15" i="11"/>
  <c r="AH16" i="11"/>
  <c r="T11" i="11"/>
  <c r="U11" i="11" s="1"/>
  <c r="AH11" i="11" s="1"/>
  <c r="AG4" i="10"/>
  <c r="O4" i="10"/>
  <c r="S4" i="10"/>
  <c r="M4" i="10"/>
  <c r="Q4" i="10"/>
  <c r="AH38" i="9"/>
  <c r="AH13" i="9"/>
  <c r="AH67" i="9"/>
  <c r="AH78" i="9"/>
  <c r="AH35" i="9"/>
  <c r="O110" i="9"/>
  <c r="AH12" i="9"/>
  <c r="AH14" i="9"/>
  <c r="T42" i="9"/>
  <c r="U42" i="9" s="1"/>
  <c r="AH42" i="9" s="1"/>
  <c r="AH51" i="9"/>
  <c r="AH55" i="9"/>
  <c r="AH65" i="9"/>
  <c r="AH80" i="9"/>
  <c r="AH82" i="9"/>
  <c r="AH83" i="9"/>
  <c r="Q110" i="9"/>
  <c r="AH59" i="9"/>
  <c r="AH3" i="9"/>
  <c r="AH21" i="9"/>
  <c r="AH22" i="9"/>
  <c r="AH41" i="9"/>
  <c r="AH47" i="9"/>
  <c r="AH58" i="9"/>
  <c r="AH4" i="9"/>
  <c r="AH31" i="9"/>
  <c r="AH101" i="9"/>
  <c r="AH9" i="9"/>
  <c r="T16" i="9"/>
  <c r="U16" i="9" s="1"/>
  <c r="AH16" i="9" s="1"/>
  <c r="T23" i="9"/>
  <c r="U23" i="9" s="1"/>
  <c r="AH27" i="9"/>
  <c r="AH34" i="9"/>
  <c r="AH46" i="9"/>
  <c r="AH62" i="9"/>
  <c r="AH71" i="9"/>
  <c r="AH97" i="9"/>
  <c r="AH105" i="9"/>
  <c r="T109" i="9"/>
  <c r="U109" i="9" s="1"/>
  <c r="AH109" i="9" s="1"/>
  <c r="AH66" i="9"/>
  <c r="AH70" i="9"/>
  <c r="AH74" i="9"/>
  <c r="AH79" i="9"/>
  <c r="AH7" i="9"/>
  <c r="AH8" i="9"/>
  <c r="T11" i="9"/>
  <c r="U11" i="9" s="1"/>
  <c r="AH11" i="9" s="1"/>
  <c r="T77" i="9"/>
  <c r="U77" i="9" s="1"/>
  <c r="AH77" i="9" s="1"/>
  <c r="AH90" i="9"/>
  <c r="AH91" i="9"/>
  <c r="AH95" i="9"/>
  <c r="AH96" i="9"/>
  <c r="AH99" i="9"/>
  <c r="AH100" i="9"/>
  <c r="AH103" i="9"/>
  <c r="AH104" i="9"/>
  <c r="AH107" i="9"/>
  <c r="AH108" i="9"/>
  <c r="AH23" i="9"/>
  <c r="S110" i="9"/>
  <c r="AG110" i="9"/>
  <c r="AH6" i="9"/>
  <c r="AH29" i="9"/>
  <c r="T43" i="9"/>
  <c r="U43" i="9" s="1"/>
  <c r="AH43" i="9" s="1"/>
  <c r="T37" i="9"/>
  <c r="U37" i="9" s="1"/>
  <c r="AH37" i="9" s="1"/>
  <c r="M110" i="9"/>
  <c r="AH10" i="9"/>
  <c r="AH15" i="9"/>
  <c r="AH20" i="9"/>
  <c r="AH25" i="9"/>
  <c r="AH33" i="9"/>
  <c r="AH40" i="9"/>
  <c r="AH49" i="9"/>
  <c r="AH57" i="9"/>
  <c r="AH64" i="9"/>
  <c r="AH72" i="9"/>
  <c r="AH85" i="9"/>
  <c r="AH93" i="9"/>
  <c r="AH98" i="9"/>
  <c r="AH106" i="9"/>
  <c r="AH45" i="9"/>
  <c r="AH53" i="9"/>
  <c r="AH61" i="9"/>
  <c r="T63" i="9"/>
  <c r="U63" i="9" s="1"/>
  <c r="AH63" i="9" s="1"/>
  <c r="AH68" i="9"/>
  <c r="AH76" i="9"/>
  <c r="AH81" i="9"/>
  <c r="AH89" i="9"/>
  <c r="AH94" i="9"/>
  <c r="AH102" i="9"/>
  <c r="AH5" i="8"/>
  <c r="AH8" i="8"/>
  <c r="T4" i="8"/>
  <c r="U4" i="8" s="1"/>
  <c r="AH7" i="8"/>
  <c r="AH9" i="8"/>
  <c r="T11" i="8"/>
  <c r="U11" i="8" s="1"/>
  <c r="AH6" i="8"/>
  <c r="Q15" i="8"/>
  <c r="M15" i="8"/>
  <c r="AH10" i="8"/>
  <c r="AH12" i="8"/>
  <c r="S15" i="8"/>
  <c r="AH11" i="8"/>
  <c r="AG15" i="8"/>
  <c r="O15" i="8"/>
  <c r="AH4" i="8"/>
  <c r="AH14" i="8"/>
  <c r="M23" i="7"/>
  <c r="AH9" i="7"/>
  <c r="T4" i="7"/>
  <c r="U4" i="7" s="1"/>
  <c r="T7" i="7"/>
  <c r="U7" i="7" s="1"/>
  <c r="AH7" i="7" s="1"/>
  <c r="T12" i="7"/>
  <c r="U12" i="7" s="1"/>
  <c r="AH12" i="7"/>
  <c r="AH10" i="7"/>
  <c r="AH14" i="7"/>
  <c r="S23" i="7"/>
  <c r="AH4" i="7"/>
  <c r="AG23" i="7"/>
  <c r="O23" i="7"/>
  <c r="AH5" i="7"/>
  <c r="T16" i="7"/>
  <c r="U16" i="7" s="1"/>
  <c r="AH16" i="7" s="1"/>
  <c r="AH21" i="7"/>
  <c r="Q23" i="7"/>
  <c r="AH6" i="7"/>
  <c r="T11" i="7"/>
  <c r="U11" i="7" s="1"/>
  <c r="AH11" i="7" s="1"/>
  <c r="T15" i="7"/>
  <c r="U15" i="7" s="1"/>
  <c r="AH15" i="7" s="1"/>
  <c r="T13" i="7"/>
  <c r="U13" i="7" s="1"/>
  <c r="AH13" i="7" s="1"/>
  <c r="AH17" i="7"/>
  <c r="AH13" i="6"/>
  <c r="AH6" i="6"/>
  <c r="AH8" i="6"/>
  <c r="AH12" i="6"/>
  <c r="T10" i="6"/>
  <c r="U10" i="6" s="1"/>
  <c r="AH4" i="6"/>
  <c r="AH9" i="6"/>
  <c r="AH21" i="6"/>
  <c r="AH10" i="6"/>
  <c r="AH16" i="6"/>
  <c r="AH11" i="6"/>
  <c r="O23" i="6"/>
  <c r="AH14" i="6"/>
  <c r="Q23" i="6"/>
  <c r="AH5" i="6"/>
  <c r="AH17" i="6"/>
  <c r="AG23" i="6"/>
  <c r="AH20" i="6"/>
  <c r="M23" i="6"/>
  <c r="S23" i="6"/>
  <c r="AH18" i="6"/>
  <c r="AH22" i="6"/>
  <c r="AH21" i="5"/>
  <c r="M26" i="5"/>
  <c r="AH9" i="5"/>
  <c r="T15" i="5"/>
  <c r="U15" i="5" s="1"/>
  <c r="AH15" i="5" s="1"/>
  <c r="T23" i="5"/>
  <c r="U23" i="5" s="1"/>
  <c r="AH23" i="5" s="1"/>
  <c r="T20" i="5"/>
  <c r="U20" i="5" s="1"/>
  <c r="AH20" i="5" s="1"/>
  <c r="T8" i="5"/>
  <c r="U8" i="5" s="1"/>
  <c r="AH8" i="5" s="1"/>
  <c r="AH11" i="5"/>
  <c r="T13" i="5"/>
  <c r="U13" i="5" s="1"/>
  <c r="AH13" i="5" s="1"/>
  <c r="T18" i="5"/>
  <c r="U18" i="5" s="1"/>
  <c r="AH6" i="5"/>
  <c r="Q26" i="5"/>
  <c r="AH4" i="5"/>
  <c r="T5" i="5"/>
  <c r="U5" i="5" s="1"/>
  <c r="AH5" i="5" s="1"/>
  <c r="T10" i="5"/>
  <c r="U10" i="5" s="1"/>
  <c r="AH10" i="5" s="1"/>
  <c r="T3" i="5"/>
  <c r="U3" i="5" s="1"/>
  <c r="AH3" i="5" s="1"/>
  <c r="AH17" i="5"/>
  <c r="AG26" i="5"/>
  <c r="S26" i="5"/>
  <c r="AH18" i="5"/>
  <c r="T25" i="5"/>
  <c r="U25" i="5" s="1"/>
  <c r="AH25" i="5" s="1"/>
  <c r="O26" i="5"/>
  <c r="AH5" i="4"/>
  <c r="T8" i="4"/>
  <c r="U8" i="4" s="1"/>
  <c r="T3" i="4"/>
  <c r="U3" i="4" s="1"/>
  <c r="AH3" i="4" s="1"/>
  <c r="T6" i="4"/>
  <c r="U6" i="4" s="1"/>
  <c r="T10" i="4"/>
  <c r="U10" i="4" s="1"/>
  <c r="AH10" i="4" s="1"/>
  <c r="AH4" i="4"/>
  <c r="AH6" i="4"/>
  <c r="T7" i="4"/>
  <c r="U7" i="4" s="1"/>
  <c r="AH11" i="4"/>
  <c r="T9" i="4"/>
  <c r="U9" i="4" s="1"/>
  <c r="AH9" i="4" s="1"/>
  <c r="T12" i="4"/>
  <c r="U12" i="4" s="1"/>
  <c r="AH12" i="4" s="1"/>
  <c r="AH7" i="4"/>
  <c r="AH8" i="4"/>
  <c r="AG14" i="4"/>
  <c r="O14" i="4"/>
  <c r="M14" i="4"/>
  <c r="Q14" i="4"/>
  <c r="S14" i="4"/>
  <c r="N33" i="1"/>
  <c r="Q33" i="1"/>
  <c r="AH9" i="3"/>
  <c r="AH4" i="3"/>
  <c r="AH6" i="3"/>
  <c r="AH8" i="3"/>
  <c r="AH10" i="3"/>
  <c r="AG13" i="3"/>
  <c r="T3" i="3"/>
  <c r="T34" i="2"/>
  <c r="U34" i="2" s="1"/>
  <c r="B5" i="1"/>
  <c r="T88" i="2"/>
  <c r="U88" i="2" s="1"/>
  <c r="T44" i="2"/>
  <c r="U44" i="2" s="1"/>
  <c r="T159" i="2"/>
  <c r="U159" i="2" s="1"/>
  <c r="B12" i="1"/>
  <c r="T107" i="2"/>
  <c r="U107" i="2" s="1"/>
  <c r="T119" i="2"/>
  <c r="U119" i="2" s="1"/>
  <c r="T79" i="2"/>
  <c r="U79" i="2" s="1"/>
  <c r="T17" i="2"/>
  <c r="U17" i="2" s="1"/>
  <c r="T221" i="2"/>
  <c r="T214" i="2"/>
  <c r="U214" i="2" s="1"/>
  <c r="T238" i="2"/>
  <c r="U238" i="2" s="1"/>
  <c r="U87" i="2"/>
  <c r="T24" i="2"/>
  <c r="T133" i="2"/>
  <c r="U133" i="2" s="1"/>
  <c r="T139" i="2"/>
  <c r="U139" i="2" s="1"/>
  <c r="T173" i="2"/>
  <c r="U173" i="2" s="1"/>
  <c r="T190" i="2"/>
  <c r="U190" i="2" s="1"/>
  <c r="T77" i="2"/>
  <c r="U77" i="2" s="1"/>
  <c r="T239" i="2"/>
  <c r="U239" i="2" s="1"/>
  <c r="T240" i="2"/>
  <c r="U240" i="2" s="1"/>
  <c r="T242" i="2"/>
  <c r="U242" i="2" s="1"/>
  <c r="T215" i="2"/>
  <c r="U215" i="2" s="1"/>
  <c r="T76" i="2"/>
  <c r="U76" i="2" s="1"/>
  <c r="T80" i="2"/>
  <c r="U80" i="2" s="1"/>
  <c r="T96" i="2"/>
  <c r="U96" i="2" s="1"/>
  <c r="T46" i="2"/>
  <c r="U46" i="2" s="1"/>
  <c r="T243" i="2"/>
  <c r="U243" i="2" s="1"/>
  <c r="O245" i="2"/>
  <c r="T36" i="2"/>
  <c r="U36" i="2" s="1"/>
  <c r="T54" i="2"/>
  <c r="U54" i="2" s="1"/>
  <c r="T138" i="2"/>
  <c r="U138" i="2" s="1"/>
  <c r="T19" i="2"/>
  <c r="U19" i="2" s="1"/>
  <c r="T241" i="2"/>
  <c r="U241" i="2" s="1"/>
  <c r="T112" i="2"/>
  <c r="U112" i="2" s="1"/>
  <c r="T222" i="2"/>
  <c r="U222" i="2" s="1"/>
  <c r="T68" i="2"/>
  <c r="U68" i="2" s="1"/>
  <c r="T39" i="2"/>
  <c r="U39" i="2" s="1"/>
  <c r="B8" i="1"/>
  <c r="T95" i="2"/>
  <c r="U95" i="2" s="1"/>
  <c r="T20" i="2"/>
  <c r="U20" i="2" s="1"/>
  <c r="T13" i="2"/>
  <c r="U13" i="2" s="1"/>
  <c r="T22" i="2"/>
  <c r="U22" i="2" s="1"/>
  <c r="K11" i="1"/>
  <c r="U100" i="2"/>
  <c r="U24" i="2"/>
  <c r="L7" i="1"/>
  <c r="K7" i="1"/>
  <c r="L14" i="1"/>
  <c r="K14" i="1"/>
  <c r="K9" i="1"/>
  <c r="L9" i="1"/>
  <c r="L11" i="1"/>
  <c r="U221" i="2"/>
  <c r="L8" i="1"/>
  <c r="Q245" i="2"/>
  <c r="T67" i="2"/>
  <c r="AG118" i="2"/>
  <c r="T29" i="2"/>
  <c r="U29" i="2" s="1"/>
  <c r="AG29" i="2"/>
  <c r="AG31" i="2"/>
  <c r="AG35" i="2"/>
  <c r="AG38" i="2"/>
  <c r="AG41" i="2"/>
  <c r="U52" i="2"/>
  <c r="AG54" i="2"/>
  <c r="AG130" i="2"/>
  <c r="T223" i="2"/>
  <c r="U223" i="2" s="1"/>
  <c r="AG4" i="2"/>
  <c r="AG5" i="2"/>
  <c r="AG12" i="2"/>
  <c r="AG63" i="2"/>
  <c r="AG132" i="2"/>
  <c r="AG133" i="2"/>
  <c r="AG135" i="2"/>
  <c r="AG208" i="2"/>
  <c r="L13" i="1"/>
  <c r="AG233" i="2"/>
  <c r="AG228" i="2"/>
  <c r="AG197" i="2"/>
  <c r="AG65" i="2"/>
  <c r="AG84" i="2"/>
  <c r="AG76" i="2"/>
  <c r="AG231" i="2"/>
  <c r="AG238" i="2"/>
  <c r="AG98" i="2"/>
  <c r="AG196" i="2"/>
  <c r="AG22" i="2"/>
  <c r="AG19" i="2"/>
  <c r="AG17" i="2"/>
  <c r="AG82" i="2"/>
  <c r="AG203" i="2"/>
  <c r="AG46" i="2"/>
  <c r="AG66" i="2"/>
  <c r="AG194" i="2"/>
  <c r="AG80" i="2"/>
  <c r="AG205" i="2"/>
  <c r="AG202" i="2"/>
  <c r="AG243" i="2"/>
  <c r="AG235" i="2"/>
  <c r="AG155" i="2"/>
  <c r="AG214" i="2"/>
  <c r="AG192" i="2"/>
  <c r="AG178" i="2"/>
  <c r="AG174" i="2"/>
  <c r="AG91" i="2"/>
  <c r="AG152" i="2"/>
  <c r="AG150" i="2"/>
  <c r="AG148" i="2"/>
  <c r="AG146" i="2"/>
  <c r="AG144" i="2"/>
  <c r="AG142" i="2"/>
  <c r="AG140" i="2"/>
  <c r="AG95" i="2"/>
  <c r="AG73" i="2"/>
  <c r="AG190" i="2"/>
  <c r="AG157" i="2"/>
  <c r="AG199" i="2"/>
  <c r="AG96" i="2"/>
  <c r="AG176" i="2"/>
  <c r="AG69" i="2"/>
  <c r="AG44" i="2"/>
  <c r="Y245" i="2"/>
  <c r="AG67" i="2"/>
  <c r="T26" i="2"/>
  <c r="U26" i="2" s="1"/>
  <c r="AG113" i="2"/>
  <c r="AG117" i="2"/>
  <c r="AG122" i="2"/>
  <c r="AG87" i="2"/>
  <c r="AG47" i="2"/>
  <c r="AG129" i="2"/>
  <c r="AG68" i="2"/>
  <c r="AG33" i="2"/>
  <c r="AG39" i="2"/>
  <c r="T41" i="2"/>
  <c r="U41" i="2" s="1"/>
  <c r="AG49" i="2"/>
  <c r="AG50" i="2"/>
  <c r="AG56" i="2"/>
  <c r="AG58" i="2"/>
  <c r="AG6" i="2"/>
  <c r="AG7" i="2"/>
  <c r="AG42" i="2"/>
  <c r="AG62" i="2"/>
  <c r="AG134" i="2"/>
  <c r="AG206" i="2"/>
  <c r="AG136" i="2"/>
  <c r="AG212" i="2"/>
  <c r="AG217" i="2"/>
  <c r="AG137" i="2"/>
  <c r="AF245" i="2"/>
  <c r="L5" i="1"/>
  <c r="S245" i="2"/>
  <c r="M245" i="2"/>
  <c r="T237" i="2"/>
  <c r="AE245" i="2"/>
  <c r="AG123" i="2"/>
  <c r="AG125" i="2"/>
  <c r="AG27" i="2"/>
  <c r="AG34" i="2"/>
  <c r="AG48" i="2"/>
  <c r="AG51" i="2"/>
  <c r="AG52" i="2"/>
  <c r="AG8" i="2"/>
  <c r="AG9" i="2"/>
  <c r="AG59" i="2"/>
  <c r="AG64" i="2"/>
  <c r="AG207" i="2"/>
  <c r="AG209" i="2"/>
  <c r="AG210" i="2"/>
  <c r="AG138" i="2"/>
  <c r="AG43" i="2"/>
  <c r="AG158" i="2"/>
  <c r="AG14" i="2"/>
  <c r="AG15" i="2"/>
  <c r="AG163" i="2"/>
  <c r="AG167" i="2"/>
  <c r="AG171" i="2"/>
  <c r="AG225" i="2"/>
  <c r="AG181" i="2"/>
  <c r="AG185" i="2"/>
  <c r="AG187" i="2"/>
  <c r="AG45" i="2"/>
  <c r="AG72" i="2"/>
  <c r="AG74" i="2"/>
  <c r="AG77" i="2"/>
  <c r="AG83" i="2"/>
  <c r="AG139" i="2"/>
  <c r="AG141" i="2"/>
  <c r="AG143" i="2"/>
  <c r="AG145" i="2"/>
  <c r="AG147" i="2"/>
  <c r="AG149" i="2"/>
  <c r="AG151" i="2"/>
  <c r="AG153" i="2"/>
  <c r="T43" i="2"/>
  <c r="U43" i="2" s="1"/>
  <c r="AG89" i="2"/>
  <c r="AG224" i="2"/>
  <c r="AG160" i="2"/>
  <c r="AG164" i="2"/>
  <c r="AG168" i="2"/>
  <c r="AG172" i="2"/>
  <c r="AG175" i="2"/>
  <c r="AG179" i="2"/>
  <c r="AG70" i="2"/>
  <c r="AG182" i="2"/>
  <c r="AG226" i="2"/>
  <c r="AG188" i="2"/>
  <c r="AG23" i="2"/>
  <c r="AG227" i="2"/>
  <c r="AG211" i="2"/>
  <c r="AG213" i="2"/>
  <c r="AG216" i="2"/>
  <c r="AG218" i="2"/>
  <c r="AG220" i="2"/>
  <c r="AG154" i="2"/>
  <c r="AG156" i="2"/>
  <c r="AG161" i="2"/>
  <c r="AG165" i="2"/>
  <c r="AG169" i="2"/>
  <c r="AG92" i="2"/>
  <c r="AG183" i="2"/>
  <c r="AG93" i="2"/>
  <c r="AG189" i="2"/>
  <c r="T71" i="2"/>
  <c r="U71" i="2" s="1"/>
  <c r="AG16" i="2"/>
  <c r="T75" i="2"/>
  <c r="U75" i="2" s="1"/>
  <c r="AG86" i="2"/>
  <c r="AG239" i="2"/>
  <c r="T31" i="2"/>
  <c r="U31" i="2" s="1"/>
  <c r="T210" i="2"/>
  <c r="T211" i="2"/>
  <c r="U211" i="2" s="1"/>
  <c r="AG88" i="2"/>
  <c r="AG90" i="2"/>
  <c r="AG159" i="2"/>
  <c r="AG162" i="2"/>
  <c r="AG166" i="2"/>
  <c r="AG170" i="2"/>
  <c r="AG173" i="2"/>
  <c r="AG177" i="2"/>
  <c r="T225" i="2"/>
  <c r="U225" i="2" s="1"/>
  <c r="AG180" i="2"/>
  <c r="AG184" i="2"/>
  <c r="AG186" i="2"/>
  <c r="AG71" i="2"/>
  <c r="T16" i="2"/>
  <c r="AG75" i="2"/>
  <c r="AG20" i="2"/>
  <c r="AG97" i="2"/>
  <c r="AG232" i="2"/>
  <c r="T78" i="2"/>
  <c r="U78" i="2" s="1"/>
  <c r="AG85" i="2"/>
  <c r="AG94" i="2"/>
  <c r="AG18" i="2"/>
  <c r="AG191" i="2"/>
  <c r="AG198" i="2"/>
  <c r="AG229" i="2"/>
  <c r="AG241" i="2"/>
  <c r="AG234" i="2"/>
  <c r="AG244" i="2"/>
  <c r="T205" i="2"/>
  <c r="U205" i="2" s="1"/>
  <c r="AG79" i="2"/>
  <c r="AG13" i="2"/>
  <c r="AG193" i="2"/>
  <c r="AG200" i="2"/>
  <c r="AG240" i="2"/>
  <c r="AG242" i="2"/>
  <c r="AG236" i="2"/>
  <c r="AG78" i="2"/>
  <c r="AG81" i="2"/>
  <c r="AG21" i="2"/>
  <c r="AG195" i="2"/>
  <c r="AG201" i="2"/>
  <c r="AG230" i="2"/>
  <c r="AG204" i="2"/>
  <c r="T18" i="2"/>
  <c r="U18" i="2" s="1"/>
  <c r="T244" i="2"/>
  <c r="U244" i="2" s="1"/>
  <c r="T11" i="13" l="1"/>
  <c r="T19" i="12"/>
  <c r="U19" i="12"/>
  <c r="AH19" i="12"/>
  <c r="T17" i="11"/>
  <c r="U4" i="10"/>
  <c r="AH4" i="10"/>
  <c r="T4" i="10"/>
  <c r="T110" i="9"/>
  <c r="U110" i="9"/>
  <c r="AH110" i="9"/>
  <c r="T15" i="8"/>
  <c r="T23" i="7"/>
  <c r="U23" i="6"/>
  <c r="AH23" i="6"/>
  <c r="T23" i="6"/>
  <c r="T26" i="5"/>
  <c r="AH14" i="4"/>
  <c r="U14" i="4"/>
  <c r="T14" i="4"/>
  <c r="T13" i="3"/>
  <c r="U3" i="3"/>
  <c r="B10" i="1"/>
  <c r="C11" i="1"/>
  <c r="D11" i="1" s="1"/>
  <c r="U210" i="2"/>
  <c r="C13" i="1" s="1"/>
  <c r="D13" i="1" s="1"/>
  <c r="B13" i="1"/>
  <c r="X245" i="2"/>
  <c r="K15" i="1"/>
  <c r="K16" i="1" s="1"/>
  <c r="L16" i="1"/>
  <c r="C8" i="1"/>
  <c r="D8" i="1" s="1"/>
  <c r="B9" i="1"/>
  <c r="U67" i="2"/>
  <c r="C9" i="1" s="1"/>
  <c r="D9" i="1" s="1"/>
  <c r="C7" i="1"/>
  <c r="D7" i="1" s="1"/>
  <c r="U16" i="2"/>
  <c r="C6" i="1" s="1"/>
  <c r="D6" i="1" s="1"/>
  <c r="B6" i="1"/>
  <c r="T245" i="2"/>
  <c r="B15" i="1"/>
  <c r="U237" i="2"/>
  <c r="C14" i="1"/>
  <c r="D14" i="1" s="1"/>
  <c r="C5" i="1"/>
  <c r="AG245" i="2"/>
  <c r="B7" i="1"/>
  <c r="C12" i="1"/>
  <c r="D12" i="1" s="1"/>
  <c r="C10" i="1"/>
  <c r="D10" i="1" s="1"/>
  <c r="B14" i="1"/>
  <c r="B11" i="1"/>
  <c r="U11" i="13" l="1"/>
  <c r="AH11" i="13"/>
  <c r="U17" i="11"/>
  <c r="AH17" i="11"/>
  <c r="U15" i="8"/>
  <c r="AH15" i="8"/>
  <c r="U23" i="7"/>
  <c r="AH23" i="7"/>
  <c r="U26" i="5"/>
  <c r="AH26" i="5"/>
  <c r="U13" i="3"/>
  <c r="AH3" i="3"/>
  <c r="AH13" i="3" s="1"/>
  <c r="AH132" i="2"/>
  <c r="AH150" i="2"/>
  <c r="AH77" i="2"/>
  <c r="AH15" i="2"/>
  <c r="AH154" i="2"/>
  <c r="AH236" i="2"/>
  <c r="AH202" i="2"/>
  <c r="AH200" i="2"/>
  <c r="AH204" i="2"/>
  <c r="AH244" i="2"/>
  <c r="AH95" i="2"/>
  <c r="AH85" i="2"/>
  <c r="AH80" i="2"/>
  <c r="AH73" i="2"/>
  <c r="AH176" i="2"/>
  <c r="AH76" i="2"/>
  <c r="AH181" i="2"/>
  <c r="AH88" i="2"/>
  <c r="AH147" i="2"/>
  <c r="I12" i="1"/>
  <c r="AH134" i="2"/>
  <c r="AH78" i="2"/>
  <c r="AH177" i="2"/>
  <c r="AH90" i="2"/>
  <c r="AH172" i="2"/>
  <c r="AH164" i="2"/>
  <c r="AH25" i="2"/>
  <c r="AH6" i="2"/>
  <c r="AH55" i="2"/>
  <c r="AH38" i="2"/>
  <c r="AH83" i="2"/>
  <c r="AH24" i="2"/>
  <c r="AH120" i="2"/>
  <c r="AH39" i="2"/>
  <c r="V245" i="2"/>
  <c r="AH26" i="2"/>
  <c r="G10" i="1"/>
  <c r="G6" i="1"/>
  <c r="G13" i="1"/>
  <c r="G11" i="1"/>
  <c r="G8" i="1"/>
  <c r="AH241" i="2"/>
  <c r="AH74" i="2"/>
  <c r="AH173" i="2"/>
  <c r="H5" i="1"/>
  <c r="AH69" i="2"/>
  <c r="AH45" i="2"/>
  <c r="AH81" i="2"/>
  <c r="H7" i="1"/>
  <c r="AH208" i="2"/>
  <c r="AH194" i="2"/>
  <c r="AH233" i="2"/>
  <c r="AH22" i="2"/>
  <c r="AH82" i="2"/>
  <c r="AH96" i="2"/>
  <c r="AH188" i="2"/>
  <c r="AH226" i="2"/>
  <c r="AH182" i="2"/>
  <c r="AH70" i="2"/>
  <c r="AH166" i="2"/>
  <c r="AH217" i="2"/>
  <c r="AH178" i="2"/>
  <c r="AH60" i="2"/>
  <c r="AH9" i="2"/>
  <c r="AH223" i="2"/>
  <c r="AH41" i="2"/>
  <c r="AH117" i="2"/>
  <c r="AH103" i="2"/>
  <c r="AH169" i="2"/>
  <c r="AH161" i="2"/>
  <c r="AH145" i="2"/>
  <c r="J7" i="1"/>
  <c r="AH156" i="2"/>
  <c r="AH135" i="2"/>
  <c r="AH125" i="2"/>
  <c r="AH175" i="2"/>
  <c r="AH218" i="2"/>
  <c r="AH56" i="2"/>
  <c r="AH116" i="2"/>
  <c r="AH48" i="2"/>
  <c r="AH108" i="2"/>
  <c r="AH102" i="2"/>
  <c r="AH54" i="2"/>
  <c r="AH201" i="2"/>
  <c r="G9" i="1"/>
  <c r="AH213" i="2"/>
  <c r="AH219" i="2"/>
  <c r="D5" i="1"/>
  <c r="U245" i="2"/>
  <c r="C15" i="1"/>
  <c r="D15" i="1" s="1"/>
  <c r="B16" i="1"/>
  <c r="AH10" i="2"/>
  <c r="AH16" i="2"/>
  <c r="AH115" i="2"/>
  <c r="AH193" i="2"/>
  <c r="I5" i="1"/>
  <c r="AH203" i="2"/>
  <c r="AH43" i="2"/>
  <c r="AH23" i="2"/>
  <c r="AH53" i="2"/>
  <c r="AH220" i="2"/>
  <c r="AH5" i="2"/>
  <c r="AH114" i="2"/>
  <c r="AH104" i="2"/>
  <c r="AH159" i="2"/>
  <c r="AH105" i="2"/>
  <c r="G14" i="1"/>
  <c r="AH109" i="2"/>
  <c r="AH110" i="2"/>
  <c r="AH215" i="2"/>
  <c r="AH142" i="2"/>
  <c r="AH65" i="2"/>
  <c r="AH101" i="2"/>
  <c r="AH205" i="2"/>
  <c r="AH126" i="2"/>
  <c r="AH131" i="2"/>
  <c r="G7" i="1"/>
  <c r="AH228" i="2"/>
  <c r="AH128" i="2"/>
  <c r="AH32" i="2"/>
  <c r="AH72" i="2"/>
  <c r="AH242" i="2"/>
  <c r="G5" i="1"/>
  <c r="G12" i="1"/>
  <c r="AH121" i="2" l="1"/>
  <c r="AH57" i="2"/>
  <c r="J9" i="1"/>
  <c r="AH67" i="2"/>
  <c r="AH35" i="2"/>
  <c r="AH129" i="2"/>
  <c r="AH133" i="2"/>
  <c r="AH40" i="2"/>
  <c r="AH123" i="2"/>
  <c r="AH36" i="2"/>
  <c r="AH12" i="2"/>
  <c r="AH139" i="2"/>
  <c r="AH153" i="2"/>
  <c r="AH92" i="2"/>
  <c r="AH86" i="2"/>
  <c r="AH112" i="2"/>
  <c r="AH64" i="2"/>
  <c r="AH234" i="2"/>
  <c r="AH140" i="2"/>
  <c r="J6" i="1"/>
  <c r="AH14" i="2"/>
  <c r="AH19" i="2"/>
  <c r="AH46" i="2"/>
  <c r="H10" i="1"/>
  <c r="W245" i="2"/>
  <c r="AH66" i="2"/>
  <c r="AH197" i="2"/>
  <c r="AH160" i="2"/>
  <c r="I11" i="1"/>
  <c r="AH99" i="2"/>
  <c r="I14" i="1"/>
  <c r="AH143" i="2"/>
  <c r="AH151" i="2"/>
  <c r="AH187" i="2"/>
  <c r="AH199" i="2"/>
  <c r="AH130" i="2"/>
  <c r="AH71" i="2"/>
  <c r="D16" i="1"/>
  <c r="AH106" i="2"/>
  <c r="AH124" i="2"/>
  <c r="J14" i="1"/>
  <c r="AH221" i="2"/>
  <c r="AH113" i="2"/>
  <c r="AH34" i="2"/>
  <c r="AH122" i="2"/>
  <c r="AH33" i="2"/>
  <c r="AH211" i="2"/>
  <c r="AH179" i="2"/>
  <c r="AH49" i="2"/>
  <c r="AH195" i="2"/>
  <c r="AH27" i="2"/>
  <c r="AH51" i="2"/>
  <c r="AH61" i="2"/>
  <c r="AH141" i="2"/>
  <c r="AH158" i="2"/>
  <c r="AH165" i="2"/>
  <c r="AH183" i="2"/>
  <c r="AH97" i="2"/>
  <c r="AH222" i="2"/>
  <c r="AH52" i="2"/>
  <c r="AH11" i="2"/>
  <c r="AH157" i="2"/>
  <c r="AH190" i="2"/>
  <c r="AH212" i="2"/>
  <c r="AH144" i="2"/>
  <c r="AH162" i="2"/>
  <c r="AH180" i="2"/>
  <c r="AH186" i="2"/>
  <c r="AH238" i="2"/>
  <c r="AH243" i="2"/>
  <c r="AH192" i="2"/>
  <c r="AH231" i="2"/>
  <c r="H8" i="1"/>
  <c r="H6" i="1"/>
  <c r="AH13" i="2"/>
  <c r="G15" i="1"/>
  <c r="J15" i="1"/>
  <c r="I9" i="1"/>
  <c r="I8" i="1"/>
  <c r="I7" i="1"/>
  <c r="Q7" i="1" s="1"/>
  <c r="R7" i="1" s="1"/>
  <c r="AH163" i="2"/>
  <c r="AH171" i="2"/>
  <c r="AH75" i="2"/>
  <c r="AH119" i="2"/>
  <c r="J10" i="1"/>
  <c r="AH87" i="2"/>
  <c r="AH29" i="2"/>
  <c r="J13" i="1"/>
  <c r="AH207" i="2"/>
  <c r="AH232" i="2"/>
  <c r="AH44" i="2"/>
  <c r="AH148" i="2"/>
  <c r="AH240" i="2"/>
  <c r="AH196" i="2"/>
  <c r="H9" i="1"/>
  <c r="AH3" i="2"/>
  <c r="AH127" i="2"/>
  <c r="J11" i="1"/>
  <c r="AH210" i="2"/>
  <c r="AH4" i="2"/>
  <c r="AH230" i="2"/>
  <c r="AH93" i="2"/>
  <c r="AH18" i="2"/>
  <c r="H14" i="1"/>
  <c r="AC245" i="2"/>
  <c r="H15" i="1"/>
  <c r="H13" i="1"/>
  <c r="Z245" i="2"/>
  <c r="AB245" i="2"/>
  <c r="I15" i="1"/>
  <c r="AH237" i="2"/>
  <c r="I13" i="1"/>
  <c r="AH50" i="2"/>
  <c r="AH42" i="2"/>
  <c r="I6" i="1"/>
  <c r="AH168" i="2"/>
  <c r="AH198" i="2"/>
  <c r="AH98" i="2"/>
  <c r="AH136" i="2"/>
  <c r="J5" i="1"/>
  <c r="Q5" i="1" s="1"/>
  <c r="C16" i="1"/>
  <c r="AH59" i="2"/>
  <c r="AH155" i="2"/>
  <c r="AH111" i="2"/>
  <c r="AH28" i="2"/>
  <c r="J12" i="1"/>
  <c r="AH206" i="2"/>
  <c r="AH31" i="2"/>
  <c r="AH107" i="2"/>
  <c r="J8" i="1"/>
  <c r="AH47" i="2"/>
  <c r="AH58" i="2"/>
  <c r="AH224" i="2"/>
  <c r="AH68" i="2"/>
  <c r="AH138" i="2"/>
  <c r="AH118" i="2"/>
  <c r="AH30" i="2"/>
  <c r="AH8" i="2"/>
  <c r="AH209" i="2"/>
  <c r="AH149" i="2"/>
  <c r="AH89" i="2"/>
  <c r="AH225" i="2"/>
  <c r="AH189" i="2"/>
  <c r="AH37" i="2"/>
  <c r="AH7" i="2"/>
  <c r="AH62" i="2"/>
  <c r="AH174" i="2"/>
  <c r="AH191" i="2"/>
  <c r="AH137" i="2"/>
  <c r="AH152" i="2"/>
  <c r="AH170" i="2"/>
  <c r="AH184" i="2"/>
  <c r="AH17" i="2"/>
  <c r="AH94" i="2"/>
  <c r="AH84" i="2"/>
  <c r="AH239" i="2"/>
  <c r="AH235" i="2"/>
  <c r="AH214" i="2"/>
  <c r="AD245" i="2"/>
  <c r="H11" i="1"/>
  <c r="H12" i="1"/>
  <c r="AH146" i="2"/>
  <c r="AH100" i="2"/>
  <c r="AH63" i="2"/>
  <c r="I10" i="1"/>
  <c r="AH20" i="2"/>
  <c r="AH216" i="2"/>
  <c r="AH167" i="2"/>
  <c r="AH185" i="2"/>
  <c r="AH91" i="2"/>
  <c r="AH229" i="2"/>
  <c r="AH227" i="2"/>
  <c r="AH79" i="2"/>
  <c r="AH21" i="2"/>
  <c r="N11" i="1" l="1"/>
  <c r="O11" i="1" s="1"/>
  <c r="N9" i="1"/>
  <c r="O9" i="1" s="1"/>
  <c r="N12" i="1"/>
  <c r="O12" i="1" s="1"/>
  <c r="N8" i="1"/>
  <c r="O8" i="1" s="1"/>
  <c r="N14" i="1"/>
  <c r="O14" i="1" s="1"/>
  <c r="N5" i="1"/>
  <c r="O5" i="1" s="1"/>
  <c r="N13" i="1"/>
  <c r="O13" i="1" s="1"/>
  <c r="Q10" i="1"/>
  <c r="R10" i="1" s="1"/>
  <c r="Q14" i="1"/>
  <c r="R14" i="1" s="1"/>
  <c r="N7" i="1"/>
  <c r="O7" i="1" s="1"/>
  <c r="Q12" i="1"/>
  <c r="R12" i="1" s="1"/>
  <c r="Q13" i="1"/>
  <c r="R13" i="1" s="1"/>
  <c r="R5" i="1"/>
  <c r="N10" i="1"/>
  <c r="O10" i="1" s="1"/>
  <c r="J16" i="1"/>
  <c r="Q15" i="1"/>
  <c r="R15" i="1" s="1"/>
  <c r="N15" i="1"/>
  <c r="O15" i="1" s="1"/>
  <c r="AH245" i="2"/>
  <c r="I16" i="1"/>
  <c r="Q9" i="1"/>
  <c r="R9" i="1" s="1"/>
  <c r="N6" i="1"/>
  <c r="O6" i="1" s="1"/>
  <c r="Q11" i="1"/>
  <c r="R11" i="1" s="1"/>
  <c r="Q8" i="1"/>
  <c r="R8" i="1" s="1"/>
  <c r="H16" i="1"/>
  <c r="Q6" i="1"/>
  <c r="R6" i="1" s="1"/>
  <c r="G16" i="1"/>
  <c r="R16" i="1" l="1"/>
  <c r="O16" i="1"/>
  <c r="Q16" i="1"/>
  <c r="N16" i="1"/>
</calcChain>
</file>

<file path=xl/comments1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10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11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12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2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3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4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5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6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7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8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comments9.xml><?xml version="1.0" encoding="utf-8"?>
<comments xmlns="http://schemas.openxmlformats.org/spreadsheetml/2006/main">
  <authors>
    <author>BROWER Chris</author>
  </authors>
  <commentList>
    <comment ref="U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fixed fee for 1 STOP Point to recover costs.  This is the price of admission for having a stop, regardless of volume (whether it is utilixzed or not).</t>
        </r>
      </text>
    </comment>
    <comment ref="AG1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Annual fee based on total volume for 1 person to process the mail items. This cost can go down each year if the customer sends fewer items. Based on Ascent charges.</t>
        </r>
      </text>
    </comment>
    <comment ref="AD2" authorId="0" shape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Metro Presort &amp; Reed Harris sorting from FY15. </t>
        </r>
      </text>
    </comment>
  </commentList>
</comments>
</file>

<file path=xl/sharedStrings.xml><?xml version="1.0" encoding="utf-8"?>
<sst xmlns="http://schemas.openxmlformats.org/spreadsheetml/2006/main" count="5471" uniqueCount="886">
  <si>
    <t>FY17 Distribution Rates</t>
  </si>
  <si>
    <t>DEPARTMENT</t>
  </si>
  <si>
    <t>FY15 Total Stop points</t>
  </si>
  <si>
    <t>FY17 Total Mail Stop + Volume Rate</t>
  </si>
  <si>
    <t>FY17 to FY16 Amount ∆</t>
  </si>
  <si>
    <t>FY17 Total metered mail count (estimate)</t>
  </si>
  <si>
    <t>FY17 Total Metered Postage</t>
  </si>
  <si>
    <t>FY17 Total Vendor Charges + Permit Postage</t>
  </si>
  <si>
    <t>FY17 Total Business Reply/CAPS Permit</t>
  </si>
  <si>
    <t>FY17 Total UPS</t>
  </si>
  <si>
    <t>FY17 Total Special Delivery</t>
  </si>
  <si>
    <t>FY17 Total Special Delivery hours</t>
  </si>
  <si>
    <t>Total Pass-Thru Options by Dept</t>
  </si>
  <si>
    <t>Total by Dept</t>
  </si>
  <si>
    <t>DA</t>
  </si>
  <si>
    <t>DCA</t>
  </si>
  <si>
    <t>DCHS</t>
  </si>
  <si>
    <t>DCJ</t>
  </si>
  <si>
    <t>DCM</t>
  </si>
  <si>
    <t>DCS</t>
  </si>
  <si>
    <t>DOH</t>
  </si>
  <si>
    <t>LIB</t>
  </si>
  <si>
    <t>MCSO</t>
  </si>
  <si>
    <t>NOND</t>
  </si>
  <si>
    <t>OUTSIDE AGENCY</t>
  </si>
  <si>
    <t>Grand Total</t>
  </si>
  <si>
    <t>FY16 Distribution Rates (Adopted)</t>
  </si>
  <si>
    <t>FY16 Total Stop points</t>
  </si>
  <si>
    <t>FY16 Total Mail Stop + Volume Rate</t>
  </si>
  <si>
    <t>FY16 Total metered mail count (estimate)</t>
  </si>
  <si>
    <t>FY16 Total Metered Postage</t>
  </si>
  <si>
    <t>FY16 Total Vendor Charges + Permit Postage</t>
  </si>
  <si>
    <t>FY16 Total Business Reply/CAPS Permit</t>
  </si>
  <si>
    <t>FY16 Total UPS</t>
  </si>
  <si>
    <t>FY16 Total Special Delivery</t>
  </si>
  <si>
    <t>FY16 Total Special Delivery hours</t>
  </si>
  <si>
    <t>MCODE</t>
  </si>
  <si>
    <r>
      <t xml:space="preserve">StopID                                                 </t>
    </r>
    <r>
      <rPr>
        <sz val="10"/>
        <rFont val="Arial"/>
        <family val="2"/>
      </rPr>
      <t xml:space="preserve"> (BLDG/FLR/SUITE)</t>
    </r>
  </si>
  <si>
    <t>Building Name</t>
  </si>
  <si>
    <t>Address</t>
  </si>
  <si>
    <t>Route</t>
  </si>
  <si>
    <t>Dept</t>
  </si>
  <si>
    <t>Division</t>
  </si>
  <si>
    <t>Program</t>
  </si>
  <si>
    <t>contact</t>
  </si>
  <si>
    <t>Cost Object</t>
  </si>
  <si>
    <r>
      <t xml:space="preserve">STOP BASE </t>
    </r>
    <r>
      <rPr>
        <sz val="10"/>
        <rFont val="Arial"/>
        <family val="2"/>
      </rPr>
      <t xml:space="preserve">   (stops / day)</t>
    </r>
  </si>
  <si>
    <r>
      <t>Stop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
Share % </t>
    </r>
    <r>
      <rPr>
        <sz val="10"/>
        <rFont val="Arial"/>
        <family val="2"/>
      </rPr>
      <t xml:space="preserve"> (% share of stop or pro-ration for partial yr)</t>
    </r>
  </si>
  <si>
    <r>
      <t xml:space="preserve">TOTAL STOP       BASE                </t>
    </r>
    <r>
      <rPr>
        <sz val="10"/>
        <rFont val="Arial"/>
        <family val="2"/>
      </rPr>
      <t xml:space="preserve">   (K x L)</t>
    </r>
  </si>
  <si>
    <t>Inter Office Mail Volume</t>
  </si>
  <si>
    <r>
      <t>IO Volume</t>
    </r>
    <r>
      <rPr>
        <sz val="10"/>
        <rFont val="Arial"/>
        <family val="2"/>
      </rPr>
      <t xml:space="preserve">
(Y= Stop base #) (N=0)</t>
    </r>
  </si>
  <si>
    <t xml:space="preserve">USPS PO Box PickUp
</t>
  </si>
  <si>
    <r>
      <t>USPS PO Box Pick Up:
DWNTN 7th Ave</t>
    </r>
    <r>
      <rPr>
        <sz val="10"/>
        <rFont val="Arial"/>
        <family val="2"/>
      </rPr>
      <t xml:space="preserve"> 
(Y= Stop base #) (N=0)</t>
    </r>
  </si>
  <si>
    <t>SBHC Medical</t>
  </si>
  <si>
    <r>
      <t xml:space="preserve">SBHC Medical
</t>
    </r>
    <r>
      <rPr>
        <sz val="10"/>
        <rFont val="Arial"/>
        <family val="2"/>
      </rPr>
      <t>(Y= Stop base #) (N=0)</t>
    </r>
  </si>
  <si>
    <r>
      <t>Total Stop Points</t>
    </r>
    <r>
      <rPr>
        <sz val="10"/>
        <rFont val="Arial"/>
        <family val="2"/>
      </rPr>
      <t xml:space="preserve"> (base+IO Vol+USPS+SBHC Med)</t>
    </r>
    <r>
      <rPr>
        <b/>
        <sz val="10"/>
        <rFont val="Arial"/>
        <family val="2"/>
      </rPr>
      <t xml:space="preserve">
</t>
    </r>
  </si>
  <si>
    <r>
      <t>Annual CHARGE</t>
    </r>
    <r>
      <rPr>
        <sz val="10"/>
        <rFont val="Arial"/>
        <family val="2"/>
      </rPr>
      <t xml:space="preserve"> 
(rate * Total Stop Points)</t>
    </r>
  </si>
  <si>
    <t>Ascent Postage</t>
  </si>
  <si>
    <t>Parcels
(large Ascent items processed by Metro Presort)</t>
  </si>
  <si>
    <t>Special Delivery Charges</t>
  </si>
  <si>
    <t>Total Hours Charged</t>
  </si>
  <si>
    <t>UPS Charges</t>
  </si>
  <si>
    <t>Total UPS Pkgs</t>
  </si>
  <si>
    <t>CAPS Postage</t>
  </si>
  <si>
    <t>Permit 5522 Postage</t>
  </si>
  <si>
    <t>Vendor Charges</t>
  </si>
  <si>
    <t>Combined Ascent &amp; Permit 5522 Piece Counts</t>
  </si>
  <si>
    <t>Rate</t>
  </si>
  <si>
    <t>Annual Piece Charges</t>
  </si>
  <si>
    <t>Total Distribution Charges</t>
  </si>
  <si>
    <t>M650</t>
  </si>
  <si>
    <t>175/000/000</t>
  </si>
  <si>
    <t>CAREOREGON</t>
  </si>
  <si>
    <t>315 SW 5TH, SUITE 300</t>
  </si>
  <si>
    <t>Customer # 200601</t>
  </si>
  <si>
    <t>N</t>
  </si>
  <si>
    <t>M010</t>
  </si>
  <si>
    <t>160/08/0000</t>
  </si>
  <si>
    <t>MCCOY BLDG</t>
  </si>
  <si>
    <t>426 SW STARK</t>
  </si>
  <si>
    <t>HEALTH-DIRECTOR</t>
  </si>
  <si>
    <t>DIRECTOR'S OFFICE</t>
  </si>
  <si>
    <t>KAROLIN LENNON</t>
  </si>
  <si>
    <t>M011</t>
  </si>
  <si>
    <t>160/09/0000</t>
  </si>
  <si>
    <t>INTEGRATED CLINICAL SERVICES</t>
  </si>
  <si>
    <t>MULTI-CARE DENTAL</t>
  </si>
  <si>
    <t>Vanetta Abdellatif</t>
  </si>
  <si>
    <t>M014</t>
  </si>
  <si>
    <t>Inactive</t>
  </si>
  <si>
    <t>ARRA ADMIN</t>
  </si>
  <si>
    <t>M015</t>
  </si>
  <si>
    <t>CHSBS.HR.CGF</t>
  </si>
  <si>
    <t>M016</t>
  </si>
  <si>
    <t>167/200</t>
  </si>
  <si>
    <t>LINCOLN BLDG.</t>
  </si>
  <si>
    <t>421 SW OAK</t>
  </si>
  <si>
    <t>DCCP</t>
  </si>
  <si>
    <t>WEATHERIZATION/ENERGY ASSIST.</t>
  </si>
  <si>
    <t>DEB AYO</t>
  </si>
  <si>
    <t>SCPCESRR.MISC</t>
  </si>
  <si>
    <t>M018</t>
  </si>
  <si>
    <t>DD10 REG 157</t>
  </si>
  <si>
    <t>M019</t>
  </si>
  <si>
    <t>160/07/0000</t>
  </si>
  <si>
    <t>COMM. HEALTH SERVICES</t>
  </si>
  <si>
    <t>BIO-TERRORISM GRANT</t>
  </si>
  <si>
    <t>JOM SPITZER</t>
  </si>
  <si>
    <t>4SA92-1</t>
  </si>
  <si>
    <t>M021</t>
  </si>
  <si>
    <t>HEALTH OFFICER</t>
  </si>
  <si>
    <t>M022</t>
  </si>
  <si>
    <t>160/03/0000</t>
  </si>
  <si>
    <t>COMMUNICABLE DISEASE</t>
  </si>
  <si>
    <t>Stephen Kue</t>
  </si>
  <si>
    <t>M023</t>
  </si>
  <si>
    <t>231/03/0350</t>
  </si>
  <si>
    <t>LLYOD CORP PLAZA</t>
  </si>
  <si>
    <t>847 NE 19th Ave</t>
  </si>
  <si>
    <t>VITAL STATISTICS</t>
  </si>
  <si>
    <t>Mark Adams</t>
  </si>
  <si>
    <t>M024</t>
  </si>
  <si>
    <t>EMS</t>
  </si>
  <si>
    <t>ROY KALLAS</t>
  </si>
  <si>
    <t>42400-GF1</t>
  </si>
  <si>
    <t>M025</t>
  </si>
  <si>
    <t>BUSINESS &amp; QUALITY</t>
  </si>
  <si>
    <t>STAFF TRAINING &amp; DEVELOPMENT</t>
  </si>
  <si>
    <t>KATHLEEN FULLER-POE</t>
  </si>
  <si>
    <t>409305</t>
  </si>
  <si>
    <t>M026</t>
  </si>
  <si>
    <t>M030</t>
  </si>
  <si>
    <t>CHS ADMINISTRATION</t>
  </si>
  <si>
    <t>JILL HOLDEN</t>
  </si>
  <si>
    <t>M037</t>
  </si>
  <si>
    <t>448/00/0000</t>
  </si>
  <si>
    <t>GATEWAY CHILDRENS CENTER</t>
  </si>
  <si>
    <t>10317 E. BURNSIDE</t>
  </si>
  <si>
    <t>PHCI</t>
  </si>
  <si>
    <t>COMMUNITY WELLNESS &amp; PREVENTION</t>
  </si>
  <si>
    <t>Kari McFarlan</t>
  </si>
  <si>
    <t>M038</t>
  </si>
  <si>
    <t>Healthy Homes</t>
  </si>
  <si>
    <t>M040</t>
  </si>
  <si>
    <t>CHP3</t>
  </si>
  <si>
    <t>CHP3 ADMINISTRATION</t>
  </si>
  <si>
    <t>Nathan Wickstrom</t>
  </si>
  <si>
    <t>M042</t>
  </si>
  <si>
    <t>4SA01-3</t>
  </si>
  <si>
    <t>M044</t>
  </si>
  <si>
    <t>387/00/0000</t>
  </si>
  <si>
    <t>CENTENNIAL SBHC</t>
  </si>
  <si>
    <t>3505 SE 182ND AVE</t>
  </si>
  <si>
    <t>Y</t>
  </si>
  <si>
    <t>M045</t>
  </si>
  <si>
    <t>LPSCC-Ops</t>
  </si>
  <si>
    <t>M046</t>
  </si>
  <si>
    <t>M049</t>
  </si>
  <si>
    <t>398/01/000</t>
  </si>
  <si>
    <t>ROCKWOOD HEALTH CLINIC</t>
  </si>
  <si>
    <t>2020 SE 182ND</t>
  </si>
  <si>
    <t>ROCKWOOD HEALTH CLINIC MEDICAL</t>
  </si>
  <si>
    <t>Debbie Powers</t>
  </si>
  <si>
    <t>398/01/LAB</t>
  </si>
  <si>
    <t>398/01/PHARMACY</t>
  </si>
  <si>
    <t>Chris Carter</t>
  </si>
  <si>
    <t>M051</t>
  </si>
  <si>
    <t>HEALTH RESEARCH &amp; ASSESSMENT</t>
  </si>
  <si>
    <t>M053</t>
  </si>
  <si>
    <t>4SA01-GF</t>
  </si>
  <si>
    <t>M054</t>
  </si>
  <si>
    <t>M070</t>
  </si>
  <si>
    <t>MEDICAL DIRECTOR</t>
  </si>
  <si>
    <t>YOLANDA REYES-DE-OEHLER</t>
  </si>
  <si>
    <t>M071</t>
  </si>
  <si>
    <t>INTEGRATED CLINICAL SVCS ADMIN</t>
  </si>
  <si>
    <t>LEISA VANDEHEY</t>
  </si>
  <si>
    <t>M072</t>
  </si>
  <si>
    <t>M075</t>
  </si>
  <si>
    <t>160/03/000</t>
  </si>
  <si>
    <t>IMMUNIZATION</t>
  </si>
  <si>
    <t>VIRGINIA SCHMITZ</t>
  </si>
  <si>
    <t>4SA09-2</t>
  </si>
  <si>
    <t>M077</t>
  </si>
  <si>
    <t>488/03/0305</t>
  </si>
  <si>
    <t>EAST COUNTY COURTHOUSE</t>
  </si>
  <si>
    <t>18480 SE STARK ST</t>
  </si>
  <si>
    <t>MISDEMEANOR COURT</t>
  </si>
  <si>
    <t>TRIAL UNIT</t>
  </si>
  <si>
    <t>YVONNE CHAN</t>
  </si>
  <si>
    <t>M082</t>
  </si>
  <si>
    <t>160/02/PHARMACY</t>
  </si>
  <si>
    <t>1,4</t>
  </si>
  <si>
    <t>PHARMACY ADMIN.</t>
  </si>
  <si>
    <t>JOY BELCOURT</t>
  </si>
  <si>
    <t>M085</t>
  </si>
  <si>
    <t>246/00/0000</t>
  </si>
  <si>
    <t>BRIDGE SHOP (TEMP)</t>
  </si>
  <si>
    <t>8145 SE 6TH ST</t>
  </si>
  <si>
    <t>TRANSPORTATION DIVISION</t>
  </si>
  <si>
    <t>BRIDGES-ENGINEERING</t>
  </si>
  <si>
    <t>TROY MUCKEN</t>
  </si>
  <si>
    <t>6710RT1015D300</t>
  </si>
  <si>
    <t>M090</t>
  </si>
  <si>
    <t>Lloyd Corporate Plaza</t>
  </si>
  <si>
    <t>PROGRAM &amp; POLICY DEVELOPMENT</t>
  </si>
  <si>
    <t>MARK ADAMS</t>
  </si>
  <si>
    <t>43360-GF</t>
  </si>
  <si>
    <t>M092</t>
  </si>
  <si>
    <t>167/210</t>
  </si>
  <si>
    <t>HUMAN RESOURCES</t>
  </si>
  <si>
    <t>M093</t>
  </si>
  <si>
    <t>MEDICAID</t>
  </si>
  <si>
    <t>MARCY SUGARMAN</t>
  </si>
  <si>
    <t>409250</t>
  </si>
  <si>
    <t>M101</t>
  </si>
  <si>
    <t>503/02/250</t>
  </si>
  <si>
    <t>MULTNOMAH BLDG</t>
  </si>
  <si>
    <t>501 SE HAWTHORNE</t>
  </si>
  <si>
    <t>BUSINESS SERVICES</t>
  </si>
  <si>
    <t>JOYCE RESARE</t>
  </si>
  <si>
    <t>509600</t>
  </si>
  <si>
    <t>M110</t>
  </si>
  <si>
    <t>167/01/600</t>
  </si>
  <si>
    <t>DCHS BUSINESS SERVICES</t>
  </si>
  <si>
    <t>CHIEF FINANCIAL OFFICER</t>
  </si>
  <si>
    <t>CHSBS.FIN.CGF</t>
  </si>
  <si>
    <t>M122</t>
  </si>
  <si>
    <t>167/01/500</t>
  </si>
  <si>
    <t>MHAS</t>
  </si>
  <si>
    <t>VERITY &amp; MANAGED CARE SERVICES</t>
  </si>
  <si>
    <t>David Hidalgo</t>
  </si>
  <si>
    <t>41101-00-3002</t>
  </si>
  <si>
    <t>M127</t>
  </si>
  <si>
    <t>DDSD</t>
  </si>
  <si>
    <t>DD DEVELOPMNTL DISABILITY SVCS</t>
  </si>
  <si>
    <t>DD10 KIDS 48</t>
  </si>
  <si>
    <t>M130</t>
  </si>
  <si>
    <t>167/01</t>
  </si>
  <si>
    <t>SYSTEM ADMIN-ADMINISTRATION</t>
  </si>
  <si>
    <t>41101-GF</t>
  </si>
  <si>
    <t>M134</t>
  </si>
  <si>
    <t>MA SA DM CGF</t>
  </si>
  <si>
    <t>M136</t>
  </si>
  <si>
    <t>M150</t>
  </si>
  <si>
    <t>DIVISION MANAGEMENT</t>
  </si>
  <si>
    <t>SCPSS.CGF</t>
  </si>
  <si>
    <t>M161</t>
  </si>
  <si>
    <t>CHSDO.IND1000</t>
  </si>
  <si>
    <t>M171</t>
  </si>
  <si>
    <t>ADS</t>
  </si>
  <si>
    <t>ADS ADMINISTRATION</t>
  </si>
  <si>
    <t>ADSDIVADM201XIX</t>
  </si>
  <si>
    <t>M172</t>
  </si>
  <si>
    <t>409/02/0000</t>
  </si>
  <si>
    <t>SE AGING SVCS</t>
  </si>
  <si>
    <t>4610 SE BELMONT</t>
  </si>
  <si>
    <t>ADULT PROTECTIVE SERVICES</t>
  </si>
  <si>
    <t>ADSDIVAPSXIX</t>
  </si>
  <si>
    <t>M180</t>
  </si>
  <si>
    <t>ADSDIVLTCSEDXIX</t>
  </si>
  <si>
    <t>M191</t>
  </si>
  <si>
    <t>377/02/0000</t>
  </si>
  <si>
    <t>CHERRY BLOSSOM PLAZA</t>
  </si>
  <si>
    <t>10615 SE Cherry Blossom Drive</t>
  </si>
  <si>
    <t>ADS LTC-MID COUNTY</t>
  </si>
  <si>
    <t>ADSDIVLTCMCXIX</t>
  </si>
  <si>
    <t>M192</t>
  </si>
  <si>
    <t>ADSDIVLTCWDXIX</t>
  </si>
  <si>
    <t>M193</t>
  </si>
  <si>
    <t>322/0A/0ADS</t>
  </si>
  <si>
    <t>NE AGING SVCS</t>
  </si>
  <si>
    <t>5325 NE MLK JR BLVD</t>
  </si>
  <si>
    <t>ADS LTC-NNE</t>
  </si>
  <si>
    <t>ADSDIVLTCNNEDXIX</t>
  </si>
  <si>
    <t>M194</t>
  </si>
  <si>
    <t>TABOR SQUARE</t>
  </si>
  <si>
    <t>ADS LTC-SOUTHEAST</t>
  </si>
  <si>
    <t>M195</t>
  </si>
  <si>
    <t>ADSDIVPGFEEGF</t>
  </si>
  <si>
    <t>M198</t>
  </si>
  <si>
    <t>ADS ADULT HOME CARE</t>
  </si>
  <si>
    <t>ADSDIVAHXIX</t>
  </si>
  <si>
    <t>M205</t>
  </si>
  <si>
    <t>161/03/0000</t>
  </si>
  <si>
    <t>MEAD BLDG</t>
  </si>
  <si>
    <t>421 SW 5TH</t>
  </si>
  <si>
    <t>Formal Supervised Misdemeanor</t>
  </si>
  <si>
    <t>Marla Wiese</t>
  </si>
  <si>
    <t>M210</t>
  </si>
  <si>
    <t>M212</t>
  </si>
  <si>
    <t>ACJ CENTRALIZED PROC</t>
  </si>
  <si>
    <t>PROBATION INTAKE SVCS</t>
  </si>
  <si>
    <t>M213</t>
  </si>
  <si>
    <t>304/00/0000</t>
  </si>
  <si>
    <t>PROB/PAR-MID CTY</t>
  </si>
  <si>
    <t>1415B SE 122ND</t>
  </si>
  <si>
    <t>ACJ EAST-SE DISTRICT</t>
  </si>
  <si>
    <t>MID COUNTY</t>
  </si>
  <si>
    <t>M214</t>
  </si>
  <si>
    <t>221/00/0000</t>
  </si>
  <si>
    <t>PROB/PAROLE NE</t>
  </si>
  <si>
    <t>2205 NE COLUMBIA</t>
  </si>
  <si>
    <t>ACJ NORTH /NE / WEST DISTRICT</t>
  </si>
  <si>
    <t>NORTH</t>
  </si>
  <si>
    <t>M215</t>
  </si>
  <si>
    <t>119/00/0307</t>
  </si>
  <si>
    <t>JUSTICE CTR</t>
  </si>
  <si>
    <t>1120 SW 3RD</t>
  </si>
  <si>
    <t>ACJ</t>
  </si>
  <si>
    <t>PRSP</t>
  </si>
  <si>
    <t>502230</t>
  </si>
  <si>
    <t>M216</t>
  </si>
  <si>
    <t>ACJ WEST</t>
  </si>
  <si>
    <t>SW PROBATION/PAROLE</t>
  </si>
  <si>
    <t>M217</t>
  </si>
  <si>
    <t>M219</t>
  </si>
  <si>
    <t>ACJ CENTRALIZED PROC SVCS</t>
  </si>
  <si>
    <t>LOCAL CONTROL</t>
  </si>
  <si>
    <t>CJASD.SB1145.MTLC</t>
  </si>
  <si>
    <t>M227</t>
  </si>
  <si>
    <t>481/00/0000</t>
  </si>
  <si>
    <t>PROB/PAROLE SE</t>
  </si>
  <si>
    <t>421 SE 10TH</t>
  </si>
  <si>
    <t>ACJ N/NE/WEST</t>
  </si>
  <si>
    <t>DOMESTIC VIOLENCE</t>
  </si>
  <si>
    <t>504600</t>
  </si>
  <si>
    <t>M228</t>
  </si>
  <si>
    <t>101/03/0350</t>
  </si>
  <si>
    <t>MULTNOMAH CNTY COURTHOUSE</t>
  </si>
  <si>
    <t>1021 SW 4TH</t>
  </si>
  <si>
    <t>TRANSITION SERVICES UNIT</t>
  </si>
  <si>
    <t>M231</t>
  </si>
  <si>
    <t>INSPECTIONS</t>
  </si>
  <si>
    <t>M233</t>
  </si>
  <si>
    <t>312/00/0000</t>
  </si>
  <si>
    <t>VECTOR CONTROL</t>
  </si>
  <si>
    <t>5235 N COLUMBIA BLVD</t>
  </si>
  <si>
    <t>CHRIS WIRTH</t>
  </si>
  <si>
    <t>M235</t>
  </si>
  <si>
    <t>ACJ SANCTIONS &amp; SERVICES</t>
  </si>
  <si>
    <t>COMMUNITY SVC</t>
  </si>
  <si>
    <t>M237</t>
  </si>
  <si>
    <t>M239</t>
  </si>
  <si>
    <t>119/00/0358</t>
  </si>
  <si>
    <t>FAMILY &amp; COMMUNITY JUSTICE</t>
  </si>
  <si>
    <t>MISDEMEANOR INTAKE</t>
  </si>
  <si>
    <t>152200</t>
  </si>
  <si>
    <t>M240</t>
  </si>
  <si>
    <t>101/06/0600</t>
  </si>
  <si>
    <t>ADMINISTRATION</t>
  </si>
  <si>
    <t>DISTRICT ATTORNEY</t>
  </si>
  <si>
    <t>150000</t>
  </si>
  <si>
    <t>M242</t>
  </si>
  <si>
    <t>101/08/0837</t>
  </si>
  <si>
    <t>FELONY</t>
  </si>
  <si>
    <t>UNIT B</t>
  </si>
  <si>
    <t>151200</t>
  </si>
  <si>
    <t>M243</t>
  </si>
  <si>
    <t>106/15/1500</t>
  </si>
  <si>
    <t>PORTLAND BLDG</t>
  </si>
  <si>
    <t>1120 SW 5TH</t>
  </si>
  <si>
    <t>1,2</t>
  </si>
  <si>
    <t>SUPPORT ENFORCEMENT (SED)</t>
  </si>
  <si>
    <t>DA SED.66</t>
  </si>
  <si>
    <t>M244</t>
  </si>
  <si>
    <t>101/08/0809</t>
  </si>
  <si>
    <t>UNIT D EXTRADITION TRANS.</t>
  </si>
  <si>
    <t>M245</t>
  </si>
  <si>
    <t>101/08/0853</t>
  </si>
  <si>
    <t>UNIT C/GANGS</t>
  </si>
  <si>
    <t>151401</t>
  </si>
  <si>
    <t>M246</t>
  </si>
  <si>
    <t>439/00/0000</t>
  </si>
  <si>
    <t>10225 E Burnside St</t>
  </si>
  <si>
    <t>MDT</t>
  </si>
  <si>
    <t>153300</t>
  </si>
  <si>
    <t>M247</t>
  </si>
  <si>
    <t>101/08/0804</t>
  </si>
  <si>
    <t>VICTIMS ASSISTANCE PROGRAMS</t>
  </si>
  <si>
    <t>153800</t>
  </si>
  <si>
    <t>M248</t>
  </si>
  <si>
    <t>488/03/0390</t>
  </si>
  <si>
    <t>Family &amp; Community Justice</t>
  </si>
  <si>
    <t>M250</t>
  </si>
  <si>
    <t>311/00/0001</t>
  </si>
  <si>
    <t>JUVENILE JUSTICE</t>
  </si>
  <si>
    <t>1401 NE 68th Ave</t>
  </si>
  <si>
    <t>JCJ</t>
  </si>
  <si>
    <t>MANAGEMENT</t>
  </si>
  <si>
    <t>M257</t>
  </si>
  <si>
    <t>1ST FLOOR MAIL STOP</t>
  </si>
  <si>
    <t>DD10 ADULTS 48</t>
  </si>
  <si>
    <t>M280</t>
  </si>
  <si>
    <t>FAMILY COURT SERVICES</t>
  </si>
  <si>
    <t/>
  </si>
  <si>
    <t>CJJSD.1516.FCS</t>
  </si>
  <si>
    <t>M285</t>
  </si>
  <si>
    <t>CENTRALIZED TEAM SUPERVISION</t>
  </si>
  <si>
    <t>503401</t>
  </si>
  <si>
    <t>M286</t>
  </si>
  <si>
    <t>LONDER LEARNING CENTER</t>
  </si>
  <si>
    <t>CJASD.VLF.LLC</t>
  </si>
  <si>
    <t>M290</t>
  </si>
  <si>
    <t>FAMILY SERVICES UNIT</t>
  </si>
  <si>
    <t>502700</t>
  </si>
  <si>
    <t>M291</t>
  </si>
  <si>
    <t>ENHANCED BENCH PROBATION</t>
  </si>
  <si>
    <t>CJASD.1516.MMP</t>
  </si>
  <si>
    <t>M302</t>
  </si>
  <si>
    <t>490/00/0000</t>
  </si>
  <si>
    <t>MCSO WAREHOUSE</t>
  </si>
  <si>
    <t>2955 NE 172nd Place</t>
  </si>
  <si>
    <t>EQUIPMENT</t>
  </si>
  <si>
    <t>WAREHOUSE</t>
  </si>
  <si>
    <t>601390</t>
  </si>
  <si>
    <t>M309</t>
  </si>
  <si>
    <t>FOOD HANDLERS</t>
  </si>
  <si>
    <t>M314</t>
  </si>
  <si>
    <t>4CA32-GF</t>
  </si>
  <si>
    <t>M315</t>
  </si>
  <si>
    <t>160/05/0000</t>
  </si>
  <si>
    <t>M316</t>
  </si>
  <si>
    <t>LEAD PROGRAM</t>
  </si>
  <si>
    <t>4CA32-1</t>
  </si>
  <si>
    <t>M317</t>
  </si>
  <si>
    <t>317/00/0000</t>
  </si>
  <si>
    <t>ISOM ADMIN BLDG</t>
  </si>
  <si>
    <t>205 NE RUSSELL ST.</t>
  </si>
  <si>
    <t>DEPARTMENT OF LIBRARIES</t>
  </si>
  <si>
    <t>DANIEL FLANIGAN</t>
  </si>
  <si>
    <t>803410</t>
  </si>
  <si>
    <t>M320</t>
  </si>
  <si>
    <t>420/00/0000</t>
  </si>
  <si>
    <t>SE HEALTH CLINIC</t>
  </si>
  <si>
    <t>3653 SE 34TH</t>
  </si>
  <si>
    <t>HIV COMM. PROGRAMS</t>
  </si>
  <si>
    <t>MARIA LILLY</t>
  </si>
  <si>
    <t>43500-GF</t>
  </si>
  <si>
    <t>M322</t>
  </si>
  <si>
    <t>503/350/MCSO</t>
  </si>
  <si>
    <t>EXECUTIVE</t>
  </si>
  <si>
    <t>MULTNOMAH BLDG.</t>
  </si>
  <si>
    <t>WANDA YANTIS</t>
  </si>
  <si>
    <t>600001</t>
  </si>
  <si>
    <t>M323</t>
  </si>
  <si>
    <t>313/00/0000</t>
  </si>
  <si>
    <t>SHERIFF'S OFFICE</t>
  </si>
  <si>
    <t>601600</t>
  </si>
  <si>
    <t>M324</t>
  </si>
  <si>
    <t>M325</t>
  </si>
  <si>
    <t>M326</t>
  </si>
  <si>
    <t>CORRECTIONS</t>
  </si>
  <si>
    <t>COMMISSARY</t>
  </si>
  <si>
    <t>601380</t>
  </si>
  <si>
    <t>M350</t>
  </si>
  <si>
    <t>101/01/0136</t>
  </si>
  <si>
    <t>CIVIL DIVISION</t>
  </si>
  <si>
    <t>CIVIL PROCESS</t>
  </si>
  <si>
    <t>601690</t>
  </si>
  <si>
    <t>M381</t>
  </si>
  <si>
    <t>M393</t>
  </si>
  <si>
    <t>M395</t>
  </si>
  <si>
    <t>314/00/0000</t>
  </si>
  <si>
    <t>INVERNESS JAIL</t>
  </si>
  <si>
    <t>11540 NE INVERNESS DR</t>
  </si>
  <si>
    <t>CORRECTIONS BRANCH</t>
  </si>
  <si>
    <t>601422</t>
  </si>
  <si>
    <t>314/00/LAB</t>
  </si>
  <si>
    <t>M396</t>
  </si>
  <si>
    <t>526/00/0000</t>
  </si>
  <si>
    <t>Troutdale Police Community Center (TPCC)</t>
  </si>
  <si>
    <t>234 SW Kendall Ct</t>
  </si>
  <si>
    <t>Capt. David Rader</t>
  </si>
  <si>
    <t>M401</t>
  </si>
  <si>
    <t>119/02/0201</t>
  </si>
  <si>
    <t>CORRECTIONS RECORDS</t>
  </si>
  <si>
    <t>601210</t>
  </si>
  <si>
    <t>M411</t>
  </si>
  <si>
    <t>119/209</t>
  </si>
  <si>
    <t>PROGRAMS</t>
  </si>
  <si>
    <t>CLASSIFICATIONS</t>
  </si>
  <si>
    <t>601473</t>
  </si>
  <si>
    <t>M430</t>
  </si>
  <si>
    <t>160/06/0000</t>
  </si>
  <si>
    <t>STD PROGRAM</t>
  </si>
  <si>
    <t>Brandi Steck</t>
  </si>
  <si>
    <t>M440</t>
  </si>
  <si>
    <t>4FA52-12-26</t>
  </si>
  <si>
    <t>M445</t>
  </si>
  <si>
    <t>M451</t>
  </si>
  <si>
    <t>261/00/0000</t>
  </si>
  <si>
    <t>ROOSEVELT SBHC</t>
  </si>
  <si>
    <t>6941 N CENTRAL</t>
  </si>
  <si>
    <t>STEVE BARDI</t>
  </si>
  <si>
    <t>M452</t>
  </si>
  <si>
    <t>429/00/0000</t>
  </si>
  <si>
    <t>CLEVELAND SBHC</t>
  </si>
  <si>
    <t>3400 SE 26TH</t>
  </si>
  <si>
    <t>M453</t>
  </si>
  <si>
    <t>251/00/0000</t>
  </si>
  <si>
    <t>JEFFERSON SBHC</t>
  </si>
  <si>
    <t>5210 N KERBY</t>
  </si>
  <si>
    <t>M455</t>
  </si>
  <si>
    <t>305/00/0000</t>
  </si>
  <si>
    <t>PARKROSE SBHC</t>
  </si>
  <si>
    <t>11717 NE SHAVER</t>
  </si>
  <si>
    <t>M456</t>
  </si>
  <si>
    <t>306/00/0000</t>
  </si>
  <si>
    <t>MADISON SBHC</t>
  </si>
  <si>
    <t>2735 NE 82ND</t>
  </si>
  <si>
    <t>M457</t>
  </si>
  <si>
    <t>415/00/0000</t>
  </si>
  <si>
    <t>GRANT SBHC</t>
  </si>
  <si>
    <t>2245 NE 36TH</t>
  </si>
  <si>
    <t>M458</t>
  </si>
  <si>
    <t>373/00/0000</t>
  </si>
  <si>
    <t>GEORGE SBHC</t>
  </si>
  <si>
    <t>10000 N BURR AVE</t>
  </si>
  <si>
    <t>M459</t>
  </si>
  <si>
    <t>383/00/0000</t>
  </si>
  <si>
    <t>CESAR CHAVEZ SBHC</t>
  </si>
  <si>
    <t>5103 N WILLIS BLVD</t>
  </si>
  <si>
    <t>M460</t>
  </si>
  <si>
    <t>294/01/DTC</t>
  </si>
  <si>
    <t>DAVID DOUGLAS SBHC</t>
  </si>
  <si>
    <t>1034 SE 130th Avenue</t>
  </si>
  <si>
    <t>M461</t>
  </si>
  <si>
    <t>461/00/0000</t>
  </si>
  <si>
    <t>LANE SBHC</t>
  </si>
  <si>
    <t>7200 SE 60TH</t>
  </si>
  <si>
    <t>M465</t>
  </si>
  <si>
    <t>439/00/BSMT</t>
  </si>
  <si>
    <t>SBHC ADMIN.</t>
  </si>
  <si>
    <t>M466</t>
  </si>
  <si>
    <t>441/00/0000</t>
  </si>
  <si>
    <t>HARRISON PARK SBHC</t>
  </si>
  <si>
    <t>2225 SE 87TH</t>
  </si>
  <si>
    <t>M472</t>
  </si>
  <si>
    <t>Community Health Services</t>
  </si>
  <si>
    <t>Sheryle Sample</t>
  </si>
  <si>
    <t>M478</t>
  </si>
  <si>
    <t>437/02/0000</t>
  </si>
  <si>
    <t>MULT CO EAST, 2ND FL</t>
  </si>
  <si>
    <t>600 NE 8TH, GRESHAM</t>
  </si>
  <si>
    <t>ECS EAST</t>
  </si>
  <si>
    <t>JUDY BRANDEL</t>
  </si>
  <si>
    <t>M481</t>
  </si>
  <si>
    <t>TB PROGRAM</t>
  </si>
  <si>
    <t>M485</t>
  </si>
  <si>
    <t>SOOPS.METH</t>
  </si>
  <si>
    <t>M490</t>
  </si>
  <si>
    <t>322/FO/0000</t>
  </si>
  <si>
    <t>WALNUT PARK COMPLEX</t>
  </si>
  <si>
    <t>5329 NE MLK BLVD.</t>
  </si>
  <si>
    <t>ECS STATE HEALTHY START</t>
  </si>
  <si>
    <t>JULIE GOODRICH</t>
  </si>
  <si>
    <t xml:space="preserve">4FA23-15-GF </t>
  </si>
  <si>
    <t>M492</t>
  </si>
  <si>
    <t>HEALTHY BIRTH INITIATIVE</t>
  </si>
  <si>
    <t>CORNETTA SMITH</t>
  </si>
  <si>
    <t>M494</t>
  </si>
  <si>
    <t>CHW PROGRAM &amp; CAPACITATION CTR</t>
  </si>
  <si>
    <t>NOELLE WIGGINS</t>
  </si>
  <si>
    <t>M495</t>
  </si>
  <si>
    <t>160/01/0000</t>
  </si>
  <si>
    <t>HD-BQ-Contracts</t>
  </si>
  <si>
    <t>MCCOY VACCINE DEPOT</t>
  </si>
  <si>
    <t>DARREN CHILTON</t>
  </si>
  <si>
    <t>M501</t>
  </si>
  <si>
    <t>M506</t>
  </si>
  <si>
    <t>425/00/0000</t>
  </si>
  <si>
    <t>YEON BLDG</t>
  </si>
  <si>
    <t>1620 SE 190TH GRESHAM</t>
  </si>
  <si>
    <t>FLEET</t>
  </si>
  <si>
    <t>FLEET SERVICES</t>
  </si>
  <si>
    <t>Garret Vanderzanden</t>
  </si>
  <si>
    <t>M522</t>
  </si>
  <si>
    <t>455/00/0000</t>
  </si>
  <si>
    <t>YEON ANNEX</t>
  </si>
  <si>
    <t>1600 SE 190TH GRESHAM</t>
  </si>
  <si>
    <t>LAND USE PLANNING</t>
  </si>
  <si>
    <t>STUART FARMER</t>
  </si>
  <si>
    <t>901000</t>
  </si>
  <si>
    <t>M531</t>
  </si>
  <si>
    <t>DV CRD.CGF</t>
  </si>
  <si>
    <t>M538</t>
  </si>
  <si>
    <t>TOM HANSEL</t>
  </si>
  <si>
    <t>TRANS</t>
  </si>
  <si>
    <t>M539</t>
  </si>
  <si>
    <t>446/00/0000</t>
  </si>
  <si>
    <t xml:space="preserve">BRIDGE SHOP </t>
  </si>
  <si>
    <t>1403 SE WATER AVE</t>
  </si>
  <si>
    <t>6700AN0050520</t>
  </si>
  <si>
    <t>M560</t>
  </si>
  <si>
    <t>503/05/500</t>
  </si>
  <si>
    <t>OFFICE OF THE COUNTY ATTORNEY</t>
  </si>
  <si>
    <t>AGNES SOWLE</t>
  </si>
  <si>
    <t>107001</t>
  </si>
  <si>
    <t>M570</t>
  </si>
  <si>
    <t>503/01/0000</t>
  </si>
  <si>
    <t>ASSESSMENT &amp; TAXATION</t>
  </si>
  <si>
    <t>A&amp;T RECORDS MANAGEMENT</t>
  </si>
  <si>
    <t>ADMIN</t>
  </si>
  <si>
    <t>706202</t>
  </si>
  <si>
    <t>M571</t>
  </si>
  <si>
    <t>4SA76-04-1</t>
  </si>
  <si>
    <t>M593</t>
  </si>
  <si>
    <t>FACILITIES</t>
  </si>
  <si>
    <t>ELECTRONIC SERVICES</t>
  </si>
  <si>
    <t>DON NOVAK</t>
  </si>
  <si>
    <t>M601</t>
  </si>
  <si>
    <t>HIV Clinic Services</t>
  </si>
  <si>
    <t>Jodi Davich</t>
  </si>
  <si>
    <t>M611</t>
  </si>
  <si>
    <t>420/00/LAB</t>
  </si>
  <si>
    <t>SOUTHEAST HEALTH CENTER</t>
  </si>
  <si>
    <t>420/00/PHARMACY</t>
  </si>
  <si>
    <t>M612</t>
  </si>
  <si>
    <t>ICS-Administration</t>
  </si>
  <si>
    <t>M615</t>
  </si>
  <si>
    <t>388/00/0000</t>
  </si>
  <si>
    <t>FRANKLIN SBHC</t>
  </si>
  <si>
    <t>5404 SE WOODARD</t>
  </si>
  <si>
    <t>M621</t>
  </si>
  <si>
    <t>437/03/0000</t>
  </si>
  <si>
    <t>EAST COUNTY CLINIC</t>
  </si>
  <si>
    <t>EAST COUNTY HEALTH CLINIC</t>
  </si>
  <si>
    <t>PAM BUCKMASTER</t>
  </si>
  <si>
    <t>437/03/LAB</t>
  </si>
  <si>
    <t>437/03/PHARMACY</t>
  </si>
  <si>
    <t>M624</t>
  </si>
  <si>
    <t>EAST COUNTY WIC</t>
  </si>
  <si>
    <t>MARSHA MORROW</t>
  </si>
  <si>
    <t>M630</t>
  </si>
  <si>
    <t>322/02/0000</t>
  </si>
  <si>
    <t>NORTHEAST DENTAL CLINIC</t>
  </si>
  <si>
    <t xml:space="preserve">NABIL ZAGHLOUL </t>
  </si>
  <si>
    <t>406600</t>
  </si>
  <si>
    <t>M631</t>
  </si>
  <si>
    <t>NORTHEAST CLINIC</t>
  </si>
  <si>
    <t>322/02/LAB</t>
  </si>
  <si>
    <t>322/02/PHARMACY</t>
  </si>
  <si>
    <t>M632</t>
  </si>
  <si>
    <t>4CA35-1</t>
  </si>
  <si>
    <t>M634</t>
  </si>
  <si>
    <t>NEHC WIC</t>
  </si>
  <si>
    <t>DAVID BROWN</t>
  </si>
  <si>
    <t>404415</t>
  </si>
  <si>
    <t>M636</t>
  </si>
  <si>
    <t>ROCKWOOD HEALTH CLINIC DENTAL</t>
  </si>
  <si>
    <t>NABIL ZAGHLOUL</t>
  </si>
  <si>
    <t>M641</t>
  </si>
  <si>
    <t>325/00/0000</t>
  </si>
  <si>
    <t>NORTH PORTLAND Hc</t>
  </si>
  <si>
    <t>9000 N LOMBARD</t>
  </si>
  <si>
    <t>NORTH PORTLAND HEALTH CLINIC</t>
  </si>
  <si>
    <t>CHRIS KHAMVONGSA</t>
  </si>
  <si>
    <t>325/00/LAB</t>
  </si>
  <si>
    <t>325/00/PHARMACY</t>
  </si>
  <si>
    <t>CHRIS CARTER</t>
  </si>
  <si>
    <t>M643</t>
  </si>
  <si>
    <t>EAST COUNTY DENTAL</t>
  </si>
  <si>
    <t>PAM OLBRICH</t>
  </si>
  <si>
    <t>M645</t>
  </si>
  <si>
    <t>M655</t>
  </si>
  <si>
    <t>TAX TITLE</t>
  </si>
  <si>
    <t>M661</t>
  </si>
  <si>
    <t>BRIDGES-MAINTENANCE</t>
  </si>
  <si>
    <t>6610AN0050520</t>
  </si>
  <si>
    <t>M668</t>
  </si>
  <si>
    <t>MEDICAL RECORDS</t>
  </si>
  <si>
    <t>CATHY GATES</t>
  </si>
  <si>
    <t>408502</t>
  </si>
  <si>
    <t>M671</t>
  </si>
  <si>
    <t>430/00/CLIN</t>
  </si>
  <si>
    <t>MID COUNTY HEALTH CLINIC</t>
  </si>
  <si>
    <t>12710 SE DIVISION</t>
  </si>
  <si>
    <t>MID-COUNTY HEALTH CLINIC</t>
  </si>
  <si>
    <t>DEBRA COCKRELL</t>
  </si>
  <si>
    <t>430/00/LAB</t>
  </si>
  <si>
    <t>430/00/PHARMACY</t>
  </si>
  <si>
    <t>M-672</t>
  </si>
  <si>
    <t>160/150</t>
  </si>
  <si>
    <t>McCoy</t>
  </si>
  <si>
    <t>Business Services</t>
  </si>
  <si>
    <t>Contracts, Procurement, Strategic Operations</t>
  </si>
  <si>
    <t>M674</t>
  </si>
  <si>
    <t>397/01/0000</t>
  </si>
  <si>
    <t>MID COUNTY WIC</t>
  </si>
  <si>
    <t>131 NE 102ND, BLDG 1</t>
  </si>
  <si>
    <t>MID-COUNTY WIC</t>
  </si>
  <si>
    <t>M690</t>
  </si>
  <si>
    <t>503/04/0000</t>
  </si>
  <si>
    <t>EMERGENCY MGMT</t>
  </si>
  <si>
    <t>SHAUN COLDWELL</t>
  </si>
  <si>
    <t>M700</t>
  </si>
  <si>
    <t>Dept of Comm Svc</t>
  </si>
  <si>
    <t>SAMMUEL KONADU x85256</t>
  </si>
  <si>
    <t>M703</t>
  </si>
  <si>
    <t>CENTRAL CALL CENTER</t>
  </si>
  <si>
    <t>VALERIE WHITTLESEY</t>
  </si>
  <si>
    <t>407100</t>
  </si>
  <si>
    <t>M714</t>
  </si>
  <si>
    <t>338/00/0000</t>
  </si>
  <si>
    <t>LA CLINICA</t>
  </si>
  <si>
    <t>6736 NE KILLINGSWORTH ST.</t>
  </si>
  <si>
    <t>LA CLINICA DE BUENA SALUD</t>
  </si>
  <si>
    <t>338/00/LAB</t>
  </si>
  <si>
    <t>338/00/PHARMACY</t>
  </si>
  <si>
    <t>M717</t>
  </si>
  <si>
    <t>M727</t>
  </si>
  <si>
    <t>437/01/0100</t>
  </si>
  <si>
    <t>MULT CO EAST-AGING</t>
  </si>
  <si>
    <t>600 NE 8TH ST, ROOM 100</t>
  </si>
  <si>
    <t>ADS LTC-EAST</t>
  </si>
  <si>
    <t>SHANNON MOWATT</t>
  </si>
  <si>
    <t>ADSDIVLTCEDXIX</t>
  </si>
  <si>
    <t>M732</t>
  </si>
  <si>
    <t>M734</t>
  </si>
  <si>
    <t>CFO</t>
  </si>
  <si>
    <t>DEPT WIDE ALLOCATION</t>
  </si>
  <si>
    <t>M736</t>
  </si>
  <si>
    <t>M739</t>
  </si>
  <si>
    <t>BOARD OF PROPERTY TAX APPEALS</t>
  </si>
  <si>
    <t>706207</t>
  </si>
  <si>
    <t>M741</t>
  </si>
  <si>
    <t>503/05/0531</t>
  </si>
  <si>
    <t>NON-ALLOCATED EXP</t>
  </si>
  <si>
    <t>Keelan McClymont</t>
  </si>
  <si>
    <t>M743</t>
  </si>
  <si>
    <t>M744</t>
  </si>
  <si>
    <t>M745</t>
  </si>
  <si>
    <t>M746</t>
  </si>
  <si>
    <t>M748</t>
  </si>
  <si>
    <t>M749</t>
  </si>
  <si>
    <t>M750</t>
  </si>
  <si>
    <t>503/03/300</t>
  </si>
  <si>
    <t>EMPLOYEE SERVICES</t>
  </si>
  <si>
    <t>LABOR RELATIONS</t>
  </si>
  <si>
    <t>Kelli Gallippi</t>
  </si>
  <si>
    <t>M756</t>
  </si>
  <si>
    <t>A&amp;T ADMIN</t>
  </si>
  <si>
    <t>706201</t>
  </si>
  <si>
    <t>M757</t>
  </si>
  <si>
    <t>A&amp;T DOCUMENT RECORDING</t>
  </si>
  <si>
    <t>706203</t>
  </si>
  <si>
    <t>M758</t>
  </si>
  <si>
    <t>A&amp;T PROPERTY ASSESSMENT</t>
  </si>
  <si>
    <t>706404</t>
  </si>
  <si>
    <t>M763</t>
  </si>
  <si>
    <t>TAX REVENUE MGMT</t>
  </si>
  <si>
    <t>M764</t>
  </si>
  <si>
    <t>M766</t>
  </si>
  <si>
    <t>A&amp;T BUSINESS APPS SUPPORT</t>
  </si>
  <si>
    <t>M769</t>
  </si>
  <si>
    <t>414/00/0000</t>
  </si>
  <si>
    <t>ELECTIONS</t>
  </si>
  <si>
    <t>1040 SE MORRISON</t>
  </si>
  <si>
    <t>ELECTIONS DIVISION</t>
  </si>
  <si>
    <t>TIM SCOTT</t>
  </si>
  <si>
    <t>908000</t>
  </si>
  <si>
    <t>M772</t>
  </si>
  <si>
    <t>M774</t>
  </si>
  <si>
    <t>M783</t>
  </si>
  <si>
    <t>M784</t>
  </si>
  <si>
    <t>M785</t>
  </si>
  <si>
    <t>M008</t>
  </si>
  <si>
    <t>M786</t>
  </si>
  <si>
    <t>274/00/0000</t>
  </si>
  <si>
    <t>BLANCHARD F&amp;PM</t>
  </si>
  <si>
    <t>401 N DIXON</t>
  </si>
  <si>
    <t>FACILITIES &amp; PROPERTY MGMT.</t>
  </si>
  <si>
    <t>Jen Unruh</t>
  </si>
  <si>
    <t>902000</t>
  </si>
  <si>
    <t>M791</t>
  </si>
  <si>
    <t>M793</t>
  </si>
  <si>
    <t>IT</t>
  </si>
  <si>
    <t>IT Admin</t>
  </si>
  <si>
    <t>Chris Brower</t>
  </si>
  <si>
    <t>M804</t>
  </si>
  <si>
    <t>DAY REPORTING CENTER</t>
  </si>
  <si>
    <t>M811</t>
  </si>
  <si>
    <t>SOUTHEAST DENTAL CLINIC</t>
  </si>
  <si>
    <t>M812</t>
  </si>
  <si>
    <t>146/03/0380</t>
  </si>
  <si>
    <t>BILLI ODEGAARD DENTAL</t>
  </si>
  <si>
    <t>33 NW BROADWAY</t>
  </si>
  <si>
    <t>BILLI ODEGAARD DENTAL CLINIC</t>
  </si>
  <si>
    <t>DAVID WHITAKER</t>
  </si>
  <si>
    <t>M813</t>
  </si>
  <si>
    <t>SCHOOL COMMUNITY DENTAL HEALTH</t>
  </si>
  <si>
    <t>HEATHER SIMMONS</t>
  </si>
  <si>
    <t>M814</t>
  </si>
  <si>
    <t>MID-COUNTY DENTAL CLINIC</t>
  </si>
  <si>
    <t>M835</t>
  </si>
  <si>
    <t>Survey</t>
  </si>
  <si>
    <t>M847</t>
  </si>
  <si>
    <t>M852</t>
  </si>
  <si>
    <t>160/10/LAB</t>
  </si>
  <si>
    <t>LAB</t>
  </si>
  <si>
    <t>KATHIE RAISLER</t>
  </si>
  <si>
    <t>M853</t>
  </si>
  <si>
    <t>LABORATORY</t>
  </si>
  <si>
    <t>3,4</t>
  </si>
  <si>
    <t>M854</t>
  </si>
  <si>
    <t>ACCOUNTS PAYABLE</t>
  </si>
  <si>
    <t>TROY ALBIN</t>
  </si>
  <si>
    <t>M861</t>
  </si>
  <si>
    <t>407/00/0000</t>
  </si>
  <si>
    <t>PROB/PAROLE EAST</t>
  </si>
  <si>
    <t>495 NE BEECH, GRESHAM</t>
  </si>
  <si>
    <t>GRESHAM SUPV.</t>
  </si>
  <si>
    <t>M882</t>
  </si>
  <si>
    <t>GRANTS MGT. &amp; ACCOUNTING</t>
  </si>
  <si>
    <t>DEBORAH NEWTON</t>
  </si>
  <si>
    <t>M900</t>
  </si>
  <si>
    <t>324/00/0000</t>
  </si>
  <si>
    <t>ANIMAL CONTROL</t>
  </si>
  <si>
    <t>24450 W COLUMBIA HWY,TRTDL</t>
  </si>
  <si>
    <t>ANIMAL SERVICES</t>
  </si>
  <si>
    <t>MIKE OSWALD</t>
  </si>
  <si>
    <t>903200</t>
  </si>
  <si>
    <t>M902</t>
  </si>
  <si>
    <t>503/06/0000</t>
  </si>
  <si>
    <t>ELECTED OFFICIALS</t>
  </si>
  <si>
    <t>COUNTY AUDITOR</t>
  </si>
  <si>
    <t>JUDY ROSENBERGER</t>
  </si>
  <si>
    <t>103000</t>
  </si>
  <si>
    <t>M903</t>
  </si>
  <si>
    <t>CITIZEN INVOLVEMENT COMMITTEE</t>
  </si>
  <si>
    <t>KATHLEEN TODD</t>
  </si>
  <si>
    <t>104000</t>
  </si>
  <si>
    <t>M904</t>
  </si>
  <si>
    <t>TAX SUPERVISING COMMISSION</t>
  </si>
  <si>
    <t>TOM LINHARES</t>
  </si>
  <si>
    <t>106000</t>
  </si>
  <si>
    <t>M905</t>
  </si>
  <si>
    <t>M906</t>
  </si>
  <si>
    <t>M907</t>
  </si>
  <si>
    <t>M909</t>
  </si>
  <si>
    <t>M911</t>
  </si>
  <si>
    <t>M915</t>
  </si>
  <si>
    <t>M918</t>
  </si>
  <si>
    <t>Centralized Board Room Expenses</t>
  </si>
  <si>
    <t>M920</t>
  </si>
  <si>
    <t>Chair's Office</t>
  </si>
  <si>
    <t>County Chair</t>
  </si>
  <si>
    <t>MARISSA MADRIGAL</t>
  </si>
  <si>
    <t>M923</t>
  </si>
  <si>
    <t>County Commissioner District 1</t>
  </si>
  <si>
    <t>Matthew Lashua</t>
  </si>
  <si>
    <t>M924</t>
  </si>
  <si>
    <t>County Commissioner District 2</t>
  </si>
  <si>
    <t>M925</t>
  </si>
  <si>
    <t>County Commissioner District 3</t>
  </si>
  <si>
    <t>COMMISSIONER NAITO</t>
  </si>
  <si>
    <t>TERRI NAITO</t>
  </si>
  <si>
    <t>M927</t>
  </si>
  <si>
    <t>County Commissioner District 4</t>
  </si>
  <si>
    <t>M930</t>
  </si>
  <si>
    <t>M931</t>
  </si>
  <si>
    <t>M935</t>
  </si>
  <si>
    <t>M938</t>
  </si>
  <si>
    <t>Public Affairs Office</t>
  </si>
  <si>
    <t>Barb Disciascio</t>
  </si>
  <si>
    <t>M951</t>
  </si>
  <si>
    <t>119/04/LAB</t>
  </si>
  <si>
    <t>CORRECTIONS MCDC</t>
  </si>
  <si>
    <t>BILLIE VIDAL</t>
  </si>
  <si>
    <t>M952</t>
  </si>
  <si>
    <t>311/00/MED</t>
  </si>
  <si>
    <t>JDH</t>
  </si>
  <si>
    <t>1401 NE 68TH</t>
  </si>
  <si>
    <t>CORRECTIONS JDH</t>
  </si>
  <si>
    <t>M975</t>
  </si>
  <si>
    <t>Crosswalk with Summary Tab:</t>
  </si>
  <si>
    <t>column C</t>
  </si>
  <si>
    <t>column H</t>
  </si>
  <si>
    <t>column L</t>
  </si>
  <si>
    <t>column M</t>
  </si>
  <si>
    <t>column K</t>
  </si>
  <si>
    <t>column J</t>
  </si>
  <si>
    <t>column I</t>
  </si>
  <si>
    <t>Fixed Costs</t>
  </si>
  <si>
    <t>Pass-Thru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</si>
</sst>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&quot;$&quot;* #,##0_);_(&quot;$&quot;* \(#,##0\);_(&quot;$&quot;* &quot;-&quot;??_);_(@_)"/>
    <numFmt numFmtId="166" formatCode="0.0%"/>
    <numFmt numFmtId="167" formatCode="_(* #,##0_);_(* \(#,##0\);_(* &quot;-&quot;??_);_(@_)"/>
    <numFmt numFmtId="168" formatCode="0.0000"/>
    <numFmt numFmtId="169" formatCode="&quot;$&quot;#,##0.000_);[Red]\(&quot;$&quot;#,##0.000\)"/>
  </numFmts>
  <fonts count="17" x14ac:knownFonts="1"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i/>
      <sz val="12"/>
      <name val="Arial"/>
      <family val="2"/>
    </font>
    <font>
      <i/>
      <sz val="14"/>
      <name val="Arial"/>
      <family val="2"/>
    </font>
    <font>
      <u/>
      <sz val="12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5" fillId="0" borderId="0"/>
    <xf numFmtId="0" fontId="11" fillId="0" borderId="0"/>
    <xf numFmtId="0" fontId="13" fillId="0" borderId="0"/>
  </cellStyleXfs>
  <cellXfs count="194">
    <xf numFmtId="0" fontId="0" fillId="0" borderId="0" xfId="0"/>
    <xf numFmtId="0" fontId="2" fillId="0" borderId="0" xfId="4" applyFont="1" applyBorder="1" applyAlignment="1"/>
    <xf numFmtId="0" fontId="2" fillId="0" borderId="0" xfId="4" applyFont="1"/>
    <xf numFmtId="0" fontId="0" fillId="0" borderId="0" xfId="0" applyBorder="1"/>
    <xf numFmtId="0" fontId="1" fillId="0" borderId="12" xfId="4" applyFont="1" applyBorder="1" applyAlignment="1">
      <alignment horizontal="center" vertical="center"/>
    </xf>
    <xf numFmtId="164" fontId="6" fillId="0" borderId="13" xfId="5" applyNumberFormat="1" applyFont="1" applyBorder="1" applyAlignment="1">
      <alignment vertical="center"/>
    </xf>
    <xf numFmtId="165" fontId="1" fillId="0" borderId="13" xfId="5" applyNumberFormat="1" applyFont="1" applyBorder="1" applyAlignment="1">
      <alignment vertical="center"/>
    </xf>
    <xf numFmtId="43" fontId="0" fillId="0" borderId="0" xfId="1" applyFont="1"/>
    <xf numFmtId="167" fontId="6" fillId="0" borderId="12" xfId="6" applyNumberFormat="1" applyFont="1" applyBorder="1" applyAlignment="1">
      <alignment vertical="center"/>
    </xf>
    <xf numFmtId="164" fontId="6" fillId="0" borderId="14" xfId="5" applyNumberFormat="1" applyFont="1" applyBorder="1" applyAlignment="1">
      <alignment vertical="center"/>
    </xf>
    <xf numFmtId="167" fontId="0" fillId="0" borderId="0" xfId="0" applyNumberFormat="1"/>
    <xf numFmtId="165" fontId="1" fillId="0" borderId="15" xfId="2" applyNumberFormat="1" applyFont="1" applyBorder="1" applyAlignment="1">
      <alignment vertical="center"/>
    </xf>
    <xf numFmtId="37" fontId="1" fillId="0" borderId="15" xfId="5" applyNumberFormat="1" applyFont="1" applyBorder="1" applyAlignment="1">
      <alignment vertical="center"/>
    </xf>
    <xf numFmtId="165" fontId="4" fillId="0" borderId="16" xfId="5" applyNumberFormat="1" applyFont="1" applyBorder="1" applyAlignment="1">
      <alignment vertical="center"/>
    </xf>
    <xf numFmtId="0" fontId="1" fillId="3" borderId="17" xfId="4" applyFont="1" applyFill="1" applyBorder="1" applyAlignment="1">
      <alignment horizontal="center" vertical="center"/>
    </xf>
    <xf numFmtId="164" fontId="6" fillId="3" borderId="18" xfId="5" applyNumberFormat="1" applyFont="1" applyFill="1" applyBorder="1" applyAlignment="1">
      <alignment vertical="center"/>
    </xf>
    <xf numFmtId="165" fontId="1" fillId="3" borderId="18" xfId="5" applyNumberFormat="1" applyFont="1" applyFill="1" applyBorder="1" applyAlignment="1">
      <alignment vertical="center"/>
    </xf>
    <xf numFmtId="165" fontId="1" fillId="3" borderId="18" xfId="2" applyNumberFormat="1" applyFont="1" applyFill="1" applyBorder="1" applyAlignment="1">
      <alignment vertical="center"/>
    </xf>
    <xf numFmtId="167" fontId="6" fillId="3" borderId="17" xfId="6" applyNumberFormat="1" applyFont="1" applyFill="1" applyBorder="1" applyAlignment="1">
      <alignment vertical="center"/>
    </xf>
    <xf numFmtId="164" fontId="6" fillId="3" borderId="19" xfId="5" applyNumberFormat="1" applyFont="1" applyFill="1" applyBorder="1" applyAlignment="1">
      <alignment vertical="center"/>
    </xf>
    <xf numFmtId="37" fontId="1" fillId="3" borderId="18" xfId="5" applyNumberFormat="1" applyFont="1" applyFill="1" applyBorder="1" applyAlignment="1">
      <alignment vertical="center"/>
    </xf>
    <xf numFmtId="165" fontId="4" fillId="3" borderId="19" xfId="5" applyNumberFormat="1" applyFont="1" applyFill="1" applyBorder="1" applyAlignment="1">
      <alignment vertical="center"/>
    </xf>
    <xf numFmtId="0" fontId="1" fillId="0" borderId="17" xfId="4" applyFont="1" applyBorder="1" applyAlignment="1">
      <alignment horizontal="center" vertical="center"/>
    </xf>
    <xf numFmtId="164" fontId="6" fillId="0" borderId="18" xfId="5" applyNumberFormat="1" applyFont="1" applyBorder="1" applyAlignment="1">
      <alignment vertical="center"/>
    </xf>
    <xf numFmtId="165" fontId="1" fillId="0" borderId="18" xfId="5" applyNumberFormat="1" applyFont="1" applyBorder="1" applyAlignment="1">
      <alignment vertical="center"/>
    </xf>
    <xf numFmtId="165" fontId="1" fillId="0" borderId="18" xfId="2" applyNumberFormat="1" applyFont="1" applyBorder="1" applyAlignment="1">
      <alignment vertical="center"/>
    </xf>
    <xf numFmtId="167" fontId="6" fillId="0" borderId="17" xfId="6" applyNumberFormat="1" applyFont="1" applyBorder="1" applyAlignment="1">
      <alignment vertical="center"/>
    </xf>
    <xf numFmtId="164" fontId="6" fillId="0" borderId="19" xfId="5" applyNumberFormat="1" applyFont="1" applyBorder="1" applyAlignment="1">
      <alignment vertical="center"/>
    </xf>
    <xf numFmtId="37" fontId="1" fillId="0" borderId="18" xfId="5" applyNumberFormat="1" applyFont="1" applyBorder="1" applyAlignment="1">
      <alignment vertical="center"/>
    </xf>
    <xf numFmtId="165" fontId="4" fillId="0" borderId="19" xfId="5" applyNumberFormat="1" applyFont="1" applyBorder="1" applyAlignment="1">
      <alignment vertical="center"/>
    </xf>
    <xf numFmtId="0" fontId="1" fillId="3" borderId="20" xfId="4" applyFont="1" applyFill="1" applyBorder="1" applyAlignment="1">
      <alignment horizontal="center" vertical="center"/>
    </xf>
    <xf numFmtId="164" fontId="6" fillId="3" borderId="21" xfId="5" applyNumberFormat="1" applyFont="1" applyFill="1" applyBorder="1" applyAlignment="1">
      <alignment vertical="center"/>
    </xf>
    <xf numFmtId="165" fontId="1" fillId="3" borderId="21" xfId="5" applyNumberFormat="1" applyFont="1" applyFill="1" applyBorder="1" applyAlignment="1">
      <alignment vertical="center"/>
    </xf>
    <xf numFmtId="165" fontId="1" fillId="3" borderId="21" xfId="2" applyNumberFormat="1" applyFont="1" applyFill="1" applyBorder="1" applyAlignment="1">
      <alignment vertical="center"/>
    </xf>
    <xf numFmtId="167" fontId="6" fillId="3" borderId="20" xfId="6" applyNumberFormat="1" applyFont="1" applyFill="1" applyBorder="1" applyAlignment="1">
      <alignment vertical="center"/>
    </xf>
    <xf numFmtId="164" fontId="6" fillId="3" borderId="22" xfId="5" applyNumberFormat="1" applyFont="1" applyFill="1" applyBorder="1" applyAlignment="1">
      <alignment vertical="center"/>
    </xf>
    <xf numFmtId="37" fontId="1" fillId="3" borderId="21" xfId="5" applyNumberFormat="1" applyFont="1" applyFill="1" applyBorder="1" applyAlignment="1">
      <alignment vertical="center"/>
    </xf>
    <xf numFmtId="165" fontId="4" fillId="3" borderId="22" xfId="5" applyNumberFormat="1" applyFont="1" applyFill="1" applyBorder="1" applyAlignment="1">
      <alignment vertical="center"/>
    </xf>
    <xf numFmtId="0" fontId="1" fillId="0" borderId="23" xfId="4" applyFont="1" applyBorder="1" applyAlignment="1">
      <alignment horizontal="center" vertical="center"/>
    </xf>
    <xf numFmtId="164" fontId="6" fillId="0" borderId="24" xfId="5" applyNumberFormat="1" applyFont="1" applyBorder="1" applyAlignment="1">
      <alignment vertical="center"/>
    </xf>
    <xf numFmtId="165" fontId="1" fillId="0" borderId="24" xfId="5" applyNumberFormat="1" applyFont="1" applyBorder="1" applyAlignment="1">
      <alignment vertical="center"/>
    </xf>
    <xf numFmtId="165" fontId="1" fillId="0" borderId="24" xfId="2" applyNumberFormat="1" applyFont="1" applyBorder="1" applyAlignment="1">
      <alignment vertical="center"/>
    </xf>
    <xf numFmtId="167" fontId="6" fillId="0" borderId="23" xfId="6" applyNumberFormat="1" applyFont="1" applyBorder="1" applyAlignment="1">
      <alignment vertical="center"/>
    </xf>
    <xf numFmtId="164" fontId="6" fillId="0" borderId="25" xfId="5" applyNumberFormat="1" applyFont="1" applyBorder="1" applyAlignment="1">
      <alignment vertical="center"/>
    </xf>
    <xf numFmtId="37" fontId="1" fillId="0" borderId="24" xfId="5" applyNumberFormat="1" applyFont="1" applyBorder="1" applyAlignment="1">
      <alignment vertical="center"/>
    </xf>
    <xf numFmtId="165" fontId="4" fillId="0" borderId="25" xfId="5" applyNumberFormat="1" applyFont="1" applyBorder="1" applyAlignment="1">
      <alignment vertical="center"/>
    </xf>
    <xf numFmtId="0" fontId="2" fillId="0" borderId="26" xfId="4" applyFont="1" applyBorder="1"/>
    <xf numFmtId="164" fontId="7" fillId="0" borderId="27" xfId="6" applyNumberFormat="1" applyFont="1" applyBorder="1"/>
    <xf numFmtId="165" fontId="2" fillId="0" borderId="28" xfId="5" applyNumberFormat="1" applyFont="1" applyBorder="1"/>
    <xf numFmtId="165" fontId="2" fillId="0" borderId="27" xfId="5" applyNumberFormat="1" applyFont="1" applyBorder="1"/>
    <xf numFmtId="167" fontId="7" fillId="0" borderId="26" xfId="6" applyNumberFormat="1" applyFont="1" applyBorder="1"/>
    <xf numFmtId="165" fontId="2" fillId="0" borderId="30" xfId="5" applyNumberFormat="1" applyFont="1" applyBorder="1"/>
    <xf numFmtId="165" fontId="2" fillId="0" borderId="26" xfId="5" applyNumberFormat="1" applyFont="1" applyBorder="1"/>
    <xf numFmtId="165" fontId="2" fillId="0" borderId="31" xfId="5" applyNumberFormat="1" applyFont="1" applyBorder="1"/>
    <xf numFmtId="164" fontId="7" fillId="0" borderId="31" xfId="6" applyNumberFormat="1" applyFont="1" applyBorder="1"/>
    <xf numFmtId="165" fontId="2" fillId="0" borderId="29" xfId="5" applyNumberFormat="1" applyFont="1" applyBorder="1"/>
    <xf numFmtId="165" fontId="0" fillId="0" borderId="0" xfId="0" applyNumberFormat="1"/>
    <xf numFmtId="8" fontId="0" fillId="0" borderId="0" xfId="0" applyNumberFormat="1"/>
    <xf numFmtId="43" fontId="0" fillId="0" borderId="0" xfId="0" applyNumberFormat="1"/>
    <xf numFmtId="0" fontId="2" fillId="0" borderId="32" xfId="4" applyFont="1" applyBorder="1" applyAlignment="1"/>
    <xf numFmtId="165" fontId="1" fillId="0" borderId="14" xfId="5" applyNumberFormat="1" applyFont="1" applyBorder="1" applyAlignment="1">
      <alignment vertical="center"/>
    </xf>
    <xf numFmtId="165" fontId="1" fillId="0" borderId="16" xfId="2" applyNumberFormat="1" applyFont="1" applyBorder="1" applyAlignment="1">
      <alignment vertical="center"/>
    </xf>
    <xf numFmtId="165" fontId="1" fillId="3" borderId="19" xfId="5" applyNumberFormat="1" applyFont="1" applyFill="1" applyBorder="1" applyAlignment="1">
      <alignment vertical="center"/>
    </xf>
    <xf numFmtId="165" fontId="1" fillId="3" borderId="19" xfId="2" applyNumberFormat="1" applyFont="1" applyFill="1" applyBorder="1" applyAlignment="1">
      <alignment vertical="center"/>
    </xf>
    <xf numFmtId="165" fontId="1" fillId="0" borderId="19" xfId="5" applyNumberFormat="1" applyFont="1" applyBorder="1" applyAlignment="1">
      <alignment vertical="center"/>
    </xf>
    <xf numFmtId="165" fontId="1" fillId="0" borderId="19" xfId="2" applyNumberFormat="1" applyFont="1" applyBorder="1" applyAlignment="1">
      <alignment vertical="center"/>
    </xf>
    <xf numFmtId="165" fontId="1" fillId="3" borderId="22" xfId="5" applyNumberFormat="1" applyFont="1" applyFill="1" applyBorder="1" applyAlignment="1">
      <alignment vertical="center"/>
    </xf>
    <xf numFmtId="165" fontId="1" fillId="3" borderId="22" xfId="2" applyNumberFormat="1" applyFont="1" applyFill="1" applyBorder="1" applyAlignment="1">
      <alignment vertical="center"/>
    </xf>
    <xf numFmtId="165" fontId="1" fillId="0" borderId="25" xfId="5" applyNumberFormat="1" applyFont="1" applyBorder="1" applyAlignment="1">
      <alignment vertical="center"/>
    </xf>
    <xf numFmtId="165" fontId="1" fillId="0" borderId="25" xfId="2" applyNumberFormat="1" applyFont="1" applyBorder="1" applyAlignment="1">
      <alignment vertical="center"/>
    </xf>
    <xf numFmtId="164" fontId="7" fillId="0" borderId="29" xfId="6" applyNumberFormat="1" applyFont="1" applyBorder="1"/>
    <xf numFmtId="0" fontId="8" fillId="0" borderId="0" xfId="0" applyFont="1"/>
    <xf numFmtId="0" fontId="0" fillId="0" borderId="0" xfId="0" applyFont="1"/>
    <xf numFmtId="1" fontId="12" fillId="0" borderId="33" xfId="7" applyNumberFormat="1" applyFont="1" applyFill="1" applyBorder="1" applyAlignment="1">
      <alignment horizontal="left" vertical="center" wrapText="1"/>
    </xf>
    <xf numFmtId="0" fontId="12" fillId="0" borderId="33" xfId="7" applyFont="1" applyFill="1" applyBorder="1" applyAlignment="1">
      <alignment horizontal="left" vertical="center" wrapText="1"/>
    </xf>
    <xf numFmtId="0" fontId="12" fillId="0" borderId="33" xfId="7" applyFont="1" applyFill="1" applyBorder="1" applyAlignment="1">
      <alignment horizontal="center" vertical="center" wrapText="1"/>
    </xf>
    <xf numFmtId="168" fontId="12" fillId="0" borderId="33" xfId="7" applyNumberFormat="1" applyFont="1" applyFill="1" applyBorder="1" applyAlignment="1">
      <alignment horizontal="center" vertical="center" wrapText="1"/>
    </xf>
    <xf numFmtId="43" fontId="12" fillId="0" borderId="33" xfId="8" applyFont="1" applyFill="1" applyBorder="1" applyAlignment="1">
      <alignment horizontal="center" vertical="center" wrapText="1"/>
    </xf>
    <xf numFmtId="44" fontId="12" fillId="0" borderId="33" xfId="2" applyFont="1" applyFill="1" applyBorder="1" applyAlignment="1">
      <alignment horizontal="center" vertical="center" wrapText="1"/>
    </xf>
    <xf numFmtId="43" fontId="12" fillId="0" borderId="33" xfId="1" applyFont="1" applyFill="1" applyBorder="1" applyAlignment="1">
      <alignment horizontal="center" vertical="center" wrapText="1"/>
    </xf>
    <xf numFmtId="6" fontId="12" fillId="0" borderId="34" xfId="9" applyNumberFormat="1" applyFont="1" applyFill="1" applyBorder="1" applyAlignment="1">
      <alignment horizontal="center" vertical="center" wrapText="1"/>
    </xf>
    <xf numFmtId="6" fontId="12" fillId="0" borderId="0" xfId="9" applyNumberFormat="1" applyFont="1" applyFill="1" applyBorder="1" applyAlignment="1">
      <alignment horizontal="center" vertical="center" wrapText="1"/>
    </xf>
    <xf numFmtId="49" fontId="12" fillId="4" borderId="33" xfId="7" applyNumberFormat="1" applyFont="1" applyFill="1" applyBorder="1" applyAlignment="1" applyProtection="1">
      <alignment horizontal="center" vertical="center" wrapText="1"/>
    </xf>
    <xf numFmtId="0" fontId="12" fillId="4" borderId="33" xfId="7" applyFont="1" applyFill="1" applyBorder="1" applyAlignment="1" applyProtection="1">
      <alignment horizontal="center" vertical="center" wrapText="1"/>
    </xf>
    <xf numFmtId="0" fontId="12" fillId="5" borderId="33" xfId="7" applyFont="1" applyFill="1" applyBorder="1" applyAlignment="1" applyProtection="1">
      <alignment horizontal="center" vertical="center" wrapText="1"/>
    </xf>
    <xf numFmtId="0" fontId="12" fillId="6" borderId="33" xfId="10" applyFont="1" applyFill="1" applyBorder="1" applyAlignment="1" applyProtection="1">
      <alignment horizontal="center" vertical="center" wrapText="1"/>
    </xf>
    <xf numFmtId="168" fontId="12" fillId="2" borderId="33" xfId="7" applyNumberFormat="1" applyFont="1" applyFill="1" applyBorder="1" applyAlignment="1" applyProtection="1">
      <alignment horizontal="center" vertical="center" wrapText="1"/>
    </xf>
    <xf numFmtId="168" fontId="12" fillId="7" borderId="33" xfId="7" applyNumberFormat="1" applyFont="1" applyFill="1" applyBorder="1" applyAlignment="1" applyProtection="1">
      <alignment horizontal="center" vertical="center" wrapText="1"/>
    </xf>
    <xf numFmtId="168" fontId="12" fillId="2" borderId="33" xfId="7" quotePrefix="1" applyNumberFormat="1" applyFont="1" applyFill="1" applyBorder="1" applyAlignment="1" applyProtection="1">
      <alignment horizontal="center" vertical="center" wrapText="1"/>
    </xf>
    <xf numFmtId="8" fontId="12" fillId="8" borderId="33" xfId="7" applyNumberFormat="1" applyFont="1" applyFill="1" applyBorder="1" applyAlignment="1" applyProtection="1">
      <alignment horizontal="center" vertical="center" wrapText="1"/>
    </xf>
    <xf numFmtId="8" fontId="12" fillId="0" borderId="33" xfId="7" applyNumberFormat="1" applyFont="1" applyFill="1" applyBorder="1" applyAlignment="1" applyProtection="1">
      <alignment horizontal="center" wrapText="1"/>
    </xf>
    <xf numFmtId="8" fontId="12" fillId="0" borderId="33" xfId="2" applyNumberFormat="1" applyFont="1" applyBorder="1" applyAlignment="1">
      <alignment horizontal="center" wrapText="1"/>
    </xf>
    <xf numFmtId="43" fontId="12" fillId="0" borderId="33" xfId="1" applyFont="1" applyBorder="1" applyAlignment="1">
      <alignment horizontal="center" wrapText="1"/>
    </xf>
    <xf numFmtId="8" fontId="12" fillId="0" borderId="33" xfId="0" applyNumberFormat="1" applyFont="1" applyBorder="1" applyAlignment="1">
      <alignment horizontal="center" wrapText="1"/>
    </xf>
    <xf numFmtId="8" fontId="12" fillId="0" borderId="33" xfId="0" applyNumberFormat="1" applyFont="1" applyFill="1" applyBorder="1" applyAlignment="1">
      <alignment horizontal="center" wrapText="1"/>
    </xf>
    <xf numFmtId="3" fontId="14" fillId="0" borderId="33" xfId="11" applyNumberFormat="1" applyFont="1" applyBorder="1" applyAlignment="1">
      <alignment horizontal="center" wrapText="1"/>
    </xf>
    <xf numFmtId="169" fontId="14" fillId="0" borderId="33" xfId="0" applyNumberFormat="1" applyFont="1" applyBorder="1" applyAlignment="1">
      <alignment horizontal="center" wrapText="1"/>
    </xf>
    <xf numFmtId="8" fontId="14" fillId="0" borderId="33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13" fillId="0" borderId="33" xfId="2" applyFont="1" applyFill="1" applyBorder="1" applyAlignment="1" applyProtection="1">
      <alignment horizontal="right" vertical="center" wrapText="1"/>
    </xf>
    <xf numFmtId="165" fontId="13" fillId="0" borderId="33" xfId="2" applyNumberFormat="1" applyFont="1" applyFill="1" applyBorder="1" applyAlignment="1" applyProtection="1">
      <alignment horizontal="right" vertical="center" wrapText="1"/>
    </xf>
    <xf numFmtId="43" fontId="13" fillId="0" borderId="33" xfId="1" applyFont="1" applyFill="1" applyBorder="1" applyAlignment="1" applyProtection="1">
      <alignment horizontal="right" vertical="center" wrapText="1"/>
    </xf>
    <xf numFmtId="0" fontId="13" fillId="0" borderId="33" xfId="7" applyNumberFormat="1" applyFont="1" applyFill="1" applyBorder="1" applyAlignment="1" applyProtection="1">
      <alignment horizontal="left" wrapText="1"/>
    </xf>
    <xf numFmtId="0" fontId="13" fillId="0" borderId="33" xfId="7" applyFont="1" applyFill="1" applyBorder="1" applyAlignment="1" applyProtection="1">
      <alignment horizontal="left" wrapText="1"/>
    </xf>
    <xf numFmtId="0" fontId="13" fillId="0" borderId="33" xfId="12" applyFont="1" applyFill="1" applyBorder="1" applyAlignment="1">
      <alignment horizontal="left" wrapText="1"/>
    </xf>
    <xf numFmtId="166" fontId="13" fillId="0" borderId="33" xfId="3" applyNumberFormat="1" applyFont="1" applyFill="1" applyBorder="1" applyAlignment="1" applyProtection="1">
      <alignment horizontal="right" vertical="center" wrapText="1"/>
    </xf>
    <xf numFmtId="165" fontId="12" fillId="0" borderId="33" xfId="2" applyNumberFormat="1" applyFont="1" applyFill="1" applyBorder="1" applyAlignment="1" applyProtection="1">
      <alignment horizontal="right" vertical="center" wrapText="1"/>
    </xf>
    <xf numFmtId="0" fontId="13" fillId="0" borderId="33" xfId="13" applyFont="1" applyFill="1" applyBorder="1" applyAlignment="1" applyProtection="1">
      <alignment horizontal="left"/>
    </xf>
    <xf numFmtId="0" fontId="13" fillId="0" borderId="33" xfId="7" applyFont="1" applyFill="1" applyBorder="1" applyAlignment="1" applyProtection="1">
      <alignment horizontal="left"/>
    </xf>
    <xf numFmtId="1" fontId="12" fillId="9" borderId="35" xfId="11" applyNumberFormat="1" applyFont="1" applyFill="1" applyBorder="1" applyAlignment="1">
      <alignment horizontal="left"/>
    </xf>
    <xf numFmtId="0" fontId="12" fillId="9" borderId="35" xfId="0" applyFont="1" applyFill="1" applyBorder="1" applyAlignment="1">
      <alignment horizontal="left"/>
    </xf>
    <xf numFmtId="49" fontId="12" fillId="9" borderId="35" xfId="11" applyNumberFormat="1" applyFont="1" applyFill="1" applyBorder="1" applyAlignment="1">
      <alignment horizontal="left"/>
    </xf>
    <xf numFmtId="0" fontId="12" fillId="9" borderId="35" xfId="11" applyNumberFormat="1" applyFont="1" applyFill="1" applyBorder="1" applyAlignment="1">
      <alignment horizontal="left"/>
    </xf>
    <xf numFmtId="43" fontId="12" fillId="10" borderId="36" xfId="1" applyFont="1" applyFill="1" applyBorder="1" applyAlignment="1">
      <alignment horizontal="center"/>
    </xf>
    <xf numFmtId="43" fontId="12" fillId="10" borderId="36" xfId="1" applyFont="1" applyFill="1" applyBorder="1" applyAlignment="1">
      <alignment horizontal="right"/>
    </xf>
    <xf numFmtId="165" fontId="12" fillId="11" borderId="36" xfId="2" applyNumberFormat="1" applyFont="1" applyFill="1" applyBorder="1" applyAlignment="1">
      <alignment horizontal="right"/>
    </xf>
    <xf numFmtId="165" fontId="12" fillId="9" borderId="36" xfId="2" applyNumberFormat="1" applyFont="1" applyFill="1" applyBorder="1" applyAlignment="1">
      <alignment horizontal="right"/>
    </xf>
    <xf numFmtId="167" fontId="12" fillId="10" borderId="36" xfId="1" applyNumberFormat="1" applyFont="1" applyFill="1" applyBorder="1" applyAlignment="1">
      <alignment horizontal="right"/>
    </xf>
    <xf numFmtId="165" fontId="12" fillId="11" borderId="36" xfId="1" applyNumberFormat="1" applyFont="1" applyFill="1" applyBorder="1" applyAlignment="1">
      <alignment horizontal="right"/>
    </xf>
    <xf numFmtId="165" fontId="12" fillId="9" borderId="36" xfId="1" applyNumberFormat="1" applyFont="1" applyFill="1" applyBorder="1" applyAlignment="1">
      <alignment horizontal="right"/>
    </xf>
    <xf numFmtId="0" fontId="12" fillId="0" borderId="0" xfId="0" applyFont="1" applyFill="1"/>
    <xf numFmtId="167" fontId="13" fillId="0" borderId="0" xfId="8" applyNumberFormat="1" applyFont="1" applyAlignment="1">
      <alignment horizontal="center" vertical="top"/>
    </xf>
    <xf numFmtId="167" fontId="12" fillId="0" borderId="0" xfId="1" applyNumberFormat="1" applyFont="1" applyAlignment="1">
      <alignment horizontal="center"/>
    </xf>
    <xf numFmtId="43" fontId="12" fillId="0" borderId="0" xfId="1" applyFont="1" applyAlignment="1">
      <alignment horizontal="center"/>
    </xf>
    <xf numFmtId="0" fontId="2" fillId="12" borderId="1" xfId="4" applyFont="1" applyFill="1" applyBorder="1" applyAlignment="1">
      <alignment horizontal="centerContinuous" vertical="center"/>
    </xf>
    <xf numFmtId="0" fontId="2" fillId="12" borderId="2" xfId="4" applyFont="1" applyFill="1" applyBorder="1" applyAlignment="1">
      <alignment horizontal="centerContinuous" vertical="center"/>
    </xf>
    <xf numFmtId="0" fontId="2" fillId="12" borderId="3" xfId="4" applyFont="1" applyFill="1" applyBorder="1" applyAlignment="1">
      <alignment horizontal="centerContinuous" vertical="center"/>
    </xf>
    <xf numFmtId="0" fontId="4" fillId="12" borderId="4" xfId="4" applyFont="1" applyFill="1" applyBorder="1" applyAlignment="1">
      <alignment horizontal="center" vertical="top" wrapText="1"/>
    </xf>
    <xf numFmtId="0" fontId="4" fillId="12" borderId="5" xfId="4" applyFont="1" applyFill="1" applyBorder="1" applyAlignment="1">
      <alignment horizontal="center" vertical="top" wrapText="1"/>
    </xf>
    <xf numFmtId="0" fontId="4" fillId="12" borderId="6" xfId="4" applyFont="1" applyFill="1" applyBorder="1" applyAlignment="1">
      <alignment horizontal="center" vertical="top" wrapText="1"/>
    </xf>
    <xf numFmtId="0" fontId="4" fillId="12" borderId="7" xfId="0" applyFont="1" applyFill="1" applyBorder="1" applyAlignment="1">
      <alignment horizontal="center" wrapText="1"/>
    </xf>
    <xf numFmtId="0" fontId="4" fillId="12" borderId="9" xfId="4" applyFont="1" applyFill="1" applyBorder="1" applyAlignment="1">
      <alignment horizontal="center" vertical="top" wrapText="1"/>
    </xf>
    <xf numFmtId="0" fontId="4" fillId="12" borderId="5" xfId="4" applyFont="1" applyFill="1" applyBorder="1" applyAlignment="1">
      <alignment horizontal="centerContinuous" vertical="top" wrapText="1"/>
    </xf>
    <xf numFmtId="0" fontId="4" fillId="12" borderId="8" xfId="4" applyFont="1" applyFill="1" applyBorder="1" applyAlignment="1">
      <alignment horizontal="center" vertical="top" wrapText="1"/>
    </xf>
    <xf numFmtId="0" fontId="4" fillId="12" borderId="10" xfId="4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wrapText="1"/>
    </xf>
    <xf numFmtId="0" fontId="4" fillId="12" borderId="11" xfId="0" applyFont="1" applyFill="1" applyBorder="1" applyAlignment="1">
      <alignment horizontal="center" wrapText="1"/>
    </xf>
    <xf numFmtId="49" fontId="13" fillId="0" borderId="33" xfId="7" applyNumberFormat="1" applyFont="1" applyFill="1" applyBorder="1" applyAlignment="1" applyProtection="1">
      <alignment horizontal="left" wrapText="1"/>
    </xf>
    <xf numFmtId="43" fontId="13" fillId="0" borderId="33" xfId="1" applyFont="1" applyFill="1" applyBorder="1" applyAlignment="1" applyProtection="1">
      <alignment horizontal="right" vertical="center" wrapText="1"/>
      <protection locked="0"/>
    </xf>
    <xf numFmtId="166" fontId="13" fillId="0" borderId="33" xfId="3" applyNumberFormat="1" applyFont="1" applyFill="1" applyBorder="1" applyAlignment="1" applyProtection="1">
      <alignment horizontal="right" vertical="center" wrapText="1"/>
      <protection locked="0"/>
    </xf>
    <xf numFmtId="43" fontId="13" fillId="0" borderId="33" xfId="1" applyFont="1" applyFill="1" applyBorder="1" applyAlignment="1" applyProtection="1">
      <alignment horizontal="center" vertical="center" wrapText="1"/>
      <protection locked="0"/>
    </xf>
    <xf numFmtId="43" fontId="13" fillId="0" borderId="33" xfId="1" applyFont="1" applyFill="1" applyBorder="1" applyAlignment="1" applyProtection="1">
      <alignment horizontal="center" vertical="center" wrapText="1"/>
    </xf>
    <xf numFmtId="0" fontId="13" fillId="0" borderId="33" xfId="7" applyFont="1" applyFill="1" applyBorder="1" applyAlignment="1" applyProtection="1">
      <alignment horizontal="left" vertical="center" wrapText="1"/>
    </xf>
    <xf numFmtId="0" fontId="13" fillId="0" borderId="33" xfId="0" applyFont="1" applyFill="1" applyBorder="1" applyAlignment="1" applyProtection="1">
      <alignment horizontal="left"/>
    </xf>
    <xf numFmtId="0" fontId="13" fillId="0" borderId="33" xfId="0" applyNumberFormat="1" applyFont="1" applyFill="1" applyBorder="1" applyAlignment="1">
      <alignment horizontal="left"/>
    </xf>
    <xf numFmtId="0" fontId="15" fillId="0" borderId="33" xfId="7" applyNumberFormat="1" applyFont="1" applyFill="1" applyBorder="1" applyAlignment="1" applyProtection="1">
      <alignment horizontal="left" wrapText="1"/>
    </xf>
    <xf numFmtId="0" fontId="15" fillId="0" borderId="33" xfId="7" applyFont="1" applyFill="1" applyBorder="1" applyAlignment="1" applyProtection="1">
      <alignment horizontal="left" wrapText="1"/>
    </xf>
    <xf numFmtId="0" fontId="15" fillId="0" borderId="33" xfId="12" applyFont="1" applyFill="1" applyBorder="1" applyAlignment="1">
      <alignment horizontal="left" wrapText="1"/>
    </xf>
    <xf numFmtId="0" fontId="15" fillId="0" borderId="33" xfId="7" applyFont="1" applyFill="1" applyBorder="1" applyAlignment="1" applyProtection="1">
      <alignment horizontal="left" vertical="center" wrapText="1"/>
    </xf>
    <xf numFmtId="43" fontId="15" fillId="0" borderId="33" xfId="1" applyFont="1" applyFill="1" applyBorder="1" applyAlignment="1" applyProtection="1">
      <alignment horizontal="right" vertical="center" wrapText="1"/>
    </xf>
    <xf numFmtId="43" fontId="15" fillId="0" borderId="33" xfId="1" applyFont="1" applyFill="1" applyBorder="1" applyAlignment="1" applyProtection="1">
      <alignment horizontal="center" vertical="center" wrapText="1"/>
    </xf>
    <xf numFmtId="165" fontId="16" fillId="0" borderId="33" xfId="2" applyNumberFormat="1" applyFont="1" applyFill="1" applyBorder="1" applyAlignment="1" applyProtection="1">
      <alignment horizontal="right" vertical="center" wrapText="1"/>
    </xf>
    <xf numFmtId="6" fontId="12" fillId="0" borderId="0" xfId="0" applyNumberFormat="1" applyFont="1" applyAlignment="1">
      <alignment horizontal="center"/>
    </xf>
    <xf numFmtId="167" fontId="12" fillId="0" borderId="33" xfId="1" applyNumberFormat="1" applyFont="1" applyBorder="1" applyAlignment="1">
      <alignment horizontal="center"/>
    </xf>
    <xf numFmtId="165" fontId="12" fillId="0" borderId="33" xfId="2" applyNumberFormat="1" applyFont="1" applyBorder="1" applyAlignment="1">
      <alignment horizontal="center"/>
    </xf>
    <xf numFmtId="43" fontId="12" fillId="0" borderId="33" xfId="1" applyFont="1" applyBorder="1" applyAlignment="1">
      <alignment horizontal="center"/>
    </xf>
    <xf numFmtId="8" fontId="12" fillId="0" borderId="33" xfId="0" applyNumberFormat="1" applyFont="1" applyBorder="1" applyAlignment="1">
      <alignment horizontal="center"/>
    </xf>
    <xf numFmtId="44" fontId="12" fillId="0" borderId="33" xfId="2" applyFont="1" applyBorder="1" applyAlignment="1">
      <alignment horizontal="center"/>
    </xf>
    <xf numFmtId="3" fontId="12" fillId="0" borderId="33" xfId="0" applyNumberFormat="1" applyFont="1" applyBorder="1" applyAlignment="1">
      <alignment horizontal="center"/>
    </xf>
    <xf numFmtId="169" fontId="12" fillId="0" borderId="0" xfId="0" applyNumberFormat="1" applyFont="1" applyAlignment="1">
      <alignment horizontal="center"/>
    </xf>
    <xf numFmtId="0" fontId="12" fillId="0" borderId="0" xfId="0" applyFont="1"/>
    <xf numFmtId="167" fontId="13" fillId="0" borderId="33" xfId="1" applyNumberFormat="1" applyFont="1" applyFill="1" applyBorder="1" applyAlignment="1">
      <alignment horizontal="right"/>
    </xf>
    <xf numFmtId="43" fontId="13" fillId="0" borderId="33" xfId="1" applyFont="1" applyFill="1" applyBorder="1" applyAlignment="1">
      <alignment horizontal="right"/>
    </xf>
    <xf numFmtId="165" fontId="13" fillId="0" borderId="33" xfId="2" applyNumberFormat="1" applyFont="1" applyFill="1" applyBorder="1" applyAlignment="1">
      <alignment horizontal="right"/>
    </xf>
    <xf numFmtId="0" fontId="13" fillId="0" borderId="0" xfId="0" applyFont="1" applyFill="1"/>
    <xf numFmtId="0" fontId="13" fillId="0" borderId="33" xfId="0" applyFont="1" applyFill="1" applyBorder="1"/>
    <xf numFmtId="0" fontId="13" fillId="0" borderId="33" xfId="0" applyFont="1" applyFill="1" applyBorder="1" applyAlignment="1">
      <alignment horizontal="left"/>
    </xf>
    <xf numFmtId="0" fontId="13" fillId="0" borderId="33" xfId="11" applyNumberFormat="1" applyFont="1" applyFill="1" applyBorder="1" applyAlignment="1">
      <alignment horizontal="left"/>
    </xf>
    <xf numFmtId="1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8" fontId="13" fillId="0" borderId="0" xfId="0" applyNumberFormat="1" applyFont="1" applyAlignment="1">
      <alignment horizontal="center"/>
    </xf>
    <xf numFmtId="165" fontId="13" fillId="0" borderId="0" xfId="2" applyNumberFormat="1" applyFont="1" applyAlignment="1">
      <alignment horizontal="center"/>
    </xf>
    <xf numFmtId="43" fontId="13" fillId="0" borderId="0" xfId="1" applyFont="1" applyAlignment="1">
      <alignment horizontal="center"/>
    </xf>
    <xf numFmtId="44" fontId="13" fillId="0" borderId="0" xfId="2" applyFont="1" applyAlignment="1">
      <alignment horizontal="center"/>
    </xf>
    <xf numFmtId="3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167" fontId="13" fillId="0" borderId="0" xfId="1" applyNumberFormat="1" applyFont="1" applyAlignment="1">
      <alignment horizontal="right"/>
    </xf>
    <xf numFmtId="167" fontId="12" fillId="0" borderId="0" xfId="1" applyNumberFormat="1" applyFont="1" applyAlignment="1">
      <alignment horizontal="right"/>
    </xf>
    <xf numFmtId="167" fontId="13" fillId="0" borderId="0" xfId="1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10" fontId="13" fillId="0" borderId="0" xfId="3" applyNumberFormat="1" applyFont="1" applyAlignment="1">
      <alignment horizontal="right"/>
    </xf>
    <xf numFmtId="9" fontId="13" fillId="0" borderId="0" xfId="3" applyFont="1" applyAlignment="1">
      <alignment horizontal="right"/>
    </xf>
    <xf numFmtId="0" fontId="13" fillId="0" borderId="33" xfId="7" applyNumberFormat="1" applyFont="1" applyFill="1" applyBorder="1" applyAlignment="1" applyProtection="1">
      <alignment horizontal="left" vertical="center" wrapText="1"/>
    </xf>
    <xf numFmtId="0" fontId="13" fillId="0" borderId="33" xfId="12" applyFont="1" applyFill="1" applyBorder="1" applyAlignment="1">
      <alignment horizontal="left" vertical="center" wrapText="1"/>
    </xf>
    <xf numFmtId="167" fontId="13" fillId="0" borderId="33" xfId="1" applyNumberFormat="1" applyFont="1" applyFill="1" applyBorder="1" applyAlignment="1">
      <alignment horizontal="right" vertical="center"/>
    </xf>
    <xf numFmtId="43" fontId="13" fillId="0" borderId="33" xfId="1" applyFont="1" applyFill="1" applyBorder="1" applyAlignment="1">
      <alignment horizontal="right" vertical="center"/>
    </xf>
    <xf numFmtId="165" fontId="13" fillId="0" borderId="33" xfId="2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65" fontId="1" fillId="0" borderId="14" xfId="2" applyNumberFormat="1" applyFont="1" applyBorder="1" applyAlignment="1">
      <alignment vertical="center"/>
    </xf>
    <xf numFmtId="165" fontId="1" fillId="0" borderId="16" xfId="5" applyNumberFormat="1" applyFont="1" applyBorder="1" applyAlignment="1">
      <alignment vertical="center"/>
    </xf>
    <xf numFmtId="10" fontId="0" fillId="0" borderId="0" xfId="3" applyNumberFormat="1" applyFont="1"/>
    <xf numFmtId="0" fontId="2" fillId="0" borderId="0" xfId="4" applyFont="1" applyBorder="1" applyAlignment="1">
      <alignment horizontal="center"/>
    </xf>
  </cellXfs>
  <cellStyles count="14">
    <cellStyle name="Comma" xfId="1" builtinId="3"/>
    <cellStyle name="Comma 2 2" xfId="8"/>
    <cellStyle name="Comma 4 2" xfId="6"/>
    <cellStyle name="Currency" xfId="2" builtinId="4"/>
    <cellStyle name="Currency 2 2 2" xfId="9"/>
    <cellStyle name="Currency 7 2" xfId="5"/>
    <cellStyle name="Normal" xfId="0" builtinId="0"/>
    <cellStyle name="Normal 2 2 2" xfId="10"/>
    <cellStyle name="Normal 3" xfId="11"/>
    <cellStyle name="Normal 8" xfId="13"/>
    <cellStyle name="Normal 9 2" xfId="4"/>
    <cellStyle name="Normal_BILLING Contacts FY07" xfId="12"/>
    <cellStyle name="Normal_STOP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lanhome\Freds\MGARDNER\Fleet\Fleet%20FYE02\Billings%20FYE02\Sep%202001%20County%20Fleet%20Bill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lanhome\Freds\mgardner\Fleet\Fleet%20FYE05\Billings%20FY05\Jul%202002%20County%20Fleet%20Bill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BCS"/>
      <sheetName val="TRANS"/>
      <sheetName val="LIB"/>
      <sheetName val="METRO"/>
      <sheetName val="July Parkin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="85" zoomScaleNormal="85" workbookViewId="0">
      <selection activeCell="D16" sqref="D16"/>
    </sheetView>
  </sheetViews>
  <sheetFormatPr defaultRowHeight="15" x14ac:dyDescent="0.2"/>
  <cols>
    <col min="1" max="1" width="16.88671875" bestFit="1" customWidth="1"/>
    <col min="2" max="2" width="9.6640625" bestFit="1" customWidth="1"/>
    <col min="3" max="3" width="13.33203125" bestFit="1" customWidth="1"/>
    <col min="4" max="4" width="11.21875" customWidth="1"/>
    <col min="5" max="5" width="5.33203125" customWidth="1"/>
    <col min="6" max="6" width="13.33203125" bestFit="1" customWidth="1"/>
    <col min="7" max="8" width="11.44140625" bestFit="1" customWidth="1"/>
    <col min="9" max="9" width="11.21875" customWidth="1"/>
    <col min="10" max="10" width="9.109375" bestFit="1" customWidth="1"/>
    <col min="11" max="11" width="10.21875" bestFit="1" customWidth="1"/>
    <col min="12" max="12" width="9.6640625" bestFit="1" customWidth="1"/>
    <col min="13" max="13" width="3.6640625" customWidth="1"/>
    <col min="14" max="14" width="11.44140625" bestFit="1" customWidth="1"/>
    <col min="15" max="15" width="12.109375" bestFit="1" customWidth="1"/>
    <col min="16" max="16" width="3.6640625" customWidth="1"/>
    <col min="17" max="17" width="13.33203125" bestFit="1" customWidth="1"/>
    <col min="18" max="18" width="14" bestFit="1" customWidth="1"/>
    <col min="20" max="20" width="24.6640625" bestFit="1" customWidth="1"/>
    <col min="21" max="21" width="29.77734375" bestFit="1" customWidth="1"/>
  </cols>
  <sheetData>
    <row r="1" spans="1:19" ht="18" x14ac:dyDescent="0.25">
      <c r="A1" s="193" t="s">
        <v>0</v>
      </c>
      <c r="B1" s="193"/>
      <c r="C1" s="193"/>
      <c r="D1" s="1"/>
      <c r="F1" s="1"/>
      <c r="G1" s="1"/>
      <c r="H1" s="1"/>
      <c r="I1" s="2"/>
      <c r="J1" s="2"/>
      <c r="K1" s="2"/>
      <c r="L1" s="2"/>
      <c r="Q1" s="2"/>
    </row>
    <row r="2" spans="1:19" ht="18.75" thickBot="1" x14ac:dyDescent="0.3">
      <c r="A2" s="1"/>
      <c r="B2" s="2"/>
      <c r="C2" s="2"/>
      <c r="D2" s="1"/>
      <c r="F2" s="1"/>
      <c r="G2" s="1"/>
      <c r="H2" s="1"/>
      <c r="I2" s="2"/>
      <c r="J2" s="2"/>
      <c r="K2" s="2"/>
      <c r="L2" s="2"/>
      <c r="Q2" s="2"/>
    </row>
    <row r="3" spans="1:19" ht="21.75" customHeight="1" thickBot="1" x14ac:dyDescent="0.3">
      <c r="A3" s="124" t="s">
        <v>884</v>
      </c>
      <c r="B3" s="125"/>
      <c r="C3" s="125"/>
      <c r="D3" s="126"/>
      <c r="E3" s="3"/>
      <c r="F3" s="124" t="s">
        <v>885</v>
      </c>
      <c r="G3" s="125"/>
      <c r="H3" s="125"/>
      <c r="I3" s="125"/>
      <c r="J3" s="125"/>
      <c r="K3" s="125"/>
      <c r="L3" s="126"/>
      <c r="Q3" s="2"/>
    </row>
    <row r="4" spans="1:19" ht="79.5" thickBot="1" x14ac:dyDescent="0.3">
      <c r="A4" s="127" t="s">
        <v>1</v>
      </c>
      <c r="B4" s="128" t="s">
        <v>2</v>
      </c>
      <c r="C4" s="129" t="s">
        <v>3</v>
      </c>
      <c r="D4" s="130" t="s">
        <v>4</v>
      </c>
      <c r="F4" s="128" t="s">
        <v>5</v>
      </c>
      <c r="G4" s="131" t="s">
        <v>6</v>
      </c>
      <c r="H4" s="132" t="s">
        <v>7</v>
      </c>
      <c r="I4" s="131" t="s">
        <v>8</v>
      </c>
      <c r="J4" s="129" t="s">
        <v>9</v>
      </c>
      <c r="K4" s="127" t="s">
        <v>10</v>
      </c>
      <c r="L4" s="133" t="s">
        <v>11</v>
      </c>
      <c r="N4" s="134" t="s">
        <v>12</v>
      </c>
      <c r="O4" s="135" t="s">
        <v>4</v>
      </c>
      <c r="Q4" s="134" t="s">
        <v>13</v>
      </c>
      <c r="R4" s="136" t="s">
        <v>4</v>
      </c>
    </row>
    <row r="5" spans="1:19" ht="15.75" x14ac:dyDescent="0.2">
      <c r="A5" s="4" t="s">
        <v>14</v>
      </c>
      <c r="B5" s="5">
        <f>SUMIF('FY17 All Distribution Svcs'!$F$2:$F$247,$A5,'FY17 All Distribution Svcs'!$T$2:$T$247)</f>
        <v>16.899999999999999</v>
      </c>
      <c r="C5" s="6">
        <f>SUMIF('FY17 All Distribution Svcs'!$F$2:$F$247,$A5,'FY17 All Distribution Svcs'!$U$2:$U$247)+SUMIF('FY17 All Distribution Svcs'!$F$2:$F$247,$A5,'FY17 All Distribution Svcs'!$AG$2:$AG$247)</f>
        <v>90895.308962926909</v>
      </c>
      <c r="D5" s="190">
        <f t="shared" ref="D5:D15" si="0">C5-C22</f>
        <v>15613.632357873867</v>
      </c>
      <c r="E5" s="7"/>
      <c r="F5" s="8">
        <v>92083</v>
      </c>
      <c r="G5" s="6">
        <f>SUMIF('FY17 All Distribution Svcs'!$F$2:$F$247,$A5,'FY17 All Distribution Svcs'!$V$2:$V$247)+SUMIF('FY17 All Distribution Svcs'!$F$2:$F$247,$A5,'FY17 All Distribution Svcs'!$W$2:$W$247)</f>
        <v>44806.150922356552</v>
      </c>
      <c r="H5" s="6">
        <f>SUMIF('FY17 All Distribution Svcs'!$F$2:$F$247,$A5,'FY17 All Distribution Svcs'!$AC$2:$AC$247)+SUMIF('FY17 All Distribution Svcs'!$F$2:$F$247,$A5,'FY17 All Distribution Svcs'!$AD$2:$AD$247)</f>
        <v>0</v>
      </c>
      <c r="I5" s="6">
        <f>SUMIF('FY17 All Distribution Svcs'!$F$2:$F$247,$A5,'FY17 All Distribution Svcs'!$AB$2:$AB$247)</f>
        <v>8.3814798722868353</v>
      </c>
      <c r="J5" s="6">
        <f>SUMIF('FY17 All Distribution Svcs'!$F$2:$F$247,$A5,'FY17 All Distribution Svcs'!$Z$2:$Z$247)</f>
        <v>3.2017429351617994</v>
      </c>
      <c r="K5" s="6">
        <f>SUMIF('FY17 All Distribution Svcs'!$F$2:$F$247,$A5,'FY17 All Distribution Svcs'!$X$2:$X$247)</f>
        <v>1147.5</v>
      </c>
      <c r="L5" s="9">
        <f>SUMIF('FY17 All Distribution Svcs'!$F$2:$F$247,$A5,'FY17 All Distribution Svcs'!$Y$2:$Y$247)</f>
        <v>13.5</v>
      </c>
      <c r="M5" s="10"/>
      <c r="N5" s="11">
        <f>SUM(G5:K5)</f>
        <v>45965.234145164002</v>
      </c>
      <c r="O5" s="12">
        <f t="shared" ref="O5:O15" si="1">N5-N22</f>
        <v>-3809.2764891143961</v>
      </c>
      <c r="P5" s="10"/>
      <c r="Q5" s="13">
        <f t="shared" ref="Q5:Q15" si="2">SUM(G5,H5,I5,J5,K5,C5)</f>
        <v>136860.5431080909</v>
      </c>
      <c r="R5" s="191">
        <f t="shared" ref="R5:R15" si="3">Q5-Q22</f>
        <v>11804.355868759463</v>
      </c>
      <c r="S5" s="10"/>
    </row>
    <row r="6" spans="1:19" ht="15.75" x14ac:dyDescent="0.2">
      <c r="A6" s="14" t="s">
        <v>15</v>
      </c>
      <c r="B6" s="15">
        <f>SUMIF('FY17 All Distribution Svcs'!$F$2:$F$247,$A6,'FY17 All Distribution Svcs'!$T$2:$T$247)</f>
        <v>8.2134</v>
      </c>
      <c r="C6" s="16">
        <f>SUMIF('FY17 All Distribution Svcs'!$F$2:$F$247,$A6,'FY17 All Distribution Svcs'!$U$2:$U$247)+SUMIF('FY17 All Distribution Svcs'!$F$2:$F$247,$A6,'FY17 All Distribution Svcs'!$AG$2:$AG$247)</f>
        <v>35154.288559227753</v>
      </c>
      <c r="D6" s="63">
        <f t="shared" si="0"/>
        <v>24845.934107734807</v>
      </c>
      <c r="E6" s="7"/>
      <c r="F6" s="18">
        <v>809</v>
      </c>
      <c r="G6" s="16">
        <f>SUMIF('FY17 All Distribution Svcs'!$F$2:$F$247,$A6,'FY17 All Distribution Svcs'!$V$2:$V$247)+SUMIF('FY17 All Distribution Svcs'!$F$2:$F$247,$A6,'FY17 All Distribution Svcs'!$W$2:$W$247)</f>
        <v>563.94814562871511</v>
      </c>
      <c r="H6" s="16">
        <f>SUMIF('FY17 All Distribution Svcs'!$F$2:$F$247,$A6,'FY17 All Distribution Svcs'!$AC$2:$AC$247)+SUMIF('FY17 All Distribution Svcs'!$F$2:$F$247,$A6,'FY17 All Distribution Svcs'!$AD$2:$AD$247)</f>
        <v>0</v>
      </c>
      <c r="I6" s="16">
        <f>SUMIF('FY17 All Distribution Svcs'!$F$2:$F$247,$A6,'FY17 All Distribution Svcs'!$AB$2:$AB$247)</f>
        <v>0</v>
      </c>
      <c r="J6" s="16">
        <f>SUMIF('FY17 All Distribution Svcs'!$F$2:$F$247,$A6,'FY17 All Distribution Svcs'!$Z$2:$Z$247)</f>
        <v>171.12332212677615</v>
      </c>
      <c r="K6" s="16">
        <f>SUMIF('FY17 All Distribution Svcs'!$F$2:$F$247,$A6,'FY17 All Distribution Svcs'!$X$2:$X$247)</f>
        <v>2635</v>
      </c>
      <c r="L6" s="19">
        <f>SUMIF('FY17 All Distribution Svcs'!$F$2:$F$247,$A6,'FY17 All Distribution Svcs'!$Y$2:$Y$247)</f>
        <v>31</v>
      </c>
      <c r="N6" s="17">
        <f t="shared" ref="N6:N15" si="4">SUM(G6:K6)</f>
        <v>3370.0714677554915</v>
      </c>
      <c r="O6" s="20">
        <f t="shared" si="1"/>
        <v>1756.4454836978916</v>
      </c>
      <c r="Q6" s="21">
        <f t="shared" si="2"/>
        <v>38524.360026983246</v>
      </c>
      <c r="R6" s="62">
        <f t="shared" si="3"/>
        <v>26602.379591432698</v>
      </c>
    </row>
    <row r="7" spans="1:19" ht="15.75" x14ac:dyDescent="0.2">
      <c r="A7" s="22" t="s">
        <v>16</v>
      </c>
      <c r="B7" s="23">
        <f>SUMIF('FY17 All Distribution Svcs'!$F$2:$F$247,$A7,'FY17 All Distribution Svcs'!$T$2:$T$247)</f>
        <v>11.86</v>
      </c>
      <c r="C7" s="24">
        <f>SUMIF('FY17 All Distribution Svcs'!$F$2:$F$247,$A7,'FY17 All Distribution Svcs'!$U$2:$U$247)+SUMIF('FY17 All Distribution Svcs'!$F$2:$F$247,$A7,'FY17 All Distribution Svcs'!$AG$2:$AG$247)</f>
        <v>83671.701593325415</v>
      </c>
      <c r="D7" s="65">
        <f t="shared" si="0"/>
        <v>5787.9249828037136</v>
      </c>
      <c r="E7" s="7"/>
      <c r="F7" s="26">
        <v>126823</v>
      </c>
      <c r="G7" s="24">
        <f>SUMIF('FY17 All Distribution Svcs'!$F$2:$F$247,$A7,'FY17 All Distribution Svcs'!$V$2:$V$247)+SUMIF('FY17 All Distribution Svcs'!$F$2:$F$247,$A7,'FY17 All Distribution Svcs'!$W$2:$W$247)</f>
        <v>64254.742609471214</v>
      </c>
      <c r="H7" s="24">
        <f>SUMIF('FY17 All Distribution Svcs'!$F$2:$F$247,$A7,'FY17 All Distribution Svcs'!$AC$2:$AC$247)+SUMIF('FY17 All Distribution Svcs'!$F$2:$F$247,$A7,'FY17 All Distribution Svcs'!$AD$2:$AD$247)</f>
        <v>4452.1741704285841</v>
      </c>
      <c r="I7" s="24">
        <f>SUMIF('FY17 All Distribution Svcs'!$F$2:$F$247,$A7,'FY17 All Distribution Svcs'!$AB$2:$AB$247)</f>
        <v>533.59994197419508</v>
      </c>
      <c r="J7" s="24">
        <f>SUMIF('FY17 All Distribution Svcs'!$F$2:$F$247,$A7,'FY17 All Distribution Svcs'!$Z$2:$Z$247)</f>
        <v>37.857480012681279</v>
      </c>
      <c r="K7" s="24">
        <f>SUMIF('FY17 All Distribution Svcs'!$F$2:$F$247,$A7,'FY17 All Distribution Svcs'!$X$2:$X$247)</f>
        <v>765</v>
      </c>
      <c r="L7" s="27">
        <f>SUMIF('FY17 All Distribution Svcs'!$F$2:$F$247,$A7,'FY17 All Distribution Svcs'!$Y$2:$Y$247)</f>
        <v>9</v>
      </c>
      <c r="N7" s="25">
        <f t="shared" si="4"/>
        <v>70043.374201886676</v>
      </c>
      <c r="O7" s="28">
        <f t="shared" si="1"/>
        <v>-22051.954634330919</v>
      </c>
      <c r="Q7" s="29">
        <f t="shared" si="2"/>
        <v>153715.07579521209</v>
      </c>
      <c r="R7" s="64">
        <f t="shared" si="3"/>
        <v>-16264.029651527206</v>
      </c>
    </row>
    <row r="8" spans="1:19" ht="15.75" x14ac:dyDescent="0.2">
      <c r="A8" s="14" t="s">
        <v>17</v>
      </c>
      <c r="B8" s="15">
        <f>SUMIF('FY17 All Distribution Svcs'!$F$2:$F$247,$A8,'FY17 All Distribution Svcs'!$T$2:$T$247)</f>
        <v>16</v>
      </c>
      <c r="C8" s="16">
        <f>SUMIF('FY17 All Distribution Svcs'!$F$2:$F$247,$A8,'FY17 All Distribution Svcs'!$U$2:$U$247)+SUMIF('FY17 All Distribution Svcs'!$F$2:$F$247,$A8,'FY17 All Distribution Svcs'!$AG$2:$AG$247)</f>
        <v>81929.228452571348</v>
      </c>
      <c r="D8" s="63">
        <f t="shared" si="0"/>
        <v>11721.388509445474</v>
      </c>
      <c r="E8" s="7"/>
      <c r="F8" s="18">
        <v>113762</v>
      </c>
      <c r="G8" s="16">
        <f>SUMIF('FY17 All Distribution Svcs'!$F$2:$F$247,$A8,'FY17 All Distribution Svcs'!$V$2:$V$247)+SUMIF('FY17 All Distribution Svcs'!$F$2:$F$247,$A8,'FY17 All Distribution Svcs'!$W$2:$W$247)</f>
        <v>8885.5335966102411</v>
      </c>
      <c r="H8" s="16">
        <f>SUMIF('FY17 All Distribution Svcs'!$F$2:$F$247,$A8,'FY17 All Distribution Svcs'!$AC$2:$AC$247)+SUMIF('FY17 All Distribution Svcs'!$F$2:$F$247,$A8,'FY17 All Distribution Svcs'!$AD$2:$AD$247)</f>
        <v>74140.185750754958</v>
      </c>
      <c r="I8" s="16">
        <f>SUMIF('FY17 All Distribution Svcs'!$F$2:$F$247,$A8,'FY17 All Distribution Svcs'!$AB$2:$AB$247)</f>
        <v>68.886465756936175</v>
      </c>
      <c r="J8" s="16">
        <f>SUMIF('FY17 All Distribution Svcs'!$F$2:$F$247,$A8,'FY17 All Distribution Svcs'!$Z$2:$Z$247)</f>
        <v>14.694032520868257</v>
      </c>
      <c r="K8" s="16">
        <f>SUMIF('FY17 All Distribution Svcs'!$F$2:$F$247,$A8,'FY17 All Distribution Svcs'!$X$2:$X$247)</f>
        <v>467.5</v>
      </c>
      <c r="L8" s="19">
        <f>SUMIF('FY17 All Distribution Svcs'!$F$2:$F$247,$A8,'FY17 All Distribution Svcs'!$Y$2:$Y$247)</f>
        <v>5.5</v>
      </c>
      <c r="N8" s="17">
        <f>SUM(G8:K8)</f>
        <v>83576.799845643007</v>
      </c>
      <c r="O8" s="20">
        <f t="shared" si="1"/>
        <v>44526.448022327801</v>
      </c>
      <c r="Q8" s="21">
        <f t="shared" si="2"/>
        <v>165506.02829821437</v>
      </c>
      <c r="R8" s="62">
        <f t="shared" si="3"/>
        <v>56247.836531773297</v>
      </c>
    </row>
    <row r="9" spans="1:19" ht="15.75" x14ac:dyDescent="0.2">
      <c r="A9" s="22" t="s">
        <v>18</v>
      </c>
      <c r="B9" s="23">
        <f>SUMIF('FY17 All Distribution Svcs'!$F$2:$F$247,$A9,'FY17 All Distribution Svcs'!$T$2:$T$247)</f>
        <v>10.84</v>
      </c>
      <c r="C9" s="24">
        <f>SUMIF('FY17 All Distribution Svcs'!$F$2:$F$247,$A9,'FY17 All Distribution Svcs'!$U$2:$U$247)+SUMIF('FY17 All Distribution Svcs'!$F$2:$F$247,$A9,'FY17 All Distribution Svcs'!$AG$2:$AG$247)</f>
        <v>77810.177378957145</v>
      </c>
      <c r="D9" s="65">
        <f t="shared" si="0"/>
        <v>-45438.17252260691</v>
      </c>
      <c r="E9" s="7"/>
      <c r="F9" s="26">
        <v>418162</v>
      </c>
      <c r="G9" s="24">
        <f>SUMIF('FY17 All Distribution Svcs'!$F$2:$F$247,$A9,'FY17 All Distribution Svcs'!$V$2:$V$247)+SUMIF('FY17 All Distribution Svcs'!$F$2:$F$247,$A9,'FY17 All Distribution Svcs'!$W$2:$W$247)</f>
        <v>45645.048380671928</v>
      </c>
      <c r="H9" s="24">
        <f>SUMIF('FY17 All Distribution Svcs'!$F$2:$F$247,$A9,'FY17 All Distribution Svcs'!$AC$2:$AC$247)+SUMIF('FY17 All Distribution Svcs'!$F$2:$F$247,$A9,'FY17 All Distribution Svcs'!$AD$2:$AD$247)</f>
        <v>313208.08957172348</v>
      </c>
      <c r="I9" s="24">
        <f>SUMIF('FY17 All Distribution Svcs'!$F$2:$F$247,$A9,'FY17 All Distribution Svcs'!$AB$2:$AB$247)</f>
        <v>3586.079621338964</v>
      </c>
      <c r="J9" s="24">
        <f>SUMIF('FY17 All Distribution Svcs'!$F$2:$F$247,$A9,'FY17 All Distribution Svcs'!$Z$2:$Z$247)</f>
        <v>0</v>
      </c>
      <c r="K9" s="24">
        <f>SUMIF('FY17 All Distribution Svcs'!$F$2:$F$247,$A9,'FY17 All Distribution Svcs'!$X$2:$X$247)</f>
        <v>446.25</v>
      </c>
      <c r="L9" s="27">
        <f>SUMIF('FY17 All Distribution Svcs'!$F$2:$F$247,$A9,'FY17 All Distribution Svcs'!$Y$2:$Y$247)</f>
        <v>5.25</v>
      </c>
      <c r="N9" s="25">
        <f t="shared" si="4"/>
        <v>362885.46757373441</v>
      </c>
      <c r="O9" s="28">
        <f t="shared" si="1"/>
        <v>125163.29627155201</v>
      </c>
      <c r="Q9" s="29">
        <f t="shared" si="2"/>
        <v>440695.64495269157</v>
      </c>
      <c r="R9" s="64">
        <f t="shared" si="3"/>
        <v>79725.123748945131</v>
      </c>
    </row>
    <row r="10" spans="1:19" ht="15.75" x14ac:dyDescent="0.2">
      <c r="A10" s="14" t="s">
        <v>19</v>
      </c>
      <c r="B10" s="15">
        <f>SUMIF('FY17 All Distribution Svcs'!$F$2:$F$247,$A10,'FY17 All Distribution Svcs'!$T$2:$T$247)</f>
        <v>5.6665999999999999</v>
      </c>
      <c r="C10" s="16">
        <f>SUMIF('FY17 All Distribution Svcs'!$F$2:$F$247,$A10,'FY17 All Distribution Svcs'!$U$2:$U$247)+SUMIF('FY17 All Distribution Svcs'!$F$2:$F$247,$A10,'FY17 All Distribution Svcs'!$AG$2:$AG$247)</f>
        <v>46719.67841669239</v>
      </c>
      <c r="D10" s="63">
        <f t="shared" si="0"/>
        <v>15121.899564018218</v>
      </c>
      <c r="E10" s="7"/>
      <c r="F10" s="18">
        <v>168857</v>
      </c>
      <c r="G10" s="16">
        <f>SUMIF('FY17 All Distribution Svcs'!$F$2:$F$247,$A10,'FY17 All Distribution Svcs'!$V$2:$V$247)+SUMIF('FY17 All Distribution Svcs'!$F$2:$F$247,$A10,'FY17 All Distribution Svcs'!$W$2:$W$247)</f>
        <v>64673.044977421479</v>
      </c>
      <c r="H10" s="16">
        <f>SUMIF('FY17 All Distribution Svcs'!$F$2:$F$247,$A10,'FY17 All Distribution Svcs'!$AC$2:$AC$247)+SUMIF('FY17 All Distribution Svcs'!$F$2:$F$247,$A10,'FY17 All Distribution Svcs'!$AD$2:$AD$247)</f>
        <v>4948.7313492523544</v>
      </c>
      <c r="I10" s="16">
        <f>SUMIF('FY17 All Distribution Svcs'!$F$2:$F$247,$A10,'FY17 All Distribution Svcs'!$AB$2:$AB$247)</f>
        <v>2246.324567330752</v>
      </c>
      <c r="J10" s="16">
        <f>SUMIF('FY17 All Distribution Svcs'!$F$2:$F$247,$A10,'FY17 All Distribution Svcs'!$Z$2:$Z$247)</f>
        <v>63.87387721487589</v>
      </c>
      <c r="K10" s="16">
        <f>SUMIF('FY17 All Distribution Svcs'!$F$2:$F$247,$A10,'FY17 All Distribution Svcs'!$X$2:$X$247)</f>
        <v>85</v>
      </c>
      <c r="L10" s="19">
        <f>SUMIF('FY17 All Distribution Svcs'!$F$2:$F$247,$A10,'FY17 All Distribution Svcs'!$Y$2:$Y$247)</f>
        <v>1</v>
      </c>
      <c r="N10" s="17">
        <f t="shared" si="4"/>
        <v>72016.974771219466</v>
      </c>
      <c r="O10" s="20">
        <f t="shared" si="1"/>
        <v>-1483.9430261757225</v>
      </c>
      <c r="Q10" s="21">
        <f t="shared" si="2"/>
        <v>118736.65318791186</v>
      </c>
      <c r="R10" s="62">
        <f t="shared" si="3"/>
        <v>13637.956537842503</v>
      </c>
    </row>
    <row r="11" spans="1:19" ht="15.75" x14ac:dyDescent="0.2">
      <c r="A11" s="22" t="s">
        <v>20</v>
      </c>
      <c r="B11" s="23">
        <f>SUMIF('FY17 All Distribution Svcs'!$F$2:$F$247,$A11,'FY17 All Distribution Svcs'!$T$2:$T$247)</f>
        <v>86.34</v>
      </c>
      <c r="C11" s="24">
        <f>SUMIF('FY17 All Distribution Svcs'!$F$2:$F$247,$A11,'FY17 All Distribution Svcs'!$U$2:$U$247)+SUMIF('FY17 All Distribution Svcs'!$F$2:$F$247,$A11,'FY17 All Distribution Svcs'!$AG$2:$AG$247)</f>
        <v>410740.36834864825</v>
      </c>
      <c r="D11" s="65">
        <f t="shared" si="0"/>
        <v>65384.167987716675</v>
      </c>
      <c r="E11" s="7"/>
      <c r="F11" s="26">
        <v>207978</v>
      </c>
      <c r="G11" s="24">
        <f>SUMIF('FY17 All Distribution Svcs'!$F$2:$F$247,$A11,'FY17 All Distribution Svcs'!$V$2:$V$247)+SUMIF('FY17 All Distribution Svcs'!$F$2:$F$247,$A11,'FY17 All Distribution Svcs'!$W$2:$W$247)</f>
        <v>99122.410113889448</v>
      </c>
      <c r="H11" s="24">
        <f>SUMIF('FY17 All Distribution Svcs'!$F$2:$F$247,$A11,'FY17 All Distribution Svcs'!$AC$2:$AC$247)+SUMIF('FY17 All Distribution Svcs'!$F$2:$F$247,$A11,'FY17 All Distribution Svcs'!$AD$2:$AD$247)</f>
        <v>561.44247354839172</v>
      </c>
      <c r="I11" s="24">
        <f>SUMIF('FY17 All Distribution Svcs'!$F$2:$F$247,$A11,'FY17 All Distribution Svcs'!$AB$2:$AB$247)</f>
        <v>394.75890582892191</v>
      </c>
      <c r="J11" s="24">
        <f>SUMIF('FY17 All Distribution Svcs'!$F$2:$F$247,$A11,'FY17 All Distribution Svcs'!$Z$2:$Z$247)</f>
        <v>63.480366909995681</v>
      </c>
      <c r="K11" s="24">
        <f>SUMIF('FY17 All Distribution Svcs'!$F$2:$F$247,$A11,'FY17 All Distribution Svcs'!$X$2:$X$247)</f>
        <v>14322.5</v>
      </c>
      <c r="L11" s="27">
        <f>SUMIF('FY17 All Distribution Svcs'!$F$2:$F$247,$A11,'FY17 All Distribution Svcs'!$Y$2:$Y$247)</f>
        <v>168.5</v>
      </c>
      <c r="N11" s="25">
        <f t="shared" si="4"/>
        <v>114464.59186017675</v>
      </c>
      <c r="O11" s="28">
        <f t="shared" si="1"/>
        <v>9535.7496316455654</v>
      </c>
      <c r="Q11" s="29">
        <f t="shared" si="2"/>
        <v>525204.96020882495</v>
      </c>
      <c r="R11" s="64">
        <f t="shared" si="3"/>
        <v>74919.917619362182</v>
      </c>
    </row>
    <row r="12" spans="1:19" ht="15.75" x14ac:dyDescent="0.2">
      <c r="A12" s="14" t="s">
        <v>21</v>
      </c>
      <c r="B12" s="15">
        <f>SUMIF('FY17 All Distribution Svcs'!$F$2:$F$247,$A12,'FY17 All Distribution Svcs'!$T$2:$T$247)</f>
        <v>1</v>
      </c>
      <c r="C12" s="16">
        <f>SUMIF('FY17 All Distribution Svcs'!$F$2:$F$247,$A12,'FY17 All Distribution Svcs'!$U$2:$U$247)+SUMIF('FY17 All Distribution Svcs'!$F$2:$F$247,$A12,'FY17 All Distribution Svcs'!$AG$2:$AG$247)</f>
        <v>4184.9373782626826</v>
      </c>
      <c r="D12" s="63">
        <f t="shared" si="0"/>
        <v>322.92071524179255</v>
      </c>
      <c r="E12" s="7"/>
      <c r="F12" s="18">
        <v>34</v>
      </c>
      <c r="G12" s="16">
        <f>SUMIF('FY17 All Distribution Svcs'!$F$2:$F$247,$A12,'FY17 All Distribution Svcs'!$V$2:$V$247)+SUMIF('FY17 All Distribution Svcs'!$F$2:$F$247,$A12,'FY17 All Distribution Svcs'!$W$2:$W$247)</f>
        <v>184.2974311690088</v>
      </c>
      <c r="H12" s="16">
        <f>SUMIF('FY17 All Distribution Svcs'!$F$2:$F$247,$A12,'FY17 All Distribution Svcs'!$AC$2:$AC$247)+SUMIF('FY17 All Distribution Svcs'!$F$2:$F$247,$A12,'FY17 All Distribution Svcs'!$AD$2:$AD$247)</f>
        <v>0</v>
      </c>
      <c r="I12" s="16">
        <f>SUMIF('FY17 All Distribution Svcs'!$F$2:$F$247,$A12,'FY17 All Distribution Svcs'!$AB$2:$AB$247)</f>
        <v>0</v>
      </c>
      <c r="J12" s="16">
        <f>SUMIF('FY17 All Distribution Svcs'!$F$2:$F$247,$A12,'FY17 All Distribution Svcs'!$Z$2:$Z$247)</f>
        <v>0</v>
      </c>
      <c r="K12" s="16">
        <f>SUMIF('FY17 All Distribution Svcs'!$F$2:$F$247,$A12,'FY17 All Distribution Svcs'!$X$2:$X$247)</f>
        <v>106.25</v>
      </c>
      <c r="L12" s="19">
        <f>SUMIF('FY17 All Distribution Svcs'!$F$2:$F$247,$A12,'FY17 All Distribution Svcs'!$Y$2:$Y$247)</f>
        <v>1.25</v>
      </c>
      <c r="N12" s="17">
        <f t="shared" si="4"/>
        <v>290.5474311690088</v>
      </c>
      <c r="O12" s="20">
        <f t="shared" si="1"/>
        <v>-40.577103256591215</v>
      </c>
      <c r="Q12" s="21">
        <f t="shared" si="2"/>
        <v>4475.4848094316912</v>
      </c>
      <c r="R12" s="62">
        <f t="shared" si="3"/>
        <v>282.34361198520128</v>
      </c>
    </row>
    <row r="13" spans="1:19" ht="15.75" x14ac:dyDescent="0.2">
      <c r="A13" s="22" t="s">
        <v>22</v>
      </c>
      <c r="B13" s="23">
        <f>SUMIF('FY17 All Distribution Svcs'!$F$2:$F$247,$A13,'FY17 All Distribution Svcs'!$T$2:$T$247)</f>
        <v>11</v>
      </c>
      <c r="C13" s="24">
        <f>SUMIF('FY17 All Distribution Svcs'!$F$2:$F$247,$A13,'FY17 All Distribution Svcs'!$U$2:$U$247)+SUMIF('FY17 All Distribution Svcs'!$F$2:$F$247,$A13,'FY17 All Distribution Svcs'!$AG$2:$AG$247)</f>
        <v>58989.986194154975</v>
      </c>
      <c r="D13" s="65">
        <f t="shared" si="0"/>
        <v>10470.65290092519</v>
      </c>
      <c r="E13" s="7"/>
      <c r="F13" s="26">
        <v>59215</v>
      </c>
      <c r="G13" s="24">
        <f>SUMIF('FY17 All Distribution Svcs'!$F$2:$F$247,$A13,'FY17 All Distribution Svcs'!$V$2:$V$247)+SUMIF('FY17 All Distribution Svcs'!$F$2:$F$247,$A13,'FY17 All Distribution Svcs'!$W$2:$W$247)</f>
        <v>41865.890164264354</v>
      </c>
      <c r="H13" s="24">
        <f>SUMIF('FY17 All Distribution Svcs'!$F$2:$F$247,$A13,'FY17 All Distribution Svcs'!$AC$2:$AC$247)+SUMIF('FY17 All Distribution Svcs'!$F$2:$F$247,$A13,'FY17 All Distribution Svcs'!$AD$2:$AD$247)</f>
        <v>0</v>
      </c>
      <c r="I13" s="24">
        <f>SUMIF('FY17 All Distribution Svcs'!$F$2:$F$247,$A13,'FY17 All Distribution Svcs'!$AB$2:$AB$247)</f>
        <v>0</v>
      </c>
      <c r="J13" s="24">
        <f>SUMIF('FY17 All Distribution Svcs'!$F$2:$F$247,$A13,'FY17 All Distribution Svcs'!$Z$2:$Z$247)</f>
        <v>228.66526079948855</v>
      </c>
      <c r="K13" s="24">
        <f>SUMIF('FY17 All Distribution Svcs'!$F$2:$F$247,$A13,'FY17 All Distribution Svcs'!$X$2:$X$247)</f>
        <v>1232.5</v>
      </c>
      <c r="L13" s="27">
        <f>SUMIF('FY17 All Distribution Svcs'!$F$2:$F$247,$A13,'FY17 All Distribution Svcs'!$Y$2:$Y$247)</f>
        <v>14.5</v>
      </c>
      <c r="N13" s="25">
        <f t="shared" si="4"/>
        <v>43327.055425063845</v>
      </c>
      <c r="O13" s="28">
        <f t="shared" si="1"/>
        <v>-2290.4440125937472</v>
      </c>
      <c r="Q13" s="29">
        <f t="shared" si="2"/>
        <v>102317.04161921883</v>
      </c>
      <c r="R13" s="64">
        <f t="shared" si="3"/>
        <v>8180.2088883314573</v>
      </c>
    </row>
    <row r="14" spans="1:19" ht="15.75" x14ac:dyDescent="0.2">
      <c r="A14" s="30" t="s">
        <v>23</v>
      </c>
      <c r="B14" s="31">
        <f>SUMIF('FY17 All Distribution Svcs'!$F$2:$F$247,$A14,'FY17 All Distribution Svcs'!$T$2:$T$247)</f>
        <v>4.3800000000000017</v>
      </c>
      <c r="C14" s="32">
        <f>SUMIF('FY17 All Distribution Svcs'!$F$2:$F$247,$A14,'FY17 All Distribution Svcs'!$U$2:$U$247)+SUMIF('FY17 All Distribution Svcs'!$F$2:$F$247,$A14,'FY17 All Distribution Svcs'!$AG$2:$AG$247)</f>
        <v>21711.005362200896</v>
      </c>
      <c r="D14" s="67">
        <f t="shared" si="0"/>
        <v>4127.9820438152456</v>
      </c>
      <c r="E14" s="7"/>
      <c r="F14" s="34">
        <v>2480</v>
      </c>
      <c r="G14" s="32">
        <f>SUMIF('FY17 All Distribution Svcs'!$F$2:$F$247,$A14,'FY17 All Distribution Svcs'!$V$2:$V$247)+SUMIF('FY17 All Distribution Svcs'!$F$2:$F$247,$A14,'FY17 All Distribution Svcs'!$W$2:$W$247)</f>
        <v>2927.2060823190932</v>
      </c>
      <c r="H14" s="32">
        <f>SUMIF('FY17 All Distribution Svcs'!$F$2:$F$247,$A14,'FY17 All Distribution Svcs'!$AC$2:$AC$247)+SUMIF('FY17 All Distribution Svcs'!$F$2:$F$247,$A14,'FY17 All Distribution Svcs'!$AD$2:$AD$247)</f>
        <v>0</v>
      </c>
      <c r="I14" s="32">
        <f>SUMIF('FY17 All Distribution Svcs'!$F$2:$F$247,$A14,'FY17 All Distribution Svcs'!$AB$2:$AB$247)</f>
        <v>0</v>
      </c>
      <c r="J14" s="32">
        <f>SUMIF('FY17 All Distribution Svcs'!$F$2:$F$247,$A14,'FY17 All Distribution Svcs'!$Z$2:$Z$247)</f>
        <v>0</v>
      </c>
      <c r="K14" s="32">
        <f>SUMIF('FY17 All Distribution Svcs'!$F$2:$F$247,$A14,'FY17 All Distribution Svcs'!$X$2:$X$247)</f>
        <v>233.75</v>
      </c>
      <c r="L14" s="35">
        <f>SUMIF('FY17 All Distribution Svcs'!$F$2:$F$247,$A14,'FY17 All Distribution Svcs'!$Y$2:$Y$247)</f>
        <v>2.75</v>
      </c>
      <c r="N14" s="33">
        <f t="shared" ref="N14" si="5">SUM(G14:K14)</f>
        <v>3160.9560823190932</v>
      </c>
      <c r="O14" s="36">
        <f t="shared" si="1"/>
        <v>-936.48849147290639</v>
      </c>
      <c r="Q14" s="37">
        <f t="shared" si="2"/>
        <v>24871.961444519991</v>
      </c>
      <c r="R14" s="66">
        <f t="shared" si="3"/>
        <v>3191.493552342341</v>
      </c>
    </row>
    <row r="15" spans="1:19" ht="16.5" thickBot="1" x14ac:dyDescent="0.25">
      <c r="A15" s="38" t="s">
        <v>24</v>
      </c>
      <c r="B15" s="39">
        <f>SUMIF('FY17 All Distribution Svcs'!$F$2:$F$247,$A15,'FY17 All Distribution Svcs'!$T$2:$T$247)</f>
        <v>1</v>
      </c>
      <c r="C15" s="40">
        <f>SUMIF('FY17 All Distribution Svcs'!$F$2:$F$247,$A15,'FY17 All Distribution Svcs'!$U$2:$U$247)+SUMIF('FY17 All Distribution Svcs'!$F$2:$F$247,$A15,'FY17 All Distribution Svcs'!$AG$2:$AG$247)</f>
        <v>22836.941380577853</v>
      </c>
      <c r="D15" s="69">
        <f t="shared" si="0"/>
        <v>22836.941380577853</v>
      </c>
      <c r="E15" s="7"/>
      <c r="F15" s="42">
        <v>117327.37000000001</v>
      </c>
      <c r="G15" s="40">
        <f>SUMIF('FY17 All Distribution Svcs'!$F$2:$F$247,$A15,'FY17 All Distribution Svcs'!$V$2:$V$247)+SUMIF('FY17 All Distribution Svcs'!$F$2:$F$247,$A15,'FY17 All Distribution Svcs'!$W$2:$W$247)</f>
        <v>67340.177195868382</v>
      </c>
      <c r="H15" s="40">
        <f>SUMIF('FY17 All Distribution Svcs'!$F$2:$F$247,$A15,'FY17 All Distribution Svcs'!$AC$2:$AC$247)+SUMIF('FY17 All Distribution Svcs'!$F$2:$F$247,$A15,'FY17 All Distribution Svcs'!$AD$2:$AD$247)</f>
        <v>0</v>
      </c>
      <c r="I15" s="40">
        <f>SUMIF('FY17 All Distribution Svcs'!$F$2:$F$247,$A15,'FY17 All Distribution Svcs'!$AB$2:$AB$247)</f>
        <v>0</v>
      </c>
      <c r="J15" s="40">
        <f>SUMIF('FY17 All Distribution Svcs'!$F$2:$F$247,$A15,'FY17 All Distribution Svcs'!$Z$2:$Z$247)</f>
        <v>0</v>
      </c>
      <c r="K15" s="40">
        <f>SUMIF('FY17 All Distribution Svcs'!$F$2:$F$247,$A15,'FY17 All Distribution Svcs'!$X$2:$X$247)</f>
        <v>0</v>
      </c>
      <c r="L15" s="43">
        <f>SUMIF('FY17 All Distribution Svcs'!$F$2:$F$247,$A15,'FY17 All Distribution Svcs'!$Y$2:$Y$247)</f>
        <v>0</v>
      </c>
      <c r="N15" s="41">
        <f t="shared" si="4"/>
        <v>67340.177195868382</v>
      </c>
      <c r="O15" s="44">
        <f t="shared" si="1"/>
        <v>-22259.822804131618</v>
      </c>
      <c r="Q15" s="45">
        <f t="shared" si="2"/>
        <v>90177.118576446228</v>
      </c>
      <c r="R15" s="69">
        <f t="shared" si="3"/>
        <v>577.11857644622796</v>
      </c>
    </row>
    <row r="16" spans="1:19" ht="20.25" thickTop="1" thickBot="1" x14ac:dyDescent="0.35">
      <c r="A16" s="46" t="s">
        <v>25</v>
      </c>
      <c r="B16" s="47">
        <f>SUM(B5:B15)</f>
        <v>173.2</v>
      </c>
      <c r="C16" s="48">
        <f>SUM(C5:C15)</f>
        <v>934643.62202754559</v>
      </c>
      <c r="D16" s="49">
        <f>SUM(D5:D15)</f>
        <v>130795.27202754593</v>
      </c>
      <c r="E16" s="7"/>
      <c r="F16" s="50">
        <f t="shared" ref="F16:L16" si="6">SUM(F5:F15)</f>
        <v>1307530.3700000001</v>
      </c>
      <c r="G16" s="51">
        <f t="shared" si="6"/>
        <v>440268.4496196704</v>
      </c>
      <c r="H16" s="51">
        <f t="shared" si="6"/>
        <v>397310.62331570778</v>
      </c>
      <c r="I16" s="52">
        <f t="shared" si="6"/>
        <v>6838.0309821020564</v>
      </c>
      <c r="J16" s="53">
        <f t="shared" si="6"/>
        <v>582.8960825198476</v>
      </c>
      <c r="K16" s="52">
        <f t="shared" si="6"/>
        <v>21441.25</v>
      </c>
      <c r="L16" s="54">
        <f t="shared" si="6"/>
        <v>252.25</v>
      </c>
      <c r="N16" s="52">
        <f>SUM(N5:N15)</f>
        <v>866441.25</v>
      </c>
      <c r="O16" s="49">
        <f t="shared" ref="O16" si="7">SUM(O5:O15)</f>
        <v>128109.43284814736</v>
      </c>
      <c r="Q16" s="55">
        <f>SUM(Q5:Q15)</f>
        <v>1801084.8720275459</v>
      </c>
      <c r="R16" s="48">
        <f>SUM(R5:R15)</f>
        <v>258904.70487569331</v>
      </c>
    </row>
    <row r="18" spans="1:18" x14ac:dyDescent="0.2">
      <c r="C18" s="57"/>
      <c r="D18" s="58"/>
      <c r="G18" s="10"/>
      <c r="Q18" s="56"/>
    </row>
    <row r="19" spans="1:18" x14ac:dyDescent="0.2">
      <c r="C19" s="57"/>
      <c r="G19" s="10"/>
      <c r="H19" s="10"/>
      <c r="Q19" s="56"/>
      <c r="R19" s="192"/>
    </row>
    <row r="20" spans="1:18" ht="18.75" thickBot="1" x14ac:dyDescent="0.3">
      <c r="A20" s="59" t="s">
        <v>26</v>
      </c>
      <c r="B20" s="2"/>
      <c r="C20" s="2"/>
      <c r="F20" s="59"/>
      <c r="G20" s="59"/>
      <c r="H20" s="59"/>
      <c r="I20" s="2"/>
      <c r="J20" s="2"/>
      <c r="K20" s="2"/>
      <c r="L20" s="2"/>
      <c r="Q20" s="2"/>
      <c r="R20" s="56"/>
    </row>
    <row r="21" spans="1:18" ht="79.5" thickBot="1" x14ac:dyDescent="0.25">
      <c r="A21" s="127" t="s">
        <v>1</v>
      </c>
      <c r="B21" s="128" t="s">
        <v>27</v>
      </c>
      <c r="C21" s="133" t="s">
        <v>28</v>
      </c>
      <c r="F21" s="128" t="s">
        <v>29</v>
      </c>
      <c r="G21" s="131" t="s">
        <v>30</v>
      </c>
      <c r="H21" s="132" t="s">
        <v>31</v>
      </c>
      <c r="I21" s="131" t="s">
        <v>32</v>
      </c>
      <c r="J21" s="129" t="s">
        <v>33</v>
      </c>
      <c r="K21" s="127" t="s">
        <v>34</v>
      </c>
      <c r="L21" s="133" t="s">
        <v>35</v>
      </c>
      <c r="N21" s="134" t="s">
        <v>12</v>
      </c>
      <c r="Q21" s="134" t="s">
        <v>13</v>
      </c>
      <c r="R21" s="56"/>
    </row>
    <row r="22" spans="1:18" ht="15.75" x14ac:dyDescent="0.2">
      <c r="A22" s="4" t="s">
        <v>14</v>
      </c>
      <c r="B22" s="5">
        <v>16.899999999999999</v>
      </c>
      <c r="C22" s="60">
        <v>75281.676605053042</v>
      </c>
      <c r="F22" s="8">
        <v>94142</v>
      </c>
      <c r="G22" s="6">
        <v>48473.449474278394</v>
      </c>
      <c r="H22" s="6">
        <v>0</v>
      </c>
      <c r="I22" s="6">
        <v>17.12116</v>
      </c>
      <c r="J22" s="6">
        <v>8.94</v>
      </c>
      <c r="K22" s="6">
        <v>1275</v>
      </c>
      <c r="L22" s="9">
        <v>15</v>
      </c>
      <c r="N22" s="61">
        <f>SUM(G22:K22)</f>
        <v>49774.510634278398</v>
      </c>
      <c r="Q22" s="13">
        <f t="shared" ref="Q22:Q32" si="8">SUM(G22,H22,I22,J22,K22,C22)</f>
        <v>125056.18723933144</v>
      </c>
      <c r="R22" s="56"/>
    </row>
    <row r="23" spans="1:18" ht="15.75" x14ac:dyDescent="0.2">
      <c r="A23" s="14" t="s">
        <v>15</v>
      </c>
      <c r="B23" s="15">
        <v>2.3334000000000001</v>
      </c>
      <c r="C23" s="62">
        <v>10308.354451492945</v>
      </c>
      <c r="F23" s="18">
        <v>1103</v>
      </c>
      <c r="G23" s="16">
        <v>1127.7759840575998</v>
      </c>
      <c r="H23" s="16">
        <v>0</v>
      </c>
      <c r="I23" s="16">
        <v>0</v>
      </c>
      <c r="J23" s="16">
        <v>145.85000000000002</v>
      </c>
      <c r="K23" s="16">
        <v>340</v>
      </c>
      <c r="L23" s="19">
        <v>4</v>
      </c>
      <c r="N23" s="63">
        <f t="shared" ref="N23:N32" si="9">SUM(G23:K23)</f>
        <v>1613.6259840575999</v>
      </c>
      <c r="Q23" s="21">
        <f t="shared" si="8"/>
        <v>11921.980435550546</v>
      </c>
      <c r="R23" s="56"/>
    </row>
    <row r="24" spans="1:18" ht="15.75" x14ac:dyDescent="0.2">
      <c r="A24" s="22" t="s">
        <v>16</v>
      </c>
      <c r="B24" s="23">
        <v>15.399999999999999</v>
      </c>
      <c r="C24" s="64">
        <v>77883.776610521702</v>
      </c>
      <c r="F24" s="26">
        <v>122706</v>
      </c>
      <c r="G24" s="24">
        <v>84846.345450668799</v>
      </c>
      <c r="H24" s="24">
        <v>3782.4589215488004</v>
      </c>
      <c r="I24" s="24">
        <v>1042.4444639999999</v>
      </c>
      <c r="J24" s="24">
        <v>86.58</v>
      </c>
      <c r="K24" s="24">
        <v>2337.5</v>
      </c>
      <c r="L24" s="27">
        <v>27.5</v>
      </c>
      <c r="N24" s="65">
        <f t="shared" si="9"/>
        <v>92095.328836217595</v>
      </c>
      <c r="Q24" s="29">
        <f t="shared" si="8"/>
        <v>169979.1054467393</v>
      </c>
      <c r="R24" s="56"/>
    </row>
    <row r="25" spans="1:18" ht="15.75" x14ac:dyDescent="0.2">
      <c r="A25" s="14" t="s">
        <v>17</v>
      </c>
      <c r="B25" s="15">
        <v>15.600000000000003</v>
      </c>
      <c r="C25" s="62">
        <v>70207.839943125873</v>
      </c>
      <c r="F25" s="18">
        <v>178655</v>
      </c>
      <c r="G25" s="16">
        <v>30814.979255295999</v>
      </c>
      <c r="H25" s="16">
        <v>7038.4528880192011</v>
      </c>
      <c r="I25" s="16">
        <v>72.43968000000001</v>
      </c>
      <c r="J25" s="16">
        <v>19.48</v>
      </c>
      <c r="K25" s="16">
        <v>1105</v>
      </c>
      <c r="L25" s="19">
        <v>13</v>
      </c>
      <c r="N25" s="63">
        <f t="shared" si="9"/>
        <v>39050.351823315206</v>
      </c>
      <c r="Q25" s="21">
        <f t="shared" si="8"/>
        <v>109258.19176644107</v>
      </c>
      <c r="R25" s="56"/>
    </row>
    <row r="26" spans="1:18" ht="15.75" x14ac:dyDescent="0.2">
      <c r="A26" s="22" t="s">
        <v>18</v>
      </c>
      <c r="B26" s="23">
        <v>27</v>
      </c>
      <c r="C26" s="64">
        <v>123248.34990156406</v>
      </c>
      <c r="F26" s="26">
        <v>733909</v>
      </c>
      <c r="G26" s="24">
        <v>65809.225989651197</v>
      </c>
      <c r="H26" s="24">
        <v>165191.71124053118</v>
      </c>
      <c r="I26" s="24">
        <v>4944.4140720000005</v>
      </c>
      <c r="J26" s="24">
        <v>13.07</v>
      </c>
      <c r="K26" s="24">
        <v>1763.75</v>
      </c>
      <c r="L26" s="27">
        <v>20.75</v>
      </c>
      <c r="N26" s="65">
        <f t="shared" si="9"/>
        <v>237722.1713021824</v>
      </c>
      <c r="Q26" s="29">
        <f t="shared" si="8"/>
        <v>360970.52120374644</v>
      </c>
      <c r="R26" s="56"/>
    </row>
    <row r="27" spans="1:18" ht="15.75" x14ac:dyDescent="0.2">
      <c r="A27" s="14" t="s">
        <v>19</v>
      </c>
      <c r="B27" s="15">
        <v>5.6665999999999999</v>
      </c>
      <c r="C27" s="62">
        <v>31597.778852674172</v>
      </c>
      <c r="F27" s="18">
        <v>166159</v>
      </c>
      <c r="G27" s="16">
        <v>68100.168213555196</v>
      </c>
      <c r="H27" s="16">
        <v>3320.2745198399998</v>
      </c>
      <c r="I27" s="16">
        <v>2018.9750640000002</v>
      </c>
      <c r="J27" s="16">
        <v>19</v>
      </c>
      <c r="K27" s="16">
        <v>42.5</v>
      </c>
      <c r="L27" s="19">
        <v>0.5</v>
      </c>
      <c r="N27" s="63">
        <f t="shared" si="9"/>
        <v>73500.917797395188</v>
      </c>
      <c r="Q27" s="21">
        <f t="shared" si="8"/>
        <v>105098.69665006935</v>
      </c>
      <c r="R27" s="56"/>
    </row>
    <row r="28" spans="1:18" ht="15.75" x14ac:dyDescent="0.2">
      <c r="A28" s="22" t="s">
        <v>20</v>
      </c>
      <c r="B28" s="23">
        <v>83.86</v>
      </c>
      <c r="C28" s="64">
        <v>345356.20036093157</v>
      </c>
      <c r="F28" s="26">
        <v>186449</v>
      </c>
      <c r="G28" s="24">
        <v>82184.590907846374</v>
      </c>
      <c r="H28" s="24">
        <v>10164.597796684799</v>
      </c>
      <c r="I28" s="24">
        <v>367.30352399999998</v>
      </c>
      <c r="J28" s="24">
        <v>354.85000000000014</v>
      </c>
      <c r="K28" s="24">
        <v>11857.5</v>
      </c>
      <c r="L28" s="27">
        <v>139.5</v>
      </c>
      <c r="N28" s="65">
        <f t="shared" si="9"/>
        <v>104928.84222853118</v>
      </c>
      <c r="Q28" s="29">
        <f t="shared" si="8"/>
        <v>450285.04258946277</v>
      </c>
      <c r="R28" s="56"/>
    </row>
    <row r="29" spans="1:18" ht="15.75" x14ac:dyDescent="0.2">
      <c r="A29" s="14" t="s">
        <v>21</v>
      </c>
      <c r="B29" s="15">
        <v>1</v>
      </c>
      <c r="C29" s="62">
        <v>3862.0166630208901</v>
      </c>
      <c r="F29" s="18">
        <v>65</v>
      </c>
      <c r="G29" s="16">
        <v>33.624534425599997</v>
      </c>
      <c r="H29" s="16">
        <v>0</v>
      </c>
      <c r="I29" s="16">
        <v>0</v>
      </c>
      <c r="J29" s="16">
        <v>0</v>
      </c>
      <c r="K29" s="16">
        <v>297.5</v>
      </c>
      <c r="L29" s="19">
        <v>3.5</v>
      </c>
      <c r="N29" s="63">
        <f t="shared" si="9"/>
        <v>331.12453442560002</v>
      </c>
      <c r="Q29" s="21">
        <f t="shared" si="8"/>
        <v>4193.14119744649</v>
      </c>
      <c r="R29" s="56"/>
    </row>
    <row r="30" spans="1:18" ht="15.75" x14ac:dyDescent="0.2">
      <c r="A30" s="22" t="s">
        <v>22</v>
      </c>
      <c r="B30" s="23">
        <v>11</v>
      </c>
      <c r="C30" s="64">
        <v>48519.333293229785</v>
      </c>
      <c r="F30" s="26">
        <v>64315</v>
      </c>
      <c r="G30" s="24">
        <v>45293.829437657594</v>
      </c>
      <c r="H30" s="24">
        <v>0</v>
      </c>
      <c r="I30" s="24">
        <v>0</v>
      </c>
      <c r="J30" s="24">
        <v>26.17</v>
      </c>
      <c r="K30" s="24">
        <v>297.5</v>
      </c>
      <c r="L30" s="27">
        <v>3.5</v>
      </c>
      <c r="N30" s="65">
        <f t="shared" si="9"/>
        <v>45617.499437657592</v>
      </c>
      <c r="Q30" s="29">
        <f t="shared" si="8"/>
        <v>94136.83273088737</v>
      </c>
      <c r="R30" s="56"/>
    </row>
    <row r="31" spans="1:18" ht="15.75" x14ac:dyDescent="0.2">
      <c r="A31" s="30" t="s">
        <v>23</v>
      </c>
      <c r="B31" s="31">
        <v>4.1000000000000014</v>
      </c>
      <c r="C31" s="66">
        <v>17583.023318385651</v>
      </c>
      <c r="F31" s="34">
        <v>3782</v>
      </c>
      <c r="G31" s="32">
        <v>3646.8645737920001</v>
      </c>
      <c r="H31" s="32">
        <v>0</v>
      </c>
      <c r="I31" s="32">
        <v>0</v>
      </c>
      <c r="J31" s="32">
        <v>4.33</v>
      </c>
      <c r="K31" s="32">
        <v>446.25</v>
      </c>
      <c r="L31" s="35">
        <v>5.25</v>
      </c>
      <c r="N31" s="67">
        <f t="shared" si="9"/>
        <v>4097.4445737919996</v>
      </c>
      <c r="Q31" s="37">
        <f t="shared" si="8"/>
        <v>21680.46789217765</v>
      </c>
      <c r="R31" s="56"/>
    </row>
    <row r="32" spans="1:18" ht="16.5" thickBot="1" x14ac:dyDescent="0.25">
      <c r="A32" s="38" t="s">
        <v>24</v>
      </c>
      <c r="B32" s="39">
        <v>0</v>
      </c>
      <c r="C32" s="68">
        <v>0</v>
      </c>
      <c r="F32" s="42">
        <v>142687</v>
      </c>
      <c r="G32" s="40">
        <v>89600</v>
      </c>
      <c r="H32" s="40">
        <v>0</v>
      </c>
      <c r="I32" s="40">
        <v>0</v>
      </c>
      <c r="J32" s="40">
        <v>0</v>
      </c>
      <c r="K32" s="40">
        <v>0</v>
      </c>
      <c r="L32" s="43">
        <v>0</v>
      </c>
      <c r="N32" s="69">
        <f t="shared" si="9"/>
        <v>89600</v>
      </c>
      <c r="Q32" s="45">
        <f t="shared" si="8"/>
        <v>89600</v>
      </c>
      <c r="R32" s="56"/>
    </row>
    <row r="33" spans="1:18" ht="20.25" thickTop="1" thickBot="1" x14ac:dyDescent="0.35">
      <c r="A33" s="46" t="s">
        <v>25</v>
      </c>
      <c r="B33" s="70">
        <f>SUM(B22:B32)</f>
        <v>182.85999999999999</v>
      </c>
      <c r="C33" s="48">
        <f>SUM(C22:C32)</f>
        <v>803848.34999999986</v>
      </c>
      <c r="D33" s="56"/>
      <c r="F33" s="50">
        <f t="shared" ref="F33:L33" si="10">SUM(F22:F32)</f>
        <v>1693972</v>
      </c>
      <c r="G33" s="51">
        <f t="shared" si="10"/>
        <v>519930.85382122878</v>
      </c>
      <c r="H33" s="51">
        <f t="shared" si="10"/>
        <v>189497.49536662397</v>
      </c>
      <c r="I33" s="52">
        <f t="shared" si="10"/>
        <v>8462.6979640000009</v>
      </c>
      <c r="J33" s="53">
        <f t="shared" si="10"/>
        <v>678.27000000000021</v>
      </c>
      <c r="K33" s="52">
        <f t="shared" si="10"/>
        <v>19762.5</v>
      </c>
      <c r="L33" s="54">
        <f t="shared" si="10"/>
        <v>232.5</v>
      </c>
      <c r="N33" s="55">
        <f>SUM(N22:N32)</f>
        <v>738331.81715185277</v>
      </c>
      <c r="O33" s="56"/>
      <c r="Q33" s="55">
        <f>SUM(Q22:Q32)</f>
        <v>1542180.1671518525</v>
      </c>
      <c r="R33" s="56"/>
    </row>
    <row r="36" spans="1:18" x14ac:dyDescent="0.2">
      <c r="A36" s="71"/>
    </row>
    <row r="37" spans="1:18" x14ac:dyDescent="0.2">
      <c r="A37" s="72"/>
    </row>
  </sheetData>
  <mergeCells count="1">
    <mergeCell ref="A1:C1"/>
  </mergeCells>
  <pageMargins left="0.7" right="0.7" top="0.75" bottom="0.75" header="0.3" footer="0.3"/>
  <pageSetup paperSize="17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3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12.75" customHeight="1" x14ac:dyDescent="0.2">
      <c r="A3" s="102" t="s">
        <v>409</v>
      </c>
      <c r="B3" s="107" t="s">
        <v>410</v>
      </c>
      <c r="C3" s="103" t="s">
        <v>411</v>
      </c>
      <c r="D3" s="108" t="s">
        <v>412</v>
      </c>
      <c r="E3" s="104">
        <v>4</v>
      </c>
      <c r="F3" s="103" t="s">
        <v>22</v>
      </c>
      <c r="G3" s="107" t="s">
        <v>413</v>
      </c>
      <c r="H3" s="107" t="s">
        <v>414</v>
      </c>
      <c r="I3" s="142"/>
      <c r="J3" s="107" t="s">
        <v>415</v>
      </c>
      <c r="K3" s="138">
        <v>1</v>
      </c>
      <c r="L3" s="105">
        <v>0.75</v>
      </c>
      <c r="M3" s="101">
        <f t="shared" ref="M3:M16" si="0">K3*L3</f>
        <v>0.75</v>
      </c>
      <c r="N3" s="141" t="s">
        <v>75</v>
      </c>
      <c r="O3" s="101">
        <v>0</v>
      </c>
      <c r="P3" s="141" t="s">
        <v>75</v>
      </c>
      <c r="Q3" s="101">
        <v>0</v>
      </c>
      <c r="R3" s="141" t="s">
        <v>75</v>
      </c>
      <c r="S3" s="101">
        <v>0</v>
      </c>
      <c r="T3" s="101">
        <f t="shared" ref="T3:T16" si="1">S3+Q3+O3+M3</f>
        <v>0.75</v>
      </c>
      <c r="U3" s="106">
        <f t="shared" ref="U3:U16" si="2">$U$1*T3</f>
        <v>2956.3510392609696</v>
      </c>
      <c r="V3" s="99">
        <v>13.256394882272376</v>
      </c>
      <c r="W3" s="100">
        <v>0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25</v>
      </c>
      <c r="AF3" s="162">
        <v>3.5000000000000003E-2</v>
      </c>
      <c r="AG3" s="163">
        <f t="shared" ref="AG3:AG16" si="3">AF3*$AG$1</f>
        <v>243.13599258138953</v>
      </c>
      <c r="AH3" s="163">
        <f t="shared" ref="AH3:AH16" si="4">AG3+SUM(AB3:AD3)+Z3+SUM(U3:X3)</f>
        <v>3212.7434267246313</v>
      </c>
    </row>
    <row r="4" spans="1:34" s="164" customFormat="1" ht="12.75" x14ac:dyDescent="0.2">
      <c r="A4" s="102" t="s">
        <v>439</v>
      </c>
      <c r="B4" s="107" t="s">
        <v>440</v>
      </c>
      <c r="C4" s="103"/>
      <c r="D4" s="108"/>
      <c r="E4" s="104">
        <v>2</v>
      </c>
      <c r="F4" s="103" t="s">
        <v>22</v>
      </c>
      <c r="G4" s="107" t="s">
        <v>441</v>
      </c>
      <c r="H4" s="107" t="s">
        <v>442</v>
      </c>
      <c r="I4" s="142" t="s">
        <v>443</v>
      </c>
      <c r="J4" s="107" t="s">
        <v>444</v>
      </c>
      <c r="K4" s="138">
        <v>2</v>
      </c>
      <c r="L4" s="105">
        <v>1</v>
      </c>
      <c r="M4" s="101">
        <f t="shared" si="0"/>
        <v>2</v>
      </c>
      <c r="N4" s="141" t="s">
        <v>75</v>
      </c>
      <c r="O4" s="101">
        <v>0</v>
      </c>
      <c r="P4" s="141" t="s">
        <v>153</v>
      </c>
      <c r="Q4" s="101">
        <v>1</v>
      </c>
      <c r="R4" s="141" t="s">
        <v>75</v>
      </c>
      <c r="S4" s="101">
        <v>0</v>
      </c>
      <c r="T4" s="101">
        <f t="shared" si="1"/>
        <v>3</v>
      </c>
      <c r="U4" s="106">
        <f t="shared" si="2"/>
        <v>11825.404157043879</v>
      </c>
      <c r="V4" s="99">
        <v>1783.677753488221</v>
      </c>
      <c r="W4" s="100">
        <v>109.84200073201447</v>
      </c>
      <c r="X4" s="100">
        <v>85</v>
      </c>
      <c r="Y4" s="101">
        <v>1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4343</v>
      </c>
      <c r="AF4" s="162">
        <v>0.1</v>
      </c>
      <c r="AG4" s="163">
        <f t="shared" si="3"/>
        <v>694.67426451825577</v>
      </c>
      <c r="AH4" s="163">
        <f t="shared" si="4"/>
        <v>14498.598175782368</v>
      </c>
    </row>
    <row r="5" spans="1:34" s="164" customFormat="1" ht="25.5" customHeight="1" x14ac:dyDescent="0.2">
      <c r="A5" s="102" t="s">
        <v>445</v>
      </c>
      <c r="B5" s="107" t="s">
        <v>446</v>
      </c>
      <c r="C5" s="103"/>
      <c r="D5" s="108"/>
      <c r="E5" s="104">
        <v>4</v>
      </c>
      <c r="F5" s="103" t="s">
        <v>22</v>
      </c>
      <c r="G5" s="107" t="s">
        <v>395</v>
      </c>
      <c r="H5" s="107" t="s">
        <v>447</v>
      </c>
      <c r="I5" s="142" t="s">
        <v>443</v>
      </c>
      <c r="J5" s="107" t="s">
        <v>448</v>
      </c>
      <c r="K5" s="138">
        <v>1</v>
      </c>
      <c r="L5" s="105">
        <v>1</v>
      </c>
      <c r="M5" s="101">
        <f t="shared" si="0"/>
        <v>1</v>
      </c>
      <c r="N5" s="141" t="s">
        <v>75</v>
      </c>
      <c r="O5" s="101">
        <v>0</v>
      </c>
      <c r="P5" s="141" t="s">
        <v>75</v>
      </c>
      <c r="Q5" s="101">
        <v>0</v>
      </c>
      <c r="R5" s="141" t="s">
        <v>75</v>
      </c>
      <c r="S5" s="101">
        <v>0</v>
      </c>
      <c r="T5" s="101">
        <f t="shared" si="1"/>
        <v>1</v>
      </c>
      <c r="U5" s="106">
        <f t="shared" si="2"/>
        <v>3941.8013856812931</v>
      </c>
      <c r="V5" s="99">
        <v>30577.106159201387</v>
      </c>
      <c r="W5" s="100">
        <v>350.26046650816482</v>
      </c>
      <c r="X5" s="100">
        <v>42.5</v>
      </c>
      <c r="Y5" s="101">
        <v>0.5</v>
      </c>
      <c r="Z5" s="100">
        <v>0</v>
      </c>
      <c r="AA5" s="101">
        <v>0</v>
      </c>
      <c r="AB5" s="100">
        <v>0</v>
      </c>
      <c r="AC5" s="100">
        <v>0</v>
      </c>
      <c r="AD5" s="100">
        <v>0</v>
      </c>
      <c r="AE5" s="161">
        <v>38281</v>
      </c>
      <c r="AF5" s="162">
        <v>1</v>
      </c>
      <c r="AG5" s="163">
        <f t="shared" si="3"/>
        <v>6946.7426451825577</v>
      </c>
      <c r="AH5" s="163">
        <f t="shared" si="4"/>
        <v>41858.410656573404</v>
      </c>
    </row>
    <row r="6" spans="1:34" s="164" customFormat="1" ht="25.5" customHeight="1" x14ac:dyDescent="0.2">
      <c r="A6" s="165" t="s">
        <v>449</v>
      </c>
      <c r="B6" s="166" t="s">
        <v>89</v>
      </c>
      <c r="C6" s="166"/>
      <c r="D6" s="166"/>
      <c r="E6" s="166"/>
      <c r="F6" s="166" t="s">
        <v>22</v>
      </c>
      <c r="G6" s="166"/>
      <c r="H6" s="166"/>
      <c r="I6" s="166"/>
      <c r="J6" s="166">
        <v>601774</v>
      </c>
      <c r="K6" s="138">
        <v>0</v>
      </c>
      <c r="L6" s="105">
        <v>0</v>
      </c>
      <c r="M6" s="101">
        <f t="shared" si="0"/>
        <v>0</v>
      </c>
      <c r="N6" s="141" t="s">
        <v>75</v>
      </c>
      <c r="O6" s="101">
        <f>IF(N6="Y",M6,0)</f>
        <v>0</v>
      </c>
      <c r="P6" s="141" t="s">
        <v>75</v>
      </c>
      <c r="Q6" s="101">
        <f>IF(P6="Y",M6,0)</f>
        <v>0</v>
      </c>
      <c r="R6" s="141" t="s">
        <v>75</v>
      </c>
      <c r="S6" s="101">
        <f>IF(R6="Y",M6,0)</f>
        <v>0</v>
      </c>
      <c r="T6" s="101">
        <f t="shared" si="1"/>
        <v>0</v>
      </c>
      <c r="U6" s="106">
        <f t="shared" si="2"/>
        <v>0</v>
      </c>
      <c r="V6" s="99">
        <v>5588.0322040928631</v>
      </c>
      <c r="W6" s="100">
        <v>0</v>
      </c>
      <c r="X6" s="100">
        <v>0</v>
      </c>
      <c r="Y6" s="101">
        <v>0</v>
      </c>
      <c r="Z6" s="100">
        <v>0</v>
      </c>
      <c r="AA6" s="101">
        <v>0</v>
      </c>
      <c r="AB6" s="100">
        <v>0</v>
      </c>
      <c r="AC6" s="100">
        <v>0</v>
      </c>
      <c r="AD6" s="100">
        <v>0</v>
      </c>
      <c r="AE6" s="161">
        <v>15179</v>
      </c>
      <c r="AF6" s="162">
        <v>0.75</v>
      </c>
      <c r="AG6" s="163">
        <f t="shared" si="3"/>
        <v>5210.0569838869178</v>
      </c>
      <c r="AH6" s="163">
        <f t="shared" si="4"/>
        <v>10798.089187979782</v>
      </c>
    </row>
    <row r="7" spans="1:34" s="164" customFormat="1" ht="25.5" customHeight="1" x14ac:dyDescent="0.2">
      <c r="A7" s="165" t="s">
        <v>450</v>
      </c>
      <c r="B7" s="166" t="s">
        <v>89</v>
      </c>
      <c r="C7" s="166"/>
      <c r="D7" s="166"/>
      <c r="E7" s="166"/>
      <c r="F7" s="166" t="s">
        <v>22</v>
      </c>
      <c r="G7" s="166"/>
      <c r="H7" s="166"/>
      <c r="I7" s="166"/>
      <c r="J7" s="166">
        <v>601775</v>
      </c>
      <c r="K7" s="138">
        <v>0</v>
      </c>
      <c r="L7" s="105">
        <v>0</v>
      </c>
      <c r="M7" s="101">
        <f t="shared" si="0"/>
        <v>0</v>
      </c>
      <c r="N7" s="141" t="s">
        <v>75</v>
      </c>
      <c r="O7" s="101">
        <f>IF(N7="Y",M7,0)</f>
        <v>0</v>
      </c>
      <c r="P7" s="141" t="s">
        <v>75</v>
      </c>
      <c r="Q7" s="101">
        <f>IF(P7="Y",M7,0)</f>
        <v>0</v>
      </c>
      <c r="R7" s="141" t="s">
        <v>75</v>
      </c>
      <c r="S7" s="101">
        <f>IF(R7="Y",M7,0)</f>
        <v>0</v>
      </c>
      <c r="T7" s="101">
        <f t="shared" si="1"/>
        <v>0</v>
      </c>
      <c r="U7" s="106">
        <f t="shared" si="2"/>
        <v>0</v>
      </c>
      <c r="V7" s="99">
        <v>2259.2148447948157</v>
      </c>
      <c r="W7" s="100">
        <v>0</v>
      </c>
      <c r="X7" s="100">
        <v>0</v>
      </c>
      <c r="Y7" s="101">
        <v>0</v>
      </c>
      <c r="Z7" s="100">
        <v>0</v>
      </c>
      <c r="AA7" s="101">
        <v>0</v>
      </c>
      <c r="AB7" s="100">
        <v>0</v>
      </c>
      <c r="AC7" s="100">
        <v>0</v>
      </c>
      <c r="AD7" s="100">
        <v>0</v>
      </c>
      <c r="AE7" s="161">
        <v>262</v>
      </c>
      <c r="AF7" s="162">
        <v>3.5000000000000003E-2</v>
      </c>
      <c r="AG7" s="163">
        <f t="shared" si="3"/>
        <v>243.13599258138953</v>
      </c>
      <c r="AH7" s="163">
        <f t="shared" si="4"/>
        <v>2502.3508373762052</v>
      </c>
    </row>
    <row r="8" spans="1:34" s="164" customFormat="1" ht="25.5" customHeight="1" x14ac:dyDescent="0.2">
      <c r="A8" s="102" t="s">
        <v>451</v>
      </c>
      <c r="B8" s="107" t="s">
        <v>410</v>
      </c>
      <c r="C8" s="103" t="s">
        <v>411</v>
      </c>
      <c r="D8" s="108" t="s">
        <v>412</v>
      </c>
      <c r="E8" s="104">
        <v>4</v>
      </c>
      <c r="F8" s="103" t="s">
        <v>22</v>
      </c>
      <c r="G8" s="107" t="s">
        <v>452</v>
      </c>
      <c r="H8" s="107" t="s">
        <v>453</v>
      </c>
      <c r="I8" s="142"/>
      <c r="J8" s="107" t="s">
        <v>454</v>
      </c>
      <c r="K8" s="138">
        <v>1</v>
      </c>
      <c r="L8" s="105">
        <v>0.25</v>
      </c>
      <c r="M8" s="101">
        <f t="shared" si="0"/>
        <v>0.25</v>
      </c>
      <c r="N8" s="141" t="s">
        <v>75</v>
      </c>
      <c r="O8" s="101">
        <v>0</v>
      </c>
      <c r="P8" s="141" t="s">
        <v>75</v>
      </c>
      <c r="Q8" s="101">
        <v>0</v>
      </c>
      <c r="R8" s="141" t="s">
        <v>75</v>
      </c>
      <c r="S8" s="101">
        <v>0</v>
      </c>
      <c r="T8" s="101">
        <f t="shared" si="1"/>
        <v>0.25</v>
      </c>
      <c r="U8" s="106">
        <f t="shared" si="2"/>
        <v>985.45034642032329</v>
      </c>
      <c r="V8" s="99">
        <v>0</v>
      </c>
      <c r="W8" s="100">
        <v>0</v>
      </c>
      <c r="X8" s="100">
        <v>0</v>
      </c>
      <c r="Y8" s="101">
        <v>0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0</v>
      </c>
      <c r="AF8" s="162">
        <v>3.5000000000000003E-2</v>
      </c>
      <c r="AG8" s="163">
        <f t="shared" si="3"/>
        <v>243.13599258138953</v>
      </c>
      <c r="AH8" s="163">
        <f t="shared" si="4"/>
        <v>1228.5863390017128</v>
      </c>
    </row>
    <row r="9" spans="1:34" s="164" customFormat="1" ht="25.5" customHeight="1" x14ac:dyDescent="0.2">
      <c r="A9" s="102" t="s">
        <v>455</v>
      </c>
      <c r="B9" s="107" t="s">
        <v>456</v>
      </c>
      <c r="C9" s="103" t="s">
        <v>329</v>
      </c>
      <c r="D9" s="108" t="s">
        <v>330</v>
      </c>
      <c r="E9" s="104">
        <v>2</v>
      </c>
      <c r="F9" s="103" t="s">
        <v>22</v>
      </c>
      <c r="G9" s="107" t="s">
        <v>457</v>
      </c>
      <c r="H9" s="107" t="s">
        <v>458</v>
      </c>
      <c r="I9" s="142" t="s">
        <v>443</v>
      </c>
      <c r="J9" s="107" t="s">
        <v>459</v>
      </c>
      <c r="K9" s="138">
        <v>1</v>
      </c>
      <c r="L9" s="105">
        <v>1</v>
      </c>
      <c r="M9" s="101">
        <f t="shared" si="0"/>
        <v>1</v>
      </c>
      <c r="N9" s="141" t="s">
        <v>75</v>
      </c>
      <c r="O9" s="101">
        <v>0</v>
      </c>
      <c r="P9" s="141" t="s">
        <v>75</v>
      </c>
      <c r="Q9" s="101">
        <v>0</v>
      </c>
      <c r="R9" s="141" t="s">
        <v>75</v>
      </c>
      <c r="S9" s="101">
        <v>0</v>
      </c>
      <c r="T9" s="101">
        <f t="shared" si="1"/>
        <v>1</v>
      </c>
      <c r="U9" s="106">
        <f t="shared" si="2"/>
        <v>3941.8013856812931</v>
      </c>
      <c r="V9" s="99">
        <v>245.17596514484308</v>
      </c>
      <c r="W9" s="100">
        <v>4.8488974133058615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661</v>
      </c>
      <c r="AF9" s="162">
        <v>0.05</v>
      </c>
      <c r="AG9" s="163">
        <f t="shared" si="3"/>
        <v>347.33713225912788</v>
      </c>
      <c r="AH9" s="163">
        <f t="shared" si="4"/>
        <v>4539.1633804985704</v>
      </c>
    </row>
    <row r="10" spans="1:34" s="164" customFormat="1" ht="25.5" customHeight="1" x14ac:dyDescent="0.2">
      <c r="A10" s="165" t="s">
        <v>460</v>
      </c>
      <c r="B10" s="166" t="s">
        <v>89</v>
      </c>
      <c r="C10" s="166"/>
      <c r="D10" s="166"/>
      <c r="E10" s="166"/>
      <c r="F10" s="166" t="s">
        <v>22</v>
      </c>
      <c r="G10" s="166"/>
      <c r="H10" s="166"/>
      <c r="I10" s="166"/>
      <c r="J10" s="166">
        <v>601410</v>
      </c>
      <c r="K10" s="138">
        <v>0</v>
      </c>
      <c r="L10" s="105">
        <v>0</v>
      </c>
      <c r="M10" s="101">
        <f t="shared" si="0"/>
        <v>0</v>
      </c>
      <c r="N10" s="141" t="s">
        <v>75</v>
      </c>
      <c r="O10" s="101">
        <f>IF(N10="Y",M10,0)</f>
        <v>0</v>
      </c>
      <c r="P10" s="141" t="s">
        <v>75</v>
      </c>
      <c r="Q10" s="101">
        <f>IF(P10="Y",M10,0)</f>
        <v>0</v>
      </c>
      <c r="R10" s="141" t="s">
        <v>75</v>
      </c>
      <c r="S10" s="101">
        <f>IF(R10="Y",M10,0)</f>
        <v>0</v>
      </c>
      <c r="T10" s="101">
        <f t="shared" si="1"/>
        <v>0</v>
      </c>
      <c r="U10" s="106">
        <f t="shared" si="2"/>
        <v>0</v>
      </c>
      <c r="V10" s="99">
        <v>11.794151034590664</v>
      </c>
      <c r="W10" s="100">
        <v>4.1975529846528348</v>
      </c>
      <c r="X10" s="100">
        <v>0</v>
      </c>
      <c r="Y10" s="101">
        <v>0</v>
      </c>
      <c r="Z10" s="100">
        <v>0</v>
      </c>
      <c r="AA10" s="101">
        <v>0</v>
      </c>
      <c r="AB10" s="100">
        <v>0</v>
      </c>
      <c r="AC10" s="100">
        <v>0</v>
      </c>
      <c r="AD10" s="100">
        <v>0</v>
      </c>
      <c r="AE10" s="161">
        <v>21</v>
      </c>
      <c r="AF10" s="162">
        <v>3.5000000000000003E-2</v>
      </c>
      <c r="AG10" s="163">
        <f t="shared" si="3"/>
        <v>243.13599258138953</v>
      </c>
      <c r="AH10" s="163">
        <f t="shared" si="4"/>
        <v>259.12769660063304</v>
      </c>
    </row>
    <row r="11" spans="1:34" s="164" customFormat="1" ht="12.75" customHeight="1" x14ac:dyDescent="0.2">
      <c r="A11" s="165" t="s">
        <v>461</v>
      </c>
      <c r="B11" s="166" t="s">
        <v>89</v>
      </c>
      <c r="C11" s="166"/>
      <c r="D11" s="166"/>
      <c r="E11" s="166"/>
      <c r="F11" s="166" t="s">
        <v>22</v>
      </c>
      <c r="G11" s="166"/>
      <c r="H11" s="166"/>
      <c r="I11" s="166"/>
      <c r="J11" s="166">
        <v>601422</v>
      </c>
      <c r="K11" s="138">
        <v>0</v>
      </c>
      <c r="L11" s="105">
        <v>0</v>
      </c>
      <c r="M11" s="101">
        <f t="shared" si="0"/>
        <v>0</v>
      </c>
      <c r="N11" s="141" t="s">
        <v>75</v>
      </c>
      <c r="O11" s="101">
        <f>IF(N11="Y",M11,0)</f>
        <v>0</v>
      </c>
      <c r="P11" s="141" t="s">
        <v>75</v>
      </c>
      <c r="Q11" s="101">
        <f>IF(P11="Y",M11,0)</f>
        <v>0</v>
      </c>
      <c r="R11" s="141" t="s">
        <v>75</v>
      </c>
      <c r="S11" s="101">
        <f>IF(R11="Y",M11,0)</f>
        <v>0</v>
      </c>
      <c r="T11" s="101">
        <f t="shared" si="1"/>
        <v>0</v>
      </c>
      <c r="U11" s="106">
        <f t="shared" si="2"/>
        <v>0</v>
      </c>
      <c r="V11" s="99">
        <v>17.219845311514916</v>
      </c>
      <c r="W11" s="100">
        <v>0</v>
      </c>
      <c r="X11" s="100">
        <v>0</v>
      </c>
      <c r="Y11" s="101">
        <v>0</v>
      </c>
      <c r="Z11" s="100">
        <v>0</v>
      </c>
      <c r="AA11" s="101">
        <v>0</v>
      </c>
      <c r="AB11" s="100">
        <v>0</v>
      </c>
      <c r="AC11" s="100">
        <v>0</v>
      </c>
      <c r="AD11" s="100">
        <v>0</v>
      </c>
      <c r="AE11" s="161">
        <v>40</v>
      </c>
      <c r="AF11" s="162">
        <v>3.5000000000000003E-2</v>
      </c>
      <c r="AG11" s="163">
        <f t="shared" si="3"/>
        <v>243.13599258138953</v>
      </c>
      <c r="AH11" s="163">
        <f t="shared" si="4"/>
        <v>260.35583789290445</v>
      </c>
    </row>
    <row r="12" spans="1:34" s="164" customFormat="1" ht="25.5" customHeight="1" x14ac:dyDescent="0.2">
      <c r="A12" s="102" t="s">
        <v>462</v>
      </c>
      <c r="B12" s="108" t="s">
        <v>463</v>
      </c>
      <c r="C12" s="108" t="s">
        <v>464</v>
      </c>
      <c r="D12" s="108" t="s">
        <v>465</v>
      </c>
      <c r="E12" s="104">
        <v>4</v>
      </c>
      <c r="F12" s="103" t="s">
        <v>22</v>
      </c>
      <c r="G12" s="107" t="s">
        <v>466</v>
      </c>
      <c r="H12" s="107" t="s">
        <v>464</v>
      </c>
      <c r="I12" s="142"/>
      <c r="J12" s="107" t="s">
        <v>467</v>
      </c>
      <c r="K12" s="138">
        <v>1</v>
      </c>
      <c r="L12" s="105">
        <v>1</v>
      </c>
      <c r="M12" s="101">
        <f t="shared" si="0"/>
        <v>1</v>
      </c>
      <c r="N12" s="141" t="s">
        <v>75</v>
      </c>
      <c r="O12" s="101">
        <v>0</v>
      </c>
      <c r="P12" s="141" t="s">
        <v>75</v>
      </c>
      <c r="Q12" s="101">
        <v>0</v>
      </c>
      <c r="R12" s="141" t="s">
        <v>75</v>
      </c>
      <c r="S12" s="101">
        <v>0</v>
      </c>
      <c r="T12" s="101">
        <f t="shared" si="1"/>
        <v>1</v>
      </c>
      <c r="U12" s="106">
        <f t="shared" si="2"/>
        <v>3941.8013856812931</v>
      </c>
      <c r="V12" s="99">
        <v>353.43973002517208</v>
      </c>
      <c r="W12" s="100">
        <v>71.901187762975724</v>
      </c>
      <c r="X12" s="100">
        <v>531.25</v>
      </c>
      <c r="Y12" s="101">
        <v>6.25</v>
      </c>
      <c r="Z12" s="100">
        <v>114.33263039974427</v>
      </c>
      <c r="AA12" s="101">
        <v>0</v>
      </c>
      <c r="AB12" s="100">
        <v>0</v>
      </c>
      <c r="AC12" s="100">
        <v>0</v>
      </c>
      <c r="AD12" s="100">
        <v>0</v>
      </c>
      <c r="AE12" s="161">
        <v>342</v>
      </c>
      <c r="AF12" s="162">
        <v>3.5000000000000003E-2</v>
      </c>
      <c r="AG12" s="163">
        <f t="shared" si="3"/>
        <v>243.13599258138953</v>
      </c>
      <c r="AH12" s="163">
        <f t="shared" si="4"/>
        <v>5255.8609264505749</v>
      </c>
    </row>
    <row r="13" spans="1:34" s="164" customFormat="1" ht="25.5" customHeight="1" x14ac:dyDescent="0.2">
      <c r="A13" s="102" t="s">
        <v>462</v>
      </c>
      <c r="B13" s="108" t="s">
        <v>468</v>
      </c>
      <c r="C13" s="108" t="s">
        <v>464</v>
      </c>
      <c r="D13" s="108" t="s">
        <v>465</v>
      </c>
      <c r="E13" s="104">
        <v>4</v>
      </c>
      <c r="F13" s="103" t="s">
        <v>22</v>
      </c>
      <c r="G13" s="107" t="s">
        <v>466</v>
      </c>
      <c r="H13" s="107" t="s">
        <v>464</v>
      </c>
      <c r="I13" s="142"/>
      <c r="J13" s="107" t="s">
        <v>467</v>
      </c>
      <c r="K13" s="138">
        <v>1</v>
      </c>
      <c r="L13" s="105">
        <v>1</v>
      </c>
      <c r="M13" s="101">
        <f t="shared" si="0"/>
        <v>1</v>
      </c>
      <c r="N13" s="141" t="s">
        <v>75</v>
      </c>
      <c r="O13" s="101">
        <v>0</v>
      </c>
      <c r="P13" s="141" t="s">
        <v>75</v>
      </c>
      <c r="Q13" s="101">
        <v>0</v>
      </c>
      <c r="R13" s="141" t="s">
        <v>75</v>
      </c>
      <c r="S13" s="101">
        <v>0</v>
      </c>
      <c r="T13" s="101">
        <f t="shared" si="1"/>
        <v>1</v>
      </c>
      <c r="U13" s="106">
        <f t="shared" si="2"/>
        <v>3941.8013856812931</v>
      </c>
      <c r="V13" s="99">
        <v>353.43973002517208</v>
      </c>
      <c r="W13" s="100">
        <v>71.901187762975724</v>
      </c>
      <c r="X13" s="100">
        <v>531.25</v>
      </c>
      <c r="Y13" s="101">
        <v>6.25</v>
      </c>
      <c r="Z13" s="100">
        <v>114.33263039974427</v>
      </c>
      <c r="AA13" s="101">
        <v>0</v>
      </c>
      <c r="AB13" s="100">
        <v>0</v>
      </c>
      <c r="AC13" s="100">
        <v>0</v>
      </c>
      <c r="AD13" s="100">
        <v>0</v>
      </c>
      <c r="AE13" s="161">
        <v>0</v>
      </c>
      <c r="AF13" s="162">
        <v>3.5000000000000003E-2</v>
      </c>
      <c r="AG13" s="163">
        <f t="shared" si="3"/>
        <v>243.13599258138953</v>
      </c>
      <c r="AH13" s="163">
        <f t="shared" si="4"/>
        <v>5255.8609264505749</v>
      </c>
    </row>
    <row r="14" spans="1:34" s="164" customFormat="1" ht="25.5" customHeight="1" x14ac:dyDescent="0.2">
      <c r="A14" s="102" t="s">
        <v>469</v>
      </c>
      <c r="B14" s="108" t="s">
        <v>470</v>
      </c>
      <c r="C14" s="108" t="s">
        <v>471</v>
      </c>
      <c r="D14" s="108" t="s">
        <v>472</v>
      </c>
      <c r="E14" s="104">
        <v>4</v>
      </c>
      <c r="F14" s="166" t="s">
        <v>22</v>
      </c>
      <c r="G14" s="107"/>
      <c r="H14" s="107"/>
      <c r="I14" s="142" t="s">
        <v>473</v>
      </c>
      <c r="J14" s="107">
        <v>601600</v>
      </c>
      <c r="K14" s="138">
        <v>1</v>
      </c>
      <c r="L14" s="105">
        <v>1</v>
      </c>
      <c r="M14" s="101">
        <f t="shared" si="0"/>
        <v>1</v>
      </c>
      <c r="N14" s="141" t="s">
        <v>75</v>
      </c>
      <c r="O14" s="101">
        <v>0</v>
      </c>
      <c r="P14" s="141" t="s">
        <v>75</v>
      </c>
      <c r="Q14" s="101">
        <v>0</v>
      </c>
      <c r="R14" s="141" t="s">
        <v>75</v>
      </c>
      <c r="S14" s="101">
        <v>0</v>
      </c>
      <c r="T14" s="101">
        <f t="shared" si="1"/>
        <v>1</v>
      </c>
      <c r="U14" s="106">
        <f t="shared" si="2"/>
        <v>3941.8013856812931</v>
      </c>
      <c r="V14" s="99">
        <v>0</v>
      </c>
      <c r="W14" s="100">
        <v>0</v>
      </c>
      <c r="X14" s="100">
        <v>0</v>
      </c>
      <c r="Y14" s="101">
        <v>0</v>
      </c>
      <c r="Z14" s="100">
        <v>0</v>
      </c>
      <c r="AA14" s="101">
        <v>0</v>
      </c>
      <c r="AB14" s="100">
        <v>0</v>
      </c>
      <c r="AC14" s="100">
        <v>0</v>
      </c>
      <c r="AD14" s="100">
        <v>0</v>
      </c>
      <c r="AE14" s="161">
        <v>0</v>
      </c>
      <c r="AF14" s="162">
        <v>3.5000000000000003E-2</v>
      </c>
      <c r="AG14" s="163">
        <f t="shared" si="3"/>
        <v>243.13599258138953</v>
      </c>
      <c r="AH14" s="163">
        <f t="shared" si="4"/>
        <v>4184.9373782626826</v>
      </c>
    </row>
    <row r="15" spans="1:34" s="164" customFormat="1" ht="12.75" customHeight="1" x14ac:dyDescent="0.2">
      <c r="A15" s="102" t="s">
        <v>474</v>
      </c>
      <c r="B15" s="107" t="s">
        <v>475</v>
      </c>
      <c r="C15" s="103" t="s">
        <v>307</v>
      </c>
      <c r="D15" s="108" t="s">
        <v>308</v>
      </c>
      <c r="E15" s="104">
        <v>2</v>
      </c>
      <c r="F15" s="103" t="s">
        <v>22</v>
      </c>
      <c r="G15" s="107" t="s">
        <v>466</v>
      </c>
      <c r="H15" s="107" t="s">
        <v>476</v>
      </c>
      <c r="I15" s="142" t="s">
        <v>443</v>
      </c>
      <c r="J15" s="107" t="s">
        <v>477</v>
      </c>
      <c r="K15" s="138">
        <v>1</v>
      </c>
      <c r="L15" s="105">
        <v>1</v>
      </c>
      <c r="M15" s="101">
        <f t="shared" si="0"/>
        <v>1</v>
      </c>
      <c r="N15" s="141" t="s">
        <v>75</v>
      </c>
      <c r="O15" s="101">
        <v>0</v>
      </c>
      <c r="P15" s="141" t="s">
        <v>75</v>
      </c>
      <c r="Q15" s="101">
        <v>0</v>
      </c>
      <c r="R15" s="141" t="s">
        <v>75</v>
      </c>
      <c r="S15" s="101">
        <v>0</v>
      </c>
      <c r="T15" s="101">
        <f t="shared" si="1"/>
        <v>1</v>
      </c>
      <c r="U15" s="106">
        <f t="shared" si="2"/>
        <v>3941.8013856812931</v>
      </c>
      <c r="V15" s="99">
        <v>44.68501758211552</v>
      </c>
      <c r="W15" s="100">
        <v>0</v>
      </c>
      <c r="X15" s="100">
        <v>0</v>
      </c>
      <c r="Y15" s="101">
        <v>0</v>
      </c>
      <c r="Z15" s="100">
        <v>0</v>
      </c>
      <c r="AA15" s="101">
        <v>0</v>
      </c>
      <c r="AB15" s="100">
        <v>0</v>
      </c>
      <c r="AC15" s="100">
        <v>0</v>
      </c>
      <c r="AD15" s="100">
        <v>0</v>
      </c>
      <c r="AE15" s="161">
        <v>58</v>
      </c>
      <c r="AF15" s="162">
        <v>3.5000000000000003E-2</v>
      </c>
      <c r="AG15" s="163">
        <f t="shared" si="3"/>
        <v>243.13599258138953</v>
      </c>
      <c r="AH15" s="163">
        <f t="shared" si="4"/>
        <v>4229.6223958447981</v>
      </c>
    </row>
    <row r="16" spans="1:34" s="164" customFormat="1" ht="13.5" thickBot="1" x14ac:dyDescent="0.25">
      <c r="A16" s="102" t="s">
        <v>478</v>
      </c>
      <c r="B16" s="107" t="s">
        <v>479</v>
      </c>
      <c r="C16" s="103" t="s">
        <v>307</v>
      </c>
      <c r="D16" s="108" t="s">
        <v>308</v>
      </c>
      <c r="E16" s="104">
        <v>2</v>
      </c>
      <c r="F16" s="103" t="s">
        <v>22</v>
      </c>
      <c r="G16" s="107" t="s">
        <v>480</v>
      </c>
      <c r="H16" s="107" t="s">
        <v>481</v>
      </c>
      <c r="I16" s="142" t="s">
        <v>443</v>
      </c>
      <c r="J16" s="107" t="s">
        <v>482</v>
      </c>
      <c r="K16" s="138">
        <v>1</v>
      </c>
      <c r="L16" s="105">
        <v>1</v>
      </c>
      <c r="M16" s="101">
        <f t="shared" si="0"/>
        <v>1</v>
      </c>
      <c r="N16" s="141" t="s">
        <v>75</v>
      </c>
      <c r="O16" s="101">
        <v>0</v>
      </c>
      <c r="P16" s="141" t="s">
        <v>75</v>
      </c>
      <c r="Q16" s="101">
        <v>0</v>
      </c>
      <c r="R16" s="141" t="s">
        <v>75</v>
      </c>
      <c r="S16" s="101">
        <v>0</v>
      </c>
      <c r="T16" s="101">
        <f t="shared" si="1"/>
        <v>1</v>
      </c>
      <c r="U16" s="106">
        <f t="shared" si="2"/>
        <v>3941.8013856812931</v>
      </c>
      <c r="V16" s="99">
        <v>5.8970755172953311</v>
      </c>
      <c r="W16" s="100">
        <v>0</v>
      </c>
      <c r="X16" s="100">
        <v>42.5</v>
      </c>
      <c r="Y16" s="101">
        <v>0.5</v>
      </c>
      <c r="Z16" s="100">
        <v>0</v>
      </c>
      <c r="AA16" s="101">
        <v>0</v>
      </c>
      <c r="AB16" s="100">
        <v>0</v>
      </c>
      <c r="AC16" s="100">
        <v>0</v>
      </c>
      <c r="AD16" s="100">
        <v>0</v>
      </c>
      <c r="AE16" s="161">
        <v>3</v>
      </c>
      <c r="AF16" s="162">
        <v>3.5000000000000003E-2</v>
      </c>
      <c r="AG16" s="163">
        <f t="shared" si="3"/>
        <v>243.13599258138953</v>
      </c>
      <c r="AH16" s="163">
        <f t="shared" si="4"/>
        <v>4233.3344537799785</v>
      </c>
    </row>
    <row r="17" spans="1:34" s="120" customFormat="1" ht="13.5" collapsed="1" thickBot="1" x14ac:dyDescent="0.25">
      <c r="A17" s="109"/>
      <c r="B17" s="110"/>
      <c r="C17" s="110"/>
      <c r="D17" s="110"/>
      <c r="E17" s="110"/>
      <c r="F17" s="111" t="s">
        <v>25</v>
      </c>
      <c r="G17" s="110"/>
      <c r="H17" s="110"/>
      <c r="I17" s="110"/>
      <c r="J17" s="112"/>
      <c r="K17" s="113">
        <f>SUBTOTAL(9,K3:K16)</f>
        <v>11</v>
      </c>
      <c r="L17" s="113"/>
      <c r="M17" s="113">
        <f t="shared" ref="M17:AH17" si="5">SUBTOTAL(9,M3:M16)</f>
        <v>10</v>
      </c>
      <c r="N17" s="113">
        <f t="shared" si="5"/>
        <v>0</v>
      </c>
      <c r="O17" s="113">
        <f t="shared" si="5"/>
        <v>0</v>
      </c>
      <c r="P17" s="113">
        <f t="shared" si="5"/>
        <v>0</v>
      </c>
      <c r="Q17" s="113">
        <f t="shared" si="5"/>
        <v>1</v>
      </c>
      <c r="R17" s="113">
        <f t="shared" si="5"/>
        <v>0</v>
      </c>
      <c r="S17" s="114">
        <f t="shared" si="5"/>
        <v>0</v>
      </c>
      <c r="T17" s="114">
        <f t="shared" si="5"/>
        <v>11</v>
      </c>
      <c r="U17" s="115">
        <f t="shared" si="5"/>
        <v>43359.815242494216</v>
      </c>
      <c r="V17" s="116">
        <f t="shared" si="5"/>
        <v>41252.938871100261</v>
      </c>
      <c r="W17" s="116">
        <f t="shared" si="5"/>
        <v>612.95129316408941</v>
      </c>
      <c r="X17" s="115">
        <f t="shared" si="5"/>
        <v>1232.5</v>
      </c>
      <c r="Y17" s="114">
        <f t="shared" si="5"/>
        <v>14.5</v>
      </c>
      <c r="Z17" s="116">
        <f t="shared" si="5"/>
        <v>228.66526079948855</v>
      </c>
      <c r="AA17" s="114">
        <f t="shared" si="5"/>
        <v>0</v>
      </c>
      <c r="AB17" s="116">
        <f t="shared" si="5"/>
        <v>0</v>
      </c>
      <c r="AC17" s="116">
        <f t="shared" si="5"/>
        <v>0</v>
      </c>
      <c r="AD17" s="116">
        <f t="shared" si="5"/>
        <v>0</v>
      </c>
      <c r="AE17" s="117">
        <f t="shared" si="5"/>
        <v>59215</v>
      </c>
      <c r="AF17" s="114">
        <f t="shared" si="5"/>
        <v>2.2500000000000009</v>
      </c>
      <c r="AG17" s="118">
        <f t="shared" si="5"/>
        <v>15630.170951660763</v>
      </c>
      <c r="AH17" s="119">
        <f t="shared" si="5"/>
        <v>102317.04161921883</v>
      </c>
    </row>
    <row r="18" spans="1:34" ht="18.75" customHeight="1" x14ac:dyDescent="0.2">
      <c r="J18" s="121"/>
      <c r="K18" s="170"/>
      <c r="V18" s="171"/>
      <c r="W18" s="171"/>
    </row>
    <row r="19" spans="1:34" s="177" customFormat="1" ht="18.75" customHeight="1" x14ac:dyDescent="0.2">
      <c r="S19" s="178"/>
      <c r="T19" s="178" t="s">
        <v>876</v>
      </c>
      <c r="U19" s="122" t="s">
        <v>877</v>
      </c>
      <c r="V19" s="122" t="s">
        <v>878</v>
      </c>
      <c r="W19" s="122" t="s">
        <v>878</v>
      </c>
      <c r="X19" s="123" t="s">
        <v>879</v>
      </c>
      <c r="Y19" s="123" t="s">
        <v>880</v>
      </c>
      <c r="Z19" s="122" t="s">
        <v>881</v>
      </c>
      <c r="AA19" s="123"/>
      <c r="AB19" s="122" t="s">
        <v>882</v>
      </c>
      <c r="AC19" s="122" t="s">
        <v>883</v>
      </c>
      <c r="AD19" s="122" t="s">
        <v>883</v>
      </c>
      <c r="AE19" s="122"/>
      <c r="AF19" s="122"/>
      <c r="AG19" s="122" t="s">
        <v>877</v>
      </c>
      <c r="AH19" s="179"/>
    </row>
    <row r="20" spans="1:34" ht="18.75" customHeight="1" x14ac:dyDescent="0.2">
      <c r="U20" s="173"/>
      <c r="Z20" s="180"/>
      <c r="AE20" s="181"/>
      <c r="AF20" s="98"/>
      <c r="AG20" s="98"/>
      <c r="AH20" s="98"/>
    </row>
    <row r="21" spans="1:34" s="175" customFormat="1" ht="18.75" customHeight="1" x14ac:dyDescent="0.2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171"/>
      <c r="V21" s="179"/>
      <c r="W21" s="179"/>
      <c r="X21" s="179"/>
      <c r="Y21" s="179"/>
      <c r="Z21" s="179"/>
      <c r="AA21" s="179"/>
      <c r="AB21" s="179"/>
      <c r="AC21" s="179"/>
      <c r="AD21" s="179"/>
      <c r="AF21" s="176"/>
      <c r="AG21" s="171"/>
      <c r="AH21" s="171"/>
    </row>
    <row r="22" spans="1:34" s="175" customFormat="1" ht="18.75" customHeight="1" x14ac:dyDescent="0.2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171"/>
      <c r="V22" s="182"/>
      <c r="W22" s="182"/>
      <c r="X22" s="182"/>
      <c r="Y22" s="173"/>
      <c r="Z22" s="171"/>
      <c r="AA22" s="173"/>
      <c r="AB22" s="174"/>
      <c r="AC22" s="172"/>
      <c r="AD22" s="173"/>
      <c r="AF22" s="176"/>
      <c r="AG22" s="171"/>
      <c r="AH22" s="171"/>
    </row>
    <row r="23" spans="1:34" s="175" customFormat="1" ht="18.75" customHeight="1" x14ac:dyDescent="0.2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171"/>
      <c r="V23" s="182"/>
      <c r="W23" s="182"/>
      <c r="X23" s="182"/>
      <c r="Y23" s="173"/>
      <c r="Z23" s="171"/>
      <c r="AA23" s="173"/>
      <c r="AB23" s="174"/>
      <c r="AC23" s="172"/>
      <c r="AD23" s="173"/>
      <c r="AF23" s="176"/>
      <c r="AG23" s="171"/>
      <c r="AH23" s="171"/>
    </row>
    <row r="24" spans="1:34" s="175" customFormat="1" ht="18.75" customHeight="1" x14ac:dyDescent="0.2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171"/>
      <c r="V24" s="182"/>
      <c r="W24" s="182"/>
      <c r="X24" s="182"/>
      <c r="Y24" s="173"/>
      <c r="Z24" s="171"/>
      <c r="AA24" s="173"/>
      <c r="AB24" s="174"/>
      <c r="AC24" s="172"/>
      <c r="AD24" s="173"/>
      <c r="AF24" s="176"/>
      <c r="AG24" s="171"/>
      <c r="AH24" s="171"/>
    </row>
    <row r="25" spans="1:34" s="175" customFormat="1" ht="18.75" customHeight="1" x14ac:dyDescent="0.2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171"/>
      <c r="V25" s="182"/>
      <c r="W25" s="182"/>
      <c r="X25" s="182"/>
      <c r="Y25" s="173"/>
      <c r="Z25" s="171"/>
      <c r="AA25" s="173"/>
      <c r="AB25" s="174"/>
      <c r="AC25" s="172"/>
      <c r="AD25" s="173"/>
      <c r="AF25" s="176"/>
      <c r="AG25" s="171"/>
      <c r="AH25" s="171"/>
    </row>
    <row r="26" spans="1:34" s="175" customFormat="1" ht="18.75" customHeight="1" x14ac:dyDescent="0.2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171"/>
      <c r="V26" s="182"/>
      <c r="W26" s="182"/>
      <c r="X26" s="182"/>
      <c r="Y26" s="173"/>
      <c r="Z26" s="171"/>
      <c r="AA26" s="173"/>
      <c r="AB26" s="174"/>
      <c r="AC26" s="172"/>
      <c r="AD26" s="173"/>
      <c r="AF26" s="176"/>
      <c r="AG26" s="171"/>
      <c r="AH26" s="171"/>
    </row>
    <row r="27" spans="1:34" s="175" customFormat="1" ht="18.75" customHeight="1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171"/>
      <c r="V27" s="182"/>
      <c r="W27" s="182"/>
      <c r="X27" s="182"/>
      <c r="Y27" s="173"/>
      <c r="Z27" s="171"/>
      <c r="AA27" s="173"/>
      <c r="AB27" s="174"/>
      <c r="AC27" s="172"/>
      <c r="AD27" s="173"/>
      <c r="AF27" s="176"/>
      <c r="AG27" s="171"/>
      <c r="AH27" s="171"/>
    </row>
    <row r="28" spans="1:34" s="175" customFormat="1" ht="18.75" customHeight="1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71"/>
      <c r="V28" s="182"/>
      <c r="W28" s="182"/>
      <c r="X28" s="182"/>
      <c r="Y28" s="173"/>
      <c r="Z28" s="171"/>
      <c r="AA28" s="173"/>
      <c r="AB28" s="174"/>
      <c r="AC28" s="172"/>
      <c r="AD28" s="173"/>
      <c r="AF28" s="176"/>
      <c r="AG28" s="171"/>
      <c r="AH28" s="171"/>
    </row>
    <row r="29" spans="1:34" s="175" customFormat="1" ht="18.75" customHeight="1" x14ac:dyDescent="0.2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71"/>
      <c r="V29" s="182"/>
      <c r="W29" s="182"/>
      <c r="X29" s="182"/>
      <c r="Y29" s="173"/>
      <c r="Z29" s="171"/>
      <c r="AA29" s="173"/>
      <c r="AB29" s="174"/>
      <c r="AC29" s="172"/>
      <c r="AD29" s="173"/>
      <c r="AF29" s="176"/>
      <c r="AG29" s="171"/>
      <c r="AH29" s="171"/>
    </row>
    <row r="30" spans="1:34" s="175" customFormat="1" ht="18.75" customHeight="1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171"/>
      <c r="V30" s="182"/>
      <c r="W30" s="182"/>
      <c r="X30" s="182"/>
      <c r="Y30" s="173"/>
      <c r="Z30" s="171"/>
      <c r="AA30" s="173"/>
      <c r="AB30" s="174"/>
      <c r="AC30" s="172"/>
      <c r="AD30" s="173"/>
      <c r="AF30" s="176"/>
      <c r="AG30" s="171"/>
      <c r="AH30" s="171"/>
    </row>
    <row r="31" spans="1:34" s="175" customFormat="1" ht="18.75" customHeigh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171"/>
      <c r="V31" s="182"/>
      <c r="W31" s="182"/>
      <c r="X31" s="182"/>
      <c r="Y31" s="173"/>
      <c r="Z31" s="171"/>
      <c r="AA31" s="173"/>
      <c r="AB31" s="174"/>
      <c r="AC31" s="172"/>
      <c r="AD31" s="173"/>
      <c r="AF31" s="176"/>
      <c r="AG31" s="171"/>
      <c r="AH31" s="171"/>
    </row>
    <row r="32" spans="1:34" s="175" customFormat="1" ht="18.75" customHeight="1" x14ac:dyDescent="0.2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171"/>
      <c r="V32" s="182"/>
      <c r="W32" s="182"/>
      <c r="X32" s="182"/>
      <c r="Y32" s="173"/>
      <c r="Z32" s="171"/>
      <c r="AA32" s="173"/>
      <c r="AB32" s="174"/>
      <c r="AC32" s="172"/>
      <c r="AD32" s="173"/>
      <c r="AF32" s="176"/>
      <c r="AG32" s="171"/>
      <c r="AH32" s="171"/>
    </row>
    <row r="33" spans="1:34" s="175" customFormat="1" ht="18.75" customHeight="1" x14ac:dyDescent="0.2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171"/>
      <c r="V33" s="183"/>
      <c r="W33" s="183"/>
      <c r="X33" s="183"/>
      <c r="Y33" s="173"/>
      <c r="Z33" s="171"/>
      <c r="AA33" s="173"/>
      <c r="AB33" s="174"/>
      <c r="AC33" s="172"/>
      <c r="AD33" s="173"/>
      <c r="AF33" s="176"/>
      <c r="AG33" s="171"/>
      <c r="AH33" s="171"/>
    </row>
  </sheetData>
  <autoFilter ref="A2:AH18"/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5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12.75" customHeight="1" x14ac:dyDescent="0.2">
      <c r="A3" s="165" t="s">
        <v>154</v>
      </c>
      <c r="B3" s="166" t="s">
        <v>89</v>
      </c>
      <c r="C3" s="166"/>
      <c r="D3" s="166"/>
      <c r="E3" s="166"/>
      <c r="F3" s="166" t="s">
        <v>23</v>
      </c>
      <c r="G3" s="166"/>
      <c r="H3" s="166"/>
      <c r="I3" s="166"/>
      <c r="J3" s="166" t="s">
        <v>155</v>
      </c>
      <c r="K3" s="138">
        <v>0</v>
      </c>
      <c r="L3" s="105">
        <v>0</v>
      </c>
      <c r="M3" s="101">
        <f t="shared" ref="M3:M18" si="0">K3*L3</f>
        <v>0</v>
      </c>
      <c r="N3" s="141" t="s">
        <v>75</v>
      </c>
      <c r="O3" s="101">
        <f>IF(N3="Y",M3,0)</f>
        <v>0</v>
      </c>
      <c r="P3" s="141" t="s">
        <v>75</v>
      </c>
      <c r="Q3" s="101">
        <f>IF(P3="Y",M3,0)</f>
        <v>0</v>
      </c>
      <c r="R3" s="141" t="s">
        <v>75</v>
      </c>
      <c r="S3" s="101">
        <f>IF(R3="Y",M3,0)</f>
        <v>0</v>
      </c>
      <c r="T3" s="101">
        <f t="shared" ref="T3:T18" si="1">S3+Q3+O3+M3</f>
        <v>0</v>
      </c>
      <c r="U3" s="106">
        <f t="shared" ref="U3:U18" si="2">$U$1*T3</f>
        <v>0</v>
      </c>
      <c r="V3" s="99">
        <v>12.727293490019125</v>
      </c>
      <c r="W3" s="100">
        <v>0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13</v>
      </c>
      <c r="AF3" s="162">
        <v>3.5000000000000003E-2</v>
      </c>
      <c r="AG3" s="163">
        <f t="shared" ref="AG3:AG18" si="3">AF3*$AG$1</f>
        <v>243.13599258138953</v>
      </c>
      <c r="AH3" s="163">
        <f t="shared" ref="AH3:AH18" si="4">AG3+SUM(AB3:AD3)+Z3+SUM(U3:X3)</f>
        <v>255.86328607140865</v>
      </c>
    </row>
    <row r="4" spans="1:34" s="164" customFormat="1" ht="25.5" customHeight="1" x14ac:dyDescent="0.2">
      <c r="A4" s="165" t="s">
        <v>156</v>
      </c>
      <c r="B4" s="166" t="s">
        <v>89</v>
      </c>
      <c r="C4" s="166"/>
      <c r="D4" s="166"/>
      <c r="E4" s="166"/>
      <c r="F4" s="166" t="s">
        <v>23</v>
      </c>
      <c r="G4" s="166"/>
      <c r="H4" s="166"/>
      <c r="I4" s="166"/>
      <c r="J4" s="166">
        <v>404503</v>
      </c>
      <c r="K4" s="138">
        <v>0</v>
      </c>
      <c r="L4" s="105">
        <v>0</v>
      </c>
      <c r="M4" s="101">
        <f t="shared" si="0"/>
        <v>0</v>
      </c>
      <c r="N4" s="141" t="s">
        <v>75</v>
      </c>
      <c r="O4" s="101">
        <f>IF(N4="Y",M4,0)</f>
        <v>0</v>
      </c>
      <c r="P4" s="141" t="s">
        <v>75</v>
      </c>
      <c r="Q4" s="101">
        <f>IF(P4="Y",M4,0)</f>
        <v>0</v>
      </c>
      <c r="R4" s="141" t="s">
        <v>75</v>
      </c>
      <c r="S4" s="101">
        <f>IF(R4="Y",M4,0)</f>
        <v>0</v>
      </c>
      <c r="T4" s="101">
        <f t="shared" si="1"/>
        <v>0</v>
      </c>
      <c r="U4" s="106">
        <f t="shared" si="2"/>
        <v>0</v>
      </c>
      <c r="V4" s="99">
        <v>0.19240050627390967</v>
      </c>
      <c r="W4" s="100">
        <v>0</v>
      </c>
      <c r="X4" s="100">
        <v>0</v>
      </c>
      <c r="Y4" s="101">
        <v>0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2</v>
      </c>
      <c r="AF4" s="162">
        <v>3.5000000000000003E-2</v>
      </c>
      <c r="AG4" s="163">
        <f t="shared" si="3"/>
        <v>243.13599258138953</v>
      </c>
      <c r="AH4" s="163">
        <f t="shared" si="4"/>
        <v>243.32839308766344</v>
      </c>
    </row>
    <row r="5" spans="1:34" s="164" customFormat="1" ht="12.75" customHeight="1" x14ac:dyDescent="0.2">
      <c r="A5" s="165" t="s">
        <v>342</v>
      </c>
      <c r="B5" s="166" t="s">
        <v>89</v>
      </c>
      <c r="C5" s="166"/>
      <c r="D5" s="166"/>
      <c r="E5" s="166"/>
      <c r="F5" s="166" t="s">
        <v>23</v>
      </c>
      <c r="G5" s="166"/>
      <c r="H5" s="166"/>
      <c r="I5" s="166"/>
      <c r="J5" s="166">
        <v>900300</v>
      </c>
      <c r="K5" s="138">
        <v>0</v>
      </c>
      <c r="L5" s="105">
        <v>0</v>
      </c>
      <c r="M5" s="101">
        <f t="shared" si="0"/>
        <v>0</v>
      </c>
      <c r="N5" s="141" t="s">
        <v>75</v>
      </c>
      <c r="O5" s="101">
        <f>IF(N5="Y",M5,0)</f>
        <v>0</v>
      </c>
      <c r="P5" s="141" t="s">
        <v>75</v>
      </c>
      <c r="Q5" s="101">
        <f>IF(P5="Y",M5,0)</f>
        <v>0</v>
      </c>
      <c r="R5" s="141" t="s">
        <v>75</v>
      </c>
      <c r="S5" s="101">
        <f>IF(R5="Y",M5,0)</f>
        <v>0</v>
      </c>
      <c r="T5" s="101">
        <f t="shared" si="1"/>
        <v>0</v>
      </c>
      <c r="U5" s="106">
        <f t="shared" si="2"/>
        <v>0</v>
      </c>
      <c r="V5" s="99">
        <v>9.7547056680872206</v>
      </c>
      <c r="W5" s="100">
        <v>0</v>
      </c>
      <c r="X5" s="100">
        <v>0</v>
      </c>
      <c r="Y5" s="101">
        <v>0</v>
      </c>
      <c r="Z5" s="100">
        <v>0</v>
      </c>
      <c r="AA5" s="101">
        <v>0</v>
      </c>
      <c r="AB5" s="100">
        <v>0</v>
      </c>
      <c r="AC5" s="100">
        <v>0</v>
      </c>
      <c r="AD5" s="100">
        <v>0</v>
      </c>
      <c r="AE5" s="161">
        <v>20</v>
      </c>
      <c r="AF5" s="162">
        <v>3.5000000000000003E-2</v>
      </c>
      <c r="AG5" s="163">
        <f t="shared" si="3"/>
        <v>243.13599258138953</v>
      </c>
      <c r="AH5" s="163">
        <f t="shared" si="4"/>
        <v>252.89069824947674</v>
      </c>
    </row>
    <row r="6" spans="1:34" s="164" customFormat="1" ht="25.5" customHeight="1" x14ac:dyDescent="0.2">
      <c r="A6" s="102" t="s">
        <v>594</v>
      </c>
      <c r="B6" s="103" t="s">
        <v>595</v>
      </c>
      <c r="C6" s="103" t="s">
        <v>217</v>
      </c>
      <c r="D6" s="103" t="s">
        <v>218</v>
      </c>
      <c r="E6" s="104">
        <v>2</v>
      </c>
      <c r="F6" s="103" t="s">
        <v>23</v>
      </c>
      <c r="G6" s="103" t="s">
        <v>596</v>
      </c>
      <c r="H6" s="103" t="s">
        <v>596</v>
      </c>
      <c r="I6" s="142" t="s">
        <v>597</v>
      </c>
      <c r="J6" s="103" t="s">
        <v>598</v>
      </c>
      <c r="K6" s="138">
        <v>1</v>
      </c>
      <c r="L6" s="105">
        <v>1</v>
      </c>
      <c r="M6" s="101">
        <f t="shared" si="0"/>
        <v>1</v>
      </c>
      <c r="N6" s="141" t="s">
        <v>75</v>
      </c>
      <c r="O6" s="101">
        <v>0</v>
      </c>
      <c r="P6" s="141" t="s">
        <v>153</v>
      </c>
      <c r="Q6" s="101">
        <v>1</v>
      </c>
      <c r="R6" s="141" t="s">
        <v>75</v>
      </c>
      <c r="S6" s="101">
        <v>0</v>
      </c>
      <c r="T6" s="101">
        <f t="shared" si="1"/>
        <v>2</v>
      </c>
      <c r="U6" s="106">
        <f t="shared" si="2"/>
        <v>7883.6027713625863</v>
      </c>
      <c r="V6" s="99">
        <v>1388.0445924371804</v>
      </c>
      <c r="W6" s="100">
        <v>290.4634293776578</v>
      </c>
      <c r="X6" s="100">
        <v>233.75</v>
      </c>
      <c r="Y6" s="101">
        <v>2.75</v>
      </c>
      <c r="Z6" s="100">
        <v>0</v>
      </c>
      <c r="AA6" s="101">
        <v>0</v>
      </c>
      <c r="AB6" s="100">
        <v>0</v>
      </c>
      <c r="AC6" s="100">
        <v>0</v>
      </c>
      <c r="AD6" s="100">
        <v>0</v>
      </c>
      <c r="AE6" s="161">
        <v>1185</v>
      </c>
      <c r="AF6" s="162">
        <v>0.1</v>
      </c>
      <c r="AG6" s="163">
        <f t="shared" si="3"/>
        <v>694.67426451825577</v>
      </c>
      <c r="AH6" s="163">
        <f t="shared" si="4"/>
        <v>10490.535057695681</v>
      </c>
    </row>
    <row r="7" spans="1:34" s="164" customFormat="1" ht="25.5" customHeight="1" x14ac:dyDescent="0.2">
      <c r="A7" s="165" t="s">
        <v>664</v>
      </c>
      <c r="B7" s="166" t="s">
        <v>89</v>
      </c>
      <c r="C7" s="166"/>
      <c r="D7" s="166"/>
      <c r="E7" s="166"/>
      <c r="F7" s="166" t="s">
        <v>23</v>
      </c>
      <c r="G7" s="166"/>
      <c r="H7" s="166"/>
      <c r="I7" s="166"/>
      <c r="J7" s="166">
        <v>707000</v>
      </c>
      <c r="K7" s="138">
        <v>0</v>
      </c>
      <c r="L7" s="105">
        <v>0</v>
      </c>
      <c r="M7" s="101">
        <f t="shared" si="0"/>
        <v>0</v>
      </c>
      <c r="N7" s="141" t="s">
        <v>75</v>
      </c>
      <c r="O7" s="101">
        <f>IF(N7="Y",M7,0)</f>
        <v>0</v>
      </c>
      <c r="P7" s="141" t="s">
        <v>75</v>
      </c>
      <c r="Q7" s="101">
        <f>IF(P7="Y",M7,0)</f>
        <v>0</v>
      </c>
      <c r="R7" s="141" t="s">
        <v>75</v>
      </c>
      <c r="S7" s="101">
        <f>IF(R7="Y",M7,0)</f>
        <v>0</v>
      </c>
      <c r="T7" s="101">
        <f t="shared" si="1"/>
        <v>0</v>
      </c>
      <c r="U7" s="106">
        <f t="shared" si="2"/>
        <v>0</v>
      </c>
      <c r="V7" s="99">
        <v>219.00949629159138</v>
      </c>
      <c r="W7" s="100">
        <v>0</v>
      </c>
      <c r="X7" s="100">
        <v>0</v>
      </c>
      <c r="Y7" s="101">
        <v>0</v>
      </c>
      <c r="Z7" s="100">
        <v>0</v>
      </c>
      <c r="AA7" s="101">
        <v>0</v>
      </c>
      <c r="AB7" s="100">
        <v>0</v>
      </c>
      <c r="AC7" s="100">
        <v>0</v>
      </c>
      <c r="AD7" s="100">
        <v>0</v>
      </c>
      <c r="AE7" s="161">
        <v>595</v>
      </c>
      <c r="AF7" s="162">
        <v>0.05</v>
      </c>
      <c r="AG7" s="163">
        <f t="shared" si="3"/>
        <v>347.33713225912788</v>
      </c>
      <c r="AH7" s="163">
        <f t="shared" si="4"/>
        <v>566.34662855071929</v>
      </c>
    </row>
    <row r="8" spans="1:34" s="164" customFormat="1" ht="12.75" customHeight="1" x14ac:dyDescent="0.2">
      <c r="A8" s="102" t="s">
        <v>692</v>
      </c>
      <c r="B8" s="103" t="s">
        <v>693</v>
      </c>
      <c r="C8" s="103" t="s">
        <v>217</v>
      </c>
      <c r="D8" s="103" t="s">
        <v>218</v>
      </c>
      <c r="E8" s="104">
        <v>2</v>
      </c>
      <c r="F8" s="103" t="s">
        <v>23</v>
      </c>
      <c r="G8" s="103" t="s">
        <v>694</v>
      </c>
      <c r="H8" s="103"/>
      <c r="I8" s="142" t="s">
        <v>695</v>
      </c>
      <c r="J8" s="103">
        <v>703001</v>
      </c>
      <c r="K8" s="138">
        <v>3</v>
      </c>
      <c r="L8" s="105">
        <v>0.04</v>
      </c>
      <c r="M8" s="101">
        <f t="shared" si="0"/>
        <v>0.12</v>
      </c>
      <c r="N8" s="141" t="s">
        <v>153</v>
      </c>
      <c r="O8" s="101">
        <v>0.12</v>
      </c>
      <c r="P8" s="141" t="s">
        <v>153</v>
      </c>
      <c r="Q8" s="101">
        <v>0.04</v>
      </c>
      <c r="R8" s="141" t="s">
        <v>75</v>
      </c>
      <c r="S8" s="101">
        <v>0</v>
      </c>
      <c r="T8" s="101">
        <f t="shared" si="1"/>
        <v>0.28000000000000003</v>
      </c>
      <c r="U8" s="106">
        <f t="shared" si="2"/>
        <v>1103.7043879907621</v>
      </c>
      <c r="V8" s="99">
        <v>21.115955563561585</v>
      </c>
      <c r="W8" s="100">
        <v>0</v>
      </c>
      <c r="X8" s="100">
        <v>0</v>
      </c>
      <c r="Y8" s="101">
        <v>0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29</v>
      </c>
      <c r="AF8" s="162">
        <v>3.5000000000000003E-2</v>
      </c>
      <c r="AG8" s="163">
        <f t="shared" si="3"/>
        <v>243.13599258138953</v>
      </c>
      <c r="AH8" s="163">
        <f t="shared" si="4"/>
        <v>1367.9563361357132</v>
      </c>
    </row>
    <row r="9" spans="1:34" s="164" customFormat="1" ht="12.75" customHeight="1" x14ac:dyDescent="0.2">
      <c r="A9" s="102" t="s">
        <v>823</v>
      </c>
      <c r="B9" s="103" t="s">
        <v>824</v>
      </c>
      <c r="C9" s="103" t="s">
        <v>217</v>
      </c>
      <c r="D9" s="103"/>
      <c r="E9" s="104">
        <v>2</v>
      </c>
      <c r="F9" s="103" t="s">
        <v>23</v>
      </c>
      <c r="G9" s="103" t="s">
        <v>825</v>
      </c>
      <c r="H9" s="103" t="s">
        <v>826</v>
      </c>
      <c r="I9" s="142" t="s">
        <v>827</v>
      </c>
      <c r="J9" s="103" t="s">
        <v>828</v>
      </c>
      <c r="K9" s="138">
        <v>1</v>
      </c>
      <c r="L9" s="105">
        <v>0.11</v>
      </c>
      <c r="M9" s="101">
        <f t="shared" si="0"/>
        <v>0.11</v>
      </c>
      <c r="N9" s="141" t="s">
        <v>75</v>
      </c>
      <c r="O9" s="101">
        <v>0</v>
      </c>
      <c r="P9" s="141" t="s">
        <v>153</v>
      </c>
      <c r="Q9" s="101">
        <v>0.11</v>
      </c>
      <c r="R9" s="141" t="s">
        <v>75</v>
      </c>
      <c r="S9" s="101">
        <v>0</v>
      </c>
      <c r="T9" s="101">
        <f t="shared" si="1"/>
        <v>0.22</v>
      </c>
      <c r="U9" s="106">
        <f t="shared" si="2"/>
        <v>867.19630484988454</v>
      </c>
      <c r="V9" s="99">
        <v>5.3968342009831654</v>
      </c>
      <c r="W9" s="100">
        <v>0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16</v>
      </c>
      <c r="AF9" s="162">
        <v>3.5000000000000003E-2</v>
      </c>
      <c r="AG9" s="163">
        <f t="shared" si="3"/>
        <v>243.13599258138953</v>
      </c>
      <c r="AH9" s="163">
        <f t="shared" si="4"/>
        <v>1115.7291316322573</v>
      </c>
    </row>
    <row r="10" spans="1:34" s="164" customFormat="1" ht="12.75" customHeight="1" x14ac:dyDescent="0.2">
      <c r="A10" s="102" t="s">
        <v>829</v>
      </c>
      <c r="B10" s="103" t="s">
        <v>824</v>
      </c>
      <c r="C10" s="103" t="s">
        <v>217</v>
      </c>
      <c r="D10" s="103"/>
      <c r="E10" s="104">
        <v>2</v>
      </c>
      <c r="F10" s="103" t="s">
        <v>23</v>
      </c>
      <c r="G10" s="103" t="s">
        <v>830</v>
      </c>
      <c r="H10" s="103" t="s">
        <v>830</v>
      </c>
      <c r="I10" s="142" t="s">
        <v>831</v>
      </c>
      <c r="J10" s="103" t="s">
        <v>832</v>
      </c>
      <c r="K10" s="138">
        <v>1</v>
      </c>
      <c r="L10" s="105">
        <v>0.11</v>
      </c>
      <c r="M10" s="101">
        <f t="shared" si="0"/>
        <v>0.11</v>
      </c>
      <c r="N10" s="141" t="s">
        <v>75</v>
      </c>
      <c r="O10" s="101">
        <v>0</v>
      </c>
      <c r="P10" s="141" t="s">
        <v>153</v>
      </c>
      <c r="Q10" s="101">
        <v>0.11</v>
      </c>
      <c r="R10" s="141" t="s">
        <v>75</v>
      </c>
      <c r="S10" s="101">
        <v>0</v>
      </c>
      <c r="T10" s="101">
        <f t="shared" si="1"/>
        <v>0.22</v>
      </c>
      <c r="U10" s="106">
        <f t="shared" si="2"/>
        <v>867.19630484988454</v>
      </c>
      <c r="V10" s="99">
        <v>50.081851783098678</v>
      </c>
      <c r="W10" s="100">
        <v>0</v>
      </c>
      <c r="X10" s="100">
        <v>0</v>
      </c>
      <c r="Y10" s="101">
        <v>0</v>
      </c>
      <c r="Z10" s="100">
        <v>0</v>
      </c>
      <c r="AA10" s="101">
        <v>0</v>
      </c>
      <c r="AB10" s="100">
        <v>0</v>
      </c>
      <c r="AC10" s="100">
        <v>0</v>
      </c>
      <c r="AD10" s="100">
        <v>0</v>
      </c>
      <c r="AE10" s="161">
        <v>66</v>
      </c>
      <c r="AF10" s="162">
        <v>3.5000000000000003E-2</v>
      </c>
      <c r="AG10" s="163">
        <f t="shared" si="3"/>
        <v>243.13599258138953</v>
      </c>
      <c r="AH10" s="163">
        <f t="shared" si="4"/>
        <v>1160.4141492143729</v>
      </c>
    </row>
    <row r="11" spans="1:34" s="164" customFormat="1" ht="12.75" customHeight="1" x14ac:dyDescent="0.2">
      <c r="A11" s="102" t="s">
        <v>833</v>
      </c>
      <c r="B11" s="103" t="s">
        <v>359</v>
      </c>
      <c r="C11" s="103" t="s">
        <v>360</v>
      </c>
      <c r="D11" s="103" t="s">
        <v>361</v>
      </c>
      <c r="E11" s="104" t="s">
        <v>362</v>
      </c>
      <c r="F11" s="103" t="s">
        <v>23</v>
      </c>
      <c r="G11" s="103" t="s">
        <v>395</v>
      </c>
      <c r="H11" s="103" t="s">
        <v>834</v>
      </c>
      <c r="I11" s="142" t="s">
        <v>835</v>
      </c>
      <c r="J11" s="103" t="s">
        <v>836</v>
      </c>
      <c r="K11" s="138">
        <v>2</v>
      </c>
      <c r="L11" s="105">
        <v>0.05</v>
      </c>
      <c r="M11" s="101">
        <f t="shared" si="0"/>
        <v>0.1</v>
      </c>
      <c r="N11" s="141" t="s">
        <v>75</v>
      </c>
      <c r="O11" s="101">
        <v>0</v>
      </c>
      <c r="P11" s="141" t="s">
        <v>75</v>
      </c>
      <c r="Q11" s="101">
        <v>0</v>
      </c>
      <c r="R11" s="141" t="s">
        <v>75</v>
      </c>
      <c r="S11" s="101">
        <v>0</v>
      </c>
      <c r="T11" s="101">
        <f t="shared" si="1"/>
        <v>0.1</v>
      </c>
      <c r="U11" s="106">
        <f t="shared" si="2"/>
        <v>394.18013856812934</v>
      </c>
      <c r="V11" s="99">
        <v>21.760497259579182</v>
      </c>
      <c r="W11" s="100">
        <v>645.91655841425097</v>
      </c>
      <c r="X11" s="100">
        <v>0</v>
      </c>
      <c r="Y11" s="101">
        <v>0</v>
      </c>
      <c r="Z11" s="100">
        <v>0</v>
      </c>
      <c r="AA11" s="101">
        <v>0</v>
      </c>
      <c r="AB11" s="100">
        <v>0</v>
      </c>
      <c r="AC11" s="100">
        <v>0</v>
      </c>
      <c r="AD11" s="100">
        <v>0</v>
      </c>
      <c r="AE11" s="161">
        <v>2</v>
      </c>
      <c r="AF11" s="162">
        <v>3.5000000000000003E-2</v>
      </c>
      <c r="AG11" s="163">
        <f t="shared" si="3"/>
        <v>243.13599258138953</v>
      </c>
      <c r="AH11" s="163">
        <f t="shared" si="4"/>
        <v>1304.9931868233489</v>
      </c>
    </row>
    <row r="12" spans="1:34" s="164" customFormat="1" ht="12.75" customHeight="1" x14ac:dyDescent="0.2">
      <c r="A12" s="102" t="s">
        <v>843</v>
      </c>
      <c r="B12" s="103" t="s">
        <v>824</v>
      </c>
      <c r="C12" s="103" t="s">
        <v>217</v>
      </c>
      <c r="D12" s="103"/>
      <c r="E12" s="104">
        <v>2</v>
      </c>
      <c r="F12" s="103" t="s">
        <v>23</v>
      </c>
      <c r="G12" s="103" t="s">
        <v>825</v>
      </c>
      <c r="H12" s="103" t="s">
        <v>844</v>
      </c>
      <c r="I12" s="142"/>
      <c r="J12" s="103">
        <v>109001</v>
      </c>
      <c r="K12" s="138">
        <v>1</v>
      </c>
      <c r="L12" s="105">
        <v>0.11</v>
      </c>
      <c r="M12" s="101">
        <f t="shared" si="0"/>
        <v>0.11</v>
      </c>
      <c r="N12" s="141" t="s">
        <v>75</v>
      </c>
      <c r="O12" s="101">
        <v>0</v>
      </c>
      <c r="P12" s="141" t="s">
        <v>153</v>
      </c>
      <c r="Q12" s="101">
        <v>0.11</v>
      </c>
      <c r="R12" s="141" t="s">
        <v>75</v>
      </c>
      <c r="S12" s="101">
        <v>0</v>
      </c>
      <c r="T12" s="101">
        <f t="shared" si="1"/>
        <v>0.22</v>
      </c>
      <c r="U12" s="106">
        <f t="shared" si="2"/>
        <v>867.19630484988454</v>
      </c>
      <c r="V12" s="99">
        <v>14.506998173052787</v>
      </c>
      <c r="W12" s="100">
        <v>0</v>
      </c>
      <c r="X12" s="100">
        <v>0</v>
      </c>
      <c r="Y12" s="101">
        <v>0</v>
      </c>
      <c r="Z12" s="100">
        <v>0</v>
      </c>
      <c r="AA12" s="101">
        <v>0</v>
      </c>
      <c r="AB12" s="100">
        <v>0</v>
      </c>
      <c r="AC12" s="100">
        <v>0</v>
      </c>
      <c r="AD12" s="100">
        <v>0</v>
      </c>
      <c r="AE12" s="161">
        <v>24</v>
      </c>
      <c r="AF12" s="162">
        <v>3.5000000000000003E-2</v>
      </c>
      <c r="AG12" s="163">
        <f t="shared" si="3"/>
        <v>243.13599258138953</v>
      </c>
      <c r="AH12" s="163">
        <f t="shared" si="4"/>
        <v>1124.8392956043269</v>
      </c>
    </row>
    <row r="13" spans="1:34" s="164" customFormat="1" ht="12.75" x14ac:dyDescent="0.2">
      <c r="A13" s="102" t="s">
        <v>845</v>
      </c>
      <c r="B13" s="103" t="s">
        <v>824</v>
      </c>
      <c r="C13" s="103" t="s">
        <v>217</v>
      </c>
      <c r="D13" s="103"/>
      <c r="E13" s="104">
        <v>2</v>
      </c>
      <c r="F13" s="103" t="s">
        <v>23</v>
      </c>
      <c r="G13" s="103" t="s">
        <v>846</v>
      </c>
      <c r="H13" s="103" t="s">
        <v>847</v>
      </c>
      <c r="I13" s="142" t="s">
        <v>848</v>
      </c>
      <c r="J13" s="103">
        <v>100100</v>
      </c>
      <c r="K13" s="138">
        <v>1</v>
      </c>
      <c r="L13" s="105">
        <v>0.12</v>
      </c>
      <c r="M13" s="101">
        <f t="shared" si="0"/>
        <v>0.12</v>
      </c>
      <c r="N13" s="141" t="s">
        <v>75</v>
      </c>
      <c r="O13" s="101">
        <v>0</v>
      </c>
      <c r="P13" s="141" t="s">
        <v>153</v>
      </c>
      <c r="Q13" s="101">
        <v>0.12</v>
      </c>
      <c r="R13" s="141" t="s">
        <v>75</v>
      </c>
      <c r="S13" s="101">
        <v>0</v>
      </c>
      <c r="T13" s="101">
        <f t="shared" si="1"/>
        <v>0.24</v>
      </c>
      <c r="U13" s="106">
        <f t="shared" si="2"/>
        <v>946.03233256351029</v>
      </c>
      <c r="V13" s="99">
        <v>78.364726205363397</v>
      </c>
      <c r="W13" s="100">
        <v>20.788743014509084</v>
      </c>
      <c r="X13" s="100">
        <v>0</v>
      </c>
      <c r="Y13" s="101">
        <v>0</v>
      </c>
      <c r="Z13" s="100">
        <v>0</v>
      </c>
      <c r="AA13" s="101">
        <v>0</v>
      </c>
      <c r="AB13" s="100">
        <v>0</v>
      </c>
      <c r="AC13" s="100">
        <v>0</v>
      </c>
      <c r="AD13" s="100">
        <v>0</v>
      </c>
      <c r="AE13" s="161">
        <v>181</v>
      </c>
      <c r="AF13" s="162">
        <v>3.5000000000000003E-2</v>
      </c>
      <c r="AG13" s="163">
        <f t="shared" si="3"/>
        <v>243.13599258138953</v>
      </c>
      <c r="AH13" s="163">
        <f t="shared" si="4"/>
        <v>1288.3217943647721</v>
      </c>
    </row>
    <row r="14" spans="1:34" s="164" customFormat="1" ht="26.25" customHeight="1" x14ac:dyDescent="0.2">
      <c r="A14" s="102" t="s">
        <v>849</v>
      </c>
      <c r="B14" s="103" t="s">
        <v>824</v>
      </c>
      <c r="C14" s="103" t="s">
        <v>217</v>
      </c>
      <c r="D14" s="103"/>
      <c r="E14" s="104">
        <v>2</v>
      </c>
      <c r="F14" s="103" t="s">
        <v>23</v>
      </c>
      <c r="G14" s="103" t="s">
        <v>850</v>
      </c>
      <c r="H14" s="103"/>
      <c r="I14" s="142" t="s">
        <v>851</v>
      </c>
      <c r="J14" s="103">
        <v>102101</v>
      </c>
      <c r="K14" s="138">
        <v>1</v>
      </c>
      <c r="L14" s="105">
        <v>0.11</v>
      </c>
      <c r="M14" s="101">
        <f t="shared" si="0"/>
        <v>0.11</v>
      </c>
      <c r="N14" s="141" t="s">
        <v>75</v>
      </c>
      <c r="O14" s="101">
        <v>0</v>
      </c>
      <c r="P14" s="141" t="s">
        <v>153</v>
      </c>
      <c r="Q14" s="101">
        <v>0.11</v>
      </c>
      <c r="R14" s="141" t="s">
        <v>75</v>
      </c>
      <c r="S14" s="101">
        <v>0</v>
      </c>
      <c r="T14" s="101">
        <f t="shared" si="1"/>
        <v>0.22</v>
      </c>
      <c r="U14" s="106">
        <f t="shared" si="2"/>
        <v>867.19630484988454</v>
      </c>
      <c r="V14" s="99">
        <v>19.817252146212692</v>
      </c>
      <c r="W14" s="100">
        <v>0</v>
      </c>
      <c r="X14" s="100">
        <v>0</v>
      </c>
      <c r="Y14" s="101">
        <v>0</v>
      </c>
      <c r="Z14" s="100">
        <v>0</v>
      </c>
      <c r="AA14" s="101">
        <v>0</v>
      </c>
      <c r="AB14" s="100">
        <v>0</v>
      </c>
      <c r="AC14" s="100">
        <v>0</v>
      </c>
      <c r="AD14" s="100">
        <v>0</v>
      </c>
      <c r="AE14" s="161">
        <v>45</v>
      </c>
      <c r="AF14" s="162">
        <v>3.5000000000000003E-2</v>
      </c>
      <c r="AG14" s="163">
        <f t="shared" si="3"/>
        <v>243.13599258138953</v>
      </c>
      <c r="AH14" s="163">
        <f t="shared" si="4"/>
        <v>1130.1495495774868</v>
      </c>
    </row>
    <row r="15" spans="1:34" s="164" customFormat="1" ht="13.5" customHeight="1" x14ac:dyDescent="0.2">
      <c r="A15" s="102" t="s">
        <v>852</v>
      </c>
      <c r="B15" s="103" t="s">
        <v>824</v>
      </c>
      <c r="C15" s="103" t="s">
        <v>217</v>
      </c>
      <c r="D15" s="103"/>
      <c r="E15" s="104">
        <v>2</v>
      </c>
      <c r="F15" s="103" t="s">
        <v>23</v>
      </c>
      <c r="G15" s="103" t="s">
        <v>853</v>
      </c>
      <c r="H15" s="103"/>
      <c r="I15" s="142"/>
      <c r="J15" s="103">
        <v>102210</v>
      </c>
      <c r="K15" s="138">
        <v>1</v>
      </c>
      <c r="L15" s="105">
        <v>0.11</v>
      </c>
      <c r="M15" s="101">
        <f t="shared" si="0"/>
        <v>0.11</v>
      </c>
      <c r="N15" s="141" t="s">
        <v>75</v>
      </c>
      <c r="O15" s="101">
        <v>0</v>
      </c>
      <c r="P15" s="141" t="s">
        <v>153</v>
      </c>
      <c r="Q15" s="101">
        <v>0.11</v>
      </c>
      <c r="R15" s="141" t="s">
        <v>75</v>
      </c>
      <c r="S15" s="101">
        <v>0</v>
      </c>
      <c r="T15" s="101">
        <f t="shared" si="1"/>
        <v>0.22</v>
      </c>
      <c r="U15" s="106">
        <f t="shared" si="2"/>
        <v>867.19630484988454</v>
      </c>
      <c r="V15" s="99">
        <v>16.806184223026012</v>
      </c>
      <c r="W15" s="100">
        <v>0</v>
      </c>
      <c r="X15" s="100">
        <v>0</v>
      </c>
      <c r="Y15" s="101">
        <v>0</v>
      </c>
      <c r="Z15" s="100">
        <v>0</v>
      </c>
      <c r="AA15" s="101">
        <v>0</v>
      </c>
      <c r="AB15" s="100">
        <v>0</v>
      </c>
      <c r="AC15" s="100">
        <v>0</v>
      </c>
      <c r="AD15" s="100">
        <v>0</v>
      </c>
      <c r="AE15" s="161">
        <v>34</v>
      </c>
      <c r="AF15" s="162">
        <v>3.5000000000000003E-2</v>
      </c>
      <c r="AG15" s="163">
        <f t="shared" si="3"/>
        <v>243.13599258138953</v>
      </c>
      <c r="AH15" s="163">
        <f t="shared" si="4"/>
        <v>1127.1384816543</v>
      </c>
    </row>
    <row r="16" spans="1:34" s="164" customFormat="1" ht="13.5" customHeight="1" x14ac:dyDescent="0.2">
      <c r="A16" s="102" t="s">
        <v>854</v>
      </c>
      <c r="B16" s="103" t="s">
        <v>824</v>
      </c>
      <c r="C16" s="103" t="s">
        <v>217</v>
      </c>
      <c r="D16" s="103"/>
      <c r="E16" s="104">
        <v>2</v>
      </c>
      <c r="F16" s="103" t="s">
        <v>23</v>
      </c>
      <c r="G16" s="103" t="s">
        <v>855</v>
      </c>
      <c r="H16" s="103" t="s">
        <v>856</v>
      </c>
      <c r="I16" s="142" t="s">
        <v>857</v>
      </c>
      <c r="J16" s="103">
        <v>102301</v>
      </c>
      <c r="K16" s="138">
        <v>1</v>
      </c>
      <c r="L16" s="105">
        <v>0.11</v>
      </c>
      <c r="M16" s="101">
        <f t="shared" si="0"/>
        <v>0.11</v>
      </c>
      <c r="N16" s="141" t="s">
        <v>75</v>
      </c>
      <c r="O16" s="101">
        <v>0</v>
      </c>
      <c r="P16" s="141" t="s">
        <v>153</v>
      </c>
      <c r="Q16" s="101">
        <v>0.11</v>
      </c>
      <c r="R16" s="141" t="s">
        <v>75</v>
      </c>
      <c r="S16" s="101">
        <v>0</v>
      </c>
      <c r="T16" s="101">
        <f t="shared" si="1"/>
        <v>0.22</v>
      </c>
      <c r="U16" s="106">
        <f t="shared" si="2"/>
        <v>867.19630484988454</v>
      </c>
      <c r="V16" s="99">
        <v>1.827804809602142</v>
      </c>
      <c r="W16" s="100">
        <v>10.765275973570848</v>
      </c>
      <c r="X16" s="100">
        <v>0</v>
      </c>
      <c r="Y16" s="101">
        <v>0</v>
      </c>
      <c r="Z16" s="100">
        <v>0</v>
      </c>
      <c r="AA16" s="101">
        <v>0</v>
      </c>
      <c r="AB16" s="100">
        <v>0</v>
      </c>
      <c r="AC16" s="100">
        <v>0</v>
      </c>
      <c r="AD16" s="100">
        <v>0</v>
      </c>
      <c r="AE16" s="161">
        <v>5</v>
      </c>
      <c r="AF16" s="162">
        <v>3.5000000000000003E-2</v>
      </c>
      <c r="AG16" s="163">
        <f t="shared" si="3"/>
        <v>243.13599258138953</v>
      </c>
      <c r="AH16" s="163">
        <f t="shared" si="4"/>
        <v>1122.9253782144472</v>
      </c>
    </row>
    <row r="17" spans="1:34" s="164" customFormat="1" ht="13.5" customHeight="1" x14ac:dyDescent="0.2">
      <c r="A17" s="102" t="s">
        <v>858</v>
      </c>
      <c r="B17" s="103" t="s">
        <v>824</v>
      </c>
      <c r="C17" s="103" t="s">
        <v>217</v>
      </c>
      <c r="D17" s="103"/>
      <c r="E17" s="104">
        <v>2</v>
      </c>
      <c r="F17" s="103" t="s">
        <v>23</v>
      </c>
      <c r="G17" s="103" t="s">
        <v>859</v>
      </c>
      <c r="H17" s="103"/>
      <c r="I17" s="142"/>
      <c r="J17" s="103">
        <v>102401</v>
      </c>
      <c r="K17" s="138">
        <v>1</v>
      </c>
      <c r="L17" s="105">
        <v>0.11</v>
      </c>
      <c r="M17" s="101">
        <f t="shared" si="0"/>
        <v>0.11</v>
      </c>
      <c r="N17" s="141" t="s">
        <v>75</v>
      </c>
      <c r="O17" s="101">
        <v>0</v>
      </c>
      <c r="P17" s="141" t="s">
        <v>153</v>
      </c>
      <c r="Q17" s="101">
        <v>0.11</v>
      </c>
      <c r="R17" s="141" t="s">
        <v>75</v>
      </c>
      <c r="S17" s="101">
        <v>0</v>
      </c>
      <c r="T17" s="101">
        <f t="shared" si="1"/>
        <v>0.22</v>
      </c>
      <c r="U17" s="106">
        <f t="shared" si="2"/>
        <v>867.19630484988454</v>
      </c>
      <c r="V17" s="99">
        <v>97.556676706185868</v>
      </c>
      <c r="W17" s="100">
        <v>0</v>
      </c>
      <c r="X17" s="100">
        <v>0</v>
      </c>
      <c r="Y17" s="101">
        <v>0</v>
      </c>
      <c r="Z17" s="100">
        <v>0</v>
      </c>
      <c r="AA17" s="101">
        <v>0</v>
      </c>
      <c r="AB17" s="100">
        <v>0</v>
      </c>
      <c r="AC17" s="100">
        <v>0</v>
      </c>
      <c r="AD17" s="100">
        <v>0</v>
      </c>
      <c r="AE17" s="161">
        <v>260</v>
      </c>
      <c r="AF17" s="162">
        <v>3.5000000000000003E-2</v>
      </c>
      <c r="AG17" s="163">
        <f t="shared" si="3"/>
        <v>243.13599258138953</v>
      </c>
      <c r="AH17" s="163">
        <f t="shared" si="4"/>
        <v>1207.8889741374599</v>
      </c>
    </row>
    <row r="18" spans="1:34" s="164" customFormat="1" ht="13.5" customHeight="1" thickBot="1" x14ac:dyDescent="0.25">
      <c r="A18" s="102" t="s">
        <v>863</v>
      </c>
      <c r="B18" s="103" t="s">
        <v>824</v>
      </c>
      <c r="C18" s="103" t="s">
        <v>217</v>
      </c>
      <c r="D18" s="103"/>
      <c r="E18" s="104">
        <v>2</v>
      </c>
      <c r="F18" s="103" t="s">
        <v>23</v>
      </c>
      <c r="G18" s="103" t="s">
        <v>864</v>
      </c>
      <c r="H18" s="103"/>
      <c r="I18" s="142" t="s">
        <v>865</v>
      </c>
      <c r="J18" s="103">
        <v>108925</v>
      </c>
      <c r="K18" s="138">
        <v>1</v>
      </c>
      <c r="L18" s="105">
        <v>0.11</v>
      </c>
      <c r="M18" s="101">
        <f t="shared" si="0"/>
        <v>0.11</v>
      </c>
      <c r="N18" s="141" t="s">
        <v>75</v>
      </c>
      <c r="O18" s="101">
        <v>0</v>
      </c>
      <c r="P18" s="141" t="s">
        <v>153</v>
      </c>
      <c r="Q18" s="101">
        <v>0.11</v>
      </c>
      <c r="R18" s="141" t="s">
        <v>75</v>
      </c>
      <c r="S18" s="101">
        <v>0</v>
      </c>
      <c r="T18" s="101">
        <f t="shared" si="1"/>
        <v>0.22</v>
      </c>
      <c r="U18" s="106">
        <f t="shared" si="2"/>
        <v>867.19630484988454</v>
      </c>
      <c r="V18" s="99">
        <v>2.3088060752869155</v>
      </c>
      <c r="W18" s="100">
        <v>0</v>
      </c>
      <c r="X18" s="100">
        <v>0</v>
      </c>
      <c r="Y18" s="101">
        <v>0</v>
      </c>
      <c r="Z18" s="100">
        <v>0</v>
      </c>
      <c r="AA18" s="101">
        <v>0</v>
      </c>
      <c r="AB18" s="100">
        <v>0</v>
      </c>
      <c r="AC18" s="100">
        <v>0</v>
      </c>
      <c r="AD18" s="100">
        <v>0</v>
      </c>
      <c r="AE18" s="161">
        <v>3</v>
      </c>
      <c r="AF18" s="162">
        <v>3.5000000000000003E-2</v>
      </c>
      <c r="AG18" s="163">
        <f t="shared" si="3"/>
        <v>243.13599258138953</v>
      </c>
      <c r="AH18" s="163">
        <f t="shared" si="4"/>
        <v>1112.641103506561</v>
      </c>
    </row>
    <row r="19" spans="1:34" s="120" customFormat="1" ht="13.5" collapsed="1" thickBot="1" x14ac:dyDescent="0.25">
      <c r="A19" s="109"/>
      <c r="B19" s="110"/>
      <c r="C19" s="110"/>
      <c r="D19" s="110"/>
      <c r="E19" s="110"/>
      <c r="F19" s="111" t="s">
        <v>25</v>
      </c>
      <c r="G19" s="110"/>
      <c r="H19" s="110"/>
      <c r="I19" s="110"/>
      <c r="J19" s="112"/>
      <c r="K19" s="113">
        <f>SUBTOTAL(9,K3:K18)</f>
        <v>15</v>
      </c>
      <c r="L19" s="113"/>
      <c r="M19" s="113">
        <f t="shared" ref="M19:AH19" si="5">SUBTOTAL(9,M3:M18)</f>
        <v>2.2200000000000002</v>
      </c>
      <c r="N19" s="113">
        <f t="shared" si="5"/>
        <v>0</v>
      </c>
      <c r="O19" s="113">
        <f t="shared" si="5"/>
        <v>0.12</v>
      </c>
      <c r="P19" s="113">
        <f t="shared" si="5"/>
        <v>0</v>
      </c>
      <c r="Q19" s="113">
        <f t="shared" si="5"/>
        <v>2.0400000000000005</v>
      </c>
      <c r="R19" s="113">
        <f t="shared" si="5"/>
        <v>0</v>
      </c>
      <c r="S19" s="114">
        <f t="shared" si="5"/>
        <v>0</v>
      </c>
      <c r="T19" s="114">
        <f t="shared" si="5"/>
        <v>4.3800000000000017</v>
      </c>
      <c r="U19" s="115">
        <f t="shared" si="5"/>
        <v>17265.090069284059</v>
      </c>
      <c r="V19" s="116">
        <f t="shared" si="5"/>
        <v>1959.2720755391047</v>
      </c>
      <c r="W19" s="116">
        <f t="shared" si="5"/>
        <v>967.93400677998875</v>
      </c>
      <c r="X19" s="115">
        <f t="shared" si="5"/>
        <v>233.75</v>
      </c>
      <c r="Y19" s="114">
        <f t="shared" si="5"/>
        <v>2.75</v>
      </c>
      <c r="Z19" s="116">
        <f t="shared" si="5"/>
        <v>0</v>
      </c>
      <c r="AA19" s="114">
        <f t="shared" si="5"/>
        <v>0</v>
      </c>
      <c r="AB19" s="116">
        <f t="shared" si="5"/>
        <v>0</v>
      </c>
      <c r="AC19" s="116">
        <f t="shared" si="5"/>
        <v>0</v>
      </c>
      <c r="AD19" s="116">
        <f t="shared" si="5"/>
        <v>0</v>
      </c>
      <c r="AE19" s="117">
        <f t="shared" si="5"/>
        <v>2480</v>
      </c>
      <c r="AF19" s="114">
        <f t="shared" si="5"/>
        <v>0.64000000000000035</v>
      </c>
      <c r="AG19" s="118">
        <f t="shared" si="5"/>
        <v>4445.9152929168367</v>
      </c>
      <c r="AH19" s="119">
        <f t="shared" si="5"/>
        <v>24871.961444519995</v>
      </c>
    </row>
    <row r="20" spans="1:34" ht="18.75" customHeight="1" x14ac:dyDescent="0.2">
      <c r="J20" s="121"/>
      <c r="K20" s="170"/>
      <c r="V20" s="171"/>
      <c r="W20" s="171"/>
    </row>
    <row r="21" spans="1:34" s="177" customFormat="1" ht="18.75" customHeight="1" x14ac:dyDescent="0.2">
      <c r="S21" s="178"/>
      <c r="T21" s="178" t="s">
        <v>876</v>
      </c>
      <c r="U21" s="122" t="s">
        <v>877</v>
      </c>
      <c r="V21" s="122" t="s">
        <v>878</v>
      </c>
      <c r="W21" s="122" t="s">
        <v>878</v>
      </c>
      <c r="X21" s="123" t="s">
        <v>879</v>
      </c>
      <c r="Y21" s="123" t="s">
        <v>880</v>
      </c>
      <c r="Z21" s="122" t="s">
        <v>881</v>
      </c>
      <c r="AA21" s="123"/>
      <c r="AB21" s="122" t="s">
        <v>882</v>
      </c>
      <c r="AC21" s="122" t="s">
        <v>883</v>
      </c>
      <c r="AD21" s="122" t="s">
        <v>883</v>
      </c>
      <c r="AE21" s="122"/>
      <c r="AF21" s="122"/>
      <c r="AG21" s="122" t="s">
        <v>877</v>
      </c>
      <c r="AH21" s="179"/>
    </row>
    <row r="22" spans="1:34" ht="18.75" customHeight="1" x14ac:dyDescent="0.2">
      <c r="U22" s="173"/>
      <c r="Z22" s="180"/>
      <c r="AE22" s="181"/>
      <c r="AF22" s="98"/>
      <c r="AG22" s="98"/>
      <c r="AH22" s="98"/>
    </row>
    <row r="23" spans="1:34" s="175" customFormat="1" ht="18.75" customHeight="1" x14ac:dyDescent="0.2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171"/>
      <c r="V23" s="179"/>
      <c r="W23" s="179"/>
      <c r="X23" s="179"/>
      <c r="Y23" s="179"/>
      <c r="Z23" s="179"/>
      <c r="AA23" s="179"/>
      <c r="AB23" s="179"/>
      <c r="AC23" s="179"/>
      <c r="AD23" s="179"/>
      <c r="AF23" s="176"/>
      <c r="AG23" s="171"/>
      <c r="AH23" s="171"/>
    </row>
    <row r="24" spans="1:34" s="175" customFormat="1" ht="18.75" customHeight="1" x14ac:dyDescent="0.2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171"/>
      <c r="V24" s="182"/>
      <c r="W24" s="182"/>
      <c r="X24" s="182"/>
      <c r="Y24" s="173"/>
      <c r="Z24" s="171"/>
      <c r="AA24" s="173"/>
      <c r="AB24" s="174"/>
      <c r="AC24" s="172"/>
      <c r="AD24" s="173"/>
      <c r="AF24" s="176"/>
      <c r="AG24" s="171"/>
      <c r="AH24" s="171"/>
    </row>
    <row r="25" spans="1:34" s="175" customFormat="1" ht="18.75" customHeight="1" x14ac:dyDescent="0.2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171"/>
      <c r="V25" s="182"/>
      <c r="W25" s="182"/>
      <c r="X25" s="182"/>
      <c r="Y25" s="173"/>
      <c r="Z25" s="171"/>
      <c r="AA25" s="173"/>
      <c r="AB25" s="174"/>
      <c r="AC25" s="172"/>
      <c r="AD25" s="173"/>
      <c r="AF25" s="176"/>
      <c r="AG25" s="171"/>
      <c r="AH25" s="171"/>
    </row>
    <row r="26" spans="1:34" s="175" customFormat="1" ht="18.75" customHeight="1" x14ac:dyDescent="0.2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171"/>
      <c r="V26" s="182"/>
      <c r="W26" s="182"/>
      <c r="X26" s="182"/>
      <c r="Y26" s="173"/>
      <c r="Z26" s="171"/>
      <c r="AA26" s="173"/>
      <c r="AB26" s="174"/>
      <c r="AC26" s="172"/>
      <c r="AD26" s="173"/>
      <c r="AF26" s="176"/>
      <c r="AG26" s="171"/>
      <c r="AH26" s="171"/>
    </row>
    <row r="27" spans="1:34" s="175" customFormat="1" ht="18.75" customHeight="1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171"/>
      <c r="V27" s="182"/>
      <c r="W27" s="182"/>
      <c r="X27" s="182"/>
      <c r="Y27" s="173"/>
      <c r="Z27" s="171"/>
      <c r="AA27" s="173"/>
      <c r="AB27" s="174"/>
      <c r="AC27" s="172"/>
      <c r="AD27" s="173"/>
      <c r="AF27" s="176"/>
      <c r="AG27" s="171"/>
      <c r="AH27" s="171"/>
    </row>
    <row r="28" spans="1:34" s="175" customFormat="1" ht="18.75" customHeight="1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71"/>
      <c r="V28" s="182"/>
      <c r="W28" s="182"/>
      <c r="X28" s="182"/>
      <c r="Y28" s="173"/>
      <c r="Z28" s="171"/>
      <c r="AA28" s="173"/>
      <c r="AB28" s="174"/>
      <c r="AC28" s="172"/>
      <c r="AD28" s="173"/>
      <c r="AF28" s="176"/>
      <c r="AG28" s="171"/>
      <c r="AH28" s="171"/>
    </row>
    <row r="29" spans="1:34" s="175" customFormat="1" ht="18.75" customHeight="1" x14ac:dyDescent="0.2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71"/>
      <c r="V29" s="182"/>
      <c r="W29" s="182"/>
      <c r="X29" s="182"/>
      <c r="Y29" s="173"/>
      <c r="Z29" s="171"/>
      <c r="AA29" s="173"/>
      <c r="AB29" s="174"/>
      <c r="AC29" s="172"/>
      <c r="AD29" s="173"/>
      <c r="AF29" s="176"/>
      <c r="AG29" s="171"/>
      <c r="AH29" s="171"/>
    </row>
    <row r="30" spans="1:34" s="175" customFormat="1" ht="18.75" customHeight="1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171"/>
      <c r="V30" s="182"/>
      <c r="W30" s="182"/>
      <c r="X30" s="182"/>
      <c r="Y30" s="173"/>
      <c r="Z30" s="171"/>
      <c r="AA30" s="173"/>
      <c r="AB30" s="174"/>
      <c r="AC30" s="172"/>
      <c r="AD30" s="173"/>
      <c r="AF30" s="176"/>
      <c r="AG30" s="171"/>
      <c r="AH30" s="171"/>
    </row>
    <row r="31" spans="1:34" s="175" customFormat="1" ht="18.75" customHeigh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171"/>
      <c r="V31" s="182"/>
      <c r="W31" s="182"/>
      <c r="X31" s="182"/>
      <c r="Y31" s="173"/>
      <c r="Z31" s="171"/>
      <c r="AA31" s="173"/>
      <c r="AB31" s="174"/>
      <c r="AC31" s="172"/>
      <c r="AD31" s="173"/>
      <c r="AF31" s="176"/>
      <c r="AG31" s="171"/>
      <c r="AH31" s="171"/>
    </row>
    <row r="32" spans="1:34" s="175" customFormat="1" ht="18.75" customHeight="1" x14ac:dyDescent="0.2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171"/>
      <c r="V32" s="182"/>
      <c r="W32" s="182"/>
      <c r="X32" s="182"/>
      <c r="Y32" s="173"/>
      <c r="Z32" s="171"/>
      <c r="AA32" s="173"/>
      <c r="AB32" s="174"/>
      <c r="AC32" s="172"/>
      <c r="AD32" s="173"/>
      <c r="AF32" s="176"/>
      <c r="AG32" s="171"/>
      <c r="AH32" s="171"/>
    </row>
    <row r="33" spans="1:34" s="175" customFormat="1" ht="18.75" customHeight="1" x14ac:dyDescent="0.2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171"/>
      <c r="V33" s="182"/>
      <c r="W33" s="182"/>
      <c r="X33" s="182"/>
      <c r="Y33" s="173"/>
      <c r="Z33" s="171"/>
      <c r="AA33" s="173"/>
      <c r="AB33" s="174"/>
      <c r="AC33" s="172"/>
      <c r="AD33" s="173"/>
      <c r="AF33" s="176"/>
      <c r="AG33" s="171"/>
      <c r="AH33" s="171"/>
    </row>
    <row r="34" spans="1:34" s="175" customFormat="1" ht="18.75" customHeight="1" x14ac:dyDescent="0.2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171"/>
      <c r="V34" s="182"/>
      <c r="W34" s="182"/>
      <c r="X34" s="182"/>
      <c r="Y34" s="173"/>
      <c r="Z34" s="171"/>
      <c r="AA34" s="173"/>
      <c r="AB34" s="174"/>
      <c r="AC34" s="172"/>
      <c r="AD34" s="173"/>
      <c r="AF34" s="176"/>
      <c r="AG34" s="171"/>
      <c r="AH34" s="171"/>
    </row>
    <row r="35" spans="1:34" s="175" customFormat="1" ht="18.75" customHeight="1" x14ac:dyDescent="0.2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171"/>
      <c r="V35" s="183"/>
      <c r="W35" s="183"/>
      <c r="X35" s="183"/>
      <c r="Y35" s="173"/>
      <c r="Z35" s="171"/>
      <c r="AA35" s="173"/>
      <c r="AB35" s="174"/>
      <c r="AC35" s="172"/>
      <c r="AD35" s="173"/>
      <c r="AF35" s="176"/>
      <c r="AG35" s="171"/>
      <c r="AH35" s="171"/>
    </row>
  </sheetData>
  <autoFilter ref="A2:AH20"/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7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13.5" customHeight="1" x14ac:dyDescent="0.2">
      <c r="A3" s="137" t="s">
        <v>70</v>
      </c>
      <c r="B3" s="103" t="s">
        <v>71</v>
      </c>
      <c r="C3" s="108" t="s">
        <v>72</v>
      </c>
      <c r="D3" s="108" t="s">
        <v>73</v>
      </c>
      <c r="E3" s="104">
        <v>1</v>
      </c>
      <c r="F3" s="103" t="s">
        <v>24</v>
      </c>
      <c r="G3" s="108" t="s">
        <v>72</v>
      </c>
      <c r="H3" s="108" t="s">
        <v>72</v>
      </c>
      <c r="I3" s="142" t="s">
        <v>74</v>
      </c>
      <c r="J3" s="103"/>
      <c r="K3" s="138">
        <v>1</v>
      </c>
      <c r="L3" s="139">
        <v>1</v>
      </c>
      <c r="M3" s="138">
        <f t="shared" ref="M3:M10" si="0">K3*L3</f>
        <v>1</v>
      </c>
      <c r="N3" s="140" t="s">
        <v>75</v>
      </c>
      <c r="O3" s="101">
        <f t="shared" ref="O3:O10" si="1">IF(N3="Y",M3,0)</f>
        <v>0</v>
      </c>
      <c r="P3" s="141" t="s">
        <v>75</v>
      </c>
      <c r="Q3" s="101">
        <f t="shared" ref="Q3:Q10" si="2">IF(P3="Y",M3,0)</f>
        <v>0</v>
      </c>
      <c r="R3" s="141" t="s">
        <v>75</v>
      </c>
      <c r="S3" s="101">
        <f t="shared" ref="S3:S10" si="3">IF(R3="Y",M3,0)</f>
        <v>0</v>
      </c>
      <c r="T3" s="101">
        <f t="shared" ref="T3:T10" si="4">S3+Q3+O3+M3</f>
        <v>1</v>
      </c>
      <c r="U3" s="106">
        <f t="shared" ref="U3:U10" si="5">$U$1*T3</f>
        <v>3941.8013856812931</v>
      </c>
      <c r="V3" s="99">
        <v>67340.177195868382</v>
      </c>
      <c r="W3" s="100">
        <v>0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101372.91</v>
      </c>
      <c r="AF3" s="162">
        <v>2</v>
      </c>
      <c r="AG3" s="163">
        <f t="shared" ref="AG3:AG10" si="6">AF3*$AG$1</f>
        <v>13893.485290365115</v>
      </c>
      <c r="AH3" s="163">
        <f>AG3+SUM(AB3:AD3)+SUM(U3:Z3)</f>
        <v>85175.463871914792</v>
      </c>
    </row>
    <row r="4" spans="1:34" s="164" customFormat="1" ht="13.5" customHeight="1" x14ac:dyDescent="0.2">
      <c r="A4" s="165" t="s">
        <v>837</v>
      </c>
      <c r="B4" s="166" t="s">
        <v>89</v>
      </c>
      <c r="C4" s="166"/>
      <c r="D4" s="166"/>
      <c r="E4" s="166"/>
      <c r="F4" s="166" t="s">
        <v>24</v>
      </c>
      <c r="G4" s="166"/>
      <c r="H4" s="166"/>
      <c r="I4" s="166"/>
      <c r="J4" s="166">
        <v>0</v>
      </c>
      <c r="K4" s="138">
        <v>0</v>
      </c>
      <c r="L4" s="105">
        <v>0</v>
      </c>
      <c r="M4" s="101">
        <f t="shared" si="0"/>
        <v>0</v>
      </c>
      <c r="N4" s="141" t="s">
        <v>75</v>
      </c>
      <c r="O4" s="101">
        <f t="shared" si="1"/>
        <v>0</v>
      </c>
      <c r="P4" s="141" t="s">
        <v>75</v>
      </c>
      <c r="Q4" s="101">
        <f t="shared" si="2"/>
        <v>0</v>
      </c>
      <c r="R4" s="141" t="s">
        <v>75</v>
      </c>
      <c r="S4" s="101">
        <f t="shared" si="3"/>
        <v>0</v>
      </c>
      <c r="T4" s="101">
        <f t="shared" si="4"/>
        <v>0</v>
      </c>
      <c r="U4" s="106">
        <f t="shared" si="5"/>
        <v>0</v>
      </c>
      <c r="V4" s="99">
        <v>0</v>
      </c>
      <c r="W4" s="100">
        <v>0</v>
      </c>
      <c r="X4" s="100">
        <v>0</v>
      </c>
      <c r="Y4" s="101">
        <v>0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5822.8</v>
      </c>
      <c r="AF4" s="162">
        <v>0.25</v>
      </c>
      <c r="AG4" s="163">
        <f t="shared" si="6"/>
        <v>1736.6856612956394</v>
      </c>
      <c r="AH4" s="163">
        <f t="shared" ref="AH4:AH10" si="7">AG4+SUM(AB4:AD4)+Z4+SUM(U4:X4)</f>
        <v>1736.6856612956394</v>
      </c>
    </row>
    <row r="5" spans="1:34" s="164" customFormat="1" ht="13.5" customHeight="1" x14ac:dyDescent="0.2">
      <c r="A5" s="165" t="s">
        <v>838</v>
      </c>
      <c r="B5" s="166" t="s">
        <v>89</v>
      </c>
      <c r="C5" s="166"/>
      <c r="D5" s="166"/>
      <c r="E5" s="166"/>
      <c r="F5" s="166" t="s">
        <v>24</v>
      </c>
      <c r="G5" s="166"/>
      <c r="H5" s="166"/>
      <c r="I5" s="166"/>
      <c r="J5" s="166">
        <v>0</v>
      </c>
      <c r="K5" s="138">
        <v>0</v>
      </c>
      <c r="L5" s="105">
        <v>0</v>
      </c>
      <c r="M5" s="101">
        <f t="shared" si="0"/>
        <v>0</v>
      </c>
      <c r="N5" s="141" t="s">
        <v>75</v>
      </c>
      <c r="O5" s="101">
        <f t="shared" si="1"/>
        <v>0</v>
      </c>
      <c r="P5" s="141" t="s">
        <v>75</v>
      </c>
      <c r="Q5" s="101">
        <f t="shared" si="2"/>
        <v>0</v>
      </c>
      <c r="R5" s="141" t="s">
        <v>75</v>
      </c>
      <c r="S5" s="101">
        <f t="shared" si="3"/>
        <v>0</v>
      </c>
      <c r="T5" s="101">
        <f t="shared" si="4"/>
        <v>0</v>
      </c>
      <c r="U5" s="106">
        <f t="shared" si="5"/>
        <v>0</v>
      </c>
      <c r="V5" s="99">
        <v>0</v>
      </c>
      <c r="W5" s="100">
        <v>0</v>
      </c>
      <c r="X5" s="100">
        <v>0</v>
      </c>
      <c r="Y5" s="101">
        <v>0</v>
      </c>
      <c r="Z5" s="100">
        <v>0</v>
      </c>
      <c r="AA5" s="101">
        <v>0</v>
      </c>
      <c r="AB5" s="100">
        <v>0</v>
      </c>
      <c r="AC5" s="100">
        <v>0</v>
      </c>
      <c r="AD5" s="100">
        <v>0</v>
      </c>
      <c r="AE5" s="161">
        <v>1173.3899999999999</v>
      </c>
      <c r="AF5" s="162">
        <v>0.1</v>
      </c>
      <c r="AG5" s="163">
        <f t="shared" si="6"/>
        <v>694.67426451825577</v>
      </c>
      <c r="AH5" s="163">
        <f t="shared" si="7"/>
        <v>694.67426451825577</v>
      </c>
    </row>
    <row r="6" spans="1:34" s="164" customFormat="1" ht="13.5" customHeight="1" x14ac:dyDescent="0.2">
      <c r="A6" s="165" t="s">
        <v>839</v>
      </c>
      <c r="B6" s="166" t="s">
        <v>89</v>
      </c>
      <c r="C6" s="166"/>
      <c r="D6" s="166"/>
      <c r="E6" s="166"/>
      <c r="F6" s="166" t="s">
        <v>24</v>
      </c>
      <c r="G6" s="166"/>
      <c r="H6" s="166"/>
      <c r="I6" s="166"/>
      <c r="J6" s="166">
        <v>0</v>
      </c>
      <c r="K6" s="138">
        <v>0</v>
      </c>
      <c r="L6" s="105">
        <v>0</v>
      </c>
      <c r="M6" s="101">
        <f t="shared" si="0"/>
        <v>0</v>
      </c>
      <c r="N6" s="141" t="s">
        <v>75</v>
      </c>
      <c r="O6" s="101">
        <f t="shared" si="1"/>
        <v>0</v>
      </c>
      <c r="P6" s="141" t="s">
        <v>75</v>
      </c>
      <c r="Q6" s="101">
        <f t="shared" si="2"/>
        <v>0</v>
      </c>
      <c r="R6" s="141" t="s">
        <v>75</v>
      </c>
      <c r="S6" s="101">
        <f t="shared" si="3"/>
        <v>0</v>
      </c>
      <c r="T6" s="101">
        <f t="shared" si="4"/>
        <v>0</v>
      </c>
      <c r="U6" s="106">
        <f t="shared" si="5"/>
        <v>0</v>
      </c>
      <c r="V6" s="99">
        <v>0</v>
      </c>
      <c r="W6" s="100">
        <v>0</v>
      </c>
      <c r="X6" s="100">
        <v>0</v>
      </c>
      <c r="Y6" s="101">
        <v>0</v>
      </c>
      <c r="Z6" s="100">
        <v>0</v>
      </c>
      <c r="AA6" s="101">
        <v>0</v>
      </c>
      <c r="AB6" s="100">
        <v>0</v>
      </c>
      <c r="AC6" s="100">
        <v>0</v>
      </c>
      <c r="AD6" s="100">
        <v>0</v>
      </c>
      <c r="AE6" s="161">
        <v>1628.7</v>
      </c>
      <c r="AF6" s="162">
        <v>0.1</v>
      </c>
      <c r="AG6" s="163">
        <f t="shared" si="6"/>
        <v>694.67426451825577</v>
      </c>
      <c r="AH6" s="163">
        <f t="shared" si="7"/>
        <v>694.67426451825577</v>
      </c>
    </row>
    <row r="7" spans="1:34" s="164" customFormat="1" ht="13.5" customHeight="1" x14ac:dyDescent="0.2">
      <c r="A7" s="165" t="s">
        <v>840</v>
      </c>
      <c r="B7" s="166" t="s">
        <v>89</v>
      </c>
      <c r="C7" s="166"/>
      <c r="D7" s="166"/>
      <c r="E7" s="166"/>
      <c r="F7" s="166" t="s">
        <v>24</v>
      </c>
      <c r="G7" s="166"/>
      <c r="H7" s="166"/>
      <c r="I7" s="166"/>
      <c r="J7" s="166">
        <v>0</v>
      </c>
      <c r="K7" s="138">
        <v>0</v>
      </c>
      <c r="L7" s="105">
        <v>0</v>
      </c>
      <c r="M7" s="101">
        <f t="shared" si="0"/>
        <v>0</v>
      </c>
      <c r="N7" s="141" t="s">
        <v>75</v>
      </c>
      <c r="O7" s="101">
        <f t="shared" si="1"/>
        <v>0</v>
      </c>
      <c r="P7" s="141" t="s">
        <v>75</v>
      </c>
      <c r="Q7" s="101">
        <f t="shared" si="2"/>
        <v>0</v>
      </c>
      <c r="R7" s="141" t="s">
        <v>75</v>
      </c>
      <c r="S7" s="101">
        <f t="shared" si="3"/>
        <v>0</v>
      </c>
      <c r="T7" s="101">
        <f t="shared" si="4"/>
        <v>0</v>
      </c>
      <c r="U7" s="106">
        <f t="shared" si="5"/>
        <v>0</v>
      </c>
      <c r="V7" s="99">
        <v>0</v>
      </c>
      <c r="W7" s="100">
        <v>0</v>
      </c>
      <c r="X7" s="100">
        <v>0</v>
      </c>
      <c r="Y7" s="101">
        <v>0</v>
      </c>
      <c r="Z7" s="100">
        <v>0</v>
      </c>
      <c r="AA7" s="101">
        <v>0</v>
      </c>
      <c r="AB7" s="100">
        <v>0</v>
      </c>
      <c r="AC7" s="100">
        <v>0</v>
      </c>
      <c r="AD7" s="100">
        <v>0</v>
      </c>
      <c r="AE7" s="161">
        <v>4420.49</v>
      </c>
      <c r="AF7" s="162">
        <v>0.1</v>
      </c>
      <c r="AG7" s="163">
        <f t="shared" si="6"/>
        <v>694.67426451825577</v>
      </c>
      <c r="AH7" s="163">
        <f t="shared" si="7"/>
        <v>694.67426451825577</v>
      </c>
    </row>
    <row r="8" spans="1:34" s="164" customFormat="1" ht="26.25" customHeight="1" x14ac:dyDescent="0.2">
      <c r="A8" s="165" t="s">
        <v>841</v>
      </c>
      <c r="B8" s="166" t="s">
        <v>89</v>
      </c>
      <c r="C8" s="166"/>
      <c r="D8" s="166"/>
      <c r="E8" s="166"/>
      <c r="F8" s="166" t="s">
        <v>24</v>
      </c>
      <c r="G8" s="166"/>
      <c r="H8" s="166"/>
      <c r="I8" s="166"/>
      <c r="J8" s="166">
        <v>0</v>
      </c>
      <c r="K8" s="138">
        <v>0</v>
      </c>
      <c r="L8" s="105">
        <v>0</v>
      </c>
      <c r="M8" s="101">
        <f t="shared" si="0"/>
        <v>0</v>
      </c>
      <c r="N8" s="141" t="s">
        <v>75</v>
      </c>
      <c r="O8" s="101">
        <f t="shared" si="1"/>
        <v>0</v>
      </c>
      <c r="P8" s="141" t="s">
        <v>75</v>
      </c>
      <c r="Q8" s="101">
        <f t="shared" si="2"/>
        <v>0</v>
      </c>
      <c r="R8" s="141" t="s">
        <v>75</v>
      </c>
      <c r="S8" s="101">
        <f t="shared" si="3"/>
        <v>0</v>
      </c>
      <c r="T8" s="101">
        <f t="shared" si="4"/>
        <v>0</v>
      </c>
      <c r="U8" s="106">
        <f t="shared" si="5"/>
        <v>0</v>
      </c>
      <c r="V8" s="99">
        <v>0</v>
      </c>
      <c r="W8" s="100">
        <v>0</v>
      </c>
      <c r="X8" s="100">
        <v>0</v>
      </c>
      <c r="Y8" s="101">
        <v>0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34</v>
      </c>
      <c r="AF8" s="162">
        <v>3.5000000000000003E-2</v>
      </c>
      <c r="AG8" s="163">
        <f t="shared" si="6"/>
        <v>243.13599258138953</v>
      </c>
      <c r="AH8" s="163">
        <f t="shared" si="7"/>
        <v>243.13599258138953</v>
      </c>
    </row>
    <row r="9" spans="1:34" s="164" customFormat="1" ht="26.25" customHeight="1" x14ac:dyDescent="0.2">
      <c r="A9" s="165" t="s">
        <v>860</v>
      </c>
      <c r="B9" s="166" t="s">
        <v>89</v>
      </c>
      <c r="C9" s="166"/>
      <c r="D9" s="166"/>
      <c r="E9" s="166"/>
      <c r="F9" s="166" t="s">
        <v>24</v>
      </c>
      <c r="G9" s="166"/>
      <c r="H9" s="166"/>
      <c r="I9" s="166"/>
      <c r="J9" s="166">
        <v>0</v>
      </c>
      <c r="K9" s="138">
        <v>0</v>
      </c>
      <c r="L9" s="105">
        <v>0</v>
      </c>
      <c r="M9" s="101">
        <f t="shared" si="0"/>
        <v>0</v>
      </c>
      <c r="N9" s="141" t="s">
        <v>75</v>
      </c>
      <c r="O9" s="101">
        <f t="shared" si="1"/>
        <v>0</v>
      </c>
      <c r="P9" s="141" t="s">
        <v>75</v>
      </c>
      <c r="Q9" s="101">
        <f t="shared" si="2"/>
        <v>0</v>
      </c>
      <c r="R9" s="141" t="s">
        <v>75</v>
      </c>
      <c r="S9" s="101">
        <f t="shared" si="3"/>
        <v>0</v>
      </c>
      <c r="T9" s="101">
        <f t="shared" si="4"/>
        <v>0</v>
      </c>
      <c r="U9" s="106">
        <f t="shared" si="5"/>
        <v>0</v>
      </c>
      <c r="V9" s="99">
        <v>0</v>
      </c>
      <c r="W9" s="100">
        <v>0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10.52</v>
      </c>
      <c r="AF9" s="162">
        <v>3.5000000000000003E-2</v>
      </c>
      <c r="AG9" s="163">
        <f t="shared" si="6"/>
        <v>243.13599258138953</v>
      </c>
      <c r="AH9" s="163">
        <f t="shared" si="7"/>
        <v>243.13599258138953</v>
      </c>
    </row>
    <row r="10" spans="1:34" s="164" customFormat="1" ht="13.5" customHeight="1" thickBot="1" x14ac:dyDescent="0.25">
      <c r="A10" s="165" t="s">
        <v>861</v>
      </c>
      <c r="B10" s="166" t="s">
        <v>89</v>
      </c>
      <c r="C10" s="166"/>
      <c r="D10" s="166"/>
      <c r="E10" s="166"/>
      <c r="F10" s="166" t="s">
        <v>24</v>
      </c>
      <c r="G10" s="166"/>
      <c r="H10" s="166"/>
      <c r="I10" s="166"/>
      <c r="J10" s="166">
        <v>0</v>
      </c>
      <c r="K10" s="138">
        <v>0</v>
      </c>
      <c r="L10" s="105">
        <v>0</v>
      </c>
      <c r="M10" s="101">
        <f t="shared" si="0"/>
        <v>0</v>
      </c>
      <c r="N10" s="141" t="s">
        <v>75</v>
      </c>
      <c r="O10" s="101">
        <f t="shared" si="1"/>
        <v>0</v>
      </c>
      <c r="P10" s="141" t="s">
        <v>75</v>
      </c>
      <c r="Q10" s="101">
        <f t="shared" si="2"/>
        <v>0</v>
      </c>
      <c r="R10" s="141" t="s">
        <v>75</v>
      </c>
      <c r="S10" s="101">
        <f t="shared" si="3"/>
        <v>0</v>
      </c>
      <c r="T10" s="101">
        <f t="shared" si="4"/>
        <v>0</v>
      </c>
      <c r="U10" s="106">
        <f t="shared" si="5"/>
        <v>0</v>
      </c>
      <c r="V10" s="99">
        <v>0</v>
      </c>
      <c r="W10" s="100">
        <v>0</v>
      </c>
      <c r="X10" s="100">
        <v>0</v>
      </c>
      <c r="Y10" s="101">
        <v>0</v>
      </c>
      <c r="Z10" s="100">
        <v>0</v>
      </c>
      <c r="AA10" s="101">
        <v>0</v>
      </c>
      <c r="AB10" s="100">
        <v>0</v>
      </c>
      <c r="AC10" s="100">
        <v>0</v>
      </c>
      <c r="AD10" s="100">
        <v>0</v>
      </c>
      <c r="AE10" s="161">
        <v>2864.56</v>
      </c>
      <c r="AF10" s="162">
        <v>0.1</v>
      </c>
      <c r="AG10" s="163">
        <f t="shared" si="6"/>
        <v>694.67426451825577</v>
      </c>
      <c r="AH10" s="163">
        <f t="shared" si="7"/>
        <v>694.67426451825577</v>
      </c>
    </row>
    <row r="11" spans="1:34" s="120" customFormat="1" ht="13.5" collapsed="1" thickBot="1" x14ac:dyDescent="0.25">
      <c r="A11" s="109"/>
      <c r="B11" s="110"/>
      <c r="C11" s="110"/>
      <c r="D11" s="110"/>
      <c r="E11" s="110"/>
      <c r="F11" s="111" t="s">
        <v>25</v>
      </c>
      <c r="G11" s="110"/>
      <c r="H11" s="110"/>
      <c r="I11" s="110"/>
      <c r="J11" s="112"/>
      <c r="K11" s="113">
        <f>SUBTOTAL(9,K3:K10)</f>
        <v>1</v>
      </c>
      <c r="L11" s="113"/>
      <c r="M11" s="113">
        <f t="shared" ref="M11:AH11" si="8">SUBTOTAL(9,M3:M10)</f>
        <v>1</v>
      </c>
      <c r="N11" s="113">
        <f t="shared" si="8"/>
        <v>0</v>
      </c>
      <c r="O11" s="113">
        <f t="shared" si="8"/>
        <v>0</v>
      </c>
      <c r="P11" s="113">
        <f t="shared" si="8"/>
        <v>0</v>
      </c>
      <c r="Q11" s="113">
        <f t="shared" si="8"/>
        <v>0</v>
      </c>
      <c r="R11" s="113">
        <f t="shared" si="8"/>
        <v>0</v>
      </c>
      <c r="S11" s="114">
        <f t="shared" si="8"/>
        <v>0</v>
      </c>
      <c r="T11" s="114">
        <f t="shared" si="8"/>
        <v>1</v>
      </c>
      <c r="U11" s="115">
        <f t="shared" si="8"/>
        <v>3941.8013856812931</v>
      </c>
      <c r="V11" s="116">
        <f t="shared" si="8"/>
        <v>67340.177195868382</v>
      </c>
      <c r="W11" s="116">
        <f t="shared" si="8"/>
        <v>0</v>
      </c>
      <c r="X11" s="115">
        <f t="shared" si="8"/>
        <v>0</v>
      </c>
      <c r="Y11" s="114">
        <f t="shared" si="8"/>
        <v>0</v>
      </c>
      <c r="Z11" s="116">
        <f t="shared" si="8"/>
        <v>0</v>
      </c>
      <c r="AA11" s="114">
        <f t="shared" si="8"/>
        <v>0</v>
      </c>
      <c r="AB11" s="116">
        <f t="shared" si="8"/>
        <v>0</v>
      </c>
      <c r="AC11" s="116">
        <f t="shared" si="8"/>
        <v>0</v>
      </c>
      <c r="AD11" s="116">
        <f t="shared" si="8"/>
        <v>0</v>
      </c>
      <c r="AE11" s="117">
        <f t="shared" si="8"/>
        <v>117327.37000000001</v>
      </c>
      <c r="AF11" s="114">
        <f t="shared" si="8"/>
        <v>2.7200000000000006</v>
      </c>
      <c r="AG11" s="118">
        <f t="shared" si="8"/>
        <v>18895.139994896559</v>
      </c>
      <c r="AH11" s="119">
        <f t="shared" si="8"/>
        <v>90177.118576446213</v>
      </c>
    </row>
    <row r="12" spans="1:34" ht="18.75" customHeight="1" x14ac:dyDescent="0.2">
      <c r="J12" s="121"/>
      <c r="K12" s="170"/>
      <c r="V12" s="171"/>
      <c r="W12" s="171"/>
    </row>
    <row r="13" spans="1:34" s="177" customFormat="1" ht="18.75" customHeight="1" x14ac:dyDescent="0.2">
      <c r="S13" s="178"/>
      <c r="T13" s="178" t="s">
        <v>876</v>
      </c>
      <c r="U13" s="122" t="s">
        <v>877</v>
      </c>
      <c r="V13" s="122" t="s">
        <v>878</v>
      </c>
      <c r="W13" s="122" t="s">
        <v>878</v>
      </c>
      <c r="X13" s="123" t="s">
        <v>879</v>
      </c>
      <c r="Y13" s="123" t="s">
        <v>880</v>
      </c>
      <c r="Z13" s="122" t="s">
        <v>881</v>
      </c>
      <c r="AA13" s="123"/>
      <c r="AB13" s="122" t="s">
        <v>882</v>
      </c>
      <c r="AC13" s="122" t="s">
        <v>883</v>
      </c>
      <c r="AD13" s="122" t="s">
        <v>883</v>
      </c>
      <c r="AE13" s="122"/>
      <c r="AF13" s="122"/>
      <c r="AG13" s="122" t="s">
        <v>877</v>
      </c>
      <c r="AH13" s="179"/>
    </row>
    <row r="14" spans="1:34" ht="18.75" customHeight="1" x14ac:dyDescent="0.2">
      <c r="U14" s="173"/>
      <c r="Z14" s="180"/>
      <c r="AE14" s="181"/>
      <c r="AF14" s="98"/>
      <c r="AG14" s="98"/>
      <c r="AH14" s="98"/>
    </row>
    <row r="15" spans="1:34" s="175" customFormat="1" ht="18.75" customHeight="1" x14ac:dyDescent="0.2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171"/>
      <c r="V15" s="179"/>
      <c r="W15" s="179"/>
      <c r="X15" s="179"/>
      <c r="Y15" s="179"/>
      <c r="Z15" s="179"/>
      <c r="AA15" s="179"/>
      <c r="AB15" s="179"/>
      <c r="AC15" s="179"/>
      <c r="AD15" s="179"/>
      <c r="AF15" s="176"/>
      <c r="AG15" s="171"/>
      <c r="AH15" s="171"/>
    </row>
    <row r="16" spans="1:34" s="175" customFormat="1" ht="18.75" customHeight="1" x14ac:dyDescent="0.2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171"/>
      <c r="V16" s="182"/>
      <c r="W16" s="182"/>
      <c r="X16" s="182"/>
      <c r="Y16" s="173"/>
      <c r="Z16" s="171"/>
      <c r="AA16" s="173"/>
      <c r="AB16" s="174"/>
      <c r="AC16" s="172"/>
      <c r="AD16" s="173"/>
      <c r="AF16" s="176"/>
      <c r="AG16" s="171"/>
      <c r="AH16" s="171"/>
    </row>
    <row r="17" spans="1:34" s="175" customFormat="1" ht="18.75" customHeight="1" x14ac:dyDescent="0.2">
      <c r="A17" s="168"/>
      <c r="B17" s="169"/>
      <c r="C17" s="169"/>
      <c r="D17" s="169"/>
      <c r="E17" s="169"/>
      <c r="F17" s="169"/>
      <c r="G17" s="169"/>
      <c r="H17" s="169"/>
      <c r="I17" s="169"/>
      <c r="J17" s="169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171"/>
      <c r="V17" s="182"/>
      <c r="W17" s="182"/>
      <c r="X17" s="182"/>
      <c r="Y17" s="173"/>
      <c r="Z17" s="171"/>
      <c r="AA17" s="173"/>
      <c r="AB17" s="174"/>
      <c r="AC17" s="172"/>
      <c r="AD17" s="173"/>
      <c r="AF17" s="176"/>
      <c r="AG17" s="171"/>
      <c r="AH17" s="171"/>
    </row>
    <row r="18" spans="1:34" s="175" customFormat="1" ht="18.75" customHeight="1" x14ac:dyDescent="0.2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171"/>
      <c r="V18" s="182"/>
      <c r="W18" s="182"/>
      <c r="X18" s="182"/>
      <c r="Y18" s="173"/>
      <c r="Z18" s="171"/>
      <c r="AA18" s="173"/>
      <c r="AB18" s="174"/>
      <c r="AC18" s="172"/>
      <c r="AD18" s="173"/>
      <c r="AF18" s="176"/>
      <c r="AG18" s="171"/>
      <c r="AH18" s="171"/>
    </row>
    <row r="19" spans="1:34" s="175" customFormat="1" ht="18.75" customHeight="1" x14ac:dyDescent="0.2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171"/>
      <c r="V19" s="182"/>
      <c r="W19" s="182"/>
      <c r="X19" s="182"/>
      <c r="Y19" s="173"/>
      <c r="Z19" s="171"/>
      <c r="AA19" s="173"/>
      <c r="AB19" s="174"/>
      <c r="AC19" s="172"/>
      <c r="AD19" s="173"/>
      <c r="AF19" s="176"/>
      <c r="AG19" s="171"/>
      <c r="AH19" s="171"/>
    </row>
    <row r="20" spans="1:34" s="175" customFormat="1" ht="18.75" customHeight="1" x14ac:dyDescent="0.2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171"/>
      <c r="V20" s="182"/>
      <c r="W20" s="182"/>
      <c r="X20" s="182"/>
      <c r="Y20" s="173"/>
      <c r="Z20" s="171"/>
      <c r="AA20" s="173"/>
      <c r="AB20" s="174"/>
      <c r="AC20" s="172"/>
      <c r="AD20" s="173"/>
      <c r="AF20" s="176"/>
      <c r="AG20" s="171"/>
      <c r="AH20" s="171"/>
    </row>
    <row r="21" spans="1:34" s="175" customFormat="1" ht="18.75" customHeight="1" x14ac:dyDescent="0.2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171"/>
      <c r="V21" s="182"/>
      <c r="W21" s="182"/>
      <c r="X21" s="182"/>
      <c r="Y21" s="173"/>
      <c r="Z21" s="171"/>
      <c r="AA21" s="173"/>
      <c r="AB21" s="174"/>
      <c r="AC21" s="172"/>
      <c r="AD21" s="173"/>
      <c r="AF21" s="176"/>
      <c r="AG21" s="171"/>
      <c r="AH21" s="171"/>
    </row>
    <row r="22" spans="1:34" s="175" customFormat="1" ht="18.75" customHeight="1" x14ac:dyDescent="0.2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171"/>
      <c r="V22" s="182"/>
      <c r="W22" s="182"/>
      <c r="X22" s="182"/>
      <c r="Y22" s="173"/>
      <c r="Z22" s="171"/>
      <c r="AA22" s="173"/>
      <c r="AB22" s="174"/>
      <c r="AC22" s="172"/>
      <c r="AD22" s="173"/>
      <c r="AF22" s="176"/>
      <c r="AG22" s="171"/>
      <c r="AH22" s="171"/>
    </row>
    <row r="23" spans="1:34" s="175" customFormat="1" ht="18.75" customHeight="1" x14ac:dyDescent="0.2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171"/>
      <c r="V23" s="182"/>
      <c r="W23" s="182"/>
      <c r="X23" s="182"/>
      <c r="Y23" s="173"/>
      <c r="Z23" s="171"/>
      <c r="AA23" s="173"/>
      <c r="AB23" s="174"/>
      <c r="AC23" s="172"/>
      <c r="AD23" s="173"/>
      <c r="AF23" s="176"/>
      <c r="AG23" s="171"/>
      <c r="AH23" s="171"/>
    </row>
    <row r="24" spans="1:34" s="175" customFormat="1" ht="18.75" customHeight="1" x14ac:dyDescent="0.2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171"/>
      <c r="V24" s="182"/>
      <c r="W24" s="182"/>
      <c r="X24" s="182"/>
      <c r="Y24" s="173"/>
      <c r="Z24" s="171"/>
      <c r="AA24" s="173"/>
      <c r="AB24" s="174"/>
      <c r="AC24" s="172"/>
      <c r="AD24" s="173"/>
      <c r="AF24" s="176"/>
      <c r="AG24" s="171"/>
      <c r="AH24" s="171"/>
    </row>
    <row r="25" spans="1:34" s="175" customFormat="1" ht="18.75" customHeight="1" x14ac:dyDescent="0.2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171"/>
      <c r="V25" s="182"/>
      <c r="W25" s="182"/>
      <c r="X25" s="182"/>
      <c r="Y25" s="173"/>
      <c r="Z25" s="171"/>
      <c r="AA25" s="173"/>
      <c r="AB25" s="174"/>
      <c r="AC25" s="172"/>
      <c r="AD25" s="173"/>
      <c r="AF25" s="176"/>
      <c r="AG25" s="171"/>
      <c r="AH25" s="171"/>
    </row>
    <row r="26" spans="1:34" s="175" customFormat="1" ht="18.75" customHeight="1" x14ac:dyDescent="0.2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171"/>
      <c r="V26" s="182"/>
      <c r="W26" s="182"/>
      <c r="X26" s="182"/>
      <c r="Y26" s="173"/>
      <c r="Z26" s="171"/>
      <c r="AA26" s="173"/>
      <c r="AB26" s="174"/>
      <c r="AC26" s="172"/>
      <c r="AD26" s="173"/>
      <c r="AF26" s="176"/>
      <c r="AG26" s="171"/>
      <c r="AH26" s="171"/>
    </row>
    <row r="27" spans="1:34" s="175" customFormat="1" ht="18.75" customHeight="1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171"/>
      <c r="V27" s="183"/>
      <c r="W27" s="183"/>
      <c r="X27" s="183"/>
      <c r="Y27" s="173"/>
      <c r="Z27" s="171"/>
      <c r="AA27" s="173"/>
      <c r="AB27" s="174"/>
      <c r="AC27" s="172"/>
      <c r="AD27" s="173"/>
      <c r="AF27" s="176"/>
      <c r="AG27" s="171"/>
      <c r="AH27" s="171"/>
    </row>
  </sheetData>
  <autoFilter ref="A2:AH12"/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1"/>
  <sheetViews>
    <sheetView zoomScale="75" zoomScaleNormal="75" workbookViewId="0">
      <pane xSplit="1" ySplit="2" topLeftCell="B214" activePane="bottomRight" state="frozen"/>
      <selection activeCell="F1" sqref="F1"/>
      <selection pane="topRight" activeCell="F1" sqref="F1"/>
      <selection pane="bottomLeft" activeCell="F1" sqref="F1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25.5" customHeight="1" x14ac:dyDescent="0.2">
      <c r="A3" s="102" t="s">
        <v>183</v>
      </c>
      <c r="B3" s="103" t="s">
        <v>184</v>
      </c>
      <c r="C3" s="103" t="s">
        <v>185</v>
      </c>
      <c r="D3" s="103" t="s">
        <v>186</v>
      </c>
      <c r="E3" s="104">
        <v>3</v>
      </c>
      <c r="F3" s="103" t="s">
        <v>14</v>
      </c>
      <c r="G3" s="103" t="s">
        <v>187</v>
      </c>
      <c r="H3" s="103" t="s">
        <v>188</v>
      </c>
      <c r="I3" s="142" t="s">
        <v>189</v>
      </c>
      <c r="J3" s="103">
        <v>152100</v>
      </c>
      <c r="K3" s="138">
        <v>1</v>
      </c>
      <c r="L3" s="105">
        <v>0.5</v>
      </c>
      <c r="M3" s="101">
        <f t="shared" ref="M3:M66" si="0">K3*L3</f>
        <v>0.5</v>
      </c>
      <c r="N3" s="141" t="s">
        <v>75</v>
      </c>
      <c r="O3" s="101">
        <v>0</v>
      </c>
      <c r="P3" s="141" t="s">
        <v>75</v>
      </c>
      <c r="Q3" s="101">
        <v>0</v>
      </c>
      <c r="R3" s="141" t="s">
        <v>75</v>
      </c>
      <c r="S3" s="101">
        <v>0</v>
      </c>
      <c r="T3" s="101">
        <f t="shared" ref="T3:T66" si="1">S3+Q3+O3+M3</f>
        <v>0.5</v>
      </c>
      <c r="U3" s="106">
        <f t="shared" ref="U3:U66" si="2">$U$1*T3</f>
        <v>1970.9006928406466</v>
      </c>
      <c r="V3" s="99">
        <v>0</v>
      </c>
      <c r="W3" s="100">
        <v>0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0</v>
      </c>
      <c r="AF3" s="162">
        <v>3.5000000000000003E-2</v>
      </c>
      <c r="AG3" s="163">
        <f t="shared" ref="AG3:AG66" si="3">AF3*$AG$1</f>
        <v>243.13599258138953</v>
      </c>
      <c r="AH3" s="163">
        <f t="shared" ref="AH3:AH34" si="4">AG3+SUM(AB3:AD3)+Z3+SUM(U3:X3)</f>
        <v>2214.036685422036</v>
      </c>
    </row>
    <row r="4" spans="1:34" s="164" customFormat="1" ht="12.75" customHeight="1" x14ac:dyDescent="0.2">
      <c r="A4" s="102" t="s">
        <v>343</v>
      </c>
      <c r="B4" s="103" t="s">
        <v>344</v>
      </c>
      <c r="C4" s="103" t="s">
        <v>307</v>
      </c>
      <c r="D4" s="103" t="s">
        <v>308</v>
      </c>
      <c r="E4" s="104">
        <v>2</v>
      </c>
      <c r="F4" s="103" t="s">
        <v>14</v>
      </c>
      <c r="G4" s="103" t="s">
        <v>345</v>
      </c>
      <c r="H4" s="103" t="s">
        <v>346</v>
      </c>
      <c r="I4" s="142" t="s">
        <v>189</v>
      </c>
      <c r="J4" s="103" t="s">
        <v>347</v>
      </c>
      <c r="K4" s="138">
        <v>2</v>
      </c>
      <c r="L4" s="105">
        <v>1</v>
      </c>
      <c r="M4" s="101">
        <f t="shared" si="0"/>
        <v>2</v>
      </c>
      <c r="N4" s="141" t="s">
        <v>75</v>
      </c>
      <c r="O4" s="101">
        <v>0</v>
      </c>
      <c r="P4" s="141" t="s">
        <v>75</v>
      </c>
      <c r="Q4" s="101">
        <v>0</v>
      </c>
      <c r="R4" s="141" t="s">
        <v>75</v>
      </c>
      <c r="S4" s="101">
        <v>0</v>
      </c>
      <c r="T4" s="101">
        <f t="shared" si="1"/>
        <v>2</v>
      </c>
      <c r="U4" s="106">
        <f t="shared" si="2"/>
        <v>7883.6027713625863</v>
      </c>
      <c r="V4" s="99">
        <v>0</v>
      </c>
      <c r="W4" s="100">
        <v>0</v>
      </c>
      <c r="X4" s="100">
        <v>127.5</v>
      </c>
      <c r="Y4" s="101">
        <v>1.5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0</v>
      </c>
      <c r="AF4" s="162">
        <v>3.5000000000000003E-2</v>
      </c>
      <c r="AG4" s="163">
        <f t="shared" si="3"/>
        <v>243.13599258138953</v>
      </c>
      <c r="AH4" s="163">
        <f t="shared" si="4"/>
        <v>8254.2387639439767</v>
      </c>
    </row>
    <row r="5" spans="1:34" s="164" customFormat="1" ht="25.5" customHeight="1" x14ac:dyDescent="0.2">
      <c r="A5" s="102" t="s">
        <v>348</v>
      </c>
      <c r="B5" s="103" t="s">
        <v>349</v>
      </c>
      <c r="C5" s="103" t="s">
        <v>329</v>
      </c>
      <c r="D5" s="103" t="s">
        <v>330</v>
      </c>
      <c r="E5" s="104">
        <v>2</v>
      </c>
      <c r="F5" s="103" t="s">
        <v>14</v>
      </c>
      <c r="G5" s="103" t="s">
        <v>350</v>
      </c>
      <c r="H5" s="103" t="s">
        <v>351</v>
      </c>
      <c r="I5" s="142" t="s">
        <v>189</v>
      </c>
      <c r="J5" s="103" t="s">
        <v>352</v>
      </c>
      <c r="K5" s="138">
        <v>3</v>
      </c>
      <c r="L5" s="105">
        <v>1</v>
      </c>
      <c r="M5" s="101">
        <f t="shared" si="0"/>
        <v>3</v>
      </c>
      <c r="N5" s="141" t="s">
        <v>75</v>
      </c>
      <c r="O5" s="101">
        <v>0</v>
      </c>
      <c r="P5" s="141" t="s">
        <v>75</v>
      </c>
      <c r="Q5" s="101">
        <v>0</v>
      </c>
      <c r="R5" s="141" t="s">
        <v>75</v>
      </c>
      <c r="S5" s="101">
        <v>0</v>
      </c>
      <c r="T5" s="101">
        <f t="shared" si="1"/>
        <v>3</v>
      </c>
      <c r="U5" s="106">
        <f t="shared" si="2"/>
        <v>11825.404157043879</v>
      </c>
      <c r="V5" s="99">
        <v>21073.858332788852</v>
      </c>
      <c r="W5" s="100">
        <v>1127.7305066095312</v>
      </c>
      <c r="X5" s="100">
        <v>935</v>
      </c>
      <c r="Y5" s="101">
        <v>11</v>
      </c>
      <c r="Z5" s="100">
        <v>3.2017429351617994</v>
      </c>
      <c r="AA5" s="101">
        <v>0</v>
      </c>
      <c r="AB5" s="100">
        <v>7.765748967126334</v>
      </c>
      <c r="AC5" s="100">
        <v>0</v>
      </c>
      <c r="AD5" s="100">
        <v>0</v>
      </c>
      <c r="AE5" s="161">
        <v>50543</v>
      </c>
      <c r="AF5" s="162">
        <v>1.5</v>
      </c>
      <c r="AG5" s="163">
        <f t="shared" si="3"/>
        <v>10420.113967773836</v>
      </c>
      <c r="AH5" s="163">
        <f t="shared" si="4"/>
        <v>45393.074456118382</v>
      </c>
    </row>
    <row r="6" spans="1:34" s="164" customFormat="1" ht="12.75" customHeight="1" x14ac:dyDescent="0.2">
      <c r="A6" s="102" t="s">
        <v>353</v>
      </c>
      <c r="B6" s="103" t="s">
        <v>354</v>
      </c>
      <c r="C6" s="103" t="s">
        <v>329</v>
      </c>
      <c r="D6" s="103" t="s">
        <v>330</v>
      </c>
      <c r="E6" s="104">
        <v>2</v>
      </c>
      <c r="F6" s="103" t="s">
        <v>14</v>
      </c>
      <c r="G6" s="103" t="s">
        <v>355</v>
      </c>
      <c r="H6" s="103" t="s">
        <v>356</v>
      </c>
      <c r="I6" s="142" t="s">
        <v>189</v>
      </c>
      <c r="J6" s="103" t="s">
        <v>357</v>
      </c>
      <c r="K6" s="138">
        <v>2</v>
      </c>
      <c r="L6" s="105">
        <v>1</v>
      </c>
      <c r="M6" s="101">
        <f t="shared" si="0"/>
        <v>2</v>
      </c>
      <c r="N6" s="141" t="s">
        <v>75</v>
      </c>
      <c r="O6" s="101">
        <v>0</v>
      </c>
      <c r="P6" s="141" t="s">
        <v>75</v>
      </c>
      <c r="Q6" s="101">
        <v>0</v>
      </c>
      <c r="R6" s="141" t="s">
        <v>75</v>
      </c>
      <c r="S6" s="101">
        <v>0</v>
      </c>
      <c r="T6" s="101">
        <f t="shared" si="1"/>
        <v>2</v>
      </c>
      <c r="U6" s="106">
        <f t="shared" si="2"/>
        <v>7883.6027713625863</v>
      </c>
      <c r="V6" s="99">
        <v>0</v>
      </c>
      <c r="W6" s="100">
        <v>0</v>
      </c>
      <c r="X6" s="100">
        <v>0</v>
      </c>
      <c r="Y6" s="101">
        <v>0</v>
      </c>
      <c r="Z6" s="100">
        <v>0</v>
      </c>
      <c r="AA6" s="101">
        <v>0</v>
      </c>
      <c r="AB6" s="100">
        <v>0</v>
      </c>
      <c r="AC6" s="100">
        <v>0</v>
      </c>
      <c r="AD6" s="100">
        <v>0</v>
      </c>
      <c r="AE6" s="161">
        <v>0</v>
      </c>
      <c r="AF6" s="162">
        <v>3.5000000000000003E-2</v>
      </c>
      <c r="AG6" s="163">
        <f t="shared" si="3"/>
        <v>243.13599258138953</v>
      </c>
      <c r="AH6" s="163">
        <f t="shared" si="4"/>
        <v>8126.7387639439758</v>
      </c>
    </row>
    <row r="7" spans="1:34" s="164" customFormat="1" ht="25.5" x14ac:dyDescent="0.2">
      <c r="A7" s="102" t="s">
        <v>358</v>
      </c>
      <c r="B7" s="103" t="s">
        <v>359</v>
      </c>
      <c r="C7" s="103" t="s">
        <v>360</v>
      </c>
      <c r="D7" s="103" t="s">
        <v>361</v>
      </c>
      <c r="E7" s="104" t="s">
        <v>362</v>
      </c>
      <c r="F7" s="103" t="s">
        <v>14</v>
      </c>
      <c r="G7" s="103" t="s">
        <v>345</v>
      </c>
      <c r="H7" s="103" t="s">
        <v>363</v>
      </c>
      <c r="I7" s="142" t="s">
        <v>189</v>
      </c>
      <c r="J7" s="103" t="s">
        <v>364</v>
      </c>
      <c r="K7" s="138">
        <v>2</v>
      </c>
      <c r="L7" s="105">
        <v>0.95</v>
      </c>
      <c r="M7" s="101">
        <f t="shared" si="0"/>
        <v>1.9</v>
      </c>
      <c r="N7" s="141" t="s">
        <v>75</v>
      </c>
      <c r="O7" s="101">
        <v>0</v>
      </c>
      <c r="P7" s="141" t="s">
        <v>75</v>
      </c>
      <c r="Q7" s="101">
        <v>0</v>
      </c>
      <c r="R7" s="141" t="s">
        <v>75</v>
      </c>
      <c r="S7" s="101">
        <v>0</v>
      </c>
      <c r="T7" s="101">
        <f t="shared" si="1"/>
        <v>1.9</v>
      </c>
      <c r="U7" s="106">
        <f t="shared" si="2"/>
        <v>7489.4226327944571</v>
      </c>
      <c r="V7" s="99">
        <v>14123.091822859142</v>
      </c>
      <c r="W7" s="100">
        <v>224.49671307574303</v>
      </c>
      <c r="X7" s="100">
        <v>85</v>
      </c>
      <c r="Y7" s="101">
        <v>1</v>
      </c>
      <c r="Z7" s="100">
        <v>0</v>
      </c>
      <c r="AA7" s="101">
        <v>0</v>
      </c>
      <c r="AB7" s="100">
        <v>0.61573090516050211</v>
      </c>
      <c r="AC7" s="100">
        <v>0</v>
      </c>
      <c r="AD7" s="100">
        <v>0</v>
      </c>
      <c r="AE7" s="161">
        <v>19093</v>
      </c>
      <c r="AF7" s="162">
        <v>0.75</v>
      </c>
      <c r="AG7" s="163">
        <f t="shared" si="3"/>
        <v>5210.0569838869178</v>
      </c>
      <c r="AH7" s="163">
        <f t="shared" si="4"/>
        <v>27132.683883521422</v>
      </c>
    </row>
    <row r="8" spans="1:34" s="164" customFormat="1" ht="25.5" x14ac:dyDescent="0.2">
      <c r="A8" s="102" t="s">
        <v>365</v>
      </c>
      <c r="B8" s="103" t="s">
        <v>366</v>
      </c>
      <c r="C8" s="103" t="s">
        <v>329</v>
      </c>
      <c r="D8" s="103" t="s">
        <v>330</v>
      </c>
      <c r="E8" s="104">
        <v>2</v>
      </c>
      <c r="F8" s="103" t="s">
        <v>14</v>
      </c>
      <c r="G8" s="103" t="s">
        <v>355</v>
      </c>
      <c r="H8" s="103" t="s">
        <v>367</v>
      </c>
      <c r="I8" s="142" t="s">
        <v>189</v>
      </c>
      <c r="J8" s="103">
        <v>151601</v>
      </c>
      <c r="K8" s="138">
        <v>2</v>
      </c>
      <c r="L8" s="105">
        <v>1</v>
      </c>
      <c r="M8" s="101">
        <f t="shared" si="0"/>
        <v>2</v>
      </c>
      <c r="N8" s="141" t="s">
        <v>75</v>
      </c>
      <c r="O8" s="101">
        <v>0</v>
      </c>
      <c r="P8" s="141" t="s">
        <v>75</v>
      </c>
      <c r="Q8" s="101">
        <v>0</v>
      </c>
      <c r="R8" s="141" t="s">
        <v>75</v>
      </c>
      <c r="S8" s="101">
        <v>0</v>
      </c>
      <c r="T8" s="101">
        <f t="shared" si="1"/>
        <v>2</v>
      </c>
      <c r="U8" s="106">
        <f t="shared" si="2"/>
        <v>7883.6027713625863</v>
      </c>
      <c r="V8" s="99">
        <v>0</v>
      </c>
      <c r="W8" s="100">
        <v>0</v>
      </c>
      <c r="X8" s="100">
        <v>0</v>
      </c>
      <c r="Y8" s="101">
        <v>0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0</v>
      </c>
      <c r="AF8" s="162">
        <v>3.5000000000000003E-2</v>
      </c>
      <c r="AG8" s="163">
        <f t="shared" si="3"/>
        <v>243.13599258138953</v>
      </c>
      <c r="AH8" s="163">
        <f t="shared" si="4"/>
        <v>8126.7387639439758</v>
      </c>
    </row>
    <row r="9" spans="1:34" s="164" customFormat="1" ht="25.5" x14ac:dyDescent="0.2">
      <c r="A9" s="102" t="s">
        <v>368</v>
      </c>
      <c r="B9" s="103" t="s">
        <v>369</v>
      </c>
      <c r="C9" s="103" t="s">
        <v>329</v>
      </c>
      <c r="D9" s="103" t="s">
        <v>330</v>
      </c>
      <c r="E9" s="104">
        <v>2</v>
      </c>
      <c r="F9" s="103" t="s">
        <v>14</v>
      </c>
      <c r="G9" s="103" t="s">
        <v>355</v>
      </c>
      <c r="H9" s="103" t="s">
        <v>370</v>
      </c>
      <c r="I9" s="142" t="s">
        <v>189</v>
      </c>
      <c r="J9" s="103" t="s">
        <v>371</v>
      </c>
      <c r="K9" s="138">
        <v>2</v>
      </c>
      <c r="L9" s="105">
        <v>1</v>
      </c>
      <c r="M9" s="101">
        <f t="shared" si="0"/>
        <v>2</v>
      </c>
      <c r="N9" s="141" t="s">
        <v>75</v>
      </c>
      <c r="O9" s="101">
        <v>0</v>
      </c>
      <c r="P9" s="141" t="s">
        <v>75</v>
      </c>
      <c r="Q9" s="101">
        <v>0</v>
      </c>
      <c r="R9" s="141" t="s">
        <v>75</v>
      </c>
      <c r="S9" s="101">
        <v>0</v>
      </c>
      <c r="T9" s="101">
        <f t="shared" si="1"/>
        <v>2</v>
      </c>
      <c r="U9" s="106">
        <f t="shared" si="2"/>
        <v>7883.6027713625863</v>
      </c>
      <c r="V9" s="99">
        <v>1.2313632401530219</v>
      </c>
      <c r="W9" s="100">
        <v>0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1</v>
      </c>
      <c r="AF9" s="162">
        <v>3.5000000000000003E-2</v>
      </c>
      <c r="AG9" s="163">
        <f t="shared" si="3"/>
        <v>243.13599258138953</v>
      </c>
      <c r="AH9" s="163">
        <f t="shared" si="4"/>
        <v>8127.9701271841286</v>
      </c>
    </row>
    <row r="10" spans="1:34" s="164" customFormat="1" ht="12.75" customHeight="1" x14ac:dyDescent="0.2">
      <c r="A10" s="102" t="s">
        <v>372</v>
      </c>
      <c r="B10" s="103" t="s">
        <v>373</v>
      </c>
      <c r="C10" s="103" t="s">
        <v>136</v>
      </c>
      <c r="D10" s="103" t="s">
        <v>374</v>
      </c>
      <c r="E10" s="104">
        <v>1</v>
      </c>
      <c r="F10" s="103" t="s">
        <v>14</v>
      </c>
      <c r="G10" s="103" t="s">
        <v>345</v>
      </c>
      <c r="H10" s="103" t="s">
        <v>375</v>
      </c>
      <c r="I10" s="142" t="s">
        <v>189</v>
      </c>
      <c r="J10" s="103" t="s">
        <v>376</v>
      </c>
      <c r="K10" s="138">
        <v>1</v>
      </c>
      <c r="L10" s="105">
        <v>1</v>
      </c>
      <c r="M10" s="101">
        <f t="shared" si="0"/>
        <v>1</v>
      </c>
      <c r="N10" s="141" t="s">
        <v>75</v>
      </c>
      <c r="O10" s="101">
        <v>0</v>
      </c>
      <c r="P10" s="141" t="s">
        <v>75</v>
      </c>
      <c r="Q10" s="101">
        <v>0</v>
      </c>
      <c r="R10" s="141" t="s">
        <v>75</v>
      </c>
      <c r="S10" s="101">
        <v>0</v>
      </c>
      <c r="T10" s="101">
        <f t="shared" si="1"/>
        <v>1</v>
      </c>
      <c r="U10" s="106">
        <f t="shared" si="2"/>
        <v>3941.8013856812931</v>
      </c>
      <c r="V10" s="99">
        <v>8.8600433139135415</v>
      </c>
      <c r="W10" s="100">
        <v>0</v>
      </c>
      <c r="X10" s="100">
        <v>0</v>
      </c>
      <c r="Y10" s="101">
        <v>0</v>
      </c>
      <c r="Z10" s="100">
        <v>0</v>
      </c>
      <c r="AA10" s="101">
        <v>0</v>
      </c>
      <c r="AB10" s="100">
        <v>0</v>
      </c>
      <c r="AC10" s="100">
        <v>0</v>
      </c>
      <c r="AD10" s="100">
        <v>0</v>
      </c>
      <c r="AE10" s="161">
        <v>11</v>
      </c>
      <c r="AF10" s="162">
        <v>3.5000000000000003E-2</v>
      </c>
      <c r="AG10" s="163">
        <f t="shared" si="3"/>
        <v>243.13599258138953</v>
      </c>
      <c r="AH10" s="163">
        <f t="shared" si="4"/>
        <v>4193.7974215765962</v>
      </c>
    </row>
    <row r="11" spans="1:34" s="164" customFormat="1" ht="12.75" customHeight="1" x14ac:dyDescent="0.2">
      <c r="A11" s="102" t="s">
        <v>377</v>
      </c>
      <c r="B11" s="103" t="s">
        <v>378</v>
      </c>
      <c r="C11" s="103" t="s">
        <v>329</v>
      </c>
      <c r="D11" s="103" t="s">
        <v>330</v>
      </c>
      <c r="E11" s="104">
        <v>2</v>
      </c>
      <c r="F11" s="103" t="s">
        <v>14</v>
      </c>
      <c r="G11" s="103" t="s">
        <v>345</v>
      </c>
      <c r="H11" s="103" t="s">
        <v>379</v>
      </c>
      <c r="I11" s="142" t="s">
        <v>189</v>
      </c>
      <c r="J11" s="103" t="s">
        <v>380</v>
      </c>
      <c r="K11" s="138">
        <v>2</v>
      </c>
      <c r="L11" s="105">
        <v>1</v>
      </c>
      <c r="M11" s="101">
        <f t="shared" si="0"/>
        <v>2</v>
      </c>
      <c r="N11" s="141" t="s">
        <v>75</v>
      </c>
      <c r="O11" s="101">
        <v>0</v>
      </c>
      <c r="P11" s="141" t="s">
        <v>75</v>
      </c>
      <c r="Q11" s="101">
        <v>0</v>
      </c>
      <c r="R11" s="141" t="s">
        <v>75</v>
      </c>
      <c r="S11" s="101">
        <v>0</v>
      </c>
      <c r="T11" s="101">
        <f t="shared" si="1"/>
        <v>2</v>
      </c>
      <c r="U11" s="106">
        <f t="shared" si="2"/>
        <v>7883.6027713625863</v>
      </c>
      <c r="V11" s="99">
        <v>8246.8821404692153</v>
      </c>
      <c r="W11" s="100">
        <v>0</v>
      </c>
      <c r="X11" s="100">
        <v>0</v>
      </c>
      <c r="Y11" s="101">
        <v>0</v>
      </c>
      <c r="Z11" s="100">
        <v>0</v>
      </c>
      <c r="AA11" s="101">
        <v>0</v>
      </c>
      <c r="AB11" s="100">
        <v>0</v>
      </c>
      <c r="AC11" s="100">
        <v>0</v>
      </c>
      <c r="AD11" s="100">
        <v>0</v>
      </c>
      <c r="AE11" s="161">
        <v>22435</v>
      </c>
      <c r="AF11" s="162">
        <v>1</v>
      </c>
      <c r="AG11" s="163">
        <f t="shared" si="3"/>
        <v>6946.7426451825577</v>
      </c>
      <c r="AH11" s="163">
        <f t="shared" si="4"/>
        <v>23077.227557014361</v>
      </c>
    </row>
    <row r="12" spans="1:34" s="164" customFormat="1" ht="12.75" customHeight="1" x14ac:dyDescent="0.2">
      <c r="A12" s="102" t="s">
        <v>381</v>
      </c>
      <c r="B12" s="103" t="s">
        <v>382</v>
      </c>
      <c r="C12" s="103" t="s">
        <v>185</v>
      </c>
      <c r="D12" s="103" t="s">
        <v>186</v>
      </c>
      <c r="E12" s="104">
        <v>3</v>
      </c>
      <c r="F12" s="103" t="s">
        <v>14</v>
      </c>
      <c r="G12" s="103"/>
      <c r="H12" s="103" t="s">
        <v>383</v>
      </c>
      <c r="I12" s="142" t="s">
        <v>189</v>
      </c>
      <c r="J12" s="103" t="s">
        <v>364</v>
      </c>
      <c r="K12" s="138">
        <v>1</v>
      </c>
      <c r="L12" s="105">
        <v>0.5</v>
      </c>
      <c r="M12" s="101">
        <f t="shared" si="0"/>
        <v>0.5</v>
      </c>
      <c r="N12" s="141" t="s">
        <v>75</v>
      </c>
      <c r="O12" s="101">
        <v>0</v>
      </c>
      <c r="P12" s="141" t="s">
        <v>75</v>
      </c>
      <c r="Q12" s="101">
        <v>0</v>
      </c>
      <c r="R12" s="141" t="s">
        <v>75</v>
      </c>
      <c r="S12" s="101">
        <v>0</v>
      </c>
      <c r="T12" s="101">
        <f t="shared" si="1"/>
        <v>0.5</v>
      </c>
      <c r="U12" s="106">
        <f t="shared" si="2"/>
        <v>1970.9006928406466</v>
      </c>
      <c r="V12" s="99">
        <v>0</v>
      </c>
      <c r="W12" s="100">
        <v>0</v>
      </c>
      <c r="X12" s="100">
        <v>0</v>
      </c>
      <c r="Y12" s="101">
        <v>0</v>
      </c>
      <c r="Z12" s="100">
        <v>0</v>
      </c>
      <c r="AA12" s="101">
        <v>0</v>
      </c>
      <c r="AB12" s="100">
        <v>0</v>
      </c>
      <c r="AC12" s="100">
        <v>0</v>
      </c>
      <c r="AD12" s="100">
        <v>0</v>
      </c>
      <c r="AE12" s="161">
        <v>0</v>
      </c>
      <c r="AF12" s="162">
        <v>3.5000000000000003E-2</v>
      </c>
      <c r="AG12" s="163">
        <f t="shared" si="3"/>
        <v>243.13599258138953</v>
      </c>
      <c r="AH12" s="163">
        <f t="shared" si="4"/>
        <v>2214.036685422036</v>
      </c>
    </row>
    <row r="13" spans="1:34" s="164" customFormat="1" ht="12.75" customHeight="1" x14ac:dyDescent="0.2">
      <c r="A13" s="165" t="s">
        <v>767</v>
      </c>
      <c r="B13" s="166" t="s">
        <v>89</v>
      </c>
      <c r="C13" s="166"/>
      <c r="D13" s="166"/>
      <c r="E13" s="166"/>
      <c r="F13" s="166" t="s">
        <v>15</v>
      </c>
      <c r="G13" s="166"/>
      <c r="H13" s="166"/>
      <c r="I13" s="166"/>
      <c r="J13" s="166">
        <v>709000</v>
      </c>
      <c r="K13" s="138">
        <v>0</v>
      </c>
      <c r="L13" s="105">
        <v>0</v>
      </c>
      <c r="M13" s="101">
        <f t="shared" si="0"/>
        <v>0</v>
      </c>
      <c r="N13" s="141" t="s">
        <v>75</v>
      </c>
      <c r="O13" s="101">
        <f>IF(N13="Y",M13,0)</f>
        <v>0</v>
      </c>
      <c r="P13" s="141" t="s">
        <v>75</v>
      </c>
      <c r="Q13" s="101">
        <f>IF(P13="Y",M13,0)</f>
        <v>0</v>
      </c>
      <c r="R13" s="141" t="s">
        <v>75</v>
      </c>
      <c r="S13" s="101">
        <f>IF(R13="Y",M13,0)</f>
        <v>0</v>
      </c>
      <c r="T13" s="101">
        <f t="shared" si="1"/>
        <v>0</v>
      </c>
      <c r="U13" s="106">
        <f t="shared" si="2"/>
        <v>0</v>
      </c>
      <c r="V13" s="99">
        <v>33.660468572620488</v>
      </c>
      <c r="W13" s="100">
        <v>18.653780720590827</v>
      </c>
      <c r="X13" s="100">
        <v>0</v>
      </c>
      <c r="Y13" s="101">
        <v>0</v>
      </c>
      <c r="Z13" s="100">
        <v>0</v>
      </c>
      <c r="AA13" s="101">
        <v>0</v>
      </c>
      <c r="AB13" s="100">
        <v>0</v>
      </c>
      <c r="AC13" s="100">
        <v>0</v>
      </c>
      <c r="AD13" s="100">
        <v>0</v>
      </c>
      <c r="AE13" s="161">
        <v>15</v>
      </c>
      <c r="AF13" s="162">
        <v>3.5000000000000003E-2</v>
      </c>
      <c r="AG13" s="163">
        <f t="shared" si="3"/>
        <v>243.13599258138953</v>
      </c>
      <c r="AH13" s="163">
        <f t="shared" si="4"/>
        <v>295.45024187460086</v>
      </c>
    </row>
    <row r="14" spans="1:34" s="164" customFormat="1" ht="12.75" customHeight="1" x14ac:dyDescent="0.2">
      <c r="A14" s="102" t="s">
        <v>570</v>
      </c>
      <c r="B14" s="103" t="s">
        <v>571</v>
      </c>
      <c r="C14" s="103" t="s">
        <v>572</v>
      </c>
      <c r="D14" s="103" t="s">
        <v>573</v>
      </c>
      <c r="E14" s="104">
        <v>3</v>
      </c>
      <c r="F14" s="103" t="s">
        <v>15</v>
      </c>
      <c r="G14" s="103" t="s">
        <v>574</v>
      </c>
      <c r="H14" s="103" t="s">
        <v>575</v>
      </c>
      <c r="I14" s="142" t="s">
        <v>576</v>
      </c>
      <c r="J14" s="103">
        <v>904100</v>
      </c>
      <c r="K14" s="138">
        <v>2</v>
      </c>
      <c r="L14" s="105">
        <v>0.33329999999999999</v>
      </c>
      <c r="M14" s="101">
        <f t="shared" si="0"/>
        <v>0.66659999999999997</v>
      </c>
      <c r="N14" s="141" t="s">
        <v>75</v>
      </c>
      <c r="O14" s="101">
        <v>0</v>
      </c>
      <c r="P14" s="141" t="s">
        <v>75</v>
      </c>
      <c r="Q14" s="101">
        <v>0</v>
      </c>
      <c r="R14" s="141" t="s">
        <v>75</v>
      </c>
      <c r="S14" s="101">
        <v>0</v>
      </c>
      <c r="T14" s="101">
        <f t="shared" si="1"/>
        <v>0.66659999999999997</v>
      </c>
      <c r="U14" s="106">
        <f t="shared" si="2"/>
        <v>2627.6048036951497</v>
      </c>
      <c r="V14" s="99">
        <v>26.14722880262433</v>
      </c>
      <c r="W14" s="100">
        <v>0</v>
      </c>
      <c r="X14" s="100">
        <v>170</v>
      </c>
      <c r="Y14" s="101">
        <v>2</v>
      </c>
      <c r="Z14" s="100">
        <v>0</v>
      </c>
      <c r="AA14" s="101">
        <v>0</v>
      </c>
      <c r="AB14" s="100">
        <v>0</v>
      </c>
      <c r="AC14" s="100">
        <v>0</v>
      </c>
      <c r="AD14" s="100">
        <v>0</v>
      </c>
      <c r="AE14" s="161">
        <v>70</v>
      </c>
      <c r="AF14" s="162">
        <v>3.5000000000000003E-2</v>
      </c>
      <c r="AG14" s="163">
        <f t="shared" si="3"/>
        <v>243.13599258138953</v>
      </c>
      <c r="AH14" s="163">
        <f t="shared" si="4"/>
        <v>3066.8880250791635</v>
      </c>
    </row>
    <row r="15" spans="1:34" s="164" customFormat="1" ht="25.5" customHeight="1" x14ac:dyDescent="0.2">
      <c r="A15" s="102" t="s">
        <v>607</v>
      </c>
      <c r="B15" s="103" t="s">
        <v>571</v>
      </c>
      <c r="C15" s="103" t="s">
        <v>572</v>
      </c>
      <c r="D15" s="103" t="s">
        <v>573</v>
      </c>
      <c r="E15" s="104">
        <v>3</v>
      </c>
      <c r="F15" s="103" t="s">
        <v>15</v>
      </c>
      <c r="G15" s="103" t="s">
        <v>608</v>
      </c>
      <c r="H15" s="103" t="s">
        <v>609</v>
      </c>
      <c r="I15" s="142" t="s">
        <v>610</v>
      </c>
      <c r="J15" s="103">
        <v>902211</v>
      </c>
      <c r="K15" s="138">
        <v>2</v>
      </c>
      <c r="L15" s="105">
        <v>0.33339999999999997</v>
      </c>
      <c r="M15" s="101">
        <f t="shared" si="0"/>
        <v>0.66679999999999995</v>
      </c>
      <c r="N15" s="141" t="s">
        <v>75</v>
      </c>
      <c r="O15" s="101">
        <v>0</v>
      </c>
      <c r="P15" s="141" t="s">
        <v>75</v>
      </c>
      <c r="Q15" s="101">
        <v>0</v>
      </c>
      <c r="R15" s="141" t="s">
        <v>75</v>
      </c>
      <c r="S15" s="101">
        <v>0</v>
      </c>
      <c r="T15" s="101">
        <f t="shared" si="1"/>
        <v>0.66679999999999995</v>
      </c>
      <c r="U15" s="106">
        <f t="shared" si="2"/>
        <v>2628.3931639722859</v>
      </c>
      <c r="V15" s="99">
        <v>54.487823376771217</v>
      </c>
      <c r="W15" s="100">
        <v>81.671354192771105</v>
      </c>
      <c r="X15" s="100">
        <v>0</v>
      </c>
      <c r="Y15" s="101">
        <v>0</v>
      </c>
      <c r="Z15" s="100">
        <v>24.388695486553708</v>
      </c>
      <c r="AA15" s="101">
        <v>0</v>
      </c>
      <c r="AB15" s="100">
        <v>0</v>
      </c>
      <c r="AC15" s="100">
        <v>0</v>
      </c>
      <c r="AD15" s="100">
        <v>0</v>
      </c>
      <c r="AE15" s="161">
        <v>14</v>
      </c>
      <c r="AF15" s="162">
        <v>3.5000000000000003E-2</v>
      </c>
      <c r="AG15" s="163">
        <f t="shared" si="3"/>
        <v>243.13599258138953</v>
      </c>
      <c r="AH15" s="163">
        <f t="shared" si="4"/>
        <v>3032.0770296097717</v>
      </c>
    </row>
    <row r="16" spans="1:34" s="164" customFormat="1" ht="12.75" customHeight="1" x14ac:dyDescent="0.2">
      <c r="A16" s="165" t="s">
        <v>722</v>
      </c>
      <c r="B16" s="166" t="s">
        <v>89</v>
      </c>
      <c r="C16" s="166"/>
      <c r="D16" s="166"/>
      <c r="E16" s="166"/>
      <c r="F16" s="166" t="s">
        <v>15</v>
      </c>
      <c r="G16" s="166"/>
      <c r="H16" s="166"/>
      <c r="I16" s="166"/>
      <c r="J16" s="166">
        <v>705300</v>
      </c>
      <c r="K16" s="138">
        <v>0</v>
      </c>
      <c r="L16" s="105">
        <v>0</v>
      </c>
      <c r="M16" s="101">
        <f t="shared" si="0"/>
        <v>0</v>
      </c>
      <c r="N16" s="141" t="s">
        <v>75</v>
      </c>
      <c r="O16" s="101">
        <f>IF(N16="Y",M16,0)</f>
        <v>0</v>
      </c>
      <c r="P16" s="141" t="s">
        <v>75</v>
      </c>
      <c r="Q16" s="101">
        <f>IF(P16="Y",M16,0)</f>
        <v>0</v>
      </c>
      <c r="R16" s="141" t="s">
        <v>75</v>
      </c>
      <c r="S16" s="101">
        <f>IF(R16="Y",M16,0)</f>
        <v>0</v>
      </c>
      <c r="T16" s="101">
        <f t="shared" si="1"/>
        <v>0</v>
      </c>
      <c r="U16" s="106">
        <f t="shared" si="2"/>
        <v>0</v>
      </c>
      <c r="V16" s="99">
        <v>1.827804809602142</v>
      </c>
      <c r="W16" s="100">
        <v>0</v>
      </c>
      <c r="X16" s="100">
        <v>0</v>
      </c>
      <c r="Y16" s="101">
        <v>0</v>
      </c>
      <c r="Z16" s="100">
        <v>0</v>
      </c>
      <c r="AA16" s="101">
        <v>0</v>
      </c>
      <c r="AB16" s="100">
        <v>0</v>
      </c>
      <c r="AC16" s="100">
        <v>0</v>
      </c>
      <c r="AD16" s="100">
        <v>0</v>
      </c>
      <c r="AE16" s="161">
        <v>5</v>
      </c>
      <c r="AF16" s="162">
        <v>3.5000000000000003E-2</v>
      </c>
      <c r="AG16" s="163">
        <f t="shared" si="3"/>
        <v>243.13599258138953</v>
      </c>
      <c r="AH16" s="163">
        <f t="shared" si="4"/>
        <v>244.96379739099166</v>
      </c>
    </row>
    <row r="17" spans="1:34" s="164" customFormat="1" ht="12.75" customHeight="1" x14ac:dyDescent="0.2">
      <c r="A17" s="165" t="s">
        <v>752</v>
      </c>
      <c r="B17" s="166" t="s">
        <v>89</v>
      </c>
      <c r="C17" s="166"/>
      <c r="D17" s="166"/>
      <c r="E17" s="166"/>
      <c r="F17" s="166" t="s">
        <v>15</v>
      </c>
      <c r="G17" s="166"/>
      <c r="H17" s="166"/>
      <c r="I17" s="166"/>
      <c r="J17" s="166">
        <v>904500</v>
      </c>
      <c r="K17" s="138">
        <v>0</v>
      </c>
      <c r="L17" s="105">
        <v>0</v>
      </c>
      <c r="M17" s="101">
        <f t="shared" si="0"/>
        <v>0</v>
      </c>
      <c r="N17" s="141" t="s">
        <v>75</v>
      </c>
      <c r="O17" s="101">
        <f>IF(N17="Y",M17,0)</f>
        <v>0</v>
      </c>
      <c r="P17" s="141" t="s">
        <v>75</v>
      </c>
      <c r="Q17" s="101">
        <f>IF(P17="Y",M17,0)</f>
        <v>0</v>
      </c>
      <c r="R17" s="141" t="s">
        <v>75</v>
      </c>
      <c r="S17" s="101">
        <f>IF(R17="Y",M17,0)</f>
        <v>0</v>
      </c>
      <c r="T17" s="101">
        <f t="shared" si="1"/>
        <v>0</v>
      </c>
      <c r="U17" s="106">
        <f t="shared" si="2"/>
        <v>0</v>
      </c>
      <c r="V17" s="99">
        <v>0.36556096192042836</v>
      </c>
      <c r="W17" s="100">
        <v>0</v>
      </c>
      <c r="X17" s="100">
        <v>2422.5</v>
      </c>
      <c r="Y17" s="101">
        <v>28.5</v>
      </c>
      <c r="Z17" s="100">
        <v>0</v>
      </c>
      <c r="AA17" s="101">
        <v>0</v>
      </c>
      <c r="AB17" s="100">
        <v>0</v>
      </c>
      <c r="AC17" s="100">
        <v>0</v>
      </c>
      <c r="AD17" s="100">
        <v>0</v>
      </c>
      <c r="AE17" s="161">
        <v>1</v>
      </c>
      <c r="AF17" s="162">
        <v>3.5000000000000003E-2</v>
      </c>
      <c r="AG17" s="163">
        <f t="shared" si="3"/>
        <v>243.13599258138953</v>
      </c>
      <c r="AH17" s="163">
        <f t="shared" si="4"/>
        <v>2666.0015535433099</v>
      </c>
    </row>
    <row r="18" spans="1:34" s="164" customFormat="1" ht="25.5" customHeight="1" x14ac:dyDescent="0.2">
      <c r="A18" s="165" t="s">
        <v>764</v>
      </c>
      <c r="B18" s="166" t="s">
        <v>89</v>
      </c>
      <c r="C18" s="166"/>
      <c r="D18" s="166"/>
      <c r="E18" s="166"/>
      <c r="F18" s="166" t="s">
        <v>15</v>
      </c>
      <c r="G18" s="166"/>
      <c r="H18" s="166"/>
      <c r="I18" s="166"/>
      <c r="J18" s="166">
        <v>704060</v>
      </c>
      <c r="K18" s="138">
        <v>0</v>
      </c>
      <c r="L18" s="105">
        <v>0</v>
      </c>
      <c r="M18" s="101">
        <f t="shared" si="0"/>
        <v>0</v>
      </c>
      <c r="N18" s="141" t="s">
        <v>75</v>
      </c>
      <c r="O18" s="101">
        <f>IF(N18="Y",M18,0)</f>
        <v>0</v>
      </c>
      <c r="P18" s="141" t="s">
        <v>75</v>
      </c>
      <c r="Q18" s="101">
        <f>IF(P18="Y",M18,0)</f>
        <v>0</v>
      </c>
      <c r="R18" s="141" t="s">
        <v>75</v>
      </c>
      <c r="S18" s="101">
        <f>IF(R18="Y",M18,0)</f>
        <v>0</v>
      </c>
      <c r="T18" s="101">
        <f t="shared" si="1"/>
        <v>0</v>
      </c>
      <c r="U18" s="106">
        <f t="shared" si="2"/>
        <v>0</v>
      </c>
      <c r="V18" s="99">
        <v>18.624369007314456</v>
      </c>
      <c r="W18" s="100">
        <v>0</v>
      </c>
      <c r="X18" s="100">
        <v>0</v>
      </c>
      <c r="Y18" s="101">
        <v>0</v>
      </c>
      <c r="Z18" s="100">
        <v>0</v>
      </c>
      <c r="AA18" s="101">
        <v>0</v>
      </c>
      <c r="AB18" s="100">
        <v>0</v>
      </c>
      <c r="AC18" s="100">
        <v>0</v>
      </c>
      <c r="AD18" s="100">
        <v>0</v>
      </c>
      <c r="AE18" s="161">
        <v>510</v>
      </c>
      <c r="AF18" s="162">
        <v>0.05</v>
      </c>
      <c r="AG18" s="163">
        <f t="shared" si="3"/>
        <v>347.33713225912788</v>
      </c>
      <c r="AH18" s="163">
        <f t="shared" si="4"/>
        <v>365.96150126644233</v>
      </c>
    </row>
    <row r="19" spans="1:34" s="164" customFormat="1" ht="12.75" customHeight="1" x14ac:dyDescent="0.2">
      <c r="A19" s="165" t="s">
        <v>765</v>
      </c>
      <c r="B19" s="166" t="s">
        <v>89</v>
      </c>
      <c r="C19" s="166"/>
      <c r="D19" s="166"/>
      <c r="E19" s="166"/>
      <c r="F19" s="166" t="s">
        <v>15</v>
      </c>
      <c r="G19" s="166"/>
      <c r="H19" s="166"/>
      <c r="I19" s="166"/>
      <c r="J19" s="166">
        <v>705300</v>
      </c>
      <c r="K19" s="138">
        <v>0</v>
      </c>
      <c r="L19" s="105">
        <v>0</v>
      </c>
      <c r="M19" s="101">
        <f t="shared" si="0"/>
        <v>0</v>
      </c>
      <c r="N19" s="141" t="s">
        <v>75</v>
      </c>
      <c r="O19" s="101">
        <f>IF(N19="Y",M19,0)</f>
        <v>0</v>
      </c>
      <c r="P19" s="141" t="s">
        <v>75</v>
      </c>
      <c r="Q19" s="101">
        <f>IF(P19="Y",M19,0)</f>
        <v>0</v>
      </c>
      <c r="R19" s="141" t="s">
        <v>75</v>
      </c>
      <c r="S19" s="101">
        <f>IF(R19="Y",M19,0)</f>
        <v>0</v>
      </c>
      <c r="T19" s="101">
        <f t="shared" si="1"/>
        <v>0</v>
      </c>
      <c r="U19" s="106">
        <f t="shared" si="2"/>
        <v>0</v>
      </c>
      <c r="V19" s="99">
        <v>44.319456620195091</v>
      </c>
      <c r="W19" s="100">
        <v>102.44200430648426</v>
      </c>
      <c r="X19" s="100">
        <v>0</v>
      </c>
      <c r="Y19" s="101">
        <v>0</v>
      </c>
      <c r="Z19" s="100">
        <v>0</v>
      </c>
      <c r="AA19" s="101">
        <v>0</v>
      </c>
      <c r="AB19" s="100">
        <v>0</v>
      </c>
      <c r="AC19" s="100">
        <v>0</v>
      </c>
      <c r="AD19" s="100">
        <v>0</v>
      </c>
      <c r="AE19" s="161">
        <v>71</v>
      </c>
      <c r="AF19" s="162">
        <v>3.5000000000000003E-2</v>
      </c>
      <c r="AG19" s="163">
        <f t="shared" si="3"/>
        <v>243.13599258138953</v>
      </c>
      <c r="AH19" s="163">
        <f t="shared" si="4"/>
        <v>389.89745350806891</v>
      </c>
    </row>
    <row r="20" spans="1:34" s="164" customFormat="1" ht="12.75" customHeight="1" x14ac:dyDescent="0.2">
      <c r="A20" s="165" t="s">
        <v>766</v>
      </c>
      <c r="B20" s="166" t="s">
        <v>89</v>
      </c>
      <c r="C20" s="166"/>
      <c r="D20" s="166"/>
      <c r="E20" s="166"/>
      <c r="F20" s="166" t="s">
        <v>15</v>
      </c>
      <c r="G20" s="166"/>
      <c r="H20" s="166"/>
      <c r="I20" s="166"/>
      <c r="J20" s="166">
        <v>709102</v>
      </c>
      <c r="K20" s="138">
        <v>0</v>
      </c>
      <c r="L20" s="105">
        <v>0</v>
      </c>
      <c r="M20" s="101">
        <f t="shared" si="0"/>
        <v>0</v>
      </c>
      <c r="N20" s="141" t="s">
        <v>75</v>
      </c>
      <c r="O20" s="101">
        <f>IF(N20="Y",M20,0)</f>
        <v>0</v>
      </c>
      <c r="P20" s="141" t="s">
        <v>75</v>
      </c>
      <c r="Q20" s="101">
        <f>IF(P20="Y",M20,0)</f>
        <v>0</v>
      </c>
      <c r="R20" s="141" t="s">
        <v>75</v>
      </c>
      <c r="S20" s="101">
        <f>IF(R20="Y",M20,0)</f>
        <v>0</v>
      </c>
      <c r="T20" s="101">
        <f t="shared" si="1"/>
        <v>0</v>
      </c>
      <c r="U20" s="106">
        <f t="shared" si="2"/>
        <v>0</v>
      </c>
      <c r="V20" s="99">
        <v>2.9244876953634269</v>
      </c>
      <c r="W20" s="100">
        <v>0</v>
      </c>
      <c r="X20" s="100">
        <v>0</v>
      </c>
      <c r="Y20" s="101">
        <v>0</v>
      </c>
      <c r="Z20" s="100">
        <v>28.135986798935811</v>
      </c>
      <c r="AA20" s="101">
        <v>0</v>
      </c>
      <c r="AB20" s="100">
        <v>0</v>
      </c>
      <c r="AC20" s="100">
        <v>0</v>
      </c>
      <c r="AD20" s="100">
        <v>0</v>
      </c>
      <c r="AE20" s="161">
        <v>11</v>
      </c>
      <c r="AF20" s="162">
        <v>3.5000000000000003E-2</v>
      </c>
      <c r="AG20" s="163">
        <f t="shared" si="3"/>
        <v>243.13599258138953</v>
      </c>
      <c r="AH20" s="163">
        <f t="shared" si="4"/>
        <v>274.19646707568876</v>
      </c>
    </row>
    <row r="21" spans="1:34" s="164" customFormat="1" ht="12.75" customHeight="1" x14ac:dyDescent="0.2">
      <c r="A21" s="102" t="s">
        <v>768</v>
      </c>
      <c r="B21" s="103" t="s">
        <v>769</v>
      </c>
      <c r="C21" s="103" t="s">
        <v>770</v>
      </c>
      <c r="D21" s="103" t="s">
        <v>771</v>
      </c>
      <c r="E21" s="104">
        <v>1</v>
      </c>
      <c r="F21" s="103" t="s">
        <v>15</v>
      </c>
      <c r="G21" s="103" t="s">
        <v>772</v>
      </c>
      <c r="H21" s="103" t="s">
        <v>350</v>
      </c>
      <c r="I21" s="142" t="s">
        <v>773</v>
      </c>
      <c r="J21" s="103" t="s">
        <v>774</v>
      </c>
      <c r="K21" s="138">
        <v>1</v>
      </c>
      <c r="L21" s="105">
        <v>1</v>
      </c>
      <c r="M21" s="101">
        <f t="shared" si="0"/>
        <v>1</v>
      </c>
      <c r="N21" s="141" t="s">
        <v>75</v>
      </c>
      <c r="O21" s="101">
        <v>0</v>
      </c>
      <c r="P21" s="141" t="s">
        <v>75</v>
      </c>
      <c r="Q21" s="101">
        <v>0</v>
      </c>
      <c r="R21" s="141" t="s">
        <v>75</v>
      </c>
      <c r="S21" s="101">
        <v>0</v>
      </c>
      <c r="T21" s="101">
        <f t="shared" si="1"/>
        <v>1</v>
      </c>
      <c r="U21" s="106">
        <f t="shared" si="2"/>
        <v>3941.8013856812931</v>
      </c>
      <c r="V21" s="99">
        <v>121.46243961071916</v>
      </c>
      <c r="W21" s="100">
        <v>10.403417957652501</v>
      </c>
      <c r="X21" s="100">
        <v>42.5</v>
      </c>
      <c r="Y21" s="101">
        <v>0.5</v>
      </c>
      <c r="Z21" s="100">
        <v>10.231267926885751</v>
      </c>
      <c r="AA21" s="101">
        <v>0</v>
      </c>
      <c r="AB21" s="100">
        <v>0</v>
      </c>
      <c r="AC21" s="100">
        <v>0</v>
      </c>
      <c r="AD21" s="100">
        <v>0</v>
      </c>
      <c r="AE21" s="161">
        <v>100</v>
      </c>
      <c r="AF21" s="162">
        <v>3.5000000000000003E-2</v>
      </c>
      <c r="AG21" s="163">
        <f t="shared" si="3"/>
        <v>243.13599258138953</v>
      </c>
      <c r="AH21" s="163">
        <f t="shared" si="4"/>
        <v>4369.5345037579409</v>
      </c>
    </row>
    <row r="22" spans="1:34" s="164" customFormat="1" ht="12.75" customHeight="1" x14ac:dyDescent="0.2">
      <c r="A22" s="165" t="s">
        <v>775</v>
      </c>
      <c r="B22" s="166" t="s">
        <v>89</v>
      </c>
      <c r="C22" s="166"/>
      <c r="D22" s="166"/>
      <c r="E22" s="166"/>
      <c r="F22" s="166" t="s">
        <v>15</v>
      </c>
      <c r="G22" s="166"/>
      <c r="H22" s="166"/>
      <c r="I22" s="166"/>
      <c r="J22" s="166">
        <v>709101</v>
      </c>
      <c r="K22" s="138">
        <v>0</v>
      </c>
      <c r="L22" s="105">
        <v>0</v>
      </c>
      <c r="M22" s="101">
        <f t="shared" si="0"/>
        <v>0</v>
      </c>
      <c r="N22" s="141" t="s">
        <v>75</v>
      </c>
      <c r="O22" s="101">
        <f>IF(N22="Y",M22,0)</f>
        <v>0</v>
      </c>
      <c r="P22" s="141" t="s">
        <v>75</v>
      </c>
      <c r="Q22" s="101">
        <f>IF(P22="Y",M22,0)</f>
        <v>0</v>
      </c>
      <c r="R22" s="141" t="s">
        <v>75</v>
      </c>
      <c r="S22" s="101">
        <f>IF(R22="Y",M22,0)</f>
        <v>0</v>
      </c>
      <c r="T22" s="101">
        <f t="shared" si="1"/>
        <v>0</v>
      </c>
      <c r="U22" s="106">
        <f t="shared" si="2"/>
        <v>0</v>
      </c>
      <c r="V22" s="99">
        <v>2.1645056955814836</v>
      </c>
      <c r="W22" s="100">
        <v>0</v>
      </c>
      <c r="X22" s="100">
        <v>0</v>
      </c>
      <c r="Y22" s="101">
        <v>0</v>
      </c>
      <c r="Z22" s="100">
        <v>0</v>
      </c>
      <c r="AA22" s="101">
        <v>0</v>
      </c>
      <c r="AB22" s="100">
        <v>0</v>
      </c>
      <c r="AC22" s="100">
        <v>0</v>
      </c>
      <c r="AD22" s="100">
        <v>0</v>
      </c>
      <c r="AE22" s="161">
        <v>4</v>
      </c>
      <c r="AF22" s="162">
        <v>3.5000000000000003E-2</v>
      </c>
      <c r="AG22" s="163">
        <f t="shared" si="3"/>
        <v>243.13599258138953</v>
      </c>
      <c r="AH22" s="163">
        <f t="shared" si="4"/>
        <v>245.30049827697101</v>
      </c>
    </row>
    <row r="23" spans="1:34" s="164" customFormat="1" ht="12.75" customHeight="1" x14ac:dyDescent="0.2">
      <c r="A23" s="102" t="s">
        <v>776</v>
      </c>
      <c r="B23" s="103" t="s">
        <v>693</v>
      </c>
      <c r="C23" s="103" t="s">
        <v>217</v>
      </c>
      <c r="D23" s="103" t="s">
        <v>218</v>
      </c>
      <c r="E23" s="104">
        <v>2</v>
      </c>
      <c r="F23" s="103" t="s">
        <v>15</v>
      </c>
      <c r="G23" s="103" t="s">
        <v>777</v>
      </c>
      <c r="H23" s="103" t="s">
        <v>778</v>
      </c>
      <c r="I23" s="142" t="s">
        <v>779</v>
      </c>
      <c r="J23" s="103">
        <v>709000</v>
      </c>
      <c r="K23" s="138">
        <v>3</v>
      </c>
      <c r="L23" s="105">
        <v>0.84</v>
      </c>
      <c r="M23" s="101">
        <f t="shared" si="0"/>
        <v>2.52</v>
      </c>
      <c r="N23" s="141" t="s">
        <v>153</v>
      </c>
      <c r="O23" s="101">
        <v>2.52</v>
      </c>
      <c r="P23" s="141" t="s">
        <v>153</v>
      </c>
      <c r="Q23" s="101">
        <v>0.84</v>
      </c>
      <c r="R23" s="141" t="s">
        <v>75</v>
      </c>
      <c r="S23" s="101">
        <v>0</v>
      </c>
      <c r="T23" s="101">
        <f t="shared" si="1"/>
        <v>5.88</v>
      </c>
      <c r="U23" s="106">
        <f t="shared" si="2"/>
        <v>23177.792147806002</v>
      </c>
      <c r="V23" s="99">
        <v>23.896142879219578</v>
      </c>
      <c r="W23" s="100">
        <v>20.897300419284591</v>
      </c>
      <c r="X23" s="100">
        <v>0</v>
      </c>
      <c r="Y23" s="101">
        <v>0</v>
      </c>
      <c r="Z23" s="100">
        <v>108.36737191440089</v>
      </c>
      <c r="AA23" s="101">
        <v>0</v>
      </c>
      <c r="AB23" s="100">
        <v>0</v>
      </c>
      <c r="AC23" s="100">
        <v>0</v>
      </c>
      <c r="AD23" s="100">
        <v>0</v>
      </c>
      <c r="AE23" s="161">
        <v>8</v>
      </c>
      <c r="AF23" s="162">
        <v>3.5000000000000003E-2</v>
      </c>
      <c r="AG23" s="163">
        <f t="shared" si="3"/>
        <v>243.13599258138953</v>
      </c>
      <c r="AH23" s="163">
        <f t="shared" si="4"/>
        <v>23574.088955600299</v>
      </c>
    </row>
    <row r="24" spans="1:34" s="164" customFormat="1" ht="12.75" customHeight="1" x14ac:dyDescent="0.2">
      <c r="A24" s="165" t="s">
        <v>91</v>
      </c>
      <c r="B24" s="166" t="s">
        <v>89</v>
      </c>
      <c r="C24" s="166"/>
      <c r="D24" s="166"/>
      <c r="E24" s="166"/>
      <c r="F24" s="166" t="s">
        <v>16</v>
      </c>
      <c r="G24" s="166"/>
      <c r="H24" s="166"/>
      <c r="I24" s="166"/>
      <c r="J24" s="166" t="s">
        <v>92</v>
      </c>
      <c r="K24" s="138">
        <v>0</v>
      </c>
      <c r="L24" s="105">
        <v>0</v>
      </c>
      <c r="M24" s="101">
        <f t="shared" si="0"/>
        <v>0</v>
      </c>
      <c r="N24" s="141" t="s">
        <v>75</v>
      </c>
      <c r="O24" s="101">
        <f>IF(N24="Y",M24,0)</f>
        <v>0</v>
      </c>
      <c r="P24" s="141" t="s">
        <v>75</v>
      </c>
      <c r="Q24" s="101">
        <f>IF(P24="Y",M24,0)</f>
        <v>0</v>
      </c>
      <c r="R24" s="141" t="s">
        <v>75</v>
      </c>
      <c r="S24" s="101">
        <f>IF(R24="Y",M24,0)</f>
        <v>0</v>
      </c>
      <c r="T24" s="101">
        <f t="shared" si="1"/>
        <v>0</v>
      </c>
      <c r="U24" s="106">
        <f t="shared" si="2"/>
        <v>0</v>
      </c>
      <c r="V24" s="99">
        <v>233.33371398368396</v>
      </c>
      <c r="W24" s="100">
        <v>51.528581466772728</v>
      </c>
      <c r="X24" s="100">
        <v>0</v>
      </c>
      <c r="Y24" s="101">
        <v>0</v>
      </c>
      <c r="Z24" s="100">
        <v>0</v>
      </c>
      <c r="AA24" s="101">
        <v>0</v>
      </c>
      <c r="AB24" s="100">
        <v>0</v>
      </c>
      <c r="AC24" s="100">
        <v>0</v>
      </c>
      <c r="AD24" s="100">
        <v>0</v>
      </c>
      <c r="AE24" s="161">
        <v>117</v>
      </c>
      <c r="AF24" s="162">
        <v>3.5000000000000003E-2</v>
      </c>
      <c r="AG24" s="163">
        <f t="shared" si="3"/>
        <v>243.13599258138953</v>
      </c>
      <c r="AH24" s="163">
        <f t="shared" si="4"/>
        <v>527.99828803184619</v>
      </c>
    </row>
    <row r="25" spans="1:34" s="164" customFormat="1" ht="25.5" customHeight="1" x14ac:dyDescent="0.2">
      <c r="A25" s="102" t="s">
        <v>93</v>
      </c>
      <c r="B25" s="103" t="s">
        <v>94</v>
      </c>
      <c r="C25" s="103" t="s">
        <v>95</v>
      </c>
      <c r="D25" s="103" t="s">
        <v>96</v>
      </c>
      <c r="E25" s="104">
        <v>1</v>
      </c>
      <c r="F25" s="103" t="s">
        <v>16</v>
      </c>
      <c r="G25" s="103" t="s">
        <v>97</v>
      </c>
      <c r="H25" s="103" t="s">
        <v>98</v>
      </c>
      <c r="I25" s="142" t="s">
        <v>99</v>
      </c>
      <c r="J25" s="103" t="s">
        <v>100</v>
      </c>
      <c r="K25" s="138">
        <v>1</v>
      </c>
      <c r="L25" s="105">
        <v>0.5</v>
      </c>
      <c r="M25" s="101">
        <f t="shared" si="0"/>
        <v>0.5</v>
      </c>
      <c r="N25" s="141" t="s">
        <v>75</v>
      </c>
      <c r="O25" s="101">
        <v>0</v>
      </c>
      <c r="P25" s="141" t="s">
        <v>75</v>
      </c>
      <c r="Q25" s="101">
        <v>0</v>
      </c>
      <c r="R25" s="141" t="s">
        <v>75</v>
      </c>
      <c r="S25" s="101">
        <v>0</v>
      </c>
      <c r="T25" s="101">
        <f t="shared" si="1"/>
        <v>0.5</v>
      </c>
      <c r="U25" s="106">
        <f t="shared" si="2"/>
        <v>1970.9006928406466</v>
      </c>
      <c r="V25" s="99">
        <v>0</v>
      </c>
      <c r="W25" s="100">
        <v>0</v>
      </c>
      <c r="X25" s="100">
        <v>0</v>
      </c>
      <c r="Y25" s="101">
        <v>0</v>
      </c>
      <c r="Z25" s="100">
        <v>0</v>
      </c>
      <c r="AA25" s="101">
        <v>0</v>
      </c>
      <c r="AB25" s="100">
        <v>0</v>
      </c>
      <c r="AC25" s="100">
        <v>0</v>
      </c>
      <c r="AD25" s="100">
        <v>0</v>
      </c>
      <c r="AE25" s="161">
        <v>2393</v>
      </c>
      <c r="AF25" s="162">
        <v>0.1</v>
      </c>
      <c r="AG25" s="163">
        <f t="shared" si="3"/>
        <v>694.67426451825577</v>
      </c>
      <c r="AH25" s="163">
        <f t="shared" si="4"/>
        <v>2665.5749573589023</v>
      </c>
    </row>
    <row r="26" spans="1:34" s="164" customFormat="1" ht="25.5" customHeight="1" x14ac:dyDescent="0.2">
      <c r="A26" s="165" t="s">
        <v>101</v>
      </c>
      <c r="B26" s="166" t="s">
        <v>89</v>
      </c>
      <c r="C26" s="166"/>
      <c r="D26" s="166"/>
      <c r="E26" s="166"/>
      <c r="F26" s="166" t="s">
        <v>16</v>
      </c>
      <c r="G26" s="166"/>
      <c r="H26" s="166"/>
      <c r="I26" s="166"/>
      <c r="J26" s="166" t="s">
        <v>102</v>
      </c>
      <c r="K26" s="138">
        <v>0</v>
      </c>
      <c r="L26" s="105">
        <v>0</v>
      </c>
      <c r="M26" s="101">
        <f t="shared" si="0"/>
        <v>0</v>
      </c>
      <c r="N26" s="141" t="s">
        <v>75</v>
      </c>
      <c r="O26" s="101">
        <f>IF(N26="Y",M26,0)</f>
        <v>0</v>
      </c>
      <c r="P26" s="141" t="s">
        <v>75</v>
      </c>
      <c r="Q26" s="101">
        <f>IF(P26="Y",M26,0)</f>
        <v>0</v>
      </c>
      <c r="R26" s="141" t="s">
        <v>75</v>
      </c>
      <c r="S26" s="101">
        <f>IF(R26="Y",M26,0)</f>
        <v>0</v>
      </c>
      <c r="T26" s="101">
        <f t="shared" si="1"/>
        <v>0</v>
      </c>
      <c r="U26" s="106">
        <f t="shared" si="2"/>
        <v>0</v>
      </c>
      <c r="V26" s="99">
        <v>298.97114669902817</v>
      </c>
      <c r="W26" s="100">
        <v>7.4542751279179651</v>
      </c>
      <c r="X26" s="100">
        <v>0</v>
      </c>
      <c r="Y26" s="101">
        <v>0</v>
      </c>
      <c r="Z26" s="100">
        <v>0</v>
      </c>
      <c r="AA26" s="101">
        <v>0</v>
      </c>
      <c r="AB26" s="100">
        <v>0</v>
      </c>
      <c r="AC26" s="100">
        <v>0</v>
      </c>
      <c r="AD26" s="100">
        <v>0</v>
      </c>
      <c r="AE26" s="161">
        <v>618</v>
      </c>
      <c r="AF26" s="162">
        <v>0.05</v>
      </c>
      <c r="AG26" s="163">
        <f t="shared" si="3"/>
        <v>347.33713225912788</v>
      </c>
      <c r="AH26" s="163">
        <f t="shared" si="4"/>
        <v>653.76255408607403</v>
      </c>
    </row>
    <row r="27" spans="1:34" s="164" customFormat="1" ht="25.5" customHeight="1" x14ac:dyDescent="0.2">
      <c r="A27" s="102" t="s">
        <v>222</v>
      </c>
      <c r="B27" s="103" t="s">
        <v>223</v>
      </c>
      <c r="C27" s="103" t="s">
        <v>95</v>
      </c>
      <c r="D27" s="103" t="s">
        <v>96</v>
      </c>
      <c r="E27" s="104">
        <v>1</v>
      </c>
      <c r="F27" s="103" t="s">
        <v>16</v>
      </c>
      <c r="G27" s="103" t="s">
        <v>224</v>
      </c>
      <c r="H27" s="103" t="s">
        <v>225</v>
      </c>
      <c r="I27" s="142"/>
      <c r="J27" s="103" t="s">
        <v>226</v>
      </c>
      <c r="K27" s="138">
        <v>1</v>
      </c>
      <c r="L27" s="105">
        <v>0.25</v>
      </c>
      <c r="M27" s="101">
        <f t="shared" si="0"/>
        <v>0.25</v>
      </c>
      <c r="N27" s="141" t="s">
        <v>153</v>
      </c>
      <c r="O27" s="101">
        <v>0.25</v>
      </c>
      <c r="P27" s="141" t="s">
        <v>75</v>
      </c>
      <c r="Q27" s="101">
        <v>0</v>
      </c>
      <c r="R27" s="141" t="s">
        <v>75</v>
      </c>
      <c r="S27" s="101">
        <v>0</v>
      </c>
      <c r="T27" s="101">
        <f t="shared" si="1"/>
        <v>0.5</v>
      </c>
      <c r="U27" s="106">
        <f t="shared" si="2"/>
        <v>1970.9006928406466</v>
      </c>
      <c r="V27" s="99">
        <v>138.56684461846973</v>
      </c>
      <c r="W27" s="100">
        <v>0</v>
      </c>
      <c r="X27" s="100">
        <v>0</v>
      </c>
      <c r="Y27" s="101">
        <v>0</v>
      </c>
      <c r="Z27" s="100">
        <v>0</v>
      </c>
      <c r="AA27" s="101">
        <v>0</v>
      </c>
      <c r="AB27" s="100">
        <v>128.28564919966459</v>
      </c>
      <c r="AC27" s="100">
        <v>0</v>
      </c>
      <c r="AD27" s="100">
        <v>0</v>
      </c>
      <c r="AE27" s="161">
        <v>312</v>
      </c>
      <c r="AF27" s="162">
        <v>3.5000000000000003E-2</v>
      </c>
      <c r="AG27" s="163">
        <f t="shared" si="3"/>
        <v>243.13599258138953</v>
      </c>
      <c r="AH27" s="163">
        <f t="shared" si="4"/>
        <v>2480.8891792401701</v>
      </c>
    </row>
    <row r="28" spans="1:34" s="164" customFormat="1" ht="25.5" customHeight="1" x14ac:dyDescent="0.2">
      <c r="A28" s="102" t="s">
        <v>233</v>
      </c>
      <c r="B28" s="103" t="s">
        <v>223</v>
      </c>
      <c r="C28" s="103" t="s">
        <v>95</v>
      </c>
      <c r="D28" s="103" t="s">
        <v>96</v>
      </c>
      <c r="E28" s="104">
        <v>1</v>
      </c>
      <c r="F28" s="103" t="s">
        <v>16</v>
      </c>
      <c r="G28" s="103" t="s">
        <v>234</v>
      </c>
      <c r="H28" s="103" t="s">
        <v>235</v>
      </c>
      <c r="I28" s="142"/>
      <c r="J28" s="103" t="s">
        <v>236</v>
      </c>
      <c r="K28" s="138">
        <v>1</v>
      </c>
      <c r="L28" s="105">
        <v>0.75</v>
      </c>
      <c r="M28" s="101">
        <f t="shared" si="0"/>
        <v>0.75</v>
      </c>
      <c r="N28" s="141" t="s">
        <v>153</v>
      </c>
      <c r="O28" s="101">
        <v>0.75</v>
      </c>
      <c r="P28" s="141" t="s">
        <v>75</v>
      </c>
      <c r="Q28" s="101">
        <v>0</v>
      </c>
      <c r="R28" s="141" t="s">
        <v>75</v>
      </c>
      <c r="S28" s="101">
        <v>0</v>
      </c>
      <c r="T28" s="101">
        <f t="shared" si="1"/>
        <v>1.5</v>
      </c>
      <c r="U28" s="106">
        <f t="shared" si="2"/>
        <v>5912.7020785219393</v>
      </c>
      <c r="V28" s="99">
        <v>0</v>
      </c>
      <c r="W28" s="100">
        <v>0</v>
      </c>
      <c r="X28" s="100">
        <v>0</v>
      </c>
      <c r="Y28" s="101">
        <v>0</v>
      </c>
      <c r="Z28" s="100">
        <v>0</v>
      </c>
      <c r="AA28" s="101">
        <v>0</v>
      </c>
      <c r="AB28" s="100">
        <v>0</v>
      </c>
      <c r="AC28" s="100">
        <v>0</v>
      </c>
      <c r="AD28" s="100">
        <v>0</v>
      </c>
      <c r="AE28" s="161">
        <v>17635</v>
      </c>
      <c r="AF28" s="162">
        <v>0.75</v>
      </c>
      <c r="AG28" s="163">
        <f t="shared" si="3"/>
        <v>5210.0569838869178</v>
      </c>
      <c r="AH28" s="163">
        <f t="shared" si="4"/>
        <v>11122.759062408857</v>
      </c>
    </row>
    <row r="29" spans="1:34" s="164" customFormat="1" ht="25.5" customHeight="1" x14ac:dyDescent="0.2">
      <c r="A29" s="165" t="s">
        <v>241</v>
      </c>
      <c r="B29" s="166" t="s">
        <v>89</v>
      </c>
      <c r="C29" s="166"/>
      <c r="D29" s="166"/>
      <c r="E29" s="166"/>
      <c r="F29" s="166" t="s">
        <v>16</v>
      </c>
      <c r="G29" s="166"/>
      <c r="H29" s="166"/>
      <c r="I29" s="166"/>
      <c r="J29" s="166" t="s">
        <v>242</v>
      </c>
      <c r="K29" s="138">
        <v>0</v>
      </c>
      <c r="L29" s="105">
        <v>0</v>
      </c>
      <c r="M29" s="101">
        <f t="shared" si="0"/>
        <v>0</v>
      </c>
      <c r="N29" s="141" t="s">
        <v>75</v>
      </c>
      <c r="O29" s="101">
        <f>IF(N29="Y",M29,0)</f>
        <v>0</v>
      </c>
      <c r="P29" s="141" t="s">
        <v>75</v>
      </c>
      <c r="Q29" s="101">
        <f>IF(P29="Y",M29,0)</f>
        <v>0</v>
      </c>
      <c r="R29" s="141" t="s">
        <v>75</v>
      </c>
      <c r="S29" s="101">
        <f>IF(R29="Y",M29,0)</f>
        <v>0</v>
      </c>
      <c r="T29" s="101">
        <f t="shared" si="1"/>
        <v>0</v>
      </c>
      <c r="U29" s="106">
        <f t="shared" si="2"/>
        <v>0</v>
      </c>
      <c r="V29" s="99">
        <v>1035.3071242599078</v>
      </c>
      <c r="W29" s="100">
        <v>30.25133013077388</v>
      </c>
      <c r="X29" s="100">
        <v>0</v>
      </c>
      <c r="Y29" s="101">
        <v>0</v>
      </c>
      <c r="Z29" s="100">
        <v>0</v>
      </c>
      <c r="AA29" s="101">
        <v>0</v>
      </c>
      <c r="AB29" s="100">
        <v>0</v>
      </c>
      <c r="AC29" s="100">
        <v>0</v>
      </c>
      <c r="AD29" s="100">
        <v>0</v>
      </c>
      <c r="AE29" s="161">
        <v>2424</v>
      </c>
      <c r="AF29" s="162">
        <v>0.1</v>
      </c>
      <c r="AG29" s="163">
        <f t="shared" si="3"/>
        <v>694.67426451825577</v>
      </c>
      <c r="AH29" s="163">
        <f t="shared" si="4"/>
        <v>1760.2327189089374</v>
      </c>
    </row>
    <row r="30" spans="1:34" s="164" customFormat="1" ht="12.75" customHeight="1" x14ac:dyDescent="0.2">
      <c r="A30" s="102" t="s">
        <v>244</v>
      </c>
      <c r="B30" s="103" t="s">
        <v>94</v>
      </c>
      <c r="C30" s="103" t="s">
        <v>95</v>
      </c>
      <c r="D30" s="103" t="s">
        <v>96</v>
      </c>
      <c r="E30" s="104">
        <v>1</v>
      </c>
      <c r="F30" s="103" t="s">
        <v>16</v>
      </c>
      <c r="G30" s="103" t="s">
        <v>97</v>
      </c>
      <c r="H30" s="103" t="s">
        <v>245</v>
      </c>
      <c r="I30" s="142" t="s">
        <v>99</v>
      </c>
      <c r="J30" s="103" t="s">
        <v>246</v>
      </c>
      <c r="K30" s="138">
        <v>1</v>
      </c>
      <c r="L30" s="105">
        <v>0.5</v>
      </c>
      <c r="M30" s="101">
        <f t="shared" si="0"/>
        <v>0.5</v>
      </c>
      <c r="N30" s="141" t="s">
        <v>75</v>
      </c>
      <c r="O30" s="101">
        <v>0</v>
      </c>
      <c r="P30" s="141" t="s">
        <v>75</v>
      </c>
      <c r="Q30" s="101">
        <v>0</v>
      </c>
      <c r="R30" s="141" t="s">
        <v>75</v>
      </c>
      <c r="S30" s="101">
        <v>0</v>
      </c>
      <c r="T30" s="101">
        <f t="shared" si="1"/>
        <v>0.5</v>
      </c>
      <c r="U30" s="106">
        <f t="shared" si="2"/>
        <v>1970.9006928406466</v>
      </c>
      <c r="V30" s="99">
        <v>128.59087836816752</v>
      </c>
      <c r="W30" s="100">
        <v>11.434713303019793</v>
      </c>
      <c r="X30" s="100">
        <v>0</v>
      </c>
      <c r="Y30" s="101">
        <v>0</v>
      </c>
      <c r="Z30" s="100">
        <v>0</v>
      </c>
      <c r="AA30" s="101">
        <v>0</v>
      </c>
      <c r="AB30" s="100">
        <v>0</v>
      </c>
      <c r="AC30" s="100">
        <v>0</v>
      </c>
      <c r="AD30" s="100">
        <v>0</v>
      </c>
      <c r="AE30" s="161">
        <v>190</v>
      </c>
      <c r="AF30" s="162">
        <v>3.5000000000000003E-2</v>
      </c>
      <c r="AG30" s="163">
        <f t="shared" si="3"/>
        <v>243.13599258138953</v>
      </c>
      <c r="AH30" s="163">
        <f t="shared" si="4"/>
        <v>2354.0622770932232</v>
      </c>
    </row>
    <row r="31" spans="1:34" s="164" customFormat="1" ht="25.5" customHeight="1" x14ac:dyDescent="0.2">
      <c r="A31" s="165" t="s">
        <v>247</v>
      </c>
      <c r="B31" s="166" t="s">
        <v>89</v>
      </c>
      <c r="C31" s="166"/>
      <c r="D31" s="166"/>
      <c r="E31" s="166"/>
      <c r="F31" s="166" t="s">
        <v>16</v>
      </c>
      <c r="G31" s="166"/>
      <c r="H31" s="166"/>
      <c r="I31" s="166"/>
      <c r="J31" s="166" t="s">
        <v>248</v>
      </c>
      <c r="K31" s="138">
        <v>0</v>
      </c>
      <c r="L31" s="105">
        <v>0</v>
      </c>
      <c r="M31" s="101">
        <f t="shared" si="0"/>
        <v>0</v>
      </c>
      <c r="N31" s="141" t="s">
        <v>75</v>
      </c>
      <c r="O31" s="101">
        <f>IF(N31="Y",M31,0)</f>
        <v>0</v>
      </c>
      <c r="P31" s="141" t="s">
        <v>75</v>
      </c>
      <c r="Q31" s="101">
        <f>IF(P31="Y",M31,0)</f>
        <v>0</v>
      </c>
      <c r="R31" s="141" t="s">
        <v>75</v>
      </c>
      <c r="S31" s="101">
        <f>IF(R31="Y",M31,0)</f>
        <v>0</v>
      </c>
      <c r="T31" s="101">
        <f t="shared" si="1"/>
        <v>0</v>
      </c>
      <c r="U31" s="106">
        <f t="shared" si="2"/>
        <v>0</v>
      </c>
      <c r="V31" s="99">
        <v>3.0976481510099458</v>
      </c>
      <c r="W31" s="100">
        <v>0</v>
      </c>
      <c r="X31" s="100">
        <v>0</v>
      </c>
      <c r="Y31" s="101">
        <v>0</v>
      </c>
      <c r="Z31" s="100">
        <v>0</v>
      </c>
      <c r="AA31" s="101">
        <v>0</v>
      </c>
      <c r="AB31" s="100">
        <v>0</v>
      </c>
      <c r="AC31" s="100">
        <v>0</v>
      </c>
      <c r="AD31" s="100">
        <v>0</v>
      </c>
      <c r="AE31" s="161">
        <v>7</v>
      </c>
      <c r="AF31" s="162">
        <v>3.5000000000000003E-2</v>
      </c>
      <c r="AG31" s="163">
        <f t="shared" si="3"/>
        <v>243.13599258138953</v>
      </c>
      <c r="AH31" s="163">
        <f t="shared" si="4"/>
        <v>246.23364073239946</v>
      </c>
    </row>
    <row r="32" spans="1:34" s="164" customFormat="1" ht="25.5" customHeight="1" x14ac:dyDescent="0.2">
      <c r="A32" s="102" t="s">
        <v>249</v>
      </c>
      <c r="B32" s="103" t="s">
        <v>238</v>
      </c>
      <c r="C32" s="103" t="s">
        <v>95</v>
      </c>
      <c r="D32" s="103" t="s">
        <v>96</v>
      </c>
      <c r="E32" s="104">
        <v>1</v>
      </c>
      <c r="F32" s="103" t="s">
        <v>16</v>
      </c>
      <c r="G32" s="103" t="s">
        <v>250</v>
      </c>
      <c r="H32" s="103" t="s">
        <v>251</v>
      </c>
      <c r="I32" s="142"/>
      <c r="J32" s="103" t="s">
        <v>252</v>
      </c>
      <c r="K32" s="138">
        <v>1</v>
      </c>
      <c r="L32" s="105">
        <v>0.25</v>
      </c>
      <c r="M32" s="101">
        <f t="shared" si="0"/>
        <v>0.25</v>
      </c>
      <c r="N32" s="141" t="s">
        <v>153</v>
      </c>
      <c r="O32" s="101">
        <v>0.25</v>
      </c>
      <c r="P32" s="141" t="s">
        <v>75</v>
      </c>
      <c r="Q32" s="101">
        <v>0</v>
      </c>
      <c r="R32" s="141" t="s">
        <v>75</v>
      </c>
      <c r="S32" s="101">
        <v>0</v>
      </c>
      <c r="T32" s="101">
        <f t="shared" si="1"/>
        <v>0.5</v>
      </c>
      <c r="U32" s="106">
        <f t="shared" si="2"/>
        <v>1970.9006928406466</v>
      </c>
      <c r="V32" s="99">
        <v>3291.85722204283</v>
      </c>
      <c r="W32" s="100">
        <v>539.31318692470575</v>
      </c>
      <c r="X32" s="100">
        <v>0</v>
      </c>
      <c r="Y32" s="101">
        <v>0</v>
      </c>
      <c r="Z32" s="100">
        <v>25.774924969654485</v>
      </c>
      <c r="AA32" s="101">
        <v>0</v>
      </c>
      <c r="AB32" s="100">
        <v>381.69033151531124</v>
      </c>
      <c r="AC32" s="100">
        <v>0</v>
      </c>
      <c r="AD32" s="100">
        <v>0</v>
      </c>
      <c r="AE32" s="161">
        <v>5404</v>
      </c>
      <c r="AF32" s="162">
        <v>0.25</v>
      </c>
      <c r="AG32" s="163">
        <f t="shared" si="3"/>
        <v>1736.6856612956394</v>
      </c>
      <c r="AH32" s="163">
        <f t="shared" si="4"/>
        <v>7946.2220195887876</v>
      </c>
    </row>
    <row r="33" spans="1:34" s="164" customFormat="1" ht="25.5" customHeight="1" x14ac:dyDescent="0.2">
      <c r="A33" s="102" t="s">
        <v>253</v>
      </c>
      <c r="B33" s="103" t="s">
        <v>254</v>
      </c>
      <c r="C33" s="103" t="s">
        <v>255</v>
      </c>
      <c r="D33" s="103" t="s">
        <v>256</v>
      </c>
      <c r="E33" s="104">
        <v>1</v>
      </c>
      <c r="F33" s="103" t="s">
        <v>16</v>
      </c>
      <c r="G33" s="103" t="s">
        <v>250</v>
      </c>
      <c r="H33" s="103" t="s">
        <v>257</v>
      </c>
      <c r="I33" s="142"/>
      <c r="J33" s="103" t="s">
        <v>258</v>
      </c>
      <c r="K33" s="138">
        <v>1</v>
      </c>
      <c r="L33" s="105">
        <v>0.5</v>
      </c>
      <c r="M33" s="101">
        <f t="shared" si="0"/>
        <v>0.5</v>
      </c>
      <c r="N33" s="141" t="s">
        <v>153</v>
      </c>
      <c r="O33" s="101">
        <v>0.5</v>
      </c>
      <c r="P33" s="141" t="s">
        <v>75</v>
      </c>
      <c r="Q33" s="101">
        <v>0</v>
      </c>
      <c r="R33" s="141" t="s">
        <v>75</v>
      </c>
      <c r="S33" s="101">
        <v>0</v>
      </c>
      <c r="T33" s="101">
        <f t="shared" si="1"/>
        <v>1</v>
      </c>
      <c r="U33" s="106">
        <f t="shared" si="2"/>
        <v>3941.8013856812931</v>
      </c>
      <c r="V33" s="99">
        <v>410.149779249407</v>
      </c>
      <c r="W33" s="100">
        <v>4.5955968021630174</v>
      </c>
      <c r="X33" s="100">
        <v>0</v>
      </c>
      <c r="Y33" s="101">
        <v>0</v>
      </c>
      <c r="Z33" s="100">
        <v>0</v>
      </c>
      <c r="AA33" s="101">
        <v>0</v>
      </c>
      <c r="AB33" s="100">
        <v>0</v>
      </c>
      <c r="AC33" s="100">
        <v>0</v>
      </c>
      <c r="AD33" s="100">
        <v>0</v>
      </c>
      <c r="AE33" s="161">
        <v>976</v>
      </c>
      <c r="AF33" s="162">
        <v>0.05</v>
      </c>
      <c r="AG33" s="163">
        <f t="shared" si="3"/>
        <v>347.33713225912788</v>
      </c>
      <c r="AH33" s="163">
        <f t="shared" si="4"/>
        <v>4703.8838939919915</v>
      </c>
    </row>
    <row r="34" spans="1:34" s="164" customFormat="1" ht="12.75" customHeight="1" x14ac:dyDescent="0.2">
      <c r="A34" s="165" t="s">
        <v>259</v>
      </c>
      <c r="B34" s="166" t="s">
        <v>89</v>
      </c>
      <c r="C34" s="166"/>
      <c r="D34" s="166"/>
      <c r="E34" s="166"/>
      <c r="F34" s="166" t="s">
        <v>16</v>
      </c>
      <c r="G34" s="166"/>
      <c r="H34" s="166"/>
      <c r="I34" s="166"/>
      <c r="J34" s="166" t="s">
        <v>260</v>
      </c>
      <c r="K34" s="138">
        <v>0</v>
      </c>
      <c r="L34" s="105">
        <v>0</v>
      </c>
      <c r="M34" s="101">
        <f t="shared" si="0"/>
        <v>0</v>
      </c>
      <c r="N34" s="141" t="s">
        <v>75</v>
      </c>
      <c r="O34" s="101">
        <f>IF(N34="Y",M34,0)</f>
        <v>0</v>
      </c>
      <c r="P34" s="141" t="s">
        <v>75</v>
      </c>
      <c r="Q34" s="101">
        <f>IF(P34="Y",M34,0)</f>
        <v>0</v>
      </c>
      <c r="R34" s="141" t="s">
        <v>75</v>
      </c>
      <c r="S34" s="101">
        <f>IF(R34="Y",M34,0)</f>
        <v>0</v>
      </c>
      <c r="T34" s="101">
        <f t="shared" si="1"/>
        <v>0</v>
      </c>
      <c r="U34" s="106">
        <f t="shared" si="2"/>
        <v>0</v>
      </c>
      <c r="V34" s="99">
        <v>2009.2288669931247</v>
      </c>
      <c r="W34" s="100">
        <v>110.60190256544303</v>
      </c>
      <c r="X34" s="100">
        <v>0</v>
      </c>
      <c r="Y34" s="101">
        <v>0</v>
      </c>
      <c r="Z34" s="100">
        <v>0</v>
      </c>
      <c r="AA34" s="101">
        <v>0</v>
      </c>
      <c r="AB34" s="100">
        <v>0</v>
      </c>
      <c r="AC34" s="100">
        <v>0</v>
      </c>
      <c r="AD34" s="100">
        <v>0</v>
      </c>
      <c r="AE34" s="161">
        <v>3993</v>
      </c>
      <c r="AF34" s="162">
        <v>0.1</v>
      </c>
      <c r="AG34" s="163">
        <f t="shared" si="3"/>
        <v>694.67426451825577</v>
      </c>
      <c r="AH34" s="163">
        <f t="shared" si="4"/>
        <v>2814.5050340768234</v>
      </c>
    </row>
    <row r="35" spans="1:34" s="164" customFormat="1" ht="25.5" customHeight="1" x14ac:dyDescent="0.2">
      <c r="A35" s="102" t="s">
        <v>261</v>
      </c>
      <c r="B35" s="103" t="s">
        <v>262</v>
      </c>
      <c r="C35" s="103" t="s">
        <v>263</v>
      </c>
      <c r="D35" s="103" t="s">
        <v>264</v>
      </c>
      <c r="E35" s="104">
        <v>1</v>
      </c>
      <c r="F35" s="103" t="s">
        <v>16</v>
      </c>
      <c r="G35" s="103" t="s">
        <v>250</v>
      </c>
      <c r="H35" s="103" t="s">
        <v>265</v>
      </c>
      <c r="I35" s="142"/>
      <c r="J35" s="103" t="s">
        <v>266</v>
      </c>
      <c r="K35" s="138">
        <v>1</v>
      </c>
      <c r="L35" s="105">
        <v>1</v>
      </c>
      <c r="M35" s="101">
        <f t="shared" si="0"/>
        <v>1</v>
      </c>
      <c r="N35" s="141" t="s">
        <v>75</v>
      </c>
      <c r="O35" s="101">
        <v>0</v>
      </c>
      <c r="P35" s="141" t="s">
        <v>75</v>
      </c>
      <c r="Q35" s="101">
        <v>0</v>
      </c>
      <c r="R35" s="141" t="s">
        <v>75</v>
      </c>
      <c r="S35" s="101">
        <v>0</v>
      </c>
      <c r="T35" s="101">
        <f t="shared" si="1"/>
        <v>1</v>
      </c>
      <c r="U35" s="106">
        <f t="shared" si="2"/>
        <v>3941.8013856812931</v>
      </c>
      <c r="V35" s="99">
        <v>12877.260064634322</v>
      </c>
      <c r="W35" s="100">
        <v>200.28841181080551</v>
      </c>
      <c r="X35" s="100">
        <v>382.5</v>
      </c>
      <c r="Y35" s="101">
        <v>4.5</v>
      </c>
      <c r="Z35" s="100">
        <v>0</v>
      </c>
      <c r="AA35" s="101">
        <v>0</v>
      </c>
      <c r="AB35" s="100">
        <v>0</v>
      </c>
      <c r="AC35" s="100">
        <v>0</v>
      </c>
      <c r="AD35" s="100">
        <v>0</v>
      </c>
      <c r="AE35" s="161">
        <v>20626</v>
      </c>
      <c r="AF35" s="162">
        <v>1</v>
      </c>
      <c r="AG35" s="163">
        <f t="shared" si="3"/>
        <v>6946.7426451825577</v>
      </c>
      <c r="AH35" s="163">
        <f t="shared" ref="AH35:AH66" si="5">AG35+SUM(AB35:AD35)+Z35+SUM(U35:X35)</f>
        <v>24348.592507308975</v>
      </c>
    </row>
    <row r="36" spans="1:34" s="164" customFormat="1" ht="25.5" customHeight="1" x14ac:dyDescent="0.2">
      <c r="A36" s="165" t="s">
        <v>267</v>
      </c>
      <c r="B36" s="166" t="s">
        <v>89</v>
      </c>
      <c r="C36" s="166"/>
      <c r="D36" s="166"/>
      <c r="E36" s="166"/>
      <c r="F36" s="166" t="s">
        <v>16</v>
      </c>
      <c r="G36" s="166"/>
      <c r="H36" s="166"/>
      <c r="I36" s="166"/>
      <c r="J36" s="166" t="s">
        <v>268</v>
      </c>
      <c r="K36" s="138">
        <v>0</v>
      </c>
      <c r="L36" s="105">
        <v>0</v>
      </c>
      <c r="M36" s="101">
        <f t="shared" si="0"/>
        <v>0</v>
      </c>
      <c r="N36" s="141" t="s">
        <v>75</v>
      </c>
      <c r="O36" s="101">
        <f>IF(N36="Y",M36,0)</f>
        <v>0</v>
      </c>
      <c r="P36" s="141" t="s">
        <v>75</v>
      </c>
      <c r="Q36" s="101">
        <f>IF(P36="Y",M36,0)</f>
        <v>0</v>
      </c>
      <c r="R36" s="141" t="s">
        <v>75</v>
      </c>
      <c r="S36" s="101">
        <f>IF(R36="Y",M36,0)</f>
        <v>0</v>
      </c>
      <c r="T36" s="101">
        <f t="shared" si="1"/>
        <v>0</v>
      </c>
      <c r="U36" s="106">
        <f t="shared" si="2"/>
        <v>0</v>
      </c>
      <c r="V36" s="99">
        <v>6045.8973088982002</v>
      </c>
      <c r="W36" s="100">
        <v>255.05562252004754</v>
      </c>
      <c r="X36" s="100">
        <v>127.5</v>
      </c>
      <c r="Y36" s="101">
        <v>1.5</v>
      </c>
      <c r="Z36" s="100">
        <v>0</v>
      </c>
      <c r="AA36" s="101">
        <v>0</v>
      </c>
      <c r="AB36" s="100">
        <v>0</v>
      </c>
      <c r="AC36" s="100">
        <v>0</v>
      </c>
      <c r="AD36" s="100">
        <v>0</v>
      </c>
      <c r="AE36" s="161">
        <v>9587</v>
      </c>
      <c r="AF36" s="162">
        <v>0.25</v>
      </c>
      <c r="AG36" s="163">
        <f t="shared" si="3"/>
        <v>1736.6856612956394</v>
      </c>
      <c r="AH36" s="163">
        <f t="shared" si="5"/>
        <v>8165.1385927138872</v>
      </c>
    </row>
    <row r="37" spans="1:34" s="164" customFormat="1" ht="12.75" customHeight="1" x14ac:dyDescent="0.2">
      <c r="A37" s="102" t="s">
        <v>269</v>
      </c>
      <c r="B37" s="103" t="s">
        <v>270</v>
      </c>
      <c r="C37" s="103" t="s">
        <v>271</v>
      </c>
      <c r="D37" s="103" t="s">
        <v>272</v>
      </c>
      <c r="E37" s="104">
        <v>4</v>
      </c>
      <c r="F37" s="103" t="s">
        <v>16</v>
      </c>
      <c r="G37" s="103" t="s">
        <v>250</v>
      </c>
      <c r="H37" s="103" t="s">
        <v>273</v>
      </c>
      <c r="I37" s="142"/>
      <c r="J37" s="103" t="s">
        <v>274</v>
      </c>
      <c r="K37" s="138">
        <v>1</v>
      </c>
      <c r="L37" s="105">
        <v>1</v>
      </c>
      <c r="M37" s="101">
        <f t="shared" si="0"/>
        <v>1</v>
      </c>
      <c r="N37" s="141" t="s">
        <v>153</v>
      </c>
      <c r="O37" s="101">
        <v>1</v>
      </c>
      <c r="P37" s="141" t="s">
        <v>75</v>
      </c>
      <c r="Q37" s="101">
        <v>0</v>
      </c>
      <c r="R37" s="141" t="s">
        <v>75</v>
      </c>
      <c r="S37" s="101">
        <v>0</v>
      </c>
      <c r="T37" s="101">
        <f t="shared" si="1"/>
        <v>2</v>
      </c>
      <c r="U37" s="106">
        <f t="shared" si="2"/>
        <v>7883.6027713625863</v>
      </c>
      <c r="V37" s="99">
        <v>9075.705041395966</v>
      </c>
      <c r="W37" s="100">
        <v>303.61696825628979</v>
      </c>
      <c r="X37" s="100">
        <v>85</v>
      </c>
      <c r="Y37" s="101">
        <v>1</v>
      </c>
      <c r="Z37" s="100">
        <v>0</v>
      </c>
      <c r="AA37" s="101">
        <v>0</v>
      </c>
      <c r="AB37" s="100">
        <v>0</v>
      </c>
      <c r="AC37" s="100">
        <v>0</v>
      </c>
      <c r="AD37" s="100">
        <v>0</v>
      </c>
      <c r="AE37" s="161">
        <v>14022</v>
      </c>
      <c r="AF37" s="162">
        <v>0.5</v>
      </c>
      <c r="AG37" s="163">
        <f t="shared" si="3"/>
        <v>3473.3713225912788</v>
      </c>
      <c r="AH37" s="163">
        <f t="shared" si="5"/>
        <v>20821.296103606124</v>
      </c>
    </row>
    <row r="38" spans="1:34" s="164" customFormat="1" ht="25.5" customHeight="1" x14ac:dyDescent="0.2">
      <c r="A38" s="102" t="s">
        <v>275</v>
      </c>
      <c r="B38" s="103" t="s">
        <v>254</v>
      </c>
      <c r="C38" s="103" t="s">
        <v>276</v>
      </c>
      <c r="D38" s="103" t="s">
        <v>256</v>
      </c>
      <c r="E38" s="104">
        <v>1</v>
      </c>
      <c r="F38" s="103" t="s">
        <v>16</v>
      </c>
      <c r="G38" s="103" t="s">
        <v>250</v>
      </c>
      <c r="H38" s="103" t="s">
        <v>277</v>
      </c>
      <c r="I38" s="142"/>
      <c r="J38" s="103" t="s">
        <v>260</v>
      </c>
      <c r="K38" s="138">
        <v>1</v>
      </c>
      <c r="L38" s="105">
        <v>0.5</v>
      </c>
      <c r="M38" s="101">
        <f t="shared" si="0"/>
        <v>0.5</v>
      </c>
      <c r="N38" s="141" t="s">
        <v>153</v>
      </c>
      <c r="O38" s="101">
        <v>0.5</v>
      </c>
      <c r="P38" s="141" t="s">
        <v>75</v>
      </c>
      <c r="Q38" s="101">
        <v>0</v>
      </c>
      <c r="R38" s="141" t="s">
        <v>75</v>
      </c>
      <c r="S38" s="101">
        <v>0</v>
      </c>
      <c r="T38" s="101">
        <f t="shared" si="1"/>
        <v>1</v>
      </c>
      <c r="U38" s="106">
        <f t="shared" si="2"/>
        <v>3941.8013856812931</v>
      </c>
      <c r="V38" s="99">
        <v>6547.9664300199674</v>
      </c>
      <c r="W38" s="100">
        <v>181.96030330454121</v>
      </c>
      <c r="X38" s="100">
        <v>106.25</v>
      </c>
      <c r="Y38" s="101">
        <v>1.25</v>
      </c>
      <c r="Z38" s="100">
        <v>0</v>
      </c>
      <c r="AA38" s="101">
        <v>0</v>
      </c>
      <c r="AB38" s="100">
        <v>23.623961259219264</v>
      </c>
      <c r="AC38" s="100">
        <v>0</v>
      </c>
      <c r="AD38" s="100">
        <v>0</v>
      </c>
      <c r="AE38" s="161">
        <v>9761</v>
      </c>
      <c r="AF38" s="162">
        <v>0.25</v>
      </c>
      <c r="AG38" s="163">
        <f t="shared" si="3"/>
        <v>1736.6856612956394</v>
      </c>
      <c r="AH38" s="163">
        <f t="shared" si="5"/>
        <v>12538.287741560658</v>
      </c>
    </row>
    <row r="39" spans="1:34" s="164" customFormat="1" ht="25.5" customHeight="1" x14ac:dyDescent="0.2">
      <c r="A39" s="165" t="s">
        <v>278</v>
      </c>
      <c r="B39" s="166" t="s">
        <v>89</v>
      </c>
      <c r="C39" s="166"/>
      <c r="D39" s="166"/>
      <c r="E39" s="166"/>
      <c r="F39" s="166" t="s">
        <v>16</v>
      </c>
      <c r="G39" s="166"/>
      <c r="H39" s="166"/>
      <c r="I39" s="166"/>
      <c r="J39" s="166" t="s">
        <v>279</v>
      </c>
      <c r="K39" s="138">
        <v>0</v>
      </c>
      <c r="L39" s="105">
        <v>0</v>
      </c>
      <c r="M39" s="101">
        <f t="shared" si="0"/>
        <v>0</v>
      </c>
      <c r="N39" s="141" t="s">
        <v>75</v>
      </c>
      <c r="O39" s="101">
        <f>IF(N39="Y",M39,0)</f>
        <v>0</v>
      </c>
      <c r="P39" s="141" t="s">
        <v>75</v>
      </c>
      <c r="Q39" s="101">
        <f>IF(P39="Y",M39,0)</f>
        <v>0</v>
      </c>
      <c r="R39" s="141" t="s">
        <v>75</v>
      </c>
      <c r="S39" s="101">
        <f>IF(R39="Y",M39,0)</f>
        <v>0</v>
      </c>
      <c r="T39" s="101">
        <f t="shared" si="1"/>
        <v>0</v>
      </c>
      <c r="U39" s="106">
        <f t="shared" si="2"/>
        <v>0</v>
      </c>
      <c r="V39" s="99">
        <v>1098.6934710518476</v>
      </c>
      <c r="W39" s="100">
        <v>106.63955729113711</v>
      </c>
      <c r="X39" s="100">
        <v>0</v>
      </c>
      <c r="Y39" s="101">
        <v>0</v>
      </c>
      <c r="Z39" s="100">
        <v>6.1172965576834377</v>
      </c>
      <c r="AA39" s="101">
        <v>0</v>
      </c>
      <c r="AB39" s="100">
        <v>0</v>
      </c>
      <c r="AC39" s="100">
        <v>0</v>
      </c>
      <c r="AD39" s="100">
        <v>0</v>
      </c>
      <c r="AE39" s="161">
        <v>2117</v>
      </c>
      <c r="AF39" s="162">
        <v>0.1</v>
      </c>
      <c r="AG39" s="163">
        <f t="shared" si="3"/>
        <v>694.67426451825577</v>
      </c>
      <c r="AH39" s="163">
        <f t="shared" si="5"/>
        <v>1906.124589418924</v>
      </c>
    </row>
    <row r="40" spans="1:34" s="164" customFormat="1" ht="12.75" customHeight="1" x14ac:dyDescent="0.2">
      <c r="A40" s="102" t="s">
        <v>280</v>
      </c>
      <c r="B40" s="103" t="s">
        <v>228</v>
      </c>
      <c r="C40" s="103" t="s">
        <v>95</v>
      </c>
      <c r="D40" s="103" t="s">
        <v>96</v>
      </c>
      <c r="E40" s="104">
        <v>1</v>
      </c>
      <c r="F40" s="103" t="s">
        <v>16</v>
      </c>
      <c r="G40" s="103" t="s">
        <v>250</v>
      </c>
      <c r="H40" s="103" t="s">
        <v>281</v>
      </c>
      <c r="I40" s="142"/>
      <c r="J40" s="103" t="s">
        <v>282</v>
      </c>
      <c r="K40" s="138">
        <v>1</v>
      </c>
      <c r="L40" s="105">
        <v>0.33</v>
      </c>
      <c r="M40" s="101">
        <f t="shared" si="0"/>
        <v>0.33</v>
      </c>
      <c r="N40" s="141" t="s">
        <v>153</v>
      </c>
      <c r="O40" s="101">
        <v>0.33</v>
      </c>
      <c r="P40" s="141" t="s">
        <v>75</v>
      </c>
      <c r="Q40" s="101">
        <v>0</v>
      </c>
      <c r="R40" s="141" t="s">
        <v>75</v>
      </c>
      <c r="S40" s="101">
        <v>0</v>
      </c>
      <c r="T40" s="101">
        <f t="shared" si="1"/>
        <v>0.66</v>
      </c>
      <c r="U40" s="106">
        <f t="shared" si="2"/>
        <v>2601.5889145496535</v>
      </c>
      <c r="V40" s="99">
        <v>4458.6797123662682</v>
      </c>
      <c r="W40" s="100">
        <v>10.765275973570848</v>
      </c>
      <c r="X40" s="100">
        <v>0</v>
      </c>
      <c r="Y40" s="101">
        <v>0</v>
      </c>
      <c r="Z40" s="100">
        <v>0</v>
      </c>
      <c r="AA40" s="101">
        <v>0</v>
      </c>
      <c r="AB40" s="100">
        <v>0</v>
      </c>
      <c r="AC40" s="100">
        <v>1913.5125433671258</v>
      </c>
      <c r="AD40" s="100">
        <v>2538.6616270614581</v>
      </c>
      <c r="AE40" s="161">
        <v>13103</v>
      </c>
      <c r="AF40" s="162">
        <v>0.5</v>
      </c>
      <c r="AG40" s="163">
        <f t="shared" si="3"/>
        <v>3473.3713225912788</v>
      </c>
      <c r="AH40" s="163">
        <f t="shared" si="5"/>
        <v>14996.579395909357</v>
      </c>
    </row>
    <row r="41" spans="1:34" s="164" customFormat="1" ht="12.75" x14ac:dyDescent="0.2">
      <c r="A41" s="165" t="s">
        <v>289</v>
      </c>
      <c r="B41" s="166" t="s">
        <v>89</v>
      </c>
      <c r="C41" s="166"/>
      <c r="D41" s="166"/>
      <c r="E41" s="166"/>
      <c r="F41" s="166" t="s">
        <v>16</v>
      </c>
      <c r="G41" s="166"/>
      <c r="H41" s="166"/>
      <c r="I41" s="166"/>
      <c r="J41" s="166" t="s">
        <v>242</v>
      </c>
      <c r="K41" s="138">
        <v>0</v>
      </c>
      <c r="L41" s="105">
        <v>0</v>
      </c>
      <c r="M41" s="101">
        <f t="shared" si="0"/>
        <v>0</v>
      </c>
      <c r="N41" s="141" t="s">
        <v>75</v>
      </c>
      <c r="O41" s="101">
        <f>IF(N41="Y",M41,0)</f>
        <v>0</v>
      </c>
      <c r="P41" s="141" t="s">
        <v>75</v>
      </c>
      <c r="Q41" s="101">
        <f>IF(P41="Y",M41,0)</f>
        <v>0</v>
      </c>
      <c r="R41" s="141" t="s">
        <v>75</v>
      </c>
      <c r="S41" s="101">
        <f>IF(R41="Y",M41,0)</f>
        <v>0</v>
      </c>
      <c r="T41" s="101">
        <f t="shared" si="1"/>
        <v>0</v>
      </c>
      <c r="U41" s="106">
        <f t="shared" si="2"/>
        <v>0</v>
      </c>
      <c r="V41" s="99">
        <v>5.9259355932364182</v>
      </c>
      <c r="W41" s="100">
        <v>0</v>
      </c>
      <c r="X41" s="100">
        <v>0</v>
      </c>
      <c r="Y41" s="101">
        <v>0</v>
      </c>
      <c r="Z41" s="100">
        <v>0</v>
      </c>
      <c r="AA41" s="101">
        <v>0</v>
      </c>
      <c r="AB41" s="100">
        <v>0</v>
      </c>
      <c r="AC41" s="100">
        <v>0</v>
      </c>
      <c r="AD41" s="100">
        <v>0</v>
      </c>
      <c r="AE41" s="161">
        <v>5</v>
      </c>
      <c r="AF41" s="162">
        <v>3.5000000000000003E-2</v>
      </c>
      <c r="AG41" s="163">
        <f t="shared" si="3"/>
        <v>243.13599258138953</v>
      </c>
      <c r="AH41" s="163">
        <f t="shared" si="5"/>
        <v>249.06192817462596</v>
      </c>
    </row>
    <row r="42" spans="1:34" s="164" customFormat="1" ht="12.75" x14ac:dyDescent="0.2">
      <c r="A42" s="102" t="s">
        <v>390</v>
      </c>
      <c r="B42" s="103" t="s">
        <v>238</v>
      </c>
      <c r="C42" s="103" t="s">
        <v>95</v>
      </c>
      <c r="D42" s="103" t="s">
        <v>96</v>
      </c>
      <c r="E42" s="104">
        <v>1</v>
      </c>
      <c r="F42" s="103" t="s">
        <v>16</v>
      </c>
      <c r="G42" s="103" t="s">
        <v>234</v>
      </c>
      <c r="H42" s="103" t="s">
        <v>391</v>
      </c>
      <c r="I42" s="142"/>
      <c r="J42" s="103" t="s">
        <v>392</v>
      </c>
      <c r="K42" s="138">
        <v>1</v>
      </c>
      <c r="L42" s="105">
        <v>0.35</v>
      </c>
      <c r="M42" s="101">
        <f t="shared" si="0"/>
        <v>0.35</v>
      </c>
      <c r="N42" s="141" t="s">
        <v>153</v>
      </c>
      <c r="O42" s="101">
        <v>0.35</v>
      </c>
      <c r="P42" s="141" t="s">
        <v>75</v>
      </c>
      <c r="Q42" s="101">
        <v>0</v>
      </c>
      <c r="R42" s="141" t="s">
        <v>75</v>
      </c>
      <c r="S42" s="101">
        <v>0</v>
      </c>
      <c r="T42" s="101">
        <f t="shared" si="1"/>
        <v>0.7</v>
      </c>
      <c r="U42" s="106">
        <f t="shared" si="2"/>
        <v>2759.260969976905</v>
      </c>
      <c r="V42" s="99">
        <v>0</v>
      </c>
      <c r="W42" s="100">
        <v>0</v>
      </c>
      <c r="X42" s="100">
        <v>0</v>
      </c>
      <c r="Y42" s="101">
        <v>0</v>
      </c>
      <c r="Z42" s="100">
        <v>0</v>
      </c>
      <c r="AA42" s="101">
        <v>0</v>
      </c>
      <c r="AB42" s="100">
        <v>0</v>
      </c>
      <c r="AC42" s="100">
        <v>0</v>
      </c>
      <c r="AD42" s="100">
        <v>0</v>
      </c>
      <c r="AE42" s="161">
        <v>0</v>
      </c>
      <c r="AF42" s="162">
        <v>3.5000000000000003E-2</v>
      </c>
      <c r="AG42" s="163">
        <f t="shared" si="3"/>
        <v>243.13599258138953</v>
      </c>
      <c r="AH42" s="163">
        <f t="shared" si="5"/>
        <v>3002.3969625582945</v>
      </c>
    </row>
    <row r="43" spans="1:34" s="164" customFormat="1" ht="25.5" customHeight="1" x14ac:dyDescent="0.2">
      <c r="A43" s="165" t="s">
        <v>549</v>
      </c>
      <c r="B43" s="166" t="s">
        <v>89</v>
      </c>
      <c r="C43" s="166"/>
      <c r="D43" s="166"/>
      <c r="E43" s="166"/>
      <c r="F43" s="166" t="s">
        <v>16</v>
      </c>
      <c r="G43" s="166"/>
      <c r="H43" s="166"/>
      <c r="I43" s="166"/>
      <c r="J43" s="166" t="s">
        <v>550</v>
      </c>
      <c r="K43" s="138">
        <v>0</v>
      </c>
      <c r="L43" s="105">
        <v>0</v>
      </c>
      <c r="M43" s="101">
        <f t="shared" si="0"/>
        <v>0</v>
      </c>
      <c r="N43" s="141" t="s">
        <v>75</v>
      </c>
      <c r="O43" s="101">
        <f>IF(N43="Y",M43,0)</f>
        <v>0</v>
      </c>
      <c r="P43" s="141" t="s">
        <v>75</v>
      </c>
      <c r="Q43" s="101">
        <f>IF(P43="Y",M43,0)</f>
        <v>0</v>
      </c>
      <c r="R43" s="141" t="s">
        <v>75</v>
      </c>
      <c r="S43" s="101">
        <f>IF(R43="Y",M43,0)</f>
        <v>0</v>
      </c>
      <c r="T43" s="101">
        <f t="shared" si="1"/>
        <v>0</v>
      </c>
      <c r="U43" s="106">
        <f t="shared" si="2"/>
        <v>0</v>
      </c>
      <c r="V43" s="99">
        <v>33.535408243542456</v>
      </c>
      <c r="W43" s="100">
        <v>22.616125994896741</v>
      </c>
      <c r="X43" s="100">
        <v>0</v>
      </c>
      <c r="Y43" s="101">
        <v>0</v>
      </c>
      <c r="Z43" s="100">
        <v>0</v>
      </c>
      <c r="AA43" s="101">
        <v>0</v>
      </c>
      <c r="AB43" s="100">
        <v>0</v>
      </c>
      <c r="AC43" s="100">
        <v>0</v>
      </c>
      <c r="AD43" s="100">
        <v>0</v>
      </c>
      <c r="AE43" s="161">
        <v>12</v>
      </c>
      <c r="AF43" s="162">
        <v>3.5000000000000003E-2</v>
      </c>
      <c r="AG43" s="163">
        <f t="shared" si="3"/>
        <v>243.13599258138953</v>
      </c>
      <c r="AH43" s="163">
        <f t="shared" si="5"/>
        <v>299.28752681982871</v>
      </c>
    </row>
    <row r="44" spans="1:34" s="164" customFormat="1" ht="12.75" x14ac:dyDescent="0.2">
      <c r="A44" s="165" t="s">
        <v>584</v>
      </c>
      <c r="B44" s="166" t="s">
        <v>89</v>
      </c>
      <c r="C44" s="166"/>
      <c r="D44" s="166"/>
      <c r="E44" s="166"/>
      <c r="F44" s="166" t="s">
        <v>16</v>
      </c>
      <c r="G44" s="166"/>
      <c r="H44" s="166"/>
      <c r="I44" s="166"/>
      <c r="J44" s="166" t="s">
        <v>585</v>
      </c>
      <c r="K44" s="138">
        <v>0</v>
      </c>
      <c r="L44" s="105">
        <v>0</v>
      </c>
      <c r="M44" s="101">
        <f t="shared" si="0"/>
        <v>0</v>
      </c>
      <c r="N44" s="141" t="s">
        <v>75</v>
      </c>
      <c r="O44" s="101">
        <f>IF(N44="Y",M44,0)</f>
        <v>0</v>
      </c>
      <c r="P44" s="141" t="s">
        <v>75</v>
      </c>
      <c r="Q44" s="101">
        <f>IF(P44="Y",M44,0)</f>
        <v>0</v>
      </c>
      <c r="R44" s="141" t="s">
        <v>75</v>
      </c>
      <c r="S44" s="101">
        <f>IF(R44="Y",M44,0)</f>
        <v>0</v>
      </c>
      <c r="T44" s="101">
        <f t="shared" si="1"/>
        <v>0</v>
      </c>
      <c r="U44" s="106">
        <f t="shared" si="2"/>
        <v>0</v>
      </c>
      <c r="V44" s="99">
        <v>75.180497826530186</v>
      </c>
      <c r="W44" s="100">
        <v>49.827848791956505</v>
      </c>
      <c r="X44" s="100">
        <v>0</v>
      </c>
      <c r="Y44" s="101">
        <v>0</v>
      </c>
      <c r="Z44" s="100">
        <v>0</v>
      </c>
      <c r="AA44" s="101">
        <v>0</v>
      </c>
      <c r="AB44" s="100">
        <v>0</v>
      </c>
      <c r="AC44" s="100">
        <v>0</v>
      </c>
      <c r="AD44" s="100">
        <v>0</v>
      </c>
      <c r="AE44" s="161">
        <v>159</v>
      </c>
      <c r="AF44" s="162">
        <v>3.5000000000000003E-2</v>
      </c>
      <c r="AG44" s="163">
        <f t="shared" si="3"/>
        <v>243.13599258138953</v>
      </c>
      <c r="AH44" s="163">
        <f t="shared" si="5"/>
        <v>368.14433919987619</v>
      </c>
    </row>
    <row r="45" spans="1:34" s="164" customFormat="1" ht="25.5" customHeight="1" x14ac:dyDescent="0.2">
      <c r="A45" s="102" t="s">
        <v>711</v>
      </c>
      <c r="B45" s="103" t="s">
        <v>712</v>
      </c>
      <c r="C45" s="103" t="s">
        <v>713</v>
      </c>
      <c r="D45" s="103" t="s">
        <v>714</v>
      </c>
      <c r="E45" s="104">
        <v>3</v>
      </c>
      <c r="F45" s="103" t="s">
        <v>16</v>
      </c>
      <c r="G45" s="103" t="s">
        <v>250</v>
      </c>
      <c r="H45" s="103" t="s">
        <v>715</v>
      </c>
      <c r="I45" s="142" t="s">
        <v>716</v>
      </c>
      <c r="J45" s="103" t="s">
        <v>717</v>
      </c>
      <c r="K45" s="138">
        <v>1</v>
      </c>
      <c r="L45" s="105">
        <v>1</v>
      </c>
      <c r="M45" s="101">
        <f t="shared" si="0"/>
        <v>1</v>
      </c>
      <c r="N45" s="141" t="s">
        <v>153</v>
      </c>
      <c r="O45" s="101">
        <v>1</v>
      </c>
      <c r="P45" s="141" t="s">
        <v>75</v>
      </c>
      <c r="Q45" s="101">
        <v>0</v>
      </c>
      <c r="R45" s="141" t="s">
        <v>75</v>
      </c>
      <c r="S45" s="101">
        <v>0</v>
      </c>
      <c r="T45" s="101">
        <f t="shared" si="1"/>
        <v>2</v>
      </c>
      <c r="U45" s="106">
        <f t="shared" si="2"/>
        <v>7883.6027713625863</v>
      </c>
      <c r="V45" s="99">
        <v>14354.963292995148</v>
      </c>
      <c r="W45" s="100">
        <v>245.8825218165174</v>
      </c>
      <c r="X45" s="100">
        <v>63.75</v>
      </c>
      <c r="Y45" s="101">
        <v>0.75</v>
      </c>
      <c r="Z45" s="100">
        <v>5.9652584853433526</v>
      </c>
      <c r="AA45" s="101">
        <v>0</v>
      </c>
      <c r="AB45" s="100">
        <v>0</v>
      </c>
      <c r="AC45" s="100">
        <v>0</v>
      </c>
      <c r="AD45" s="100">
        <v>0</v>
      </c>
      <c r="AE45" s="161">
        <v>23359</v>
      </c>
      <c r="AF45" s="162">
        <v>1</v>
      </c>
      <c r="AG45" s="163">
        <f t="shared" si="3"/>
        <v>6946.7426451825577</v>
      </c>
      <c r="AH45" s="163">
        <f t="shared" si="5"/>
        <v>29500.906489842157</v>
      </c>
    </row>
    <row r="46" spans="1:34" s="164" customFormat="1" ht="12.75" x14ac:dyDescent="0.2">
      <c r="A46" s="165" t="s">
        <v>842</v>
      </c>
      <c r="B46" s="166" t="s">
        <v>89</v>
      </c>
      <c r="C46" s="166"/>
      <c r="D46" s="166"/>
      <c r="E46" s="166"/>
      <c r="F46" s="166" t="s">
        <v>16</v>
      </c>
      <c r="G46" s="166"/>
      <c r="H46" s="166"/>
      <c r="I46" s="166"/>
      <c r="J46" s="166" t="s">
        <v>266</v>
      </c>
      <c r="K46" s="138">
        <v>0</v>
      </c>
      <c r="L46" s="105">
        <v>0</v>
      </c>
      <c r="M46" s="101">
        <f t="shared" si="0"/>
        <v>0</v>
      </c>
      <c r="N46" s="141" t="s">
        <v>75</v>
      </c>
      <c r="O46" s="101">
        <f>IF(N46="Y",M46,0)</f>
        <v>0</v>
      </c>
      <c r="P46" s="141" t="s">
        <v>75</v>
      </c>
      <c r="Q46" s="101">
        <f>IF(P46="Y",M46,0)</f>
        <v>0</v>
      </c>
      <c r="R46" s="141" t="s">
        <v>75</v>
      </c>
      <c r="S46" s="101">
        <f>IF(R46="Y",M46,0)</f>
        <v>0</v>
      </c>
      <c r="T46" s="101">
        <f t="shared" si="1"/>
        <v>0</v>
      </c>
      <c r="U46" s="106">
        <f t="shared" si="2"/>
        <v>0</v>
      </c>
      <c r="V46" s="99">
        <v>0</v>
      </c>
      <c r="W46" s="100">
        <v>0</v>
      </c>
      <c r="X46" s="100">
        <v>0</v>
      </c>
      <c r="Y46" s="101">
        <v>0</v>
      </c>
      <c r="Z46" s="100">
        <v>0</v>
      </c>
      <c r="AA46" s="101">
        <v>0</v>
      </c>
      <c r="AB46" s="100">
        <v>0</v>
      </c>
      <c r="AC46" s="100">
        <v>0</v>
      </c>
      <c r="AD46" s="100">
        <v>0</v>
      </c>
      <c r="AE46" s="161">
        <v>3</v>
      </c>
      <c r="AF46" s="162">
        <v>3.5000000000000003E-2</v>
      </c>
      <c r="AG46" s="163">
        <f t="shared" si="3"/>
        <v>243.13599258138953</v>
      </c>
      <c r="AH46" s="163">
        <f t="shared" si="5"/>
        <v>243.13599258138953</v>
      </c>
    </row>
    <row r="47" spans="1:34" s="164" customFormat="1" ht="25.5" customHeight="1" x14ac:dyDescent="0.2">
      <c r="A47" s="102" t="s">
        <v>215</v>
      </c>
      <c r="B47" s="103" t="s">
        <v>216</v>
      </c>
      <c r="C47" s="103" t="s">
        <v>217</v>
      </c>
      <c r="D47" s="103" t="s">
        <v>218</v>
      </c>
      <c r="E47" s="104">
        <v>2</v>
      </c>
      <c r="F47" s="103" t="s">
        <v>17</v>
      </c>
      <c r="G47" s="103" t="s">
        <v>81</v>
      </c>
      <c r="H47" s="103" t="s">
        <v>219</v>
      </c>
      <c r="I47" s="142" t="s">
        <v>220</v>
      </c>
      <c r="J47" s="103" t="s">
        <v>221</v>
      </c>
      <c r="K47" s="138">
        <v>2</v>
      </c>
      <c r="L47" s="105">
        <v>1</v>
      </c>
      <c r="M47" s="101">
        <f t="shared" si="0"/>
        <v>2</v>
      </c>
      <c r="N47" s="141" t="s">
        <v>75</v>
      </c>
      <c r="O47" s="101">
        <v>0</v>
      </c>
      <c r="P47" s="141" t="s">
        <v>153</v>
      </c>
      <c r="Q47" s="101">
        <v>1</v>
      </c>
      <c r="R47" s="141" t="s">
        <v>75</v>
      </c>
      <c r="S47" s="101">
        <v>0</v>
      </c>
      <c r="T47" s="101">
        <f t="shared" si="1"/>
        <v>3</v>
      </c>
      <c r="U47" s="106">
        <f t="shared" si="2"/>
        <v>11825.404157043879</v>
      </c>
      <c r="V47" s="99">
        <v>1741.4843224623519</v>
      </c>
      <c r="W47" s="100">
        <v>187.71384575764296</v>
      </c>
      <c r="X47" s="100">
        <v>85</v>
      </c>
      <c r="Y47" s="101">
        <v>1</v>
      </c>
      <c r="Z47" s="100">
        <v>0</v>
      </c>
      <c r="AA47" s="101">
        <v>0</v>
      </c>
      <c r="AB47" s="100">
        <v>68.886465756936175</v>
      </c>
      <c r="AC47" s="100">
        <v>37912.527622773545</v>
      </c>
      <c r="AD47" s="100">
        <v>35934.228340814574</v>
      </c>
      <c r="AE47" s="161">
        <v>94156</v>
      </c>
      <c r="AF47" s="162">
        <v>1.5</v>
      </c>
      <c r="AG47" s="163">
        <f t="shared" si="3"/>
        <v>10420.113967773836</v>
      </c>
      <c r="AH47" s="163">
        <f t="shared" si="5"/>
        <v>98175.358722382764</v>
      </c>
    </row>
    <row r="48" spans="1:34" s="164" customFormat="1" ht="12.75" x14ac:dyDescent="0.2">
      <c r="A48" s="144" t="s">
        <v>283</v>
      </c>
      <c r="B48" s="166" t="s">
        <v>284</v>
      </c>
      <c r="C48" s="166" t="s">
        <v>285</v>
      </c>
      <c r="D48" s="166" t="s">
        <v>286</v>
      </c>
      <c r="E48" s="166">
        <v>1</v>
      </c>
      <c r="F48" s="167" t="s">
        <v>17</v>
      </c>
      <c r="G48" s="166"/>
      <c r="H48" s="166" t="s">
        <v>287</v>
      </c>
      <c r="I48" s="166" t="s">
        <v>288</v>
      </c>
      <c r="J48" s="167">
        <v>502200</v>
      </c>
      <c r="K48" s="138">
        <v>2</v>
      </c>
      <c r="L48" s="105">
        <v>0.1</v>
      </c>
      <c r="M48" s="101">
        <f t="shared" si="0"/>
        <v>0.2</v>
      </c>
      <c r="N48" s="141" t="s">
        <v>153</v>
      </c>
      <c r="O48" s="101">
        <v>0.2</v>
      </c>
      <c r="P48" s="141" t="s">
        <v>75</v>
      </c>
      <c r="Q48" s="101">
        <v>0</v>
      </c>
      <c r="R48" s="141" t="s">
        <v>75</v>
      </c>
      <c r="S48" s="101">
        <v>0</v>
      </c>
      <c r="T48" s="101">
        <f t="shared" si="1"/>
        <v>0.4</v>
      </c>
      <c r="U48" s="106">
        <f t="shared" si="2"/>
        <v>1576.7205542725173</v>
      </c>
      <c r="V48" s="99">
        <v>23.655642246377191</v>
      </c>
      <c r="W48" s="100">
        <v>0</v>
      </c>
      <c r="X48" s="100">
        <v>0</v>
      </c>
      <c r="Y48" s="101">
        <v>0</v>
      </c>
      <c r="Z48" s="100">
        <v>0</v>
      </c>
      <c r="AA48" s="101">
        <v>0</v>
      </c>
      <c r="AB48" s="100">
        <v>0</v>
      </c>
      <c r="AC48" s="100">
        <v>0</v>
      </c>
      <c r="AD48" s="100">
        <v>0</v>
      </c>
      <c r="AE48" s="161">
        <v>64</v>
      </c>
      <c r="AF48" s="162">
        <v>3.5000000000000003E-2</v>
      </c>
      <c r="AG48" s="163">
        <f t="shared" si="3"/>
        <v>243.13599258138953</v>
      </c>
      <c r="AH48" s="163">
        <f t="shared" si="5"/>
        <v>1843.5121891002841</v>
      </c>
    </row>
    <row r="49" spans="1:34" s="164" customFormat="1" ht="12.75" x14ac:dyDescent="0.2">
      <c r="A49" s="102" t="s">
        <v>290</v>
      </c>
      <c r="B49" s="103" t="s">
        <v>284</v>
      </c>
      <c r="C49" s="103" t="s">
        <v>285</v>
      </c>
      <c r="D49" s="103" t="s">
        <v>286</v>
      </c>
      <c r="E49" s="104">
        <v>1</v>
      </c>
      <c r="F49" s="103" t="s">
        <v>17</v>
      </c>
      <c r="G49" s="103" t="s">
        <v>291</v>
      </c>
      <c r="H49" s="103" t="s">
        <v>292</v>
      </c>
      <c r="I49" s="142" t="s">
        <v>220</v>
      </c>
      <c r="J49" s="103">
        <v>505911</v>
      </c>
      <c r="K49" s="138">
        <v>2</v>
      </c>
      <c r="L49" s="105">
        <v>0.1</v>
      </c>
      <c r="M49" s="101">
        <f t="shared" si="0"/>
        <v>0.2</v>
      </c>
      <c r="N49" s="141" t="s">
        <v>153</v>
      </c>
      <c r="O49" s="101">
        <v>0.2</v>
      </c>
      <c r="P49" s="141" t="s">
        <v>75</v>
      </c>
      <c r="Q49" s="101">
        <v>0</v>
      </c>
      <c r="R49" s="141" t="s">
        <v>75</v>
      </c>
      <c r="S49" s="101">
        <v>0</v>
      </c>
      <c r="T49" s="101">
        <f t="shared" si="1"/>
        <v>0.4</v>
      </c>
      <c r="U49" s="106">
        <f t="shared" si="2"/>
        <v>1576.7205542725173</v>
      </c>
      <c r="V49" s="99">
        <v>0</v>
      </c>
      <c r="W49" s="100">
        <v>0</v>
      </c>
      <c r="X49" s="100">
        <v>0</v>
      </c>
      <c r="Y49" s="101">
        <v>0</v>
      </c>
      <c r="Z49" s="100">
        <v>0</v>
      </c>
      <c r="AA49" s="101">
        <v>0</v>
      </c>
      <c r="AB49" s="100">
        <v>0</v>
      </c>
      <c r="AC49" s="100">
        <v>293.4297871668436</v>
      </c>
      <c r="AD49" s="100">
        <v>0</v>
      </c>
      <c r="AE49" s="161">
        <v>2555</v>
      </c>
      <c r="AF49" s="162">
        <v>0.1</v>
      </c>
      <c r="AG49" s="163">
        <f t="shared" si="3"/>
        <v>694.67426451825577</v>
      </c>
      <c r="AH49" s="163">
        <f t="shared" si="5"/>
        <v>2564.8246059576168</v>
      </c>
    </row>
    <row r="50" spans="1:34" s="164" customFormat="1" ht="12.75" x14ac:dyDescent="0.2">
      <c r="A50" s="102" t="s">
        <v>293</v>
      </c>
      <c r="B50" s="103" t="s">
        <v>294</v>
      </c>
      <c r="C50" s="103" t="s">
        <v>295</v>
      </c>
      <c r="D50" s="103" t="s">
        <v>296</v>
      </c>
      <c r="E50" s="104">
        <v>4</v>
      </c>
      <c r="F50" s="103" t="s">
        <v>17</v>
      </c>
      <c r="G50" s="103" t="s">
        <v>297</v>
      </c>
      <c r="H50" s="103" t="s">
        <v>298</v>
      </c>
      <c r="I50" s="142" t="s">
        <v>220</v>
      </c>
      <c r="J50" s="103">
        <v>503101</v>
      </c>
      <c r="K50" s="138">
        <v>1</v>
      </c>
      <c r="L50" s="105">
        <v>1</v>
      </c>
      <c r="M50" s="101">
        <f t="shared" si="0"/>
        <v>1</v>
      </c>
      <c r="N50" s="141" t="s">
        <v>75</v>
      </c>
      <c r="O50" s="101">
        <v>0</v>
      </c>
      <c r="P50" s="141" t="s">
        <v>75</v>
      </c>
      <c r="Q50" s="101">
        <v>0</v>
      </c>
      <c r="R50" s="141" t="s">
        <v>75</v>
      </c>
      <c r="S50" s="101">
        <v>0</v>
      </c>
      <c r="T50" s="101">
        <f t="shared" si="1"/>
        <v>1</v>
      </c>
      <c r="U50" s="106">
        <f t="shared" si="2"/>
        <v>3941.8013856812931</v>
      </c>
      <c r="V50" s="99">
        <v>250.8036799533549</v>
      </c>
      <c r="W50" s="100">
        <v>52.867456125670614</v>
      </c>
      <c r="X50" s="100">
        <v>85</v>
      </c>
      <c r="Y50" s="101">
        <v>1</v>
      </c>
      <c r="Z50" s="100">
        <v>0</v>
      </c>
      <c r="AA50" s="101">
        <v>0</v>
      </c>
      <c r="AB50" s="100">
        <v>0</v>
      </c>
      <c r="AC50" s="100">
        <v>0</v>
      </c>
      <c r="AD50" s="100">
        <v>0</v>
      </c>
      <c r="AE50" s="161">
        <v>627</v>
      </c>
      <c r="AF50" s="162">
        <v>0.05</v>
      </c>
      <c r="AG50" s="163">
        <f t="shared" si="3"/>
        <v>347.33713225912788</v>
      </c>
      <c r="AH50" s="163">
        <f t="shared" si="5"/>
        <v>4677.8096540194456</v>
      </c>
    </row>
    <row r="51" spans="1:34" s="164" customFormat="1" ht="25.5" x14ac:dyDescent="0.2">
      <c r="A51" s="102" t="s">
        <v>299</v>
      </c>
      <c r="B51" s="103" t="s">
        <v>300</v>
      </c>
      <c r="C51" s="103" t="s">
        <v>301</v>
      </c>
      <c r="D51" s="103" t="s">
        <v>302</v>
      </c>
      <c r="E51" s="104">
        <v>4</v>
      </c>
      <c r="F51" s="103" t="s">
        <v>17</v>
      </c>
      <c r="G51" s="103" t="s">
        <v>303</v>
      </c>
      <c r="H51" s="103" t="s">
        <v>304</v>
      </c>
      <c r="I51" s="142" t="s">
        <v>220</v>
      </c>
      <c r="J51" s="103">
        <v>504101</v>
      </c>
      <c r="K51" s="138">
        <v>1</v>
      </c>
      <c r="L51" s="105">
        <v>1</v>
      </c>
      <c r="M51" s="101">
        <f t="shared" si="0"/>
        <v>1</v>
      </c>
      <c r="N51" s="141" t="s">
        <v>75</v>
      </c>
      <c r="O51" s="101">
        <v>0</v>
      </c>
      <c r="P51" s="141" t="s">
        <v>75</v>
      </c>
      <c r="Q51" s="101">
        <v>0</v>
      </c>
      <c r="R51" s="141" t="s">
        <v>75</v>
      </c>
      <c r="S51" s="101">
        <v>0</v>
      </c>
      <c r="T51" s="101">
        <f t="shared" si="1"/>
        <v>1</v>
      </c>
      <c r="U51" s="106">
        <f t="shared" si="2"/>
        <v>3941.8013856812931</v>
      </c>
      <c r="V51" s="99">
        <v>453.22825260413526</v>
      </c>
      <c r="W51" s="100">
        <v>43.694355422140497</v>
      </c>
      <c r="X51" s="100">
        <v>212.5</v>
      </c>
      <c r="Y51" s="101">
        <v>2.5</v>
      </c>
      <c r="Z51" s="100">
        <v>0</v>
      </c>
      <c r="AA51" s="101">
        <v>0</v>
      </c>
      <c r="AB51" s="100">
        <v>0</v>
      </c>
      <c r="AC51" s="100">
        <v>0</v>
      </c>
      <c r="AD51" s="100">
        <v>0</v>
      </c>
      <c r="AE51" s="161">
        <v>972</v>
      </c>
      <c r="AF51" s="162">
        <v>0.05</v>
      </c>
      <c r="AG51" s="163">
        <f t="shared" si="3"/>
        <v>347.33713225912788</v>
      </c>
      <c r="AH51" s="163">
        <f t="shared" si="5"/>
        <v>4998.5611259666966</v>
      </c>
    </row>
    <row r="52" spans="1:34" s="164" customFormat="1" ht="12.75" x14ac:dyDescent="0.2">
      <c r="A52" s="102" t="s">
        <v>305</v>
      </c>
      <c r="B52" s="103" t="s">
        <v>306</v>
      </c>
      <c r="C52" s="103" t="s">
        <v>307</v>
      </c>
      <c r="D52" s="103" t="s">
        <v>308</v>
      </c>
      <c r="E52" s="104">
        <v>2</v>
      </c>
      <c r="F52" s="103" t="s">
        <v>17</v>
      </c>
      <c r="G52" s="103" t="s">
        <v>309</v>
      </c>
      <c r="H52" s="103" t="s">
        <v>310</v>
      </c>
      <c r="I52" s="142" t="s">
        <v>220</v>
      </c>
      <c r="J52" s="103" t="s">
        <v>311</v>
      </c>
      <c r="K52" s="138">
        <v>2</v>
      </c>
      <c r="L52" s="105">
        <v>1</v>
      </c>
      <c r="M52" s="101">
        <f t="shared" si="0"/>
        <v>2</v>
      </c>
      <c r="N52" s="141" t="s">
        <v>75</v>
      </c>
      <c r="O52" s="101">
        <v>0</v>
      </c>
      <c r="P52" s="141" t="s">
        <v>75</v>
      </c>
      <c r="Q52" s="101">
        <v>0</v>
      </c>
      <c r="R52" s="141" t="s">
        <v>75</v>
      </c>
      <c r="S52" s="101">
        <v>0</v>
      </c>
      <c r="T52" s="101">
        <f t="shared" si="1"/>
        <v>2</v>
      </c>
      <c r="U52" s="106">
        <f t="shared" si="2"/>
        <v>7883.6027713625863</v>
      </c>
      <c r="V52" s="99">
        <v>77.951065116874503</v>
      </c>
      <c r="W52" s="100">
        <v>0</v>
      </c>
      <c r="X52" s="100">
        <v>0</v>
      </c>
      <c r="Y52" s="101">
        <v>0</v>
      </c>
      <c r="Z52" s="100">
        <v>0</v>
      </c>
      <c r="AA52" s="101">
        <v>0</v>
      </c>
      <c r="AB52" s="100">
        <v>0</v>
      </c>
      <c r="AC52" s="100">
        <v>0</v>
      </c>
      <c r="AD52" s="100">
        <v>0</v>
      </c>
      <c r="AE52" s="161">
        <v>185</v>
      </c>
      <c r="AF52" s="162">
        <v>3.5000000000000003E-2</v>
      </c>
      <c r="AG52" s="163">
        <f t="shared" si="3"/>
        <v>243.13599258138953</v>
      </c>
      <c r="AH52" s="163">
        <f t="shared" si="5"/>
        <v>8204.6898290608515</v>
      </c>
    </row>
    <row r="53" spans="1:34" s="164" customFormat="1" ht="12.75" x14ac:dyDescent="0.2">
      <c r="A53" s="102" t="s">
        <v>312</v>
      </c>
      <c r="B53" s="103" t="s">
        <v>284</v>
      </c>
      <c r="C53" s="103" t="s">
        <v>285</v>
      </c>
      <c r="D53" s="103" t="s">
        <v>286</v>
      </c>
      <c r="E53" s="104">
        <v>1</v>
      </c>
      <c r="F53" s="103" t="s">
        <v>17</v>
      </c>
      <c r="G53" s="103" t="s">
        <v>313</v>
      </c>
      <c r="H53" s="103" t="s">
        <v>314</v>
      </c>
      <c r="I53" s="142" t="s">
        <v>220</v>
      </c>
      <c r="J53" s="103">
        <v>504401</v>
      </c>
      <c r="K53" s="138">
        <v>2</v>
      </c>
      <c r="L53" s="105">
        <v>0.1</v>
      </c>
      <c r="M53" s="101">
        <f t="shared" si="0"/>
        <v>0.2</v>
      </c>
      <c r="N53" s="141" t="s">
        <v>153</v>
      </c>
      <c r="O53" s="101">
        <v>0.2</v>
      </c>
      <c r="P53" s="141" t="s">
        <v>75</v>
      </c>
      <c r="Q53" s="101">
        <v>0</v>
      </c>
      <c r="R53" s="141" t="s">
        <v>75</v>
      </c>
      <c r="S53" s="101">
        <v>0</v>
      </c>
      <c r="T53" s="101">
        <f t="shared" si="1"/>
        <v>0.4</v>
      </c>
      <c r="U53" s="106">
        <f t="shared" si="2"/>
        <v>1576.7205542725173</v>
      </c>
      <c r="V53" s="99">
        <v>293.13179133361507</v>
      </c>
      <c r="W53" s="100">
        <v>119.55788845942216</v>
      </c>
      <c r="X53" s="100">
        <v>0</v>
      </c>
      <c r="Y53" s="101">
        <v>0</v>
      </c>
      <c r="Z53" s="100">
        <v>9.2653789967252056</v>
      </c>
      <c r="AA53" s="101">
        <v>0</v>
      </c>
      <c r="AB53" s="100">
        <v>0</v>
      </c>
      <c r="AC53" s="100">
        <v>0</v>
      </c>
      <c r="AD53" s="100">
        <v>0</v>
      </c>
      <c r="AE53" s="161">
        <v>475</v>
      </c>
      <c r="AF53" s="162">
        <v>3.5000000000000003E-2</v>
      </c>
      <c r="AG53" s="163">
        <f t="shared" si="3"/>
        <v>243.13599258138953</v>
      </c>
      <c r="AH53" s="163">
        <f t="shared" si="5"/>
        <v>2241.8116056436693</v>
      </c>
    </row>
    <row r="54" spans="1:34" s="164" customFormat="1" ht="12.75" x14ac:dyDescent="0.2">
      <c r="A54" s="165" t="s">
        <v>315</v>
      </c>
      <c r="B54" s="166" t="s">
        <v>89</v>
      </c>
      <c r="C54" s="166"/>
      <c r="D54" s="166"/>
      <c r="E54" s="166"/>
      <c r="F54" s="166" t="s">
        <v>17</v>
      </c>
      <c r="G54" s="166"/>
      <c r="H54" s="166"/>
      <c r="I54" s="166"/>
      <c r="J54" s="166">
        <v>502800</v>
      </c>
      <c r="K54" s="138">
        <v>0</v>
      </c>
      <c r="L54" s="105">
        <v>0</v>
      </c>
      <c r="M54" s="101">
        <f t="shared" si="0"/>
        <v>0</v>
      </c>
      <c r="N54" s="141" t="s">
        <v>75</v>
      </c>
      <c r="O54" s="101">
        <f>IF(N54="Y",M54,0)</f>
        <v>0</v>
      </c>
      <c r="P54" s="141" t="s">
        <v>75</v>
      </c>
      <c r="Q54" s="101">
        <f>IF(P54="Y",M54,0)</f>
        <v>0</v>
      </c>
      <c r="R54" s="141" t="s">
        <v>75</v>
      </c>
      <c r="S54" s="101">
        <f>IF(R54="Y",M54,0)</f>
        <v>0</v>
      </c>
      <c r="T54" s="101">
        <f t="shared" si="1"/>
        <v>0</v>
      </c>
      <c r="U54" s="106">
        <f t="shared" si="2"/>
        <v>0</v>
      </c>
      <c r="V54" s="99">
        <v>48.340627201319805</v>
      </c>
      <c r="W54" s="100">
        <v>0</v>
      </c>
      <c r="X54" s="100">
        <v>0</v>
      </c>
      <c r="Y54" s="101">
        <v>0</v>
      </c>
      <c r="Z54" s="100">
        <v>0</v>
      </c>
      <c r="AA54" s="101">
        <v>0</v>
      </c>
      <c r="AB54" s="100">
        <v>0</v>
      </c>
      <c r="AC54" s="100">
        <v>0</v>
      </c>
      <c r="AD54" s="100">
        <v>0</v>
      </c>
      <c r="AE54" s="161">
        <v>131</v>
      </c>
      <c r="AF54" s="162">
        <v>3.5000000000000003E-2</v>
      </c>
      <c r="AG54" s="163">
        <f t="shared" si="3"/>
        <v>243.13599258138953</v>
      </c>
      <c r="AH54" s="163">
        <f t="shared" si="5"/>
        <v>291.47661978270935</v>
      </c>
    </row>
    <row r="55" spans="1:34" s="164" customFormat="1" ht="25.5" x14ac:dyDescent="0.2">
      <c r="A55" s="102" t="s">
        <v>316</v>
      </c>
      <c r="B55" s="103" t="s">
        <v>284</v>
      </c>
      <c r="C55" s="103" t="s">
        <v>285</v>
      </c>
      <c r="D55" s="103" t="s">
        <v>286</v>
      </c>
      <c r="E55" s="104">
        <v>1</v>
      </c>
      <c r="F55" s="103" t="s">
        <v>17</v>
      </c>
      <c r="G55" s="103" t="s">
        <v>317</v>
      </c>
      <c r="H55" s="103" t="s">
        <v>318</v>
      </c>
      <c r="I55" s="142" t="s">
        <v>220</v>
      </c>
      <c r="J55" s="103" t="s">
        <v>319</v>
      </c>
      <c r="K55" s="138">
        <v>2</v>
      </c>
      <c r="L55" s="105">
        <v>0.1</v>
      </c>
      <c r="M55" s="101">
        <f t="shared" si="0"/>
        <v>0.2</v>
      </c>
      <c r="N55" s="141" t="s">
        <v>153</v>
      </c>
      <c r="O55" s="101">
        <v>0.2</v>
      </c>
      <c r="P55" s="141" t="s">
        <v>75</v>
      </c>
      <c r="Q55" s="101">
        <v>0</v>
      </c>
      <c r="R55" s="141" t="s">
        <v>75</v>
      </c>
      <c r="S55" s="101">
        <v>0</v>
      </c>
      <c r="T55" s="101">
        <f t="shared" si="1"/>
        <v>0.4</v>
      </c>
      <c r="U55" s="106">
        <f t="shared" si="2"/>
        <v>1576.7205542725173</v>
      </c>
      <c r="V55" s="99">
        <v>0</v>
      </c>
      <c r="W55" s="100">
        <v>0</v>
      </c>
      <c r="X55" s="100">
        <v>0</v>
      </c>
      <c r="Y55" s="101">
        <v>0</v>
      </c>
      <c r="Z55" s="100">
        <v>0</v>
      </c>
      <c r="AA55" s="101">
        <v>0</v>
      </c>
      <c r="AB55" s="100">
        <v>0</v>
      </c>
      <c r="AC55" s="100">
        <v>0</v>
      </c>
      <c r="AD55" s="100">
        <v>0</v>
      </c>
      <c r="AE55" s="161">
        <v>219</v>
      </c>
      <c r="AF55" s="162">
        <v>3.5000000000000003E-2</v>
      </c>
      <c r="AG55" s="163">
        <f t="shared" si="3"/>
        <v>243.13599258138953</v>
      </c>
      <c r="AH55" s="163">
        <f t="shared" si="5"/>
        <v>1819.8565468539068</v>
      </c>
    </row>
    <row r="56" spans="1:34" s="164" customFormat="1" ht="12.75" x14ac:dyDescent="0.2">
      <c r="A56" s="102" t="s">
        <v>320</v>
      </c>
      <c r="B56" s="103" t="s">
        <v>321</v>
      </c>
      <c r="C56" s="103" t="s">
        <v>322</v>
      </c>
      <c r="D56" s="103" t="s">
        <v>323</v>
      </c>
      <c r="E56" s="104">
        <v>2</v>
      </c>
      <c r="F56" s="103" t="s">
        <v>17</v>
      </c>
      <c r="G56" s="103" t="s">
        <v>324</v>
      </c>
      <c r="H56" s="103" t="s">
        <v>325</v>
      </c>
      <c r="I56" s="142" t="s">
        <v>220</v>
      </c>
      <c r="J56" s="103" t="s">
        <v>326</v>
      </c>
      <c r="K56" s="138">
        <v>1</v>
      </c>
      <c r="L56" s="105">
        <v>1</v>
      </c>
      <c r="M56" s="101">
        <f t="shared" si="0"/>
        <v>1</v>
      </c>
      <c r="N56" s="141" t="s">
        <v>75</v>
      </c>
      <c r="O56" s="101">
        <v>0</v>
      </c>
      <c r="P56" s="141" t="s">
        <v>75</v>
      </c>
      <c r="Q56" s="101">
        <v>0</v>
      </c>
      <c r="R56" s="141" t="s">
        <v>75</v>
      </c>
      <c r="S56" s="101">
        <v>0</v>
      </c>
      <c r="T56" s="101">
        <f t="shared" si="1"/>
        <v>1</v>
      </c>
      <c r="U56" s="106">
        <f t="shared" si="2"/>
        <v>3941.8013856812931</v>
      </c>
      <c r="V56" s="99">
        <v>312.35260191037872</v>
      </c>
      <c r="W56" s="100">
        <v>43.404869009405829</v>
      </c>
      <c r="X56" s="100">
        <v>0</v>
      </c>
      <c r="Y56" s="101">
        <v>0</v>
      </c>
      <c r="Z56" s="100">
        <v>0</v>
      </c>
      <c r="AA56" s="101">
        <v>0</v>
      </c>
      <c r="AB56" s="100">
        <v>0</v>
      </c>
      <c r="AC56" s="100">
        <v>0</v>
      </c>
      <c r="AD56" s="100">
        <v>0</v>
      </c>
      <c r="AE56" s="161">
        <v>679</v>
      </c>
      <c r="AF56" s="162">
        <v>0.05</v>
      </c>
      <c r="AG56" s="163">
        <f t="shared" si="3"/>
        <v>347.33713225912788</v>
      </c>
      <c r="AH56" s="163">
        <f t="shared" si="5"/>
        <v>4644.8959888602058</v>
      </c>
    </row>
    <row r="57" spans="1:34" s="164" customFormat="1" ht="25.5" x14ac:dyDescent="0.2">
      <c r="A57" s="102" t="s">
        <v>327</v>
      </c>
      <c r="B57" s="103" t="s">
        <v>328</v>
      </c>
      <c r="C57" s="103" t="s">
        <v>329</v>
      </c>
      <c r="D57" s="103" t="s">
        <v>330</v>
      </c>
      <c r="E57" s="104">
        <v>2</v>
      </c>
      <c r="F57" s="103" t="s">
        <v>17</v>
      </c>
      <c r="G57" s="103" t="s">
        <v>309</v>
      </c>
      <c r="H57" s="103" t="s">
        <v>331</v>
      </c>
      <c r="I57" s="142" t="s">
        <v>220</v>
      </c>
      <c r="J57" s="103">
        <v>505911</v>
      </c>
      <c r="K57" s="138">
        <v>1</v>
      </c>
      <c r="L57" s="105">
        <v>0.5</v>
      </c>
      <c r="M57" s="101">
        <f t="shared" si="0"/>
        <v>0.5</v>
      </c>
      <c r="N57" s="141" t="s">
        <v>75</v>
      </c>
      <c r="O57" s="101">
        <v>0</v>
      </c>
      <c r="P57" s="141" t="s">
        <v>75</v>
      </c>
      <c r="Q57" s="101">
        <v>0</v>
      </c>
      <c r="R57" s="141" t="s">
        <v>75</v>
      </c>
      <c r="S57" s="101">
        <v>0</v>
      </c>
      <c r="T57" s="101">
        <f t="shared" si="1"/>
        <v>0.5</v>
      </c>
      <c r="U57" s="106">
        <f t="shared" si="2"/>
        <v>1970.9006928406466</v>
      </c>
      <c r="V57" s="99">
        <v>0</v>
      </c>
      <c r="W57" s="100">
        <v>0</v>
      </c>
      <c r="X57" s="100">
        <v>0</v>
      </c>
      <c r="Y57" s="101">
        <v>0</v>
      </c>
      <c r="Z57" s="100">
        <v>0</v>
      </c>
      <c r="AA57" s="101">
        <v>0</v>
      </c>
      <c r="AB57" s="100">
        <v>0</v>
      </c>
      <c r="AC57" s="100">
        <v>0</v>
      </c>
      <c r="AD57" s="100">
        <v>0</v>
      </c>
      <c r="AE57" s="161">
        <v>13</v>
      </c>
      <c r="AF57" s="162">
        <v>3.5000000000000003E-2</v>
      </c>
      <c r="AG57" s="163">
        <f t="shared" si="3"/>
        <v>243.13599258138953</v>
      </c>
      <c r="AH57" s="163">
        <f t="shared" si="5"/>
        <v>2214.036685422036</v>
      </c>
    </row>
    <row r="58" spans="1:34" s="164" customFormat="1" ht="12.75" x14ac:dyDescent="0.2">
      <c r="A58" s="102" t="s">
        <v>339</v>
      </c>
      <c r="B58" s="103" t="s">
        <v>284</v>
      </c>
      <c r="C58" s="103" t="s">
        <v>285</v>
      </c>
      <c r="D58" s="103" t="s">
        <v>286</v>
      </c>
      <c r="E58" s="104">
        <v>1</v>
      </c>
      <c r="F58" s="103" t="s">
        <v>17</v>
      </c>
      <c r="G58" s="103" t="s">
        <v>340</v>
      </c>
      <c r="H58" s="103" t="s">
        <v>341</v>
      </c>
      <c r="I58" s="142" t="s">
        <v>220</v>
      </c>
      <c r="J58" s="103">
        <v>505601</v>
      </c>
      <c r="K58" s="138">
        <v>2</v>
      </c>
      <c r="L58" s="105">
        <v>0.1</v>
      </c>
      <c r="M58" s="101">
        <f t="shared" si="0"/>
        <v>0.2</v>
      </c>
      <c r="N58" s="141" t="s">
        <v>153</v>
      </c>
      <c r="O58" s="101">
        <v>0.2</v>
      </c>
      <c r="P58" s="141" t="s">
        <v>75</v>
      </c>
      <c r="Q58" s="101">
        <v>0</v>
      </c>
      <c r="R58" s="141" t="s">
        <v>75</v>
      </c>
      <c r="S58" s="101">
        <v>0</v>
      </c>
      <c r="T58" s="101">
        <f t="shared" si="1"/>
        <v>0.4</v>
      </c>
      <c r="U58" s="106">
        <f t="shared" si="2"/>
        <v>1576.7205542725173</v>
      </c>
      <c r="V58" s="99">
        <v>544.91671386896689</v>
      </c>
      <c r="W58" s="100">
        <v>0</v>
      </c>
      <c r="X58" s="100">
        <v>42.5</v>
      </c>
      <c r="Y58" s="101">
        <v>0.5</v>
      </c>
      <c r="Z58" s="100">
        <v>0</v>
      </c>
      <c r="AA58" s="101">
        <v>0</v>
      </c>
      <c r="AB58" s="100">
        <v>0</v>
      </c>
      <c r="AC58" s="100">
        <v>0</v>
      </c>
      <c r="AD58" s="100">
        <v>0</v>
      </c>
      <c r="AE58" s="161">
        <v>1483</v>
      </c>
      <c r="AF58" s="162">
        <v>0.1</v>
      </c>
      <c r="AG58" s="163">
        <f t="shared" si="3"/>
        <v>694.67426451825577</v>
      </c>
      <c r="AH58" s="163">
        <f t="shared" si="5"/>
        <v>2858.8115326597399</v>
      </c>
    </row>
    <row r="59" spans="1:34" s="164" customFormat="1" ht="12.75" x14ac:dyDescent="0.2">
      <c r="A59" s="102" t="s">
        <v>384</v>
      </c>
      <c r="B59" s="103" t="s">
        <v>385</v>
      </c>
      <c r="C59" s="103" t="s">
        <v>386</v>
      </c>
      <c r="D59" s="103" t="s">
        <v>387</v>
      </c>
      <c r="E59" s="104" t="s">
        <v>192</v>
      </c>
      <c r="F59" s="103" t="s">
        <v>17</v>
      </c>
      <c r="G59" s="103" t="s">
        <v>388</v>
      </c>
      <c r="H59" s="103" t="s">
        <v>389</v>
      </c>
      <c r="I59" s="142" t="s">
        <v>220</v>
      </c>
      <c r="J59" s="103">
        <v>509200</v>
      </c>
      <c r="K59" s="138">
        <v>2</v>
      </c>
      <c r="L59" s="105">
        <v>1</v>
      </c>
      <c r="M59" s="101">
        <f t="shared" si="0"/>
        <v>2</v>
      </c>
      <c r="N59" s="141" t="s">
        <v>75</v>
      </c>
      <c r="O59" s="101">
        <v>0</v>
      </c>
      <c r="P59" s="141" t="s">
        <v>75</v>
      </c>
      <c r="Q59" s="101">
        <v>0</v>
      </c>
      <c r="R59" s="141" t="s">
        <v>75</v>
      </c>
      <c r="S59" s="101">
        <v>0</v>
      </c>
      <c r="T59" s="101">
        <f t="shared" si="1"/>
        <v>2</v>
      </c>
      <c r="U59" s="106">
        <f t="shared" si="2"/>
        <v>7883.6027713625863</v>
      </c>
      <c r="V59" s="99">
        <v>3091.4528547079258</v>
      </c>
      <c r="W59" s="100">
        <v>128.09773763509514</v>
      </c>
      <c r="X59" s="100">
        <v>0</v>
      </c>
      <c r="Y59" s="101">
        <v>0</v>
      </c>
      <c r="Z59" s="100">
        <v>0</v>
      </c>
      <c r="AA59" s="101">
        <v>0</v>
      </c>
      <c r="AB59" s="100">
        <v>0</v>
      </c>
      <c r="AC59" s="100">
        <v>0</v>
      </c>
      <c r="AD59" s="100">
        <v>0</v>
      </c>
      <c r="AE59" s="161">
        <v>7345</v>
      </c>
      <c r="AF59" s="162">
        <v>0.25</v>
      </c>
      <c r="AG59" s="163">
        <f t="shared" si="3"/>
        <v>1736.6856612956394</v>
      </c>
      <c r="AH59" s="163">
        <f t="shared" si="5"/>
        <v>12839.839025001247</v>
      </c>
    </row>
    <row r="60" spans="1:34" s="164" customFormat="1" ht="25.5" x14ac:dyDescent="0.2">
      <c r="A60" s="102" t="s">
        <v>393</v>
      </c>
      <c r="B60" s="103" t="s">
        <v>328</v>
      </c>
      <c r="C60" s="103" t="s">
        <v>329</v>
      </c>
      <c r="D60" s="103" t="s">
        <v>330</v>
      </c>
      <c r="E60" s="104">
        <v>2</v>
      </c>
      <c r="F60" s="103" t="s">
        <v>17</v>
      </c>
      <c r="G60" s="103" t="s">
        <v>394</v>
      </c>
      <c r="H60" s="103" t="s">
        <v>395</v>
      </c>
      <c r="I60" s="142" t="s">
        <v>220</v>
      </c>
      <c r="J60" s="103" t="s">
        <v>396</v>
      </c>
      <c r="K60" s="138">
        <v>1</v>
      </c>
      <c r="L60" s="105">
        <v>0.5</v>
      </c>
      <c r="M60" s="101">
        <f t="shared" si="0"/>
        <v>0.5</v>
      </c>
      <c r="N60" s="141" t="s">
        <v>75</v>
      </c>
      <c r="O60" s="101">
        <v>0</v>
      </c>
      <c r="P60" s="141" t="s">
        <v>75</v>
      </c>
      <c r="Q60" s="101">
        <v>0</v>
      </c>
      <c r="R60" s="141" t="s">
        <v>75</v>
      </c>
      <c r="S60" s="101">
        <v>0</v>
      </c>
      <c r="T60" s="101">
        <f t="shared" si="1"/>
        <v>0.5</v>
      </c>
      <c r="U60" s="106">
        <f t="shared" si="2"/>
        <v>1970.9006928406466</v>
      </c>
      <c r="V60" s="99">
        <v>0</v>
      </c>
      <c r="W60" s="100">
        <v>0</v>
      </c>
      <c r="X60" s="100">
        <v>0</v>
      </c>
      <c r="Y60" s="101">
        <v>0</v>
      </c>
      <c r="Z60" s="100">
        <v>0</v>
      </c>
      <c r="AA60" s="101">
        <v>0</v>
      </c>
      <c r="AB60" s="100">
        <v>0</v>
      </c>
      <c r="AC60" s="100">
        <v>0</v>
      </c>
      <c r="AD60" s="100">
        <v>0</v>
      </c>
      <c r="AE60" s="161">
        <v>1112</v>
      </c>
      <c r="AF60" s="162">
        <v>0.1</v>
      </c>
      <c r="AG60" s="163">
        <f t="shared" si="3"/>
        <v>694.67426451825577</v>
      </c>
      <c r="AH60" s="163">
        <f t="shared" si="5"/>
        <v>2665.5749573589023</v>
      </c>
    </row>
    <row r="61" spans="1:34" s="164" customFormat="1" ht="25.5" x14ac:dyDescent="0.2">
      <c r="A61" s="102" t="s">
        <v>397</v>
      </c>
      <c r="B61" s="103" t="s">
        <v>284</v>
      </c>
      <c r="C61" s="103" t="s">
        <v>285</v>
      </c>
      <c r="D61" s="103" t="s">
        <v>286</v>
      </c>
      <c r="E61" s="104">
        <v>1</v>
      </c>
      <c r="F61" s="103" t="s">
        <v>17</v>
      </c>
      <c r="G61" s="103" t="s">
        <v>309</v>
      </c>
      <c r="H61" s="103" t="s">
        <v>398</v>
      </c>
      <c r="I61" s="142" t="s">
        <v>220</v>
      </c>
      <c r="J61" s="103" t="s">
        <v>399</v>
      </c>
      <c r="K61" s="138">
        <v>2</v>
      </c>
      <c r="L61" s="105">
        <v>0.1</v>
      </c>
      <c r="M61" s="101">
        <f t="shared" si="0"/>
        <v>0.2</v>
      </c>
      <c r="N61" s="141" t="s">
        <v>153</v>
      </c>
      <c r="O61" s="101">
        <v>0.2</v>
      </c>
      <c r="P61" s="141" t="s">
        <v>75</v>
      </c>
      <c r="Q61" s="101">
        <v>0</v>
      </c>
      <c r="R61" s="141" t="s">
        <v>75</v>
      </c>
      <c r="S61" s="101">
        <v>0</v>
      </c>
      <c r="T61" s="101">
        <f t="shared" si="1"/>
        <v>0.4</v>
      </c>
      <c r="U61" s="106">
        <f t="shared" si="2"/>
        <v>1576.7205542725173</v>
      </c>
      <c r="V61" s="99">
        <v>758.65443628865319</v>
      </c>
      <c r="W61" s="100">
        <v>0</v>
      </c>
      <c r="X61" s="100">
        <v>0</v>
      </c>
      <c r="Y61" s="101">
        <v>0</v>
      </c>
      <c r="Z61" s="100">
        <v>0</v>
      </c>
      <c r="AA61" s="101">
        <v>0</v>
      </c>
      <c r="AB61" s="100">
        <v>0</v>
      </c>
      <c r="AC61" s="100">
        <v>0</v>
      </c>
      <c r="AD61" s="100">
        <v>0</v>
      </c>
      <c r="AE61" s="161">
        <v>1984</v>
      </c>
      <c r="AF61" s="162">
        <v>0.1</v>
      </c>
      <c r="AG61" s="163">
        <f t="shared" si="3"/>
        <v>694.67426451825577</v>
      </c>
      <c r="AH61" s="163">
        <f t="shared" si="5"/>
        <v>3030.0492550794261</v>
      </c>
    </row>
    <row r="62" spans="1:34" s="164" customFormat="1" ht="12.75" x14ac:dyDescent="0.2">
      <c r="A62" s="102" t="s">
        <v>400</v>
      </c>
      <c r="B62" s="103" t="s">
        <v>284</v>
      </c>
      <c r="C62" s="103" t="s">
        <v>285</v>
      </c>
      <c r="D62" s="103" t="s">
        <v>286</v>
      </c>
      <c r="E62" s="104">
        <v>1</v>
      </c>
      <c r="F62" s="103" t="s">
        <v>17</v>
      </c>
      <c r="G62" s="103" t="s">
        <v>340</v>
      </c>
      <c r="H62" s="103" t="s">
        <v>401</v>
      </c>
      <c r="I62" s="142" t="s">
        <v>220</v>
      </c>
      <c r="J62" s="103" t="s">
        <v>402</v>
      </c>
      <c r="K62" s="138">
        <v>2</v>
      </c>
      <c r="L62" s="105">
        <v>0.1</v>
      </c>
      <c r="M62" s="101">
        <f t="shared" si="0"/>
        <v>0.2</v>
      </c>
      <c r="N62" s="141" t="s">
        <v>153</v>
      </c>
      <c r="O62" s="101">
        <v>0.2</v>
      </c>
      <c r="P62" s="141" t="s">
        <v>75</v>
      </c>
      <c r="Q62" s="101">
        <v>0</v>
      </c>
      <c r="R62" s="141" t="s">
        <v>75</v>
      </c>
      <c r="S62" s="101">
        <v>0</v>
      </c>
      <c r="T62" s="101">
        <f t="shared" si="1"/>
        <v>0.4</v>
      </c>
      <c r="U62" s="106">
        <f t="shared" si="2"/>
        <v>1576.7205542725173</v>
      </c>
      <c r="V62" s="99">
        <v>0</v>
      </c>
      <c r="W62" s="100">
        <v>0</v>
      </c>
      <c r="X62" s="100">
        <v>0</v>
      </c>
      <c r="Y62" s="101">
        <v>0</v>
      </c>
      <c r="Z62" s="100">
        <v>0</v>
      </c>
      <c r="AA62" s="101">
        <v>0</v>
      </c>
      <c r="AB62" s="100">
        <v>0</v>
      </c>
      <c r="AC62" s="100">
        <v>0</v>
      </c>
      <c r="AD62" s="100">
        <v>0</v>
      </c>
      <c r="AE62" s="161">
        <v>37</v>
      </c>
      <c r="AF62" s="162">
        <v>3.5000000000000003E-2</v>
      </c>
      <c r="AG62" s="163">
        <f t="shared" si="3"/>
        <v>243.13599258138953</v>
      </c>
      <c r="AH62" s="163">
        <f t="shared" si="5"/>
        <v>1819.8565468539068</v>
      </c>
    </row>
    <row r="63" spans="1:34" s="164" customFormat="1" ht="12.75" x14ac:dyDescent="0.2">
      <c r="A63" s="102" t="s">
        <v>403</v>
      </c>
      <c r="B63" s="103" t="s">
        <v>284</v>
      </c>
      <c r="C63" s="103" t="s">
        <v>285</v>
      </c>
      <c r="D63" s="103" t="s">
        <v>286</v>
      </c>
      <c r="E63" s="104">
        <v>1</v>
      </c>
      <c r="F63" s="103" t="s">
        <v>17</v>
      </c>
      <c r="G63" s="103" t="s">
        <v>340</v>
      </c>
      <c r="H63" s="103" t="s">
        <v>404</v>
      </c>
      <c r="I63" s="142" t="s">
        <v>220</v>
      </c>
      <c r="J63" s="103" t="s">
        <v>405</v>
      </c>
      <c r="K63" s="138">
        <v>2</v>
      </c>
      <c r="L63" s="105">
        <v>0.1</v>
      </c>
      <c r="M63" s="101">
        <f t="shared" si="0"/>
        <v>0.2</v>
      </c>
      <c r="N63" s="141" t="s">
        <v>153</v>
      </c>
      <c r="O63" s="101">
        <v>0.2</v>
      </c>
      <c r="P63" s="141" t="s">
        <v>75</v>
      </c>
      <c r="Q63" s="101">
        <v>0</v>
      </c>
      <c r="R63" s="141" t="s">
        <v>75</v>
      </c>
      <c r="S63" s="101">
        <v>0</v>
      </c>
      <c r="T63" s="101">
        <f t="shared" si="1"/>
        <v>0.4</v>
      </c>
      <c r="U63" s="106">
        <f t="shared" si="2"/>
        <v>1576.7205542725173</v>
      </c>
      <c r="V63" s="99">
        <v>222.54966560703127</v>
      </c>
      <c r="W63" s="100">
        <v>21.530551947141696</v>
      </c>
      <c r="X63" s="100">
        <v>42.5</v>
      </c>
      <c r="Y63" s="101">
        <v>0.5</v>
      </c>
      <c r="Z63" s="100">
        <v>0</v>
      </c>
      <c r="AA63" s="101">
        <v>0</v>
      </c>
      <c r="AB63" s="100">
        <v>0</v>
      </c>
      <c r="AC63" s="100">
        <v>0</v>
      </c>
      <c r="AD63" s="100">
        <v>0</v>
      </c>
      <c r="AE63" s="161">
        <v>554</v>
      </c>
      <c r="AF63" s="162">
        <v>0.05</v>
      </c>
      <c r="AG63" s="163">
        <f t="shared" si="3"/>
        <v>347.33713225912788</v>
      </c>
      <c r="AH63" s="163">
        <f t="shared" si="5"/>
        <v>2210.6379040858183</v>
      </c>
    </row>
    <row r="64" spans="1:34" s="164" customFormat="1" ht="25.5" x14ac:dyDescent="0.2">
      <c r="A64" s="102" t="s">
        <v>406</v>
      </c>
      <c r="B64" s="103" t="s">
        <v>284</v>
      </c>
      <c r="C64" s="103" t="s">
        <v>285</v>
      </c>
      <c r="D64" s="103" t="s">
        <v>286</v>
      </c>
      <c r="E64" s="104">
        <v>1</v>
      </c>
      <c r="F64" s="103" t="s">
        <v>17</v>
      </c>
      <c r="G64" s="103" t="s">
        <v>309</v>
      </c>
      <c r="H64" s="103" t="s">
        <v>407</v>
      </c>
      <c r="I64" s="142" t="s">
        <v>220</v>
      </c>
      <c r="J64" s="103" t="s">
        <v>408</v>
      </c>
      <c r="K64" s="138">
        <v>2</v>
      </c>
      <c r="L64" s="105">
        <v>0.1</v>
      </c>
      <c r="M64" s="101">
        <f t="shared" si="0"/>
        <v>0.2</v>
      </c>
      <c r="N64" s="141" t="s">
        <v>153</v>
      </c>
      <c r="O64" s="101">
        <v>0.2</v>
      </c>
      <c r="P64" s="141" t="s">
        <v>75</v>
      </c>
      <c r="Q64" s="101">
        <v>0</v>
      </c>
      <c r="R64" s="141" t="s">
        <v>75</v>
      </c>
      <c r="S64" s="101">
        <v>0</v>
      </c>
      <c r="T64" s="101">
        <f t="shared" si="1"/>
        <v>0.4</v>
      </c>
      <c r="U64" s="106">
        <f t="shared" si="2"/>
        <v>1576.7205542725173</v>
      </c>
      <c r="V64" s="99">
        <v>0</v>
      </c>
      <c r="W64" s="100">
        <v>0</v>
      </c>
      <c r="X64" s="100">
        <v>0</v>
      </c>
      <c r="Y64" s="101">
        <v>0</v>
      </c>
      <c r="Z64" s="100">
        <v>0</v>
      </c>
      <c r="AA64" s="101">
        <v>0</v>
      </c>
      <c r="AB64" s="100">
        <v>0</v>
      </c>
      <c r="AC64" s="100">
        <v>0</v>
      </c>
      <c r="AD64" s="100">
        <v>0</v>
      </c>
      <c r="AE64" s="161">
        <v>188</v>
      </c>
      <c r="AF64" s="162">
        <v>3.5000000000000003E-2</v>
      </c>
      <c r="AG64" s="163">
        <f t="shared" si="3"/>
        <v>243.13599258138953</v>
      </c>
      <c r="AH64" s="163">
        <f t="shared" si="5"/>
        <v>1819.8565468539068</v>
      </c>
    </row>
    <row r="65" spans="1:34" s="164" customFormat="1" ht="12.75" x14ac:dyDescent="0.2">
      <c r="A65" s="102" t="s">
        <v>780</v>
      </c>
      <c r="B65" s="103" t="s">
        <v>284</v>
      </c>
      <c r="C65" s="103" t="s">
        <v>285</v>
      </c>
      <c r="D65" s="103" t="s">
        <v>286</v>
      </c>
      <c r="E65" s="104">
        <v>1</v>
      </c>
      <c r="F65" s="103" t="s">
        <v>17</v>
      </c>
      <c r="G65" s="103" t="s">
        <v>340</v>
      </c>
      <c r="H65" s="103" t="s">
        <v>781</v>
      </c>
      <c r="I65" s="142" t="s">
        <v>220</v>
      </c>
      <c r="J65" s="103">
        <v>505401</v>
      </c>
      <c r="K65" s="138">
        <v>2</v>
      </c>
      <c r="L65" s="105">
        <v>0.1</v>
      </c>
      <c r="M65" s="101">
        <f t="shared" si="0"/>
        <v>0.2</v>
      </c>
      <c r="N65" s="141" t="s">
        <v>153</v>
      </c>
      <c r="O65" s="101">
        <v>0.2</v>
      </c>
      <c r="P65" s="141" t="s">
        <v>75</v>
      </c>
      <c r="Q65" s="101">
        <v>0</v>
      </c>
      <c r="R65" s="141" t="s">
        <v>75</v>
      </c>
      <c r="S65" s="101">
        <v>0</v>
      </c>
      <c r="T65" s="101">
        <f t="shared" si="1"/>
        <v>0.4</v>
      </c>
      <c r="U65" s="106">
        <f t="shared" si="2"/>
        <v>1576.7205542725173</v>
      </c>
      <c r="V65" s="99">
        <v>29.206396852379484</v>
      </c>
      <c r="W65" s="100">
        <v>0</v>
      </c>
      <c r="X65" s="100">
        <v>0</v>
      </c>
      <c r="Y65" s="101">
        <v>0</v>
      </c>
      <c r="Z65" s="100">
        <v>0</v>
      </c>
      <c r="AA65" s="101">
        <v>0</v>
      </c>
      <c r="AB65" s="100">
        <v>0</v>
      </c>
      <c r="AC65" s="100">
        <v>0</v>
      </c>
      <c r="AD65" s="100">
        <v>0</v>
      </c>
      <c r="AE65" s="161">
        <v>69</v>
      </c>
      <c r="AF65" s="162">
        <v>3.5000000000000003E-2</v>
      </c>
      <c r="AG65" s="163">
        <f t="shared" si="3"/>
        <v>243.13599258138953</v>
      </c>
      <c r="AH65" s="163">
        <f t="shared" si="5"/>
        <v>1849.0629437062862</v>
      </c>
    </row>
    <row r="66" spans="1:34" s="164" customFormat="1" ht="12.75" x14ac:dyDescent="0.2">
      <c r="A66" s="102" t="s">
        <v>808</v>
      </c>
      <c r="B66" s="103" t="s">
        <v>809</v>
      </c>
      <c r="C66" s="103" t="s">
        <v>810</v>
      </c>
      <c r="D66" s="103" t="s">
        <v>811</v>
      </c>
      <c r="E66" s="104">
        <v>3</v>
      </c>
      <c r="F66" s="103" t="s">
        <v>17</v>
      </c>
      <c r="G66" s="103" t="s">
        <v>297</v>
      </c>
      <c r="H66" s="103" t="s">
        <v>812</v>
      </c>
      <c r="I66" s="142" t="s">
        <v>220</v>
      </c>
      <c r="J66" s="103">
        <v>503201</v>
      </c>
      <c r="K66" s="138">
        <v>1</v>
      </c>
      <c r="L66" s="105">
        <v>1</v>
      </c>
      <c r="M66" s="101">
        <f t="shared" si="0"/>
        <v>1</v>
      </c>
      <c r="N66" s="141" t="s">
        <v>75</v>
      </c>
      <c r="O66" s="101">
        <v>0</v>
      </c>
      <c r="P66" s="141" t="s">
        <v>75</v>
      </c>
      <c r="Q66" s="101">
        <v>0</v>
      </c>
      <c r="R66" s="141" t="s">
        <v>75</v>
      </c>
      <c r="S66" s="101">
        <v>0</v>
      </c>
      <c r="T66" s="101">
        <f t="shared" si="1"/>
        <v>1</v>
      </c>
      <c r="U66" s="106">
        <f t="shared" si="2"/>
        <v>3941.8013856812931</v>
      </c>
      <c r="V66" s="99">
        <v>370.91931602015671</v>
      </c>
      <c r="W66" s="100">
        <v>70.019526080200322</v>
      </c>
      <c r="X66" s="100">
        <v>0</v>
      </c>
      <c r="Y66" s="101">
        <v>0</v>
      </c>
      <c r="Z66" s="100">
        <v>5.4286535241430514</v>
      </c>
      <c r="AA66" s="101">
        <v>0</v>
      </c>
      <c r="AB66" s="100">
        <v>0</v>
      </c>
      <c r="AC66" s="100">
        <v>0</v>
      </c>
      <c r="AD66" s="100">
        <v>0</v>
      </c>
      <c r="AE66" s="161">
        <v>914</v>
      </c>
      <c r="AF66" s="162">
        <v>0.05</v>
      </c>
      <c r="AG66" s="163">
        <f t="shared" si="3"/>
        <v>347.33713225912788</v>
      </c>
      <c r="AH66" s="163">
        <f t="shared" si="5"/>
        <v>4735.506013564921</v>
      </c>
    </row>
    <row r="67" spans="1:34" s="164" customFormat="1" ht="12.75" x14ac:dyDescent="0.2">
      <c r="A67" s="165" t="s">
        <v>88</v>
      </c>
      <c r="B67" s="166" t="s">
        <v>89</v>
      </c>
      <c r="C67" s="166"/>
      <c r="D67" s="166"/>
      <c r="E67" s="166"/>
      <c r="F67" s="166" t="s">
        <v>18</v>
      </c>
      <c r="G67" s="166"/>
      <c r="H67" s="166"/>
      <c r="I67" s="166"/>
      <c r="J67" s="166" t="s">
        <v>90</v>
      </c>
      <c r="K67" s="138">
        <v>0</v>
      </c>
      <c r="L67" s="105">
        <v>0</v>
      </c>
      <c r="M67" s="101">
        <f t="shared" ref="M67:M130" si="6">K67*L67</f>
        <v>0</v>
      </c>
      <c r="N67" s="141" t="s">
        <v>75</v>
      </c>
      <c r="O67" s="101">
        <f>IF(N67="Y",M67,0)</f>
        <v>0</v>
      </c>
      <c r="P67" s="141" t="s">
        <v>75</v>
      </c>
      <c r="Q67" s="101">
        <f>IF(P67="Y",M67,0)</f>
        <v>0</v>
      </c>
      <c r="R67" s="141" t="s">
        <v>75</v>
      </c>
      <c r="S67" s="101">
        <f>IF(R67="Y",M67,0)</f>
        <v>0</v>
      </c>
      <c r="T67" s="101">
        <f t="shared" ref="T67:T130" si="7">S67+Q67+O67+M67</f>
        <v>0</v>
      </c>
      <c r="U67" s="106">
        <f t="shared" ref="U67:U130" si="8">$U$1*T67</f>
        <v>0</v>
      </c>
      <c r="V67" s="99">
        <v>0.36556096192042836</v>
      </c>
      <c r="W67" s="100">
        <v>0</v>
      </c>
      <c r="X67" s="100">
        <v>0</v>
      </c>
      <c r="Y67" s="101">
        <v>0</v>
      </c>
      <c r="Z67" s="100">
        <v>0</v>
      </c>
      <c r="AA67" s="101">
        <v>0</v>
      </c>
      <c r="AB67" s="100">
        <v>0</v>
      </c>
      <c r="AC67" s="100">
        <v>0</v>
      </c>
      <c r="AD67" s="100">
        <v>0</v>
      </c>
      <c r="AE67" s="161">
        <v>1</v>
      </c>
      <c r="AF67" s="162">
        <v>3.5000000000000003E-2</v>
      </c>
      <c r="AG67" s="163">
        <f t="shared" ref="AG67:AG130" si="9">AF67*$AG$1</f>
        <v>243.13599258138953</v>
      </c>
      <c r="AH67" s="163">
        <f t="shared" ref="AH67:AH98" si="10">AG67+SUM(AB67:AD67)+Z67+SUM(U67:X67)</f>
        <v>243.50155354330997</v>
      </c>
    </row>
    <row r="68" spans="1:34" s="164" customFormat="1" ht="12.75" x14ac:dyDescent="0.2">
      <c r="A68" s="165" t="s">
        <v>243</v>
      </c>
      <c r="B68" s="166" t="s">
        <v>89</v>
      </c>
      <c r="C68" s="166"/>
      <c r="D68" s="166"/>
      <c r="E68" s="166"/>
      <c r="F68" s="166" t="s">
        <v>18</v>
      </c>
      <c r="G68" s="166"/>
      <c r="H68" s="166"/>
      <c r="I68" s="166"/>
      <c r="J68" s="166">
        <v>704310</v>
      </c>
      <c r="K68" s="138">
        <v>0</v>
      </c>
      <c r="L68" s="105">
        <v>0</v>
      </c>
      <c r="M68" s="101">
        <f t="shared" si="6"/>
        <v>0</v>
      </c>
      <c r="N68" s="141" t="s">
        <v>75</v>
      </c>
      <c r="O68" s="101">
        <f>IF(N68="Y",M68,0)</f>
        <v>0</v>
      </c>
      <c r="P68" s="141" t="s">
        <v>75</v>
      </c>
      <c r="Q68" s="101">
        <f>IF(P68="Y",M68,0)</f>
        <v>0</v>
      </c>
      <c r="R68" s="141" t="s">
        <v>75</v>
      </c>
      <c r="S68" s="101">
        <f>IF(R68="Y",M68,0)</f>
        <v>0</v>
      </c>
      <c r="T68" s="101">
        <f t="shared" si="7"/>
        <v>0</v>
      </c>
      <c r="U68" s="106">
        <f t="shared" si="8"/>
        <v>0</v>
      </c>
      <c r="V68" s="99">
        <v>36.873557027394789</v>
      </c>
      <c r="W68" s="100">
        <v>0</v>
      </c>
      <c r="X68" s="100">
        <v>0</v>
      </c>
      <c r="Y68" s="101">
        <v>0</v>
      </c>
      <c r="Z68" s="100">
        <v>0</v>
      </c>
      <c r="AA68" s="101">
        <v>0</v>
      </c>
      <c r="AB68" s="100">
        <v>0</v>
      </c>
      <c r="AC68" s="100">
        <v>0</v>
      </c>
      <c r="AD68" s="100">
        <v>0</v>
      </c>
      <c r="AE68" s="161">
        <v>84</v>
      </c>
      <c r="AF68" s="162">
        <v>3.5000000000000003E-2</v>
      </c>
      <c r="AG68" s="163">
        <f t="shared" si="9"/>
        <v>243.13599258138953</v>
      </c>
      <c r="AH68" s="163">
        <f t="shared" si="10"/>
        <v>280.00954960878431</v>
      </c>
    </row>
    <row r="69" spans="1:34" s="164" customFormat="1" ht="12.75" x14ac:dyDescent="0.2">
      <c r="A69" s="102" t="s">
        <v>599</v>
      </c>
      <c r="B69" s="103" t="s">
        <v>600</v>
      </c>
      <c r="C69" s="103" t="s">
        <v>217</v>
      </c>
      <c r="D69" s="103" t="s">
        <v>218</v>
      </c>
      <c r="E69" s="104" t="s">
        <v>362</v>
      </c>
      <c r="F69" s="103" t="s">
        <v>18</v>
      </c>
      <c r="G69" s="103" t="s">
        <v>601</v>
      </c>
      <c r="H69" s="103" t="s">
        <v>602</v>
      </c>
      <c r="I69" s="142" t="s">
        <v>603</v>
      </c>
      <c r="J69" s="103" t="s">
        <v>604</v>
      </c>
      <c r="K69" s="138">
        <v>3</v>
      </c>
      <c r="L69" s="105">
        <v>0.01</v>
      </c>
      <c r="M69" s="101">
        <f t="shared" si="6"/>
        <v>0.03</v>
      </c>
      <c r="N69" s="141" t="s">
        <v>75</v>
      </c>
      <c r="O69" s="101">
        <v>0</v>
      </c>
      <c r="P69" s="141" t="s">
        <v>153</v>
      </c>
      <c r="Q69" s="101">
        <v>0.02</v>
      </c>
      <c r="R69" s="141" t="s">
        <v>75</v>
      </c>
      <c r="S69" s="101">
        <v>0</v>
      </c>
      <c r="T69" s="101">
        <f t="shared" si="7"/>
        <v>0.05</v>
      </c>
      <c r="U69" s="106">
        <f t="shared" si="8"/>
        <v>197.09006928406467</v>
      </c>
      <c r="V69" s="99">
        <v>0.36556096192042836</v>
      </c>
      <c r="W69" s="100">
        <v>0</v>
      </c>
      <c r="X69" s="100">
        <v>0</v>
      </c>
      <c r="Y69" s="101">
        <v>0</v>
      </c>
      <c r="Z69" s="100">
        <v>0</v>
      </c>
      <c r="AA69" s="101">
        <v>0</v>
      </c>
      <c r="AB69" s="100">
        <v>0</v>
      </c>
      <c r="AC69" s="100">
        <v>0</v>
      </c>
      <c r="AD69" s="100">
        <v>0</v>
      </c>
      <c r="AE69" s="161">
        <v>1</v>
      </c>
      <c r="AF69" s="162">
        <v>3.5000000000000003E-2</v>
      </c>
      <c r="AG69" s="163">
        <f t="shared" si="9"/>
        <v>243.13599258138953</v>
      </c>
      <c r="AH69" s="163">
        <f t="shared" si="10"/>
        <v>440.59162282737464</v>
      </c>
    </row>
    <row r="70" spans="1:34" s="164" customFormat="1" ht="12.75" customHeight="1" x14ac:dyDescent="0.2">
      <c r="A70" s="102" t="s">
        <v>665</v>
      </c>
      <c r="B70" s="103" t="s">
        <v>600</v>
      </c>
      <c r="C70" s="103" t="s">
        <v>217</v>
      </c>
      <c r="D70" s="103" t="s">
        <v>218</v>
      </c>
      <c r="E70" s="104" t="s">
        <v>362</v>
      </c>
      <c r="F70" s="103" t="s">
        <v>18</v>
      </c>
      <c r="G70" s="103" t="s">
        <v>601</v>
      </c>
      <c r="H70" s="103" t="s">
        <v>666</v>
      </c>
      <c r="I70" s="142" t="s">
        <v>603</v>
      </c>
      <c r="J70" s="103">
        <v>706408</v>
      </c>
      <c r="K70" s="138">
        <v>3</v>
      </c>
      <c r="L70" s="105">
        <v>0.01</v>
      </c>
      <c r="M70" s="101">
        <f t="shared" si="6"/>
        <v>0.03</v>
      </c>
      <c r="N70" s="141" t="s">
        <v>75</v>
      </c>
      <c r="O70" s="101">
        <v>0</v>
      </c>
      <c r="P70" s="141" t="s">
        <v>153</v>
      </c>
      <c r="Q70" s="101">
        <v>0.02</v>
      </c>
      <c r="R70" s="141" t="s">
        <v>75</v>
      </c>
      <c r="S70" s="101">
        <v>0</v>
      </c>
      <c r="T70" s="101">
        <f t="shared" si="7"/>
        <v>0.05</v>
      </c>
      <c r="U70" s="106">
        <f t="shared" si="8"/>
        <v>197.09006928406467</v>
      </c>
      <c r="V70" s="99">
        <v>419.99106514531758</v>
      </c>
      <c r="W70" s="100">
        <v>0</v>
      </c>
      <c r="X70" s="100">
        <v>0</v>
      </c>
      <c r="Y70" s="101">
        <v>0</v>
      </c>
      <c r="Z70" s="100">
        <v>0</v>
      </c>
      <c r="AA70" s="101">
        <v>0</v>
      </c>
      <c r="AB70" s="100">
        <v>0</v>
      </c>
      <c r="AC70" s="100">
        <v>0</v>
      </c>
      <c r="AD70" s="100">
        <v>0</v>
      </c>
      <c r="AE70" s="161">
        <v>281</v>
      </c>
      <c r="AF70" s="162">
        <v>3.5000000000000003E-2</v>
      </c>
      <c r="AG70" s="163">
        <f t="shared" si="9"/>
        <v>243.13599258138953</v>
      </c>
      <c r="AH70" s="163">
        <f t="shared" si="10"/>
        <v>860.21712701077172</v>
      </c>
    </row>
    <row r="71" spans="1:34" s="164" customFormat="1" ht="12.75" customHeight="1" x14ac:dyDescent="0.2">
      <c r="A71" s="165" t="s">
        <v>718</v>
      </c>
      <c r="B71" s="166" t="s">
        <v>89</v>
      </c>
      <c r="C71" s="166"/>
      <c r="D71" s="166"/>
      <c r="E71" s="166"/>
      <c r="F71" s="166" t="s">
        <v>18</v>
      </c>
      <c r="G71" s="166"/>
      <c r="H71" s="166"/>
      <c r="I71" s="166"/>
      <c r="J71" s="166">
        <v>704050</v>
      </c>
      <c r="K71" s="138">
        <v>0</v>
      </c>
      <c r="L71" s="105">
        <v>0</v>
      </c>
      <c r="M71" s="101">
        <f t="shared" si="6"/>
        <v>0</v>
      </c>
      <c r="N71" s="141" t="s">
        <v>75</v>
      </c>
      <c r="O71" s="101">
        <f>IF(N71="Y",M71,0)</f>
        <v>0</v>
      </c>
      <c r="P71" s="141" t="s">
        <v>75</v>
      </c>
      <c r="Q71" s="101">
        <f>IF(P71="Y",M71,0)</f>
        <v>0</v>
      </c>
      <c r="R71" s="141" t="s">
        <v>75</v>
      </c>
      <c r="S71" s="101">
        <f>IF(R71="Y",M71,0)</f>
        <v>0</v>
      </c>
      <c r="T71" s="101">
        <f t="shared" si="7"/>
        <v>0</v>
      </c>
      <c r="U71" s="106">
        <f t="shared" si="8"/>
        <v>0</v>
      </c>
      <c r="V71" s="99">
        <v>6140.0100165420827</v>
      </c>
      <c r="W71" s="100">
        <v>0</v>
      </c>
      <c r="X71" s="100">
        <v>0</v>
      </c>
      <c r="Y71" s="101">
        <v>0</v>
      </c>
      <c r="Z71" s="100">
        <v>0</v>
      </c>
      <c r="AA71" s="101">
        <v>0</v>
      </c>
      <c r="AB71" s="100">
        <v>0</v>
      </c>
      <c r="AC71" s="100">
        <v>0</v>
      </c>
      <c r="AD71" s="100">
        <v>0</v>
      </c>
      <c r="AE71" s="161">
        <v>16582</v>
      </c>
      <c r="AF71" s="162">
        <v>0.75</v>
      </c>
      <c r="AG71" s="163">
        <f t="shared" si="9"/>
        <v>5210.0569838869178</v>
      </c>
      <c r="AH71" s="163">
        <f t="shared" si="10"/>
        <v>11350.067000429</v>
      </c>
    </row>
    <row r="72" spans="1:34" s="164" customFormat="1" ht="12.75" x14ac:dyDescent="0.2">
      <c r="A72" s="102" t="s">
        <v>719</v>
      </c>
      <c r="B72" s="103" t="s">
        <v>693</v>
      </c>
      <c r="C72" s="103" t="s">
        <v>217</v>
      </c>
      <c r="D72" s="103" t="s">
        <v>218</v>
      </c>
      <c r="E72" s="104">
        <v>2</v>
      </c>
      <c r="F72" s="103" t="s">
        <v>18</v>
      </c>
      <c r="G72" s="103" t="s">
        <v>720</v>
      </c>
      <c r="H72" s="103" t="s">
        <v>721</v>
      </c>
      <c r="I72" s="142" t="s">
        <v>603</v>
      </c>
      <c r="J72" s="103">
        <v>704002</v>
      </c>
      <c r="K72" s="138">
        <v>3</v>
      </c>
      <c r="L72" s="105">
        <v>0.12</v>
      </c>
      <c r="M72" s="101">
        <f t="shared" si="6"/>
        <v>0.36</v>
      </c>
      <c r="N72" s="141" t="s">
        <v>153</v>
      </c>
      <c r="O72" s="101">
        <v>0.36</v>
      </c>
      <c r="P72" s="141" t="s">
        <v>153</v>
      </c>
      <c r="Q72" s="101">
        <v>0.12</v>
      </c>
      <c r="R72" s="141" t="s">
        <v>75</v>
      </c>
      <c r="S72" s="101">
        <v>0</v>
      </c>
      <c r="T72" s="101">
        <f t="shared" si="7"/>
        <v>0.84</v>
      </c>
      <c r="U72" s="106">
        <f t="shared" si="8"/>
        <v>3311.1131639722862</v>
      </c>
      <c r="V72" s="99">
        <v>0</v>
      </c>
      <c r="W72" s="100">
        <v>0</v>
      </c>
      <c r="X72" s="100">
        <v>42.5</v>
      </c>
      <c r="Y72" s="101">
        <v>0.5</v>
      </c>
      <c r="Z72" s="100">
        <v>0</v>
      </c>
      <c r="AA72" s="101">
        <v>0</v>
      </c>
      <c r="AB72" s="100">
        <v>0</v>
      </c>
      <c r="AC72" s="100">
        <v>0</v>
      </c>
      <c r="AD72" s="100">
        <v>0</v>
      </c>
      <c r="AE72" s="161">
        <v>4</v>
      </c>
      <c r="AF72" s="162">
        <v>3.5000000000000003E-2</v>
      </c>
      <c r="AG72" s="163">
        <f t="shared" si="9"/>
        <v>243.13599258138953</v>
      </c>
      <c r="AH72" s="163">
        <f t="shared" si="10"/>
        <v>3596.7491565536757</v>
      </c>
    </row>
    <row r="73" spans="1:34" s="164" customFormat="1" ht="12.75" customHeight="1" x14ac:dyDescent="0.2">
      <c r="A73" s="102" t="s">
        <v>723</v>
      </c>
      <c r="B73" s="103" t="s">
        <v>600</v>
      </c>
      <c r="C73" s="103" t="s">
        <v>217</v>
      </c>
      <c r="D73" s="103" t="s">
        <v>218</v>
      </c>
      <c r="E73" s="104" t="s">
        <v>362</v>
      </c>
      <c r="F73" s="103" t="s">
        <v>18</v>
      </c>
      <c r="G73" s="103" t="s">
        <v>601</v>
      </c>
      <c r="H73" s="103" t="s">
        <v>724</v>
      </c>
      <c r="I73" s="142" t="s">
        <v>603</v>
      </c>
      <c r="J73" s="103" t="s">
        <v>725</v>
      </c>
      <c r="K73" s="138">
        <v>3</v>
      </c>
      <c r="L73" s="105">
        <v>0.01</v>
      </c>
      <c r="M73" s="101">
        <f t="shared" si="6"/>
        <v>0.03</v>
      </c>
      <c r="N73" s="141" t="s">
        <v>75</v>
      </c>
      <c r="O73" s="101">
        <v>0</v>
      </c>
      <c r="P73" s="141" t="s">
        <v>153</v>
      </c>
      <c r="Q73" s="101">
        <v>0.02</v>
      </c>
      <c r="R73" s="141" t="s">
        <v>75</v>
      </c>
      <c r="S73" s="101">
        <v>0</v>
      </c>
      <c r="T73" s="101">
        <f t="shared" si="7"/>
        <v>0.05</v>
      </c>
      <c r="U73" s="106">
        <f t="shared" si="8"/>
        <v>197.09006928406467</v>
      </c>
      <c r="V73" s="99">
        <v>499.06767322389419</v>
      </c>
      <c r="W73" s="100">
        <v>10.403417957652501</v>
      </c>
      <c r="X73" s="100">
        <v>0</v>
      </c>
      <c r="Y73" s="101">
        <v>0</v>
      </c>
      <c r="Z73" s="100">
        <v>0</v>
      </c>
      <c r="AA73" s="101">
        <v>0</v>
      </c>
      <c r="AB73" s="100">
        <v>0</v>
      </c>
      <c r="AC73" s="100">
        <v>0</v>
      </c>
      <c r="AD73" s="100">
        <v>0</v>
      </c>
      <c r="AE73" s="161">
        <v>1333</v>
      </c>
      <c r="AF73" s="162">
        <v>0.1</v>
      </c>
      <c r="AG73" s="163">
        <f t="shared" si="9"/>
        <v>694.67426451825577</v>
      </c>
      <c r="AH73" s="163">
        <f t="shared" si="10"/>
        <v>1401.2354249838672</v>
      </c>
    </row>
    <row r="74" spans="1:34" s="164" customFormat="1" ht="25.5" customHeight="1" x14ac:dyDescent="0.2">
      <c r="A74" s="102" t="s">
        <v>726</v>
      </c>
      <c r="B74" s="103" t="s">
        <v>727</v>
      </c>
      <c r="C74" s="103" t="s">
        <v>217</v>
      </c>
      <c r="D74" s="103" t="s">
        <v>218</v>
      </c>
      <c r="E74" s="104">
        <v>2</v>
      </c>
      <c r="F74" s="103" t="s">
        <v>18</v>
      </c>
      <c r="G74" s="103" t="s">
        <v>720</v>
      </c>
      <c r="H74" s="103" t="s">
        <v>728</v>
      </c>
      <c r="I74" s="142" t="s">
        <v>729</v>
      </c>
      <c r="J74" s="103">
        <v>704000</v>
      </c>
      <c r="K74" s="138">
        <v>2</v>
      </c>
      <c r="L74" s="105">
        <v>1</v>
      </c>
      <c r="M74" s="101">
        <f t="shared" si="6"/>
        <v>2</v>
      </c>
      <c r="N74" s="141" t="s">
        <v>75</v>
      </c>
      <c r="O74" s="101">
        <v>0</v>
      </c>
      <c r="P74" s="141" t="s">
        <v>153</v>
      </c>
      <c r="Q74" s="101">
        <v>1</v>
      </c>
      <c r="R74" s="141" t="s">
        <v>75</v>
      </c>
      <c r="S74" s="101">
        <v>0</v>
      </c>
      <c r="T74" s="101">
        <f t="shared" si="7"/>
        <v>3</v>
      </c>
      <c r="U74" s="106">
        <f t="shared" si="8"/>
        <v>11825.404157043879</v>
      </c>
      <c r="V74" s="99">
        <v>0</v>
      </c>
      <c r="W74" s="100">
        <v>0</v>
      </c>
      <c r="X74" s="100">
        <v>0</v>
      </c>
      <c r="Y74" s="101">
        <v>0</v>
      </c>
      <c r="Z74" s="100">
        <v>0</v>
      </c>
      <c r="AA74" s="101">
        <v>0</v>
      </c>
      <c r="AB74" s="100">
        <v>0</v>
      </c>
      <c r="AC74" s="100">
        <v>0</v>
      </c>
      <c r="AD74" s="100">
        <v>0</v>
      </c>
      <c r="AE74" s="161">
        <v>2691</v>
      </c>
      <c r="AF74" s="162">
        <v>0.1</v>
      </c>
      <c r="AG74" s="163">
        <f t="shared" si="9"/>
        <v>694.67426451825577</v>
      </c>
      <c r="AH74" s="163">
        <f t="shared" si="10"/>
        <v>12520.078421562135</v>
      </c>
    </row>
    <row r="75" spans="1:34" s="164" customFormat="1" ht="25.5" customHeight="1" x14ac:dyDescent="0.2">
      <c r="A75" s="165" t="s">
        <v>730</v>
      </c>
      <c r="B75" s="166" t="s">
        <v>89</v>
      </c>
      <c r="C75" s="166"/>
      <c r="D75" s="166"/>
      <c r="E75" s="166"/>
      <c r="F75" s="166" t="s">
        <v>18</v>
      </c>
      <c r="G75" s="166"/>
      <c r="H75" s="166"/>
      <c r="I75" s="166"/>
      <c r="J75" s="166">
        <v>704050</v>
      </c>
      <c r="K75" s="138">
        <v>0</v>
      </c>
      <c r="L75" s="105">
        <v>0</v>
      </c>
      <c r="M75" s="101">
        <f t="shared" si="6"/>
        <v>0</v>
      </c>
      <c r="N75" s="141" t="s">
        <v>75</v>
      </c>
      <c r="O75" s="101">
        <f t="shared" ref="O75:O80" si="11">IF(N75="Y",M75,0)</f>
        <v>0</v>
      </c>
      <c r="P75" s="141" t="s">
        <v>75</v>
      </c>
      <c r="Q75" s="101">
        <f t="shared" ref="Q75:Q80" si="12">IF(P75="Y",M75,0)</f>
        <v>0</v>
      </c>
      <c r="R75" s="141" t="s">
        <v>75</v>
      </c>
      <c r="S75" s="101">
        <f t="shared" ref="S75:S80" si="13">IF(R75="Y",M75,0)</f>
        <v>0</v>
      </c>
      <c r="T75" s="101">
        <f t="shared" si="7"/>
        <v>0</v>
      </c>
      <c r="U75" s="106">
        <f t="shared" si="8"/>
        <v>0</v>
      </c>
      <c r="V75" s="99">
        <v>1873.7692905509787</v>
      </c>
      <c r="W75" s="100">
        <v>0</v>
      </c>
      <c r="X75" s="100">
        <v>0</v>
      </c>
      <c r="Y75" s="101">
        <v>0</v>
      </c>
      <c r="Z75" s="100">
        <v>0</v>
      </c>
      <c r="AA75" s="101">
        <v>0</v>
      </c>
      <c r="AB75" s="100">
        <v>0</v>
      </c>
      <c r="AC75" s="100">
        <v>3331.372766312872</v>
      </c>
      <c r="AD75" s="100">
        <v>8805.9955757405496</v>
      </c>
      <c r="AE75" s="161">
        <v>12409</v>
      </c>
      <c r="AF75" s="162">
        <v>0.5</v>
      </c>
      <c r="AG75" s="163">
        <f t="shared" si="9"/>
        <v>3473.3713225912788</v>
      </c>
      <c r="AH75" s="163">
        <f t="shared" si="10"/>
        <v>17484.508955195681</v>
      </c>
    </row>
    <row r="76" spans="1:34" s="164" customFormat="1" ht="25.5" customHeight="1" x14ac:dyDescent="0.2">
      <c r="A76" s="165" t="s">
        <v>731</v>
      </c>
      <c r="B76" s="166" t="s">
        <v>89</v>
      </c>
      <c r="C76" s="166"/>
      <c r="D76" s="166"/>
      <c r="E76" s="166"/>
      <c r="F76" s="166" t="s">
        <v>18</v>
      </c>
      <c r="G76" s="166"/>
      <c r="H76" s="166"/>
      <c r="I76" s="166"/>
      <c r="J76" s="166">
        <v>704700</v>
      </c>
      <c r="K76" s="138">
        <v>0</v>
      </c>
      <c r="L76" s="105">
        <v>0</v>
      </c>
      <c r="M76" s="101">
        <f t="shared" si="6"/>
        <v>0</v>
      </c>
      <c r="N76" s="141" t="s">
        <v>75</v>
      </c>
      <c r="O76" s="101">
        <f t="shared" si="11"/>
        <v>0</v>
      </c>
      <c r="P76" s="141" t="s">
        <v>75</v>
      </c>
      <c r="Q76" s="101">
        <f t="shared" si="12"/>
        <v>0</v>
      </c>
      <c r="R76" s="141" t="s">
        <v>75</v>
      </c>
      <c r="S76" s="101">
        <f t="shared" si="13"/>
        <v>0</v>
      </c>
      <c r="T76" s="101">
        <f t="shared" si="7"/>
        <v>0</v>
      </c>
      <c r="U76" s="106">
        <f t="shared" si="8"/>
        <v>0</v>
      </c>
      <c r="V76" s="99">
        <v>73.997234712945655</v>
      </c>
      <c r="W76" s="100">
        <v>0</v>
      </c>
      <c r="X76" s="100">
        <v>0</v>
      </c>
      <c r="Y76" s="101">
        <v>0</v>
      </c>
      <c r="Z76" s="100">
        <v>0</v>
      </c>
      <c r="AA76" s="101">
        <v>0</v>
      </c>
      <c r="AB76" s="100">
        <v>0</v>
      </c>
      <c r="AC76" s="100">
        <v>0</v>
      </c>
      <c r="AD76" s="100">
        <v>0</v>
      </c>
      <c r="AE76" s="161">
        <v>179</v>
      </c>
      <c r="AF76" s="162">
        <v>3.5000000000000003E-2</v>
      </c>
      <c r="AG76" s="163">
        <f t="shared" si="9"/>
        <v>243.13599258138953</v>
      </c>
      <c r="AH76" s="163">
        <f t="shared" si="10"/>
        <v>317.1332272943352</v>
      </c>
    </row>
    <row r="77" spans="1:34" s="164" customFormat="1" ht="25.5" customHeight="1" x14ac:dyDescent="0.2">
      <c r="A77" s="165" t="s">
        <v>732</v>
      </c>
      <c r="B77" s="166" t="s">
        <v>89</v>
      </c>
      <c r="C77" s="166"/>
      <c r="D77" s="166"/>
      <c r="E77" s="166"/>
      <c r="F77" s="166" t="s">
        <v>18</v>
      </c>
      <c r="G77" s="166"/>
      <c r="H77" s="166"/>
      <c r="I77" s="166"/>
      <c r="J77" s="166">
        <v>705210</v>
      </c>
      <c r="K77" s="138">
        <v>0</v>
      </c>
      <c r="L77" s="105">
        <v>0</v>
      </c>
      <c r="M77" s="101">
        <f t="shared" si="6"/>
        <v>0</v>
      </c>
      <c r="N77" s="141" t="s">
        <v>75</v>
      </c>
      <c r="O77" s="101">
        <f t="shared" si="11"/>
        <v>0</v>
      </c>
      <c r="P77" s="141" t="s">
        <v>75</v>
      </c>
      <c r="Q77" s="101">
        <f t="shared" si="12"/>
        <v>0</v>
      </c>
      <c r="R77" s="141" t="s">
        <v>75</v>
      </c>
      <c r="S77" s="101">
        <f t="shared" si="13"/>
        <v>0</v>
      </c>
      <c r="T77" s="101">
        <f t="shared" si="7"/>
        <v>0</v>
      </c>
      <c r="U77" s="106">
        <f t="shared" si="8"/>
        <v>0</v>
      </c>
      <c r="V77" s="99">
        <v>1693.2302754888558</v>
      </c>
      <c r="W77" s="100">
        <v>10.403417957652501</v>
      </c>
      <c r="X77" s="100">
        <v>0</v>
      </c>
      <c r="Y77" s="101">
        <v>0</v>
      </c>
      <c r="Z77" s="100">
        <v>0</v>
      </c>
      <c r="AA77" s="101">
        <v>0</v>
      </c>
      <c r="AB77" s="100">
        <v>0</v>
      </c>
      <c r="AC77" s="100">
        <v>0</v>
      </c>
      <c r="AD77" s="100">
        <v>0</v>
      </c>
      <c r="AE77" s="161">
        <v>3415</v>
      </c>
      <c r="AF77" s="162">
        <v>0.1</v>
      </c>
      <c r="AG77" s="163">
        <f t="shared" si="9"/>
        <v>694.67426451825577</v>
      </c>
      <c r="AH77" s="163">
        <f t="shared" si="10"/>
        <v>2398.3079579647638</v>
      </c>
    </row>
    <row r="78" spans="1:34" s="164" customFormat="1" ht="25.5" customHeight="1" x14ac:dyDescent="0.2">
      <c r="A78" s="165" t="s">
        <v>733</v>
      </c>
      <c r="B78" s="166" t="s">
        <v>89</v>
      </c>
      <c r="C78" s="166"/>
      <c r="D78" s="166"/>
      <c r="E78" s="166"/>
      <c r="F78" s="166" t="s">
        <v>18</v>
      </c>
      <c r="G78" s="166"/>
      <c r="H78" s="166"/>
      <c r="I78" s="166"/>
      <c r="J78" s="166">
        <v>705245</v>
      </c>
      <c r="K78" s="138">
        <v>0</v>
      </c>
      <c r="L78" s="105">
        <v>0</v>
      </c>
      <c r="M78" s="101">
        <f t="shared" si="6"/>
        <v>0</v>
      </c>
      <c r="N78" s="141" t="s">
        <v>75</v>
      </c>
      <c r="O78" s="101">
        <f t="shared" si="11"/>
        <v>0</v>
      </c>
      <c r="P78" s="141" t="s">
        <v>75</v>
      </c>
      <c r="Q78" s="101">
        <f t="shared" si="12"/>
        <v>0</v>
      </c>
      <c r="R78" s="141" t="s">
        <v>75</v>
      </c>
      <c r="S78" s="101">
        <f t="shared" si="13"/>
        <v>0</v>
      </c>
      <c r="T78" s="101">
        <f t="shared" si="7"/>
        <v>0</v>
      </c>
      <c r="U78" s="106">
        <f t="shared" si="8"/>
        <v>0</v>
      </c>
      <c r="V78" s="99">
        <v>3004.8149067327836</v>
      </c>
      <c r="W78" s="100">
        <v>0</v>
      </c>
      <c r="X78" s="100">
        <v>42.5</v>
      </c>
      <c r="Y78" s="101">
        <v>0.5</v>
      </c>
      <c r="Z78" s="100">
        <v>0</v>
      </c>
      <c r="AA78" s="101">
        <v>0</v>
      </c>
      <c r="AB78" s="100">
        <v>0</v>
      </c>
      <c r="AC78" s="100">
        <v>0</v>
      </c>
      <c r="AD78" s="100">
        <v>0</v>
      </c>
      <c r="AE78" s="161">
        <v>4572</v>
      </c>
      <c r="AF78" s="162">
        <v>0.1</v>
      </c>
      <c r="AG78" s="163">
        <f t="shared" si="9"/>
        <v>694.67426451825577</v>
      </c>
      <c r="AH78" s="163">
        <f t="shared" si="10"/>
        <v>3741.9891712510394</v>
      </c>
    </row>
    <row r="79" spans="1:34" s="164" customFormat="1" ht="25.5" customHeight="1" x14ac:dyDescent="0.2">
      <c r="A79" s="165" t="s">
        <v>734</v>
      </c>
      <c r="B79" s="166" t="s">
        <v>89</v>
      </c>
      <c r="C79" s="166"/>
      <c r="D79" s="166"/>
      <c r="E79" s="166"/>
      <c r="F79" s="166" t="s">
        <v>18</v>
      </c>
      <c r="G79" s="166"/>
      <c r="H79" s="166"/>
      <c r="I79" s="166"/>
      <c r="J79" s="166">
        <v>705200</v>
      </c>
      <c r="K79" s="138">
        <v>0</v>
      </c>
      <c r="L79" s="105">
        <v>0</v>
      </c>
      <c r="M79" s="101">
        <f t="shared" si="6"/>
        <v>0</v>
      </c>
      <c r="N79" s="141" t="s">
        <v>75</v>
      </c>
      <c r="O79" s="101">
        <f t="shared" si="11"/>
        <v>0</v>
      </c>
      <c r="P79" s="141" t="s">
        <v>75</v>
      </c>
      <c r="Q79" s="101">
        <f t="shared" si="12"/>
        <v>0</v>
      </c>
      <c r="R79" s="141" t="s">
        <v>75</v>
      </c>
      <c r="S79" s="101">
        <f t="shared" si="13"/>
        <v>0</v>
      </c>
      <c r="T79" s="101">
        <f t="shared" si="7"/>
        <v>0</v>
      </c>
      <c r="U79" s="106">
        <f t="shared" si="8"/>
        <v>0</v>
      </c>
      <c r="V79" s="99">
        <v>617.1438639241926</v>
      </c>
      <c r="W79" s="100">
        <v>0</v>
      </c>
      <c r="X79" s="100">
        <v>0</v>
      </c>
      <c r="Y79" s="101">
        <v>0</v>
      </c>
      <c r="Z79" s="100">
        <v>0</v>
      </c>
      <c r="AA79" s="101">
        <v>0</v>
      </c>
      <c r="AB79" s="100">
        <v>0</v>
      </c>
      <c r="AC79" s="100">
        <v>0</v>
      </c>
      <c r="AD79" s="100">
        <v>0</v>
      </c>
      <c r="AE79" s="161">
        <v>936</v>
      </c>
      <c r="AF79" s="162">
        <v>0.05</v>
      </c>
      <c r="AG79" s="163">
        <f t="shared" si="9"/>
        <v>347.33713225912788</v>
      </c>
      <c r="AH79" s="163">
        <f t="shared" si="10"/>
        <v>964.48099618332049</v>
      </c>
    </row>
    <row r="80" spans="1:34" s="164" customFormat="1" ht="25.5" customHeight="1" x14ac:dyDescent="0.2">
      <c r="A80" s="165" t="s">
        <v>735</v>
      </c>
      <c r="B80" s="166" t="s">
        <v>89</v>
      </c>
      <c r="C80" s="166"/>
      <c r="D80" s="166"/>
      <c r="E80" s="166"/>
      <c r="F80" s="166" t="s">
        <v>18</v>
      </c>
      <c r="G80" s="166"/>
      <c r="H80" s="166"/>
      <c r="I80" s="166"/>
      <c r="J80" s="166">
        <v>708400</v>
      </c>
      <c r="K80" s="138">
        <v>0</v>
      </c>
      <c r="L80" s="105">
        <v>0</v>
      </c>
      <c r="M80" s="101">
        <f t="shared" si="6"/>
        <v>0</v>
      </c>
      <c r="N80" s="141" t="s">
        <v>75</v>
      </c>
      <c r="O80" s="101">
        <f t="shared" si="11"/>
        <v>0</v>
      </c>
      <c r="P80" s="141" t="s">
        <v>75</v>
      </c>
      <c r="Q80" s="101">
        <f t="shared" si="12"/>
        <v>0</v>
      </c>
      <c r="R80" s="141" t="s">
        <v>75</v>
      </c>
      <c r="S80" s="101">
        <f t="shared" si="13"/>
        <v>0</v>
      </c>
      <c r="T80" s="101">
        <f t="shared" si="7"/>
        <v>0</v>
      </c>
      <c r="U80" s="106">
        <f t="shared" si="8"/>
        <v>0</v>
      </c>
      <c r="V80" s="99">
        <v>4.5983720999464408</v>
      </c>
      <c r="W80" s="100">
        <v>0</v>
      </c>
      <c r="X80" s="100">
        <v>0</v>
      </c>
      <c r="Y80" s="101">
        <v>0</v>
      </c>
      <c r="Z80" s="100">
        <v>0</v>
      </c>
      <c r="AA80" s="101">
        <v>0</v>
      </c>
      <c r="AB80" s="100">
        <v>0</v>
      </c>
      <c r="AC80" s="100">
        <v>0</v>
      </c>
      <c r="AD80" s="100">
        <v>0</v>
      </c>
      <c r="AE80" s="161">
        <v>8</v>
      </c>
      <c r="AF80" s="162">
        <v>3.5000000000000003E-2</v>
      </c>
      <c r="AG80" s="163">
        <f t="shared" si="9"/>
        <v>243.13599258138953</v>
      </c>
      <c r="AH80" s="163">
        <f t="shared" si="10"/>
        <v>247.73436468133596</v>
      </c>
    </row>
    <row r="81" spans="1:34" s="164" customFormat="1" ht="25.5" customHeight="1" x14ac:dyDescent="0.2">
      <c r="A81" s="102" t="s">
        <v>736</v>
      </c>
      <c r="B81" s="103" t="s">
        <v>737</v>
      </c>
      <c r="C81" s="103" t="s">
        <v>217</v>
      </c>
      <c r="D81" s="103" t="s">
        <v>218</v>
      </c>
      <c r="E81" s="104">
        <v>2</v>
      </c>
      <c r="F81" s="103" t="s">
        <v>18</v>
      </c>
      <c r="G81" s="103" t="s">
        <v>738</v>
      </c>
      <c r="H81" s="103" t="s">
        <v>739</v>
      </c>
      <c r="I81" s="142" t="s">
        <v>740</v>
      </c>
      <c r="J81" s="103">
        <v>705100</v>
      </c>
      <c r="K81" s="138">
        <v>1</v>
      </c>
      <c r="L81" s="105">
        <v>1</v>
      </c>
      <c r="M81" s="101">
        <f t="shared" si="6"/>
        <v>1</v>
      </c>
      <c r="N81" s="141" t="s">
        <v>75</v>
      </c>
      <c r="O81" s="101">
        <v>0</v>
      </c>
      <c r="P81" s="141" t="s">
        <v>153</v>
      </c>
      <c r="Q81" s="101">
        <v>1</v>
      </c>
      <c r="R81" s="141" t="s">
        <v>75</v>
      </c>
      <c r="S81" s="101">
        <v>0</v>
      </c>
      <c r="T81" s="101">
        <f t="shared" si="7"/>
        <v>2</v>
      </c>
      <c r="U81" s="106">
        <f t="shared" si="8"/>
        <v>7883.6027713625863</v>
      </c>
      <c r="V81" s="99">
        <v>0</v>
      </c>
      <c r="W81" s="100">
        <v>0</v>
      </c>
      <c r="X81" s="100">
        <v>0</v>
      </c>
      <c r="Y81" s="101">
        <v>0</v>
      </c>
      <c r="Z81" s="100">
        <v>0</v>
      </c>
      <c r="AA81" s="101">
        <v>0</v>
      </c>
      <c r="AB81" s="100">
        <v>0</v>
      </c>
      <c r="AC81" s="100">
        <v>0</v>
      </c>
      <c r="AD81" s="100">
        <v>0</v>
      </c>
      <c r="AE81" s="161">
        <v>219</v>
      </c>
      <c r="AF81" s="162">
        <v>3.5000000000000003E-2</v>
      </c>
      <c r="AG81" s="163">
        <f t="shared" si="9"/>
        <v>243.13599258138953</v>
      </c>
      <c r="AH81" s="163">
        <f t="shared" si="10"/>
        <v>8126.7387639439758</v>
      </c>
    </row>
    <row r="82" spans="1:34" s="164" customFormat="1" ht="25.5" customHeight="1" x14ac:dyDescent="0.2">
      <c r="A82" s="102" t="s">
        <v>741</v>
      </c>
      <c r="B82" s="103" t="s">
        <v>600</v>
      </c>
      <c r="C82" s="103" t="s">
        <v>217</v>
      </c>
      <c r="D82" s="103" t="s">
        <v>218</v>
      </c>
      <c r="E82" s="104" t="s">
        <v>362</v>
      </c>
      <c r="F82" s="103" t="s">
        <v>18</v>
      </c>
      <c r="G82" s="103" t="s">
        <v>601</v>
      </c>
      <c r="H82" s="103" t="s">
        <v>742</v>
      </c>
      <c r="I82" s="142" t="s">
        <v>603</v>
      </c>
      <c r="J82" s="103" t="s">
        <v>743</v>
      </c>
      <c r="K82" s="138">
        <v>3</v>
      </c>
      <c r="L82" s="105">
        <v>0.01</v>
      </c>
      <c r="M82" s="101">
        <f t="shared" si="6"/>
        <v>0.03</v>
      </c>
      <c r="N82" s="141" t="s">
        <v>75</v>
      </c>
      <c r="O82" s="101">
        <v>0</v>
      </c>
      <c r="P82" s="141" t="s">
        <v>153</v>
      </c>
      <c r="Q82" s="101">
        <v>0.02</v>
      </c>
      <c r="R82" s="141" t="s">
        <v>75</v>
      </c>
      <c r="S82" s="101">
        <v>0</v>
      </c>
      <c r="T82" s="101">
        <f t="shared" si="7"/>
        <v>0.05</v>
      </c>
      <c r="U82" s="106">
        <f t="shared" si="8"/>
        <v>197.09006928406467</v>
      </c>
      <c r="V82" s="99">
        <v>65.060231196522551</v>
      </c>
      <c r="W82" s="100">
        <v>0</v>
      </c>
      <c r="X82" s="100">
        <v>0</v>
      </c>
      <c r="Y82" s="101">
        <v>0</v>
      </c>
      <c r="Z82" s="100">
        <v>0</v>
      </c>
      <c r="AA82" s="101">
        <v>0</v>
      </c>
      <c r="AB82" s="100">
        <v>0</v>
      </c>
      <c r="AC82" s="100">
        <v>0</v>
      </c>
      <c r="AD82" s="100">
        <v>0</v>
      </c>
      <c r="AE82" s="161">
        <v>112</v>
      </c>
      <c r="AF82" s="162">
        <v>3.5000000000000003E-2</v>
      </c>
      <c r="AG82" s="163">
        <f t="shared" si="9"/>
        <v>243.13599258138953</v>
      </c>
      <c r="AH82" s="163">
        <f t="shared" si="10"/>
        <v>505.28629306197678</v>
      </c>
    </row>
    <row r="83" spans="1:34" s="164" customFormat="1" ht="12.75" x14ac:dyDescent="0.2">
      <c r="A83" s="102" t="s">
        <v>744</v>
      </c>
      <c r="B83" s="103" t="s">
        <v>600</v>
      </c>
      <c r="C83" s="103" t="s">
        <v>217</v>
      </c>
      <c r="D83" s="103" t="s">
        <v>218</v>
      </c>
      <c r="E83" s="104" t="s">
        <v>362</v>
      </c>
      <c r="F83" s="103" t="s">
        <v>18</v>
      </c>
      <c r="G83" s="103" t="s">
        <v>601</v>
      </c>
      <c r="H83" s="103" t="s">
        <v>745</v>
      </c>
      <c r="I83" s="142" t="s">
        <v>603</v>
      </c>
      <c r="J83" s="103" t="s">
        <v>746</v>
      </c>
      <c r="K83" s="138">
        <v>3</v>
      </c>
      <c r="L83" s="105">
        <v>0.05</v>
      </c>
      <c r="M83" s="101">
        <f t="shared" si="6"/>
        <v>0.15000000000000002</v>
      </c>
      <c r="N83" s="141" t="s">
        <v>75</v>
      </c>
      <c r="O83" s="101">
        <v>0</v>
      </c>
      <c r="P83" s="141" t="s">
        <v>153</v>
      </c>
      <c r="Q83" s="101">
        <v>0.1</v>
      </c>
      <c r="R83" s="141" t="s">
        <v>75</v>
      </c>
      <c r="S83" s="101">
        <v>0</v>
      </c>
      <c r="T83" s="101">
        <f t="shared" si="7"/>
        <v>0.25</v>
      </c>
      <c r="U83" s="106">
        <f t="shared" si="8"/>
        <v>985.45034642032329</v>
      </c>
      <c r="V83" s="99">
        <v>4148.5974364299227</v>
      </c>
      <c r="W83" s="100">
        <v>129.50898389717671</v>
      </c>
      <c r="X83" s="100">
        <v>0</v>
      </c>
      <c r="Y83" s="101">
        <v>0</v>
      </c>
      <c r="Z83" s="100">
        <v>0</v>
      </c>
      <c r="AA83" s="101">
        <v>0</v>
      </c>
      <c r="AB83" s="100">
        <v>2.4126598732819677</v>
      </c>
      <c r="AC83" s="100">
        <v>0</v>
      </c>
      <c r="AD83" s="100">
        <v>0</v>
      </c>
      <c r="AE83" s="161">
        <v>7489</v>
      </c>
      <c r="AF83" s="162">
        <v>0.25</v>
      </c>
      <c r="AG83" s="163">
        <f t="shared" si="9"/>
        <v>1736.6856612956394</v>
      </c>
      <c r="AH83" s="163">
        <f t="shared" si="10"/>
        <v>7002.6550879163442</v>
      </c>
    </row>
    <row r="84" spans="1:34" s="164" customFormat="1" ht="12.75" x14ac:dyDescent="0.2">
      <c r="A84" s="102" t="s">
        <v>747</v>
      </c>
      <c r="B84" s="103" t="s">
        <v>600</v>
      </c>
      <c r="C84" s="103" t="s">
        <v>217</v>
      </c>
      <c r="D84" s="103" t="s">
        <v>218</v>
      </c>
      <c r="E84" s="104" t="s">
        <v>362</v>
      </c>
      <c r="F84" s="103" t="s">
        <v>18</v>
      </c>
      <c r="G84" s="103" t="s">
        <v>601</v>
      </c>
      <c r="H84" s="103" t="s">
        <v>748</v>
      </c>
      <c r="I84" s="142" t="s">
        <v>603</v>
      </c>
      <c r="J84" s="103" t="s">
        <v>749</v>
      </c>
      <c r="K84" s="138">
        <v>3</v>
      </c>
      <c r="L84" s="105">
        <v>0.2</v>
      </c>
      <c r="M84" s="101">
        <f t="shared" si="6"/>
        <v>0.60000000000000009</v>
      </c>
      <c r="N84" s="141" t="s">
        <v>75</v>
      </c>
      <c r="O84" s="101">
        <v>0</v>
      </c>
      <c r="P84" s="141" t="s">
        <v>153</v>
      </c>
      <c r="Q84" s="101">
        <v>0.4</v>
      </c>
      <c r="R84" s="141" t="s">
        <v>75</v>
      </c>
      <c r="S84" s="101">
        <v>0</v>
      </c>
      <c r="T84" s="101">
        <f t="shared" si="7"/>
        <v>1</v>
      </c>
      <c r="U84" s="106">
        <f t="shared" si="8"/>
        <v>3941.8013856812931</v>
      </c>
      <c r="V84" s="99">
        <v>8488.7199568302094</v>
      </c>
      <c r="W84" s="100">
        <v>66.545689127384165</v>
      </c>
      <c r="X84" s="100">
        <v>276.25</v>
      </c>
      <c r="Y84" s="101">
        <v>3.25</v>
      </c>
      <c r="Z84" s="100">
        <v>0</v>
      </c>
      <c r="AA84" s="101">
        <v>0</v>
      </c>
      <c r="AB84" s="100">
        <v>3583.6669614656821</v>
      </c>
      <c r="AC84" s="100">
        <v>0</v>
      </c>
      <c r="AD84" s="100">
        <v>3650.8026344973046</v>
      </c>
      <c r="AE84" s="161">
        <v>18699</v>
      </c>
      <c r="AF84" s="162">
        <v>0.75</v>
      </c>
      <c r="AG84" s="163">
        <f t="shared" si="9"/>
        <v>5210.0569838869178</v>
      </c>
      <c r="AH84" s="163">
        <f t="shared" si="10"/>
        <v>25217.843611488792</v>
      </c>
    </row>
    <row r="85" spans="1:34" s="164" customFormat="1" ht="12.75" x14ac:dyDescent="0.2">
      <c r="A85" s="102" t="s">
        <v>750</v>
      </c>
      <c r="B85" s="103" t="s">
        <v>600</v>
      </c>
      <c r="C85" s="103" t="s">
        <v>217</v>
      </c>
      <c r="D85" s="103" t="s">
        <v>218</v>
      </c>
      <c r="E85" s="104" t="s">
        <v>362</v>
      </c>
      <c r="F85" s="103" t="s">
        <v>18</v>
      </c>
      <c r="G85" s="103" t="s">
        <v>601</v>
      </c>
      <c r="H85" s="103" t="s">
        <v>751</v>
      </c>
      <c r="I85" s="142" t="s">
        <v>603</v>
      </c>
      <c r="J85" s="103">
        <v>706211</v>
      </c>
      <c r="K85" s="138">
        <v>3</v>
      </c>
      <c r="L85" s="105">
        <v>0.7</v>
      </c>
      <c r="M85" s="101">
        <f t="shared" si="6"/>
        <v>2.0999999999999996</v>
      </c>
      <c r="N85" s="141" t="s">
        <v>75</v>
      </c>
      <c r="O85" s="101">
        <v>0</v>
      </c>
      <c r="P85" s="141" t="s">
        <v>153</v>
      </c>
      <c r="Q85" s="101">
        <v>1.4</v>
      </c>
      <c r="R85" s="141" t="s">
        <v>75</v>
      </c>
      <c r="S85" s="101">
        <v>0</v>
      </c>
      <c r="T85" s="101">
        <f t="shared" si="7"/>
        <v>3.4999999999999996</v>
      </c>
      <c r="U85" s="106">
        <f t="shared" si="8"/>
        <v>13796.304849884524</v>
      </c>
      <c r="V85" s="99">
        <v>18327.947167323557</v>
      </c>
      <c r="W85" s="100">
        <v>33.634702579610433</v>
      </c>
      <c r="X85" s="100">
        <v>85</v>
      </c>
      <c r="Y85" s="101">
        <v>1</v>
      </c>
      <c r="Z85" s="100">
        <v>0</v>
      </c>
      <c r="AA85" s="101">
        <v>0</v>
      </c>
      <c r="AB85" s="100">
        <v>0</v>
      </c>
      <c r="AC85" s="100">
        <v>138234.42570827049</v>
      </c>
      <c r="AD85" s="100">
        <v>159185.49288690227</v>
      </c>
      <c r="AE85" s="161">
        <v>349147</v>
      </c>
      <c r="AF85" s="162">
        <v>2</v>
      </c>
      <c r="AG85" s="163">
        <f t="shared" si="9"/>
        <v>13893.485290365115</v>
      </c>
      <c r="AH85" s="163">
        <f t="shared" si="10"/>
        <v>343556.29060532554</v>
      </c>
    </row>
    <row r="86" spans="1:34" s="164" customFormat="1" ht="25.5" x14ac:dyDescent="0.2">
      <c r="A86" s="102" t="s">
        <v>753</v>
      </c>
      <c r="B86" s="103" t="s">
        <v>600</v>
      </c>
      <c r="C86" s="103" t="s">
        <v>217</v>
      </c>
      <c r="D86" s="103" t="s">
        <v>218</v>
      </c>
      <c r="E86" s="104" t="s">
        <v>362</v>
      </c>
      <c r="F86" s="103" t="s">
        <v>18</v>
      </c>
      <c r="G86" s="103" t="s">
        <v>601</v>
      </c>
      <c r="H86" s="103" t="s">
        <v>754</v>
      </c>
      <c r="I86" s="142" t="s">
        <v>603</v>
      </c>
      <c r="J86" s="103">
        <v>705401</v>
      </c>
      <c r="K86" s="138">
        <v>3</v>
      </c>
      <c r="L86" s="105">
        <v>0.01</v>
      </c>
      <c r="M86" s="101">
        <f t="shared" si="6"/>
        <v>0.03</v>
      </c>
      <c r="N86" s="141" t="s">
        <v>75</v>
      </c>
      <c r="O86" s="101">
        <v>0</v>
      </c>
      <c r="P86" s="141" t="s">
        <v>153</v>
      </c>
      <c r="Q86" s="101">
        <v>0.02</v>
      </c>
      <c r="R86" s="141" t="s">
        <v>75</v>
      </c>
      <c r="S86" s="101">
        <v>0</v>
      </c>
      <c r="T86" s="101">
        <f t="shared" si="7"/>
        <v>0.05</v>
      </c>
      <c r="U86" s="106">
        <f t="shared" si="8"/>
        <v>197.09006928406467</v>
      </c>
      <c r="V86" s="99">
        <v>0</v>
      </c>
      <c r="W86" s="100">
        <v>0</v>
      </c>
      <c r="X86" s="100">
        <v>0</v>
      </c>
      <c r="Y86" s="101">
        <v>0</v>
      </c>
      <c r="Z86" s="100">
        <v>0</v>
      </c>
      <c r="AA86" s="101">
        <v>0</v>
      </c>
      <c r="AB86" s="100">
        <v>0</v>
      </c>
      <c r="AC86" s="100">
        <v>0</v>
      </c>
      <c r="AD86" s="100">
        <v>0</v>
      </c>
      <c r="AE86" s="161">
        <v>0</v>
      </c>
      <c r="AF86" s="162">
        <v>3.5000000000000003E-2</v>
      </c>
      <c r="AG86" s="163">
        <f t="shared" si="9"/>
        <v>243.13599258138953</v>
      </c>
      <c r="AH86" s="163">
        <f t="shared" si="10"/>
        <v>440.2260618654542</v>
      </c>
    </row>
    <row r="87" spans="1:34" s="164" customFormat="1" ht="12.75" x14ac:dyDescent="0.2">
      <c r="A87" s="102" t="s">
        <v>195</v>
      </c>
      <c r="B87" s="103" t="s">
        <v>196</v>
      </c>
      <c r="C87" s="103" t="s">
        <v>197</v>
      </c>
      <c r="D87" s="103" t="s">
        <v>198</v>
      </c>
      <c r="E87" s="104">
        <v>2</v>
      </c>
      <c r="F87" s="103" t="s">
        <v>19</v>
      </c>
      <c r="G87" s="103" t="s">
        <v>199</v>
      </c>
      <c r="H87" s="103" t="s">
        <v>200</v>
      </c>
      <c r="I87" s="142" t="s">
        <v>201</v>
      </c>
      <c r="J87" s="103" t="s">
        <v>202</v>
      </c>
      <c r="K87" s="138">
        <v>1</v>
      </c>
      <c r="L87" s="105">
        <v>1</v>
      </c>
      <c r="M87" s="101">
        <f t="shared" si="6"/>
        <v>1</v>
      </c>
      <c r="N87" s="141" t="s">
        <v>75</v>
      </c>
      <c r="O87" s="101">
        <v>0</v>
      </c>
      <c r="P87" s="141" t="s">
        <v>75</v>
      </c>
      <c r="Q87" s="101">
        <v>0</v>
      </c>
      <c r="R87" s="141" t="s">
        <v>75</v>
      </c>
      <c r="S87" s="101">
        <v>0</v>
      </c>
      <c r="T87" s="101">
        <f t="shared" si="7"/>
        <v>1</v>
      </c>
      <c r="U87" s="106">
        <f t="shared" si="8"/>
        <v>3941.8013856812931</v>
      </c>
      <c r="V87" s="99">
        <v>0</v>
      </c>
      <c r="W87" s="100">
        <v>5.6268921475303086</v>
      </c>
      <c r="X87" s="100">
        <v>0</v>
      </c>
      <c r="Y87" s="101">
        <v>0</v>
      </c>
      <c r="Z87" s="100">
        <v>0</v>
      </c>
      <c r="AA87" s="101">
        <v>0</v>
      </c>
      <c r="AB87" s="100">
        <v>0</v>
      </c>
      <c r="AC87" s="100">
        <v>0</v>
      </c>
      <c r="AD87" s="100">
        <v>0</v>
      </c>
      <c r="AE87" s="161">
        <v>0</v>
      </c>
      <c r="AF87" s="162">
        <v>3.5000000000000003E-2</v>
      </c>
      <c r="AG87" s="163">
        <f t="shared" si="9"/>
        <v>243.13599258138953</v>
      </c>
      <c r="AH87" s="163">
        <f t="shared" si="10"/>
        <v>4190.5642704102129</v>
      </c>
    </row>
    <row r="88" spans="1:34" s="164" customFormat="1" ht="12.75" x14ac:dyDescent="0.2">
      <c r="A88" s="165" t="s">
        <v>569</v>
      </c>
      <c r="B88" s="166" t="s">
        <v>89</v>
      </c>
      <c r="C88" s="166"/>
      <c r="D88" s="166"/>
      <c r="E88" s="166"/>
      <c r="F88" s="166" t="s">
        <v>19</v>
      </c>
      <c r="G88" s="166"/>
      <c r="H88" s="166"/>
      <c r="I88" s="166"/>
      <c r="J88" s="166">
        <v>700000</v>
      </c>
      <c r="K88" s="138">
        <v>0</v>
      </c>
      <c r="L88" s="105">
        <v>0</v>
      </c>
      <c r="M88" s="101">
        <f t="shared" si="6"/>
        <v>0</v>
      </c>
      <c r="N88" s="141" t="s">
        <v>75</v>
      </c>
      <c r="O88" s="101">
        <f>IF(N88="Y",M88,0)</f>
        <v>0</v>
      </c>
      <c r="P88" s="141" t="s">
        <v>75</v>
      </c>
      <c r="Q88" s="101">
        <f>IF(P88="Y",M88,0)</f>
        <v>0</v>
      </c>
      <c r="R88" s="141" t="s">
        <v>75</v>
      </c>
      <c r="S88" s="101">
        <f>IF(R88="Y",M88,0)</f>
        <v>0</v>
      </c>
      <c r="T88" s="101">
        <f t="shared" si="7"/>
        <v>0</v>
      </c>
      <c r="U88" s="106">
        <f t="shared" si="8"/>
        <v>0</v>
      </c>
      <c r="V88" s="99">
        <v>1.0389627338791123</v>
      </c>
      <c r="W88" s="100">
        <v>0</v>
      </c>
      <c r="X88" s="100">
        <v>0</v>
      </c>
      <c r="Y88" s="101">
        <v>0</v>
      </c>
      <c r="Z88" s="100">
        <v>0</v>
      </c>
      <c r="AA88" s="101">
        <v>0</v>
      </c>
      <c r="AB88" s="100">
        <v>0</v>
      </c>
      <c r="AC88" s="100">
        <v>0</v>
      </c>
      <c r="AD88" s="100">
        <v>0</v>
      </c>
      <c r="AE88" s="161">
        <v>1</v>
      </c>
      <c r="AF88" s="162">
        <v>3.5000000000000003E-2</v>
      </c>
      <c r="AG88" s="163">
        <f t="shared" si="9"/>
        <v>243.13599258138953</v>
      </c>
      <c r="AH88" s="163">
        <f t="shared" si="10"/>
        <v>244.17495531526865</v>
      </c>
    </row>
    <row r="89" spans="1:34" s="164" customFormat="1" ht="12.75" x14ac:dyDescent="0.2">
      <c r="A89" s="102" t="s">
        <v>577</v>
      </c>
      <c r="B89" s="103" t="s">
        <v>578</v>
      </c>
      <c r="C89" s="103" t="s">
        <v>579</v>
      </c>
      <c r="D89" s="103" t="s">
        <v>580</v>
      </c>
      <c r="E89" s="104">
        <v>3</v>
      </c>
      <c r="F89" s="103" t="s">
        <v>19</v>
      </c>
      <c r="G89" s="103" t="s">
        <v>581</v>
      </c>
      <c r="H89" s="103"/>
      <c r="I89" s="142" t="s">
        <v>582</v>
      </c>
      <c r="J89" s="103" t="s">
        <v>583</v>
      </c>
      <c r="K89" s="138">
        <v>1</v>
      </c>
      <c r="L89" s="105">
        <v>0.4</v>
      </c>
      <c r="M89" s="101">
        <f t="shared" si="6"/>
        <v>0.4</v>
      </c>
      <c r="N89" s="141" t="s">
        <v>75</v>
      </c>
      <c r="O89" s="101">
        <v>0</v>
      </c>
      <c r="P89" s="141" t="s">
        <v>75</v>
      </c>
      <c r="Q89" s="101">
        <v>0</v>
      </c>
      <c r="R89" s="141" t="s">
        <v>75</v>
      </c>
      <c r="S89" s="101">
        <v>0</v>
      </c>
      <c r="T89" s="101">
        <f t="shared" si="7"/>
        <v>0.4</v>
      </c>
      <c r="U89" s="106">
        <f t="shared" si="8"/>
        <v>1576.7205542725173</v>
      </c>
      <c r="V89" s="99">
        <v>3075.9646139528754</v>
      </c>
      <c r="W89" s="100">
        <v>181.27277307429634</v>
      </c>
      <c r="X89" s="100">
        <v>21.25</v>
      </c>
      <c r="Y89" s="101">
        <v>0.25</v>
      </c>
      <c r="Z89" s="100">
        <v>0</v>
      </c>
      <c r="AA89" s="101">
        <v>0</v>
      </c>
      <c r="AB89" s="100">
        <v>5.7300671990446741</v>
      </c>
      <c r="AC89" s="100">
        <v>2029.2209366321292</v>
      </c>
      <c r="AD89" s="100">
        <v>2411.2146272612708</v>
      </c>
      <c r="AE89" s="161">
        <v>12838</v>
      </c>
      <c r="AF89" s="162">
        <v>0.5</v>
      </c>
      <c r="AG89" s="163">
        <f t="shared" si="9"/>
        <v>3473.3713225912788</v>
      </c>
      <c r="AH89" s="163">
        <f t="shared" si="10"/>
        <v>12774.744894983412</v>
      </c>
    </row>
    <row r="90" spans="1:34" s="164" customFormat="1" ht="12.75" customHeight="1" x14ac:dyDescent="0.2">
      <c r="A90" s="102" t="s">
        <v>586</v>
      </c>
      <c r="B90" s="103" t="s">
        <v>571</v>
      </c>
      <c r="C90" s="103" t="s">
        <v>572</v>
      </c>
      <c r="D90" s="103" t="s">
        <v>573</v>
      </c>
      <c r="E90" s="104">
        <v>3</v>
      </c>
      <c r="F90" s="103" t="s">
        <v>19</v>
      </c>
      <c r="G90" s="103" t="s">
        <v>395</v>
      </c>
      <c r="H90" s="103" t="s">
        <v>199</v>
      </c>
      <c r="I90" s="142" t="s">
        <v>587</v>
      </c>
      <c r="J90" s="103" t="s">
        <v>588</v>
      </c>
      <c r="K90" s="138">
        <v>2</v>
      </c>
      <c r="L90" s="105">
        <v>0.33329999999999999</v>
      </c>
      <c r="M90" s="101">
        <f t="shared" si="6"/>
        <v>0.66659999999999997</v>
      </c>
      <c r="N90" s="141" t="s">
        <v>75</v>
      </c>
      <c r="O90" s="101">
        <v>0</v>
      </c>
      <c r="P90" s="141" t="s">
        <v>75</v>
      </c>
      <c r="Q90" s="101">
        <v>0</v>
      </c>
      <c r="R90" s="141" t="s">
        <v>75</v>
      </c>
      <c r="S90" s="101">
        <v>0</v>
      </c>
      <c r="T90" s="101">
        <f t="shared" si="7"/>
        <v>0.66659999999999997</v>
      </c>
      <c r="U90" s="106">
        <f t="shared" si="8"/>
        <v>2627.6048036951497</v>
      </c>
      <c r="V90" s="99">
        <v>1263.1574238147855</v>
      </c>
      <c r="W90" s="100">
        <v>44.110492140446603</v>
      </c>
      <c r="X90" s="100">
        <v>0</v>
      </c>
      <c r="Y90" s="101">
        <v>0</v>
      </c>
      <c r="Z90" s="100">
        <v>8.9791896840850463</v>
      </c>
      <c r="AA90" s="101">
        <v>0</v>
      </c>
      <c r="AB90" s="100">
        <v>0</v>
      </c>
      <c r="AC90" s="100">
        <v>0</v>
      </c>
      <c r="AD90" s="100">
        <v>0</v>
      </c>
      <c r="AE90" s="161">
        <v>2597</v>
      </c>
      <c r="AF90" s="162">
        <v>0.1</v>
      </c>
      <c r="AG90" s="163">
        <f t="shared" si="9"/>
        <v>694.67426451825577</v>
      </c>
      <c r="AH90" s="163">
        <f t="shared" si="10"/>
        <v>4638.5261738527224</v>
      </c>
    </row>
    <row r="91" spans="1:34" s="164" customFormat="1" ht="12.75" customHeight="1" x14ac:dyDescent="0.2">
      <c r="A91" s="102" t="s">
        <v>589</v>
      </c>
      <c r="B91" s="103" t="s">
        <v>590</v>
      </c>
      <c r="C91" s="103" t="s">
        <v>591</v>
      </c>
      <c r="D91" s="103" t="s">
        <v>592</v>
      </c>
      <c r="E91" s="104">
        <v>1</v>
      </c>
      <c r="F91" s="103" t="s">
        <v>19</v>
      </c>
      <c r="G91" s="103" t="s">
        <v>199</v>
      </c>
      <c r="H91" s="103" t="s">
        <v>200</v>
      </c>
      <c r="I91" s="142" t="s">
        <v>201</v>
      </c>
      <c r="J91" s="103" t="s">
        <v>593</v>
      </c>
      <c r="K91" s="138">
        <v>1</v>
      </c>
      <c r="L91" s="105">
        <v>0.75</v>
      </c>
      <c r="M91" s="101">
        <f t="shared" si="6"/>
        <v>0.75</v>
      </c>
      <c r="N91" s="141" t="s">
        <v>75</v>
      </c>
      <c r="O91" s="101">
        <v>0</v>
      </c>
      <c r="P91" s="141" t="s">
        <v>75</v>
      </c>
      <c r="Q91" s="101">
        <v>0</v>
      </c>
      <c r="R91" s="141" t="s">
        <v>75</v>
      </c>
      <c r="S91" s="101">
        <v>0</v>
      </c>
      <c r="T91" s="101">
        <f t="shared" si="7"/>
        <v>0.75</v>
      </c>
      <c r="U91" s="106">
        <f t="shared" si="8"/>
        <v>2956.3510392609696</v>
      </c>
      <c r="V91" s="99">
        <v>9.1678841239517954</v>
      </c>
      <c r="W91" s="100">
        <v>10.403417957652501</v>
      </c>
      <c r="X91" s="100">
        <v>0</v>
      </c>
      <c r="Y91" s="101">
        <v>0</v>
      </c>
      <c r="Z91" s="100">
        <v>0</v>
      </c>
      <c r="AA91" s="101">
        <v>0</v>
      </c>
      <c r="AB91" s="100">
        <v>0</v>
      </c>
      <c r="AC91" s="100">
        <v>0</v>
      </c>
      <c r="AD91" s="100">
        <v>0</v>
      </c>
      <c r="AE91" s="161">
        <v>25</v>
      </c>
      <c r="AF91" s="162">
        <v>3.5000000000000003E-2</v>
      </c>
      <c r="AG91" s="163">
        <f t="shared" si="9"/>
        <v>243.13599258138953</v>
      </c>
      <c r="AH91" s="163">
        <f t="shared" si="10"/>
        <v>3219.0583339239633</v>
      </c>
    </row>
    <row r="92" spans="1:34" s="164" customFormat="1" ht="12.75" customHeight="1" x14ac:dyDescent="0.2">
      <c r="A92" s="102" t="s">
        <v>667</v>
      </c>
      <c r="B92" s="103" t="s">
        <v>590</v>
      </c>
      <c r="C92" s="103" t="s">
        <v>591</v>
      </c>
      <c r="D92" s="103" t="s">
        <v>592</v>
      </c>
      <c r="E92" s="104">
        <v>1</v>
      </c>
      <c r="F92" s="103" t="s">
        <v>19</v>
      </c>
      <c r="G92" s="103" t="s">
        <v>199</v>
      </c>
      <c r="H92" s="103" t="s">
        <v>668</v>
      </c>
      <c r="I92" s="142" t="s">
        <v>201</v>
      </c>
      <c r="J92" s="103" t="s">
        <v>669</v>
      </c>
      <c r="K92" s="138">
        <v>1</v>
      </c>
      <c r="L92" s="105">
        <v>0.25</v>
      </c>
      <c r="M92" s="101">
        <f t="shared" si="6"/>
        <v>0.25</v>
      </c>
      <c r="N92" s="141" t="s">
        <v>75</v>
      </c>
      <c r="O92" s="101">
        <v>0</v>
      </c>
      <c r="P92" s="141" t="s">
        <v>75</v>
      </c>
      <c r="Q92" s="101">
        <v>0</v>
      </c>
      <c r="R92" s="141" t="s">
        <v>75</v>
      </c>
      <c r="S92" s="101">
        <v>0</v>
      </c>
      <c r="T92" s="101">
        <f t="shared" si="7"/>
        <v>0.25</v>
      </c>
      <c r="U92" s="106">
        <f t="shared" si="8"/>
        <v>985.45034642032329</v>
      </c>
      <c r="V92" s="99">
        <v>1.0966828857612849</v>
      </c>
      <c r="W92" s="100">
        <v>0</v>
      </c>
      <c r="X92" s="100">
        <v>0</v>
      </c>
      <c r="Y92" s="101">
        <v>0</v>
      </c>
      <c r="Z92" s="100">
        <v>0</v>
      </c>
      <c r="AA92" s="101">
        <v>0</v>
      </c>
      <c r="AB92" s="100">
        <v>0</v>
      </c>
      <c r="AC92" s="100">
        <v>0</v>
      </c>
      <c r="AD92" s="100">
        <v>0</v>
      </c>
      <c r="AE92" s="161">
        <v>3</v>
      </c>
      <c r="AF92" s="162">
        <v>3.5000000000000003E-2</v>
      </c>
      <c r="AG92" s="163">
        <f t="shared" si="9"/>
        <v>243.13599258138953</v>
      </c>
      <c r="AH92" s="163">
        <f t="shared" si="10"/>
        <v>1229.6830218874741</v>
      </c>
    </row>
    <row r="93" spans="1:34" s="164" customFormat="1" ht="25.5" customHeight="1" x14ac:dyDescent="0.2">
      <c r="A93" s="102" t="s">
        <v>696</v>
      </c>
      <c r="B93" s="103" t="s">
        <v>578</v>
      </c>
      <c r="C93" s="103" t="s">
        <v>579</v>
      </c>
      <c r="D93" s="103"/>
      <c r="E93" s="104">
        <v>3</v>
      </c>
      <c r="F93" s="103" t="s">
        <v>19</v>
      </c>
      <c r="G93" s="103" t="s">
        <v>697</v>
      </c>
      <c r="H93" s="103" t="s">
        <v>81</v>
      </c>
      <c r="I93" s="142" t="s">
        <v>698</v>
      </c>
      <c r="J93" s="103">
        <v>700000</v>
      </c>
      <c r="K93" s="138">
        <v>1</v>
      </c>
      <c r="L93" s="105">
        <v>0.4</v>
      </c>
      <c r="M93" s="101">
        <f t="shared" si="6"/>
        <v>0.4</v>
      </c>
      <c r="N93" s="141" t="s">
        <v>75</v>
      </c>
      <c r="O93" s="101">
        <v>0</v>
      </c>
      <c r="P93" s="141" t="s">
        <v>75</v>
      </c>
      <c r="Q93" s="101">
        <v>0</v>
      </c>
      <c r="R93" s="141" t="s">
        <v>75</v>
      </c>
      <c r="S93" s="101">
        <v>0</v>
      </c>
      <c r="T93" s="101">
        <f t="shared" si="7"/>
        <v>0.4</v>
      </c>
      <c r="U93" s="106">
        <f t="shared" si="8"/>
        <v>1576.7205542725173</v>
      </c>
      <c r="V93" s="99">
        <v>64.550369854896687</v>
      </c>
      <c r="W93" s="100">
        <v>0</v>
      </c>
      <c r="X93" s="100">
        <v>0</v>
      </c>
      <c r="Y93" s="101">
        <v>0</v>
      </c>
      <c r="Z93" s="100">
        <v>0</v>
      </c>
      <c r="AA93" s="101">
        <v>0</v>
      </c>
      <c r="AB93" s="100">
        <v>0</v>
      </c>
      <c r="AC93" s="100">
        <v>0</v>
      </c>
      <c r="AD93" s="100">
        <v>0</v>
      </c>
      <c r="AE93" s="161">
        <v>41</v>
      </c>
      <c r="AF93" s="162">
        <v>3.5000000000000003E-2</v>
      </c>
      <c r="AG93" s="163">
        <f t="shared" si="9"/>
        <v>243.13599258138953</v>
      </c>
      <c r="AH93" s="163">
        <f t="shared" si="10"/>
        <v>1884.4069167088035</v>
      </c>
    </row>
    <row r="94" spans="1:34" s="164" customFormat="1" ht="12.75" customHeight="1" x14ac:dyDescent="0.2">
      <c r="A94" s="102" t="s">
        <v>755</v>
      </c>
      <c r="B94" s="103" t="s">
        <v>756</v>
      </c>
      <c r="C94" s="103" t="s">
        <v>757</v>
      </c>
      <c r="D94" s="103" t="s">
        <v>758</v>
      </c>
      <c r="E94" s="104">
        <v>1</v>
      </c>
      <c r="F94" s="103" t="s">
        <v>19</v>
      </c>
      <c r="G94" s="103" t="s">
        <v>395</v>
      </c>
      <c r="H94" s="103" t="s">
        <v>759</v>
      </c>
      <c r="I94" s="142" t="s">
        <v>760</v>
      </c>
      <c r="J94" s="103" t="s">
        <v>761</v>
      </c>
      <c r="K94" s="138">
        <v>1</v>
      </c>
      <c r="L94" s="105">
        <v>1</v>
      </c>
      <c r="M94" s="101">
        <f t="shared" si="6"/>
        <v>1</v>
      </c>
      <c r="N94" s="141" t="s">
        <v>75</v>
      </c>
      <c r="O94" s="101">
        <v>0</v>
      </c>
      <c r="P94" s="141" t="s">
        <v>75</v>
      </c>
      <c r="Q94" s="101">
        <v>0</v>
      </c>
      <c r="R94" s="141" t="s">
        <v>75</v>
      </c>
      <c r="S94" s="101">
        <v>0</v>
      </c>
      <c r="T94" s="101">
        <f t="shared" si="7"/>
        <v>1</v>
      </c>
      <c r="U94" s="106">
        <f t="shared" si="8"/>
        <v>3941.8013856812931</v>
      </c>
      <c r="V94" s="99">
        <v>2308.5559546287595</v>
      </c>
      <c r="W94" s="100">
        <v>72.89629730675118</v>
      </c>
      <c r="X94" s="100">
        <v>63.75</v>
      </c>
      <c r="Y94" s="101">
        <v>0.75</v>
      </c>
      <c r="Z94" s="100">
        <v>42.695868079503988</v>
      </c>
      <c r="AA94" s="101">
        <v>0</v>
      </c>
      <c r="AB94" s="100">
        <v>80.974896997026036</v>
      </c>
      <c r="AC94" s="100">
        <v>0</v>
      </c>
      <c r="AD94" s="100">
        <v>9.2517258191406455</v>
      </c>
      <c r="AE94" s="161">
        <v>4728</v>
      </c>
      <c r="AF94" s="162">
        <v>0.1</v>
      </c>
      <c r="AG94" s="163">
        <f t="shared" si="9"/>
        <v>694.67426451825577</v>
      </c>
      <c r="AH94" s="163">
        <f t="shared" si="10"/>
        <v>7214.6003930307297</v>
      </c>
    </row>
    <row r="95" spans="1:34" s="164" customFormat="1" ht="12.75" customHeight="1" x14ac:dyDescent="0.2">
      <c r="A95" s="165" t="s">
        <v>762</v>
      </c>
      <c r="B95" s="166" t="s">
        <v>89</v>
      </c>
      <c r="C95" s="166"/>
      <c r="D95" s="166"/>
      <c r="E95" s="166"/>
      <c r="F95" s="166" t="s">
        <v>19</v>
      </c>
      <c r="G95" s="166"/>
      <c r="H95" s="166"/>
      <c r="I95" s="166"/>
      <c r="J95" s="166">
        <v>908020</v>
      </c>
      <c r="K95" s="138">
        <v>0</v>
      </c>
      <c r="L95" s="105">
        <v>0</v>
      </c>
      <c r="M95" s="101">
        <f t="shared" si="6"/>
        <v>0</v>
      </c>
      <c r="N95" s="141" t="s">
        <v>75</v>
      </c>
      <c r="O95" s="101">
        <f>IF(N95="Y",M95,0)</f>
        <v>0</v>
      </c>
      <c r="P95" s="141" t="s">
        <v>75</v>
      </c>
      <c r="Q95" s="101">
        <f>IF(P95="Y",M95,0)</f>
        <v>0</v>
      </c>
      <c r="R95" s="141" t="s">
        <v>75</v>
      </c>
      <c r="S95" s="101">
        <f>IF(R95="Y",M95,0)</f>
        <v>0</v>
      </c>
      <c r="T95" s="101">
        <f t="shared" si="7"/>
        <v>0</v>
      </c>
      <c r="U95" s="106">
        <f t="shared" si="8"/>
        <v>0</v>
      </c>
      <c r="V95" s="99">
        <v>4440.815325358737</v>
      </c>
      <c r="W95" s="100">
        <v>0</v>
      </c>
      <c r="X95" s="100">
        <v>0</v>
      </c>
      <c r="Y95" s="101">
        <v>0</v>
      </c>
      <c r="Z95" s="100">
        <v>0</v>
      </c>
      <c r="AA95" s="101">
        <v>0</v>
      </c>
      <c r="AB95" s="100">
        <v>0</v>
      </c>
      <c r="AC95" s="100">
        <v>0</v>
      </c>
      <c r="AD95" s="100">
        <v>0</v>
      </c>
      <c r="AE95" s="161">
        <v>11569</v>
      </c>
      <c r="AF95" s="162">
        <v>0.5</v>
      </c>
      <c r="AG95" s="163">
        <f t="shared" si="9"/>
        <v>3473.3713225912788</v>
      </c>
      <c r="AH95" s="163">
        <f t="shared" si="10"/>
        <v>7914.1866479500159</v>
      </c>
    </row>
    <row r="96" spans="1:34" s="164" customFormat="1" ht="12.75" customHeight="1" x14ac:dyDescent="0.2">
      <c r="A96" s="165" t="s">
        <v>763</v>
      </c>
      <c r="B96" s="166" t="s">
        <v>89</v>
      </c>
      <c r="C96" s="166"/>
      <c r="D96" s="166"/>
      <c r="E96" s="166"/>
      <c r="F96" s="166" t="s">
        <v>19</v>
      </c>
      <c r="G96" s="166"/>
      <c r="H96" s="166"/>
      <c r="I96" s="166"/>
      <c r="J96" s="166">
        <v>908040</v>
      </c>
      <c r="K96" s="138">
        <v>0</v>
      </c>
      <c r="L96" s="105">
        <v>0</v>
      </c>
      <c r="M96" s="101">
        <f t="shared" si="6"/>
        <v>0</v>
      </c>
      <c r="N96" s="141" t="s">
        <v>75</v>
      </c>
      <c r="O96" s="101">
        <f>IF(N96="Y",M96,0)</f>
        <v>0</v>
      </c>
      <c r="P96" s="141" t="s">
        <v>75</v>
      </c>
      <c r="Q96" s="101">
        <f>IF(P96="Y",M96,0)</f>
        <v>0</v>
      </c>
      <c r="R96" s="141" t="s">
        <v>75</v>
      </c>
      <c r="S96" s="101">
        <f>IF(R96="Y",M96,0)</f>
        <v>0</v>
      </c>
      <c r="T96" s="101">
        <f t="shared" si="7"/>
        <v>0</v>
      </c>
      <c r="U96" s="106">
        <f t="shared" si="8"/>
        <v>0</v>
      </c>
      <c r="V96" s="99">
        <v>654.49842221727215</v>
      </c>
      <c r="W96" s="100">
        <v>13.660140100917632</v>
      </c>
      <c r="X96" s="100">
        <v>0</v>
      </c>
      <c r="Y96" s="101">
        <v>0</v>
      </c>
      <c r="Z96" s="100">
        <v>0</v>
      </c>
      <c r="AA96" s="101">
        <v>0</v>
      </c>
      <c r="AB96" s="100">
        <v>0</v>
      </c>
      <c r="AC96" s="100">
        <v>0</v>
      </c>
      <c r="AD96" s="100">
        <v>499.04405953981359</v>
      </c>
      <c r="AE96" s="161">
        <v>2151</v>
      </c>
      <c r="AF96" s="162">
        <v>0.1</v>
      </c>
      <c r="AG96" s="163">
        <f t="shared" si="9"/>
        <v>694.67426451825577</v>
      </c>
      <c r="AH96" s="163">
        <f t="shared" si="10"/>
        <v>1861.8768863762591</v>
      </c>
    </row>
    <row r="97" spans="1:34" s="164" customFormat="1" ht="12.75" customHeight="1" x14ac:dyDescent="0.2">
      <c r="A97" s="102" t="s">
        <v>795</v>
      </c>
      <c r="B97" s="103" t="s">
        <v>578</v>
      </c>
      <c r="C97" s="103" t="s">
        <v>579</v>
      </c>
      <c r="D97" s="103"/>
      <c r="E97" s="104">
        <v>3</v>
      </c>
      <c r="F97" s="103" t="s">
        <v>19</v>
      </c>
      <c r="G97" s="103" t="s">
        <v>199</v>
      </c>
      <c r="H97" s="103" t="s">
        <v>796</v>
      </c>
      <c r="I97" s="142" t="s">
        <v>587</v>
      </c>
      <c r="J97" s="103" t="s">
        <v>588</v>
      </c>
      <c r="K97" s="138">
        <v>1</v>
      </c>
      <c r="L97" s="105">
        <v>0.2</v>
      </c>
      <c r="M97" s="101">
        <f t="shared" si="6"/>
        <v>0.2</v>
      </c>
      <c r="N97" s="141" t="s">
        <v>75</v>
      </c>
      <c r="O97" s="101">
        <v>0</v>
      </c>
      <c r="P97" s="141" t="s">
        <v>75</v>
      </c>
      <c r="Q97" s="101">
        <v>0</v>
      </c>
      <c r="R97" s="141" t="s">
        <v>75</v>
      </c>
      <c r="S97" s="101">
        <v>0</v>
      </c>
      <c r="T97" s="101">
        <f t="shared" si="7"/>
        <v>0.2</v>
      </c>
      <c r="U97" s="106">
        <f t="shared" si="8"/>
        <v>788.36027713625867</v>
      </c>
      <c r="V97" s="99">
        <v>0</v>
      </c>
      <c r="W97" s="100">
        <v>0</v>
      </c>
      <c r="X97" s="100">
        <v>0</v>
      </c>
      <c r="Y97" s="101">
        <v>0</v>
      </c>
      <c r="Z97" s="100">
        <v>0</v>
      </c>
      <c r="AA97" s="101">
        <v>0</v>
      </c>
      <c r="AB97" s="100">
        <v>0</v>
      </c>
      <c r="AC97" s="100">
        <v>0</v>
      </c>
      <c r="AD97" s="100">
        <v>0</v>
      </c>
      <c r="AE97" s="161">
        <v>0</v>
      </c>
      <c r="AF97" s="162">
        <v>3.5000000000000003E-2</v>
      </c>
      <c r="AG97" s="163">
        <f t="shared" si="9"/>
        <v>243.13599258138953</v>
      </c>
      <c r="AH97" s="163">
        <f t="shared" si="10"/>
        <v>1031.4962697176481</v>
      </c>
    </row>
    <row r="98" spans="1:34" s="164" customFormat="1" ht="12.75" customHeight="1" x14ac:dyDescent="0.2">
      <c r="A98" s="102" t="s">
        <v>816</v>
      </c>
      <c r="B98" s="103" t="s">
        <v>817</v>
      </c>
      <c r="C98" s="103" t="s">
        <v>818</v>
      </c>
      <c r="D98" s="103" t="s">
        <v>819</v>
      </c>
      <c r="E98" s="104">
        <v>4</v>
      </c>
      <c r="F98" s="103" t="s">
        <v>19</v>
      </c>
      <c r="G98" s="103" t="s">
        <v>395</v>
      </c>
      <c r="H98" s="103" t="s">
        <v>820</v>
      </c>
      <c r="I98" s="142" t="s">
        <v>821</v>
      </c>
      <c r="J98" s="103" t="s">
        <v>822</v>
      </c>
      <c r="K98" s="138">
        <v>1</v>
      </c>
      <c r="L98" s="105">
        <v>1</v>
      </c>
      <c r="M98" s="101">
        <f t="shared" si="6"/>
        <v>1</v>
      </c>
      <c r="N98" s="141" t="s">
        <v>75</v>
      </c>
      <c r="O98" s="101">
        <v>0</v>
      </c>
      <c r="P98" s="141" t="s">
        <v>75</v>
      </c>
      <c r="Q98" s="101">
        <v>0</v>
      </c>
      <c r="R98" s="141" t="s">
        <v>75</v>
      </c>
      <c r="S98" s="101">
        <v>0</v>
      </c>
      <c r="T98" s="101">
        <f t="shared" si="7"/>
        <v>1</v>
      </c>
      <c r="U98" s="106">
        <f t="shared" si="8"/>
        <v>3941.8013856812931</v>
      </c>
      <c r="V98" s="99">
        <v>52179.931203889108</v>
      </c>
      <c r="W98" s="100">
        <v>346.29812123385898</v>
      </c>
      <c r="X98" s="100">
        <v>0</v>
      </c>
      <c r="Y98" s="101">
        <v>0</v>
      </c>
      <c r="Z98" s="100">
        <v>12.198819451286855</v>
      </c>
      <c r="AA98" s="101">
        <v>0</v>
      </c>
      <c r="AB98" s="100">
        <v>2159.6196031346813</v>
      </c>
      <c r="AC98" s="100">
        <v>0</v>
      </c>
      <c r="AD98" s="100">
        <v>0</v>
      </c>
      <c r="AE98" s="161">
        <v>134904</v>
      </c>
      <c r="AF98" s="162">
        <v>2</v>
      </c>
      <c r="AG98" s="163">
        <f t="shared" si="9"/>
        <v>13893.485290365115</v>
      </c>
      <c r="AH98" s="163">
        <f t="shared" si="10"/>
        <v>72533.334423755339</v>
      </c>
    </row>
    <row r="99" spans="1:34" s="164" customFormat="1" ht="12.75" customHeight="1" x14ac:dyDescent="0.2">
      <c r="A99" s="102" t="s">
        <v>76</v>
      </c>
      <c r="B99" s="103" t="s">
        <v>77</v>
      </c>
      <c r="C99" s="103" t="s">
        <v>78</v>
      </c>
      <c r="D99" s="103" t="s">
        <v>79</v>
      </c>
      <c r="E99" s="104">
        <v>2</v>
      </c>
      <c r="F99" s="103" t="s">
        <v>20</v>
      </c>
      <c r="G99" s="103" t="s">
        <v>80</v>
      </c>
      <c r="H99" s="103" t="s">
        <v>81</v>
      </c>
      <c r="I99" s="142" t="s">
        <v>82</v>
      </c>
      <c r="J99" s="103">
        <v>400001</v>
      </c>
      <c r="K99" s="138">
        <v>1</v>
      </c>
      <c r="L99" s="105">
        <v>0.1</v>
      </c>
      <c r="M99" s="101">
        <f t="shared" si="6"/>
        <v>0.1</v>
      </c>
      <c r="N99" s="141" t="s">
        <v>75</v>
      </c>
      <c r="O99" s="101">
        <v>0</v>
      </c>
      <c r="P99" s="141" t="s">
        <v>75</v>
      </c>
      <c r="Q99" s="101">
        <v>0</v>
      </c>
      <c r="R99" s="141" t="s">
        <v>75</v>
      </c>
      <c r="S99" s="101">
        <v>0</v>
      </c>
      <c r="T99" s="101">
        <f t="shared" si="7"/>
        <v>0.1</v>
      </c>
      <c r="U99" s="106">
        <f t="shared" si="8"/>
        <v>394.18013856812934</v>
      </c>
      <c r="V99" s="99">
        <v>0</v>
      </c>
      <c r="W99" s="100">
        <v>0</v>
      </c>
      <c r="X99" s="100">
        <v>0</v>
      </c>
      <c r="Y99" s="101">
        <v>0</v>
      </c>
      <c r="Z99" s="100">
        <v>0</v>
      </c>
      <c r="AA99" s="101">
        <v>0</v>
      </c>
      <c r="AB99" s="100">
        <v>0</v>
      </c>
      <c r="AC99" s="100">
        <v>0</v>
      </c>
      <c r="AD99" s="100">
        <v>0</v>
      </c>
      <c r="AE99" s="161">
        <v>181</v>
      </c>
      <c r="AF99" s="162">
        <v>3.5000000000000003E-2</v>
      </c>
      <c r="AG99" s="163">
        <f t="shared" si="9"/>
        <v>243.13599258138953</v>
      </c>
      <c r="AH99" s="163">
        <f>AG99+SUM(AB99:AD99)+SUM(U99:Z99)</f>
        <v>637.31613114951892</v>
      </c>
    </row>
    <row r="100" spans="1:34" s="164" customFormat="1" ht="12.75" customHeight="1" x14ac:dyDescent="0.2">
      <c r="A100" s="102" t="s">
        <v>83</v>
      </c>
      <c r="B100" s="103" t="s">
        <v>84</v>
      </c>
      <c r="C100" s="103" t="s">
        <v>78</v>
      </c>
      <c r="D100" s="103" t="s">
        <v>79</v>
      </c>
      <c r="E100" s="104">
        <v>2</v>
      </c>
      <c r="F100" s="103" t="s">
        <v>20</v>
      </c>
      <c r="G100" s="103" t="s">
        <v>85</v>
      </c>
      <c r="H100" s="103" t="s">
        <v>86</v>
      </c>
      <c r="I100" s="142" t="s">
        <v>87</v>
      </c>
      <c r="J100" s="103">
        <v>407002</v>
      </c>
      <c r="K100" s="138">
        <v>1</v>
      </c>
      <c r="L100" s="105">
        <v>0.12</v>
      </c>
      <c r="M100" s="101">
        <f t="shared" si="6"/>
        <v>0.12</v>
      </c>
      <c r="N100" s="141" t="s">
        <v>75</v>
      </c>
      <c r="O100" s="101">
        <v>0</v>
      </c>
      <c r="P100" s="141" t="s">
        <v>75</v>
      </c>
      <c r="Q100" s="101">
        <v>0</v>
      </c>
      <c r="R100" s="141" t="s">
        <v>75</v>
      </c>
      <c r="S100" s="101">
        <v>0</v>
      </c>
      <c r="T100" s="101">
        <f t="shared" si="7"/>
        <v>0.12</v>
      </c>
      <c r="U100" s="106">
        <f t="shared" si="8"/>
        <v>473.01616628175515</v>
      </c>
      <c r="V100" s="99">
        <v>0</v>
      </c>
      <c r="W100" s="100">
        <v>0</v>
      </c>
      <c r="X100" s="100">
        <v>0</v>
      </c>
      <c r="Y100" s="101">
        <v>0</v>
      </c>
      <c r="Z100" s="100">
        <v>0</v>
      </c>
      <c r="AA100" s="101">
        <v>0</v>
      </c>
      <c r="AB100" s="100">
        <v>0</v>
      </c>
      <c r="AC100" s="100">
        <v>0</v>
      </c>
      <c r="AD100" s="100">
        <v>0</v>
      </c>
      <c r="AE100" s="161">
        <v>0</v>
      </c>
      <c r="AF100" s="162">
        <v>3.5000000000000003E-2</v>
      </c>
      <c r="AG100" s="163">
        <f t="shared" si="9"/>
        <v>243.13599258138953</v>
      </c>
      <c r="AH100" s="163">
        <f>AG100+SUM(AB100:AD100)+SUM(U100:Z100)</f>
        <v>716.15215886314468</v>
      </c>
    </row>
    <row r="101" spans="1:34" s="164" customFormat="1" ht="12.75" customHeight="1" x14ac:dyDescent="0.2">
      <c r="A101" s="102" t="s">
        <v>103</v>
      </c>
      <c r="B101" s="103" t="s">
        <v>104</v>
      </c>
      <c r="C101" s="103" t="s">
        <v>78</v>
      </c>
      <c r="D101" s="103" t="s">
        <v>79</v>
      </c>
      <c r="E101" s="104">
        <v>2</v>
      </c>
      <c r="F101" s="166" t="s">
        <v>20</v>
      </c>
      <c r="G101" s="103" t="s">
        <v>105</v>
      </c>
      <c r="H101" s="103" t="s">
        <v>106</v>
      </c>
      <c r="I101" s="142" t="s">
        <v>107</v>
      </c>
      <c r="J101" s="103" t="s">
        <v>108</v>
      </c>
      <c r="K101" s="138">
        <v>1</v>
      </c>
      <c r="L101" s="105">
        <v>0.13</v>
      </c>
      <c r="M101" s="101">
        <f t="shared" si="6"/>
        <v>0.13</v>
      </c>
      <c r="N101" s="141" t="s">
        <v>75</v>
      </c>
      <c r="O101" s="101">
        <v>0</v>
      </c>
      <c r="P101" s="141" t="s">
        <v>75</v>
      </c>
      <c r="Q101" s="101">
        <v>0</v>
      </c>
      <c r="R101" s="141" t="s">
        <v>75</v>
      </c>
      <c r="S101" s="101">
        <v>0</v>
      </c>
      <c r="T101" s="101">
        <f t="shared" si="7"/>
        <v>0.13</v>
      </c>
      <c r="U101" s="106">
        <f t="shared" si="8"/>
        <v>512.43418013856808</v>
      </c>
      <c r="V101" s="99">
        <v>0.36556096192042836</v>
      </c>
      <c r="W101" s="100">
        <v>0</v>
      </c>
      <c r="X101" s="100">
        <v>0</v>
      </c>
      <c r="Y101" s="101">
        <v>0</v>
      </c>
      <c r="Z101" s="100">
        <v>0</v>
      </c>
      <c r="AA101" s="101">
        <v>0</v>
      </c>
      <c r="AB101" s="100">
        <v>0</v>
      </c>
      <c r="AC101" s="100">
        <v>0</v>
      </c>
      <c r="AD101" s="100">
        <v>0</v>
      </c>
      <c r="AE101" s="161">
        <v>1</v>
      </c>
      <c r="AF101" s="162">
        <v>3.5000000000000003E-2</v>
      </c>
      <c r="AG101" s="163">
        <f t="shared" si="9"/>
        <v>243.13599258138953</v>
      </c>
      <c r="AH101" s="163">
        <f t="shared" ref="AH101:AH132" si="14">AG101+SUM(AB101:AD101)+Z101+SUM(U101:X101)</f>
        <v>755.93573368187799</v>
      </c>
    </row>
    <row r="102" spans="1:34" s="164" customFormat="1" ht="25.5" customHeight="1" x14ac:dyDescent="0.2">
      <c r="A102" s="102" t="s">
        <v>109</v>
      </c>
      <c r="B102" s="103" t="s">
        <v>77</v>
      </c>
      <c r="C102" s="103" t="s">
        <v>78</v>
      </c>
      <c r="D102" s="103" t="s">
        <v>79</v>
      </c>
      <c r="E102" s="104">
        <v>2</v>
      </c>
      <c r="F102" s="103" t="s">
        <v>20</v>
      </c>
      <c r="G102" s="103" t="s">
        <v>110</v>
      </c>
      <c r="H102" s="103" t="s">
        <v>110</v>
      </c>
      <c r="I102" s="142"/>
      <c r="J102" s="102">
        <v>402100</v>
      </c>
      <c r="K102" s="138">
        <v>1</v>
      </c>
      <c r="L102" s="105">
        <v>7.0000000000000007E-2</v>
      </c>
      <c r="M102" s="101">
        <f t="shared" si="6"/>
        <v>7.0000000000000007E-2</v>
      </c>
      <c r="N102" s="141" t="s">
        <v>75</v>
      </c>
      <c r="O102" s="101">
        <v>0</v>
      </c>
      <c r="P102" s="141" t="s">
        <v>75</v>
      </c>
      <c r="Q102" s="101">
        <v>0</v>
      </c>
      <c r="R102" s="141" t="s">
        <v>75</v>
      </c>
      <c r="S102" s="101">
        <v>0</v>
      </c>
      <c r="T102" s="101">
        <f t="shared" si="7"/>
        <v>7.0000000000000007E-2</v>
      </c>
      <c r="U102" s="106">
        <f t="shared" si="8"/>
        <v>275.92609699769054</v>
      </c>
      <c r="V102" s="99">
        <v>11.101509212004586</v>
      </c>
      <c r="W102" s="100">
        <v>0</v>
      </c>
      <c r="X102" s="100">
        <v>0</v>
      </c>
      <c r="Y102" s="101">
        <v>0</v>
      </c>
      <c r="Z102" s="100">
        <v>0</v>
      </c>
      <c r="AA102" s="101">
        <v>0</v>
      </c>
      <c r="AB102" s="100">
        <v>0</v>
      </c>
      <c r="AC102" s="100">
        <v>0</v>
      </c>
      <c r="AD102" s="100">
        <v>0</v>
      </c>
      <c r="AE102" s="161">
        <v>4</v>
      </c>
      <c r="AF102" s="162">
        <v>3.5000000000000003E-2</v>
      </c>
      <c r="AG102" s="163">
        <f t="shared" si="9"/>
        <v>243.13599258138953</v>
      </c>
      <c r="AH102" s="163">
        <f t="shared" si="14"/>
        <v>530.16359879108472</v>
      </c>
    </row>
    <row r="103" spans="1:34" s="164" customFormat="1" ht="12.75" customHeight="1" x14ac:dyDescent="0.2">
      <c r="A103" s="102" t="s">
        <v>111</v>
      </c>
      <c r="B103" s="103" t="s">
        <v>112</v>
      </c>
      <c r="C103" s="103" t="s">
        <v>78</v>
      </c>
      <c r="D103" s="103" t="s">
        <v>79</v>
      </c>
      <c r="E103" s="104">
        <v>2</v>
      </c>
      <c r="F103" s="166" t="s">
        <v>20</v>
      </c>
      <c r="G103" s="103" t="s">
        <v>105</v>
      </c>
      <c r="H103" s="103" t="s">
        <v>113</v>
      </c>
      <c r="I103" s="142" t="s">
        <v>114</v>
      </c>
      <c r="J103" s="102">
        <v>403600</v>
      </c>
      <c r="K103" s="138">
        <v>1</v>
      </c>
      <c r="L103" s="105">
        <v>0.4</v>
      </c>
      <c r="M103" s="101">
        <f t="shared" si="6"/>
        <v>0.4</v>
      </c>
      <c r="N103" s="141" t="s">
        <v>75</v>
      </c>
      <c r="O103" s="101">
        <v>0</v>
      </c>
      <c r="P103" s="141" t="s">
        <v>75</v>
      </c>
      <c r="Q103" s="101">
        <v>0</v>
      </c>
      <c r="R103" s="141" t="s">
        <v>75</v>
      </c>
      <c r="S103" s="101">
        <v>0</v>
      </c>
      <c r="T103" s="101">
        <f t="shared" si="7"/>
        <v>0.4</v>
      </c>
      <c r="U103" s="106">
        <f t="shared" si="8"/>
        <v>1576.7205542725173</v>
      </c>
      <c r="V103" s="99">
        <v>623.3584002768398</v>
      </c>
      <c r="W103" s="100">
        <v>14.365763231958409</v>
      </c>
      <c r="X103" s="100">
        <v>0</v>
      </c>
      <c r="Y103" s="101">
        <v>0</v>
      </c>
      <c r="Z103" s="100">
        <v>4.3107265216424233</v>
      </c>
      <c r="AA103" s="101">
        <v>0</v>
      </c>
      <c r="AB103" s="100">
        <v>0</v>
      </c>
      <c r="AC103" s="100">
        <v>0</v>
      </c>
      <c r="AD103" s="100">
        <v>0</v>
      </c>
      <c r="AE103" s="161">
        <v>1732</v>
      </c>
      <c r="AF103" s="162">
        <v>0.1</v>
      </c>
      <c r="AG103" s="163">
        <f t="shared" si="9"/>
        <v>694.67426451825577</v>
      </c>
      <c r="AH103" s="163">
        <f t="shared" si="14"/>
        <v>2913.4297088212134</v>
      </c>
    </row>
    <row r="104" spans="1:34" s="164" customFormat="1" ht="12.75" customHeight="1" x14ac:dyDescent="0.2">
      <c r="A104" s="102" t="s">
        <v>115</v>
      </c>
      <c r="B104" s="103" t="s">
        <v>116</v>
      </c>
      <c r="C104" s="103" t="s">
        <v>117</v>
      </c>
      <c r="D104" s="103" t="s">
        <v>118</v>
      </c>
      <c r="E104" s="104">
        <v>3</v>
      </c>
      <c r="F104" s="103" t="s">
        <v>20</v>
      </c>
      <c r="G104" s="103" t="s">
        <v>105</v>
      </c>
      <c r="H104" s="103" t="s">
        <v>119</v>
      </c>
      <c r="I104" s="142" t="s">
        <v>120</v>
      </c>
      <c r="J104" s="102">
        <v>403350</v>
      </c>
      <c r="K104" s="138">
        <v>1</v>
      </c>
      <c r="L104" s="105">
        <v>0.13</v>
      </c>
      <c r="M104" s="101">
        <f t="shared" si="6"/>
        <v>0.13</v>
      </c>
      <c r="N104" s="141" t="s">
        <v>75</v>
      </c>
      <c r="O104" s="101">
        <v>0</v>
      </c>
      <c r="P104" s="141" t="s">
        <v>75</v>
      </c>
      <c r="Q104" s="101">
        <v>0</v>
      </c>
      <c r="R104" s="141" t="s">
        <v>75</v>
      </c>
      <c r="S104" s="101">
        <v>0</v>
      </c>
      <c r="T104" s="101">
        <f t="shared" si="7"/>
        <v>0.13</v>
      </c>
      <c r="U104" s="106">
        <f t="shared" si="8"/>
        <v>512.43418013856808</v>
      </c>
      <c r="V104" s="99">
        <v>3515.3304100799764</v>
      </c>
      <c r="W104" s="100">
        <v>109.19065630336146</v>
      </c>
      <c r="X104" s="100">
        <v>0</v>
      </c>
      <c r="Y104" s="101">
        <v>0</v>
      </c>
      <c r="Z104" s="100">
        <v>9.9271917822055791</v>
      </c>
      <c r="AA104" s="101">
        <v>0</v>
      </c>
      <c r="AB104" s="100">
        <v>394.75890582892191</v>
      </c>
      <c r="AC104" s="100">
        <v>0</v>
      </c>
      <c r="AD104" s="100">
        <v>0</v>
      </c>
      <c r="AE104" s="161">
        <v>7534</v>
      </c>
      <c r="AF104" s="162">
        <v>0.25</v>
      </c>
      <c r="AG104" s="163">
        <f t="shared" si="9"/>
        <v>1736.6856612956394</v>
      </c>
      <c r="AH104" s="163">
        <f t="shared" si="14"/>
        <v>6278.3270054286731</v>
      </c>
    </row>
    <row r="105" spans="1:34" s="164" customFormat="1" ht="25.5" customHeight="1" x14ac:dyDescent="0.2">
      <c r="A105" s="102" t="s">
        <v>121</v>
      </c>
      <c r="B105" s="103" t="s">
        <v>104</v>
      </c>
      <c r="C105" s="103" t="s">
        <v>78</v>
      </c>
      <c r="D105" s="103" t="s">
        <v>79</v>
      </c>
      <c r="E105" s="104">
        <v>2</v>
      </c>
      <c r="F105" s="166" t="s">
        <v>20</v>
      </c>
      <c r="G105" s="103" t="s">
        <v>110</v>
      </c>
      <c r="H105" s="103" t="s">
        <v>122</v>
      </c>
      <c r="I105" s="142" t="s">
        <v>123</v>
      </c>
      <c r="J105" s="103" t="s">
        <v>124</v>
      </c>
      <c r="K105" s="138">
        <v>1</v>
      </c>
      <c r="L105" s="105">
        <v>0.2</v>
      </c>
      <c r="M105" s="101">
        <f t="shared" si="6"/>
        <v>0.2</v>
      </c>
      <c r="N105" s="141" t="s">
        <v>75</v>
      </c>
      <c r="O105" s="101">
        <v>0</v>
      </c>
      <c r="P105" s="141" t="s">
        <v>75</v>
      </c>
      <c r="Q105" s="101">
        <v>0</v>
      </c>
      <c r="R105" s="141" t="s">
        <v>75</v>
      </c>
      <c r="S105" s="101">
        <v>0</v>
      </c>
      <c r="T105" s="101">
        <f t="shared" si="7"/>
        <v>0.2</v>
      </c>
      <c r="U105" s="106">
        <f t="shared" si="8"/>
        <v>788.36027713625867</v>
      </c>
      <c r="V105" s="99">
        <v>200.08690649955236</v>
      </c>
      <c r="W105" s="100">
        <v>88.003869471342199</v>
      </c>
      <c r="X105" s="100">
        <v>0</v>
      </c>
      <c r="Y105" s="101">
        <v>0</v>
      </c>
      <c r="Z105" s="100">
        <v>0</v>
      </c>
      <c r="AA105" s="101">
        <v>0</v>
      </c>
      <c r="AB105" s="100">
        <v>0</v>
      </c>
      <c r="AC105" s="100">
        <v>0</v>
      </c>
      <c r="AD105" s="100">
        <v>0</v>
      </c>
      <c r="AE105" s="161">
        <v>167</v>
      </c>
      <c r="AF105" s="162">
        <v>3.5000000000000003E-2</v>
      </c>
      <c r="AG105" s="163">
        <f t="shared" si="9"/>
        <v>243.13599258138953</v>
      </c>
      <c r="AH105" s="163">
        <f t="shared" si="14"/>
        <v>1319.5870456885427</v>
      </c>
    </row>
    <row r="106" spans="1:34" s="164" customFormat="1" ht="12.75" customHeight="1" x14ac:dyDescent="0.2">
      <c r="A106" s="102" t="s">
        <v>125</v>
      </c>
      <c r="B106" s="103" t="s">
        <v>104</v>
      </c>
      <c r="C106" s="103" t="s">
        <v>78</v>
      </c>
      <c r="D106" s="103" t="s">
        <v>79</v>
      </c>
      <c r="E106" s="104">
        <v>2</v>
      </c>
      <c r="F106" s="166" t="s">
        <v>20</v>
      </c>
      <c r="G106" s="103" t="s">
        <v>126</v>
      </c>
      <c r="H106" s="103" t="s">
        <v>127</v>
      </c>
      <c r="I106" s="142" t="s">
        <v>128</v>
      </c>
      <c r="J106" s="102" t="s">
        <v>129</v>
      </c>
      <c r="K106" s="138">
        <v>1</v>
      </c>
      <c r="L106" s="105">
        <v>0.2</v>
      </c>
      <c r="M106" s="101">
        <f t="shared" si="6"/>
        <v>0.2</v>
      </c>
      <c r="N106" s="141" t="s">
        <v>75</v>
      </c>
      <c r="O106" s="101">
        <v>0</v>
      </c>
      <c r="P106" s="141" t="s">
        <v>75</v>
      </c>
      <c r="Q106" s="101">
        <v>0</v>
      </c>
      <c r="R106" s="141" t="s">
        <v>75</v>
      </c>
      <c r="S106" s="101">
        <v>0</v>
      </c>
      <c r="T106" s="101">
        <f t="shared" si="7"/>
        <v>0.2</v>
      </c>
      <c r="U106" s="106">
        <f t="shared" si="8"/>
        <v>788.36027713625867</v>
      </c>
      <c r="V106" s="99">
        <v>14.391557869288443</v>
      </c>
      <c r="W106" s="100">
        <v>0</v>
      </c>
      <c r="X106" s="100">
        <v>0</v>
      </c>
      <c r="Y106" s="101">
        <v>0</v>
      </c>
      <c r="Z106" s="100">
        <v>0</v>
      </c>
      <c r="AA106" s="101">
        <v>0</v>
      </c>
      <c r="AB106" s="100">
        <v>0</v>
      </c>
      <c r="AC106" s="100">
        <v>0</v>
      </c>
      <c r="AD106" s="100">
        <v>0</v>
      </c>
      <c r="AE106" s="161">
        <v>36</v>
      </c>
      <c r="AF106" s="162">
        <v>3.5000000000000003E-2</v>
      </c>
      <c r="AG106" s="163">
        <f t="shared" si="9"/>
        <v>243.13599258138953</v>
      </c>
      <c r="AH106" s="163">
        <f t="shared" si="14"/>
        <v>1045.8878275869367</v>
      </c>
    </row>
    <row r="107" spans="1:34" s="164" customFormat="1" ht="12.75" customHeight="1" x14ac:dyDescent="0.2">
      <c r="A107" s="165" t="s">
        <v>130</v>
      </c>
      <c r="B107" s="166" t="s">
        <v>89</v>
      </c>
      <c r="C107" s="166"/>
      <c r="D107" s="166"/>
      <c r="E107" s="166"/>
      <c r="F107" s="166" t="s">
        <v>20</v>
      </c>
      <c r="G107" s="166"/>
      <c r="H107" s="166"/>
      <c r="I107" s="166"/>
      <c r="J107" s="166">
        <v>401646</v>
      </c>
      <c r="K107" s="138">
        <v>0</v>
      </c>
      <c r="L107" s="105">
        <v>0</v>
      </c>
      <c r="M107" s="101">
        <f t="shared" si="6"/>
        <v>0</v>
      </c>
      <c r="N107" s="141" t="s">
        <v>75</v>
      </c>
      <c r="O107" s="101">
        <f>IF(N107="Y",M107,0)</f>
        <v>0</v>
      </c>
      <c r="P107" s="141" t="s">
        <v>75</v>
      </c>
      <c r="Q107" s="101">
        <f>IF(P107="Y",M107,0)</f>
        <v>0</v>
      </c>
      <c r="R107" s="141" t="s">
        <v>75</v>
      </c>
      <c r="S107" s="101">
        <f>IF(R107="Y",M107,0)</f>
        <v>0</v>
      </c>
      <c r="T107" s="101">
        <f t="shared" si="7"/>
        <v>0</v>
      </c>
      <c r="U107" s="106">
        <f t="shared" si="8"/>
        <v>0</v>
      </c>
      <c r="V107" s="99">
        <v>119.51919449735267</v>
      </c>
      <c r="W107" s="100">
        <v>0</v>
      </c>
      <c r="X107" s="100">
        <v>0</v>
      </c>
      <c r="Y107" s="101">
        <v>0</v>
      </c>
      <c r="Z107" s="100">
        <v>0</v>
      </c>
      <c r="AA107" s="101">
        <v>0</v>
      </c>
      <c r="AB107" s="100">
        <v>0</v>
      </c>
      <c r="AC107" s="100">
        <v>0</v>
      </c>
      <c r="AD107" s="100">
        <v>0</v>
      </c>
      <c r="AE107" s="161">
        <v>119</v>
      </c>
      <c r="AF107" s="162">
        <v>3.5000000000000003E-2</v>
      </c>
      <c r="AG107" s="163">
        <f t="shared" si="9"/>
        <v>243.13599258138953</v>
      </c>
      <c r="AH107" s="163">
        <f t="shared" si="14"/>
        <v>362.65518707874219</v>
      </c>
    </row>
    <row r="108" spans="1:34" s="164" customFormat="1" ht="12.75" customHeight="1" x14ac:dyDescent="0.2">
      <c r="A108" s="102" t="s">
        <v>131</v>
      </c>
      <c r="B108" s="103" t="s">
        <v>77</v>
      </c>
      <c r="C108" s="103" t="s">
        <v>78</v>
      </c>
      <c r="D108" s="103" t="s">
        <v>79</v>
      </c>
      <c r="E108" s="104">
        <v>2</v>
      </c>
      <c r="F108" s="103" t="s">
        <v>20</v>
      </c>
      <c r="G108" s="103" t="s">
        <v>105</v>
      </c>
      <c r="H108" s="103" t="s">
        <v>132</v>
      </c>
      <c r="I108" s="142" t="s">
        <v>133</v>
      </c>
      <c r="J108" s="102">
        <v>403002</v>
      </c>
      <c r="K108" s="138">
        <v>1</v>
      </c>
      <c r="L108" s="105">
        <v>0.2</v>
      </c>
      <c r="M108" s="101">
        <f t="shared" si="6"/>
        <v>0.2</v>
      </c>
      <c r="N108" s="141" t="s">
        <v>75</v>
      </c>
      <c r="O108" s="101">
        <v>0</v>
      </c>
      <c r="P108" s="141" t="s">
        <v>75</v>
      </c>
      <c r="Q108" s="101">
        <v>0</v>
      </c>
      <c r="R108" s="141" t="s">
        <v>75</v>
      </c>
      <c r="S108" s="101">
        <v>0</v>
      </c>
      <c r="T108" s="101">
        <f t="shared" si="7"/>
        <v>0.2</v>
      </c>
      <c r="U108" s="106">
        <f t="shared" si="8"/>
        <v>788.36027713625867</v>
      </c>
      <c r="V108" s="99">
        <v>0</v>
      </c>
      <c r="W108" s="100">
        <v>0</v>
      </c>
      <c r="X108" s="100">
        <v>0</v>
      </c>
      <c r="Y108" s="101">
        <v>0</v>
      </c>
      <c r="Z108" s="100">
        <v>0</v>
      </c>
      <c r="AA108" s="101">
        <v>0</v>
      </c>
      <c r="AB108" s="100">
        <v>0</v>
      </c>
      <c r="AC108" s="100">
        <v>0</v>
      </c>
      <c r="AD108" s="100">
        <v>0</v>
      </c>
      <c r="AE108" s="161">
        <v>0</v>
      </c>
      <c r="AF108" s="162">
        <v>3.5000000000000003E-2</v>
      </c>
      <c r="AG108" s="163">
        <f t="shared" si="9"/>
        <v>243.13599258138953</v>
      </c>
      <c r="AH108" s="163">
        <f t="shared" si="14"/>
        <v>1031.4962697176481</v>
      </c>
    </row>
    <row r="109" spans="1:34" s="164" customFormat="1" ht="12.75" customHeight="1" x14ac:dyDescent="0.2">
      <c r="A109" s="102" t="s">
        <v>134</v>
      </c>
      <c r="B109" s="103" t="s">
        <v>135</v>
      </c>
      <c r="C109" s="103" t="s">
        <v>136</v>
      </c>
      <c r="D109" s="103" t="s">
        <v>137</v>
      </c>
      <c r="E109" s="104">
        <v>1</v>
      </c>
      <c r="F109" s="166" t="s">
        <v>20</v>
      </c>
      <c r="G109" s="103" t="s">
        <v>138</v>
      </c>
      <c r="H109" s="103" t="s">
        <v>139</v>
      </c>
      <c r="I109" s="142" t="s">
        <v>140</v>
      </c>
      <c r="J109" s="103">
        <v>401661</v>
      </c>
      <c r="K109" s="138">
        <v>1</v>
      </c>
      <c r="L109" s="105">
        <v>0.18</v>
      </c>
      <c r="M109" s="101">
        <f t="shared" si="6"/>
        <v>0.18</v>
      </c>
      <c r="N109" s="141" t="s">
        <v>75</v>
      </c>
      <c r="O109" s="101">
        <v>0</v>
      </c>
      <c r="P109" s="141" t="s">
        <v>75</v>
      </c>
      <c r="Q109" s="101">
        <v>0</v>
      </c>
      <c r="R109" s="141" t="s">
        <v>75</v>
      </c>
      <c r="S109" s="101">
        <v>0</v>
      </c>
      <c r="T109" s="101">
        <f t="shared" si="7"/>
        <v>0.18</v>
      </c>
      <c r="U109" s="106">
        <f t="shared" si="8"/>
        <v>709.52424942263269</v>
      </c>
      <c r="V109" s="99">
        <v>0</v>
      </c>
      <c r="W109" s="100">
        <v>0</v>
      </c>
      <c r="X109" s="100">
        <v>0</v>
      </c>
      <c r="Y109" s="101">
        <v>0</v>
      </c>
      <c r="Z109" s="100">
        <v>0</v>
      </c>
      <c r="AA109" s="101">
        <v>0</v>
      </c>
      <c r="AB109" s="100">
        <v>0</v>
      </c>
      <c r="AC109" s="100">
        <v>0</v>
      </c>
      <c r="AD109" s="100">
        <v>0</v>
      </c>
      <c r="AE109" s="161">
        <v>0</v>
      </c>
      <c r="AF109" s="162">
        <v>3.5000000000000003E-2</v>
      </c>
      <c r="AG109" s="163">
        <f t="shared" si="9"/>
        <v>243.13599258138953</v>
      </c>
      <c r="AH109" s="163">
        <f t="shared" si="14"/>
        <v>952.66024200402217</v>
      </c>
    </row>
    <row r="110" spans="1:34" s="164" customFormat="1" ht="12.75" customHeight="1" x14ac:dyDescent="0.2">
      <c r="A110" s="102" t="s">
        <v>141</v>
      </c>
      <c r="B110" s="103" t="s">
        <v>116</v>
      </c>
      <c r="C110" s="103" t="s">
        <v>117</v>
      </c>
      <c r="D110" s="103" t="s">
        <v>118</v>
      </c>
      <c r="E110" s="104">
        <v>3</v>
      </c>
      <c r="F110" s="103" t="s">
        <v>20</v>
      </c>
      <c r="G110" s="103" t="s">
        <v>105</v>
      </c>
      <c r="H110" s="103" t="s">
        <v>142</v>
      </c>
      <c r="I110" s="142" t="s">
        <v>120</v>
      </c>
      <c r="J110" s="103">
        <v>403370</v>
      </c>
      <c r="K110" s="138">
        <v>1</v>
      </c>
      <c r="L110" s="105">
        <v>0.03</v>
      </c>
      <c r="M110" s="101">
        <f t="shared" si="6"/>
        <v>0.03</v>
      </c>
      <c r="N110" s="141" t="s">
        <v>75</v>
      </c>
      <c r="O110" s="101">
        <v>0</v>
      </c>
      <c r="P110" s="141" t="s">
        <v>75</v>
      </c>
      <c r="Q110" s="101">
        <v>0</v>
      </c>
      <c r="R110" s="141" t="s">
        <v>75</v>
      </c>
      <c r="S110" s="101">
        <v>0</v>
      </c>
      <c r="T110" s="101">
        <f t="shared" si="7"/>
        <v>0.03</v>
      </c>
      <c r="U110" s="106">
        <f t="shared" si="8"/>
        <v>118.25404157043879</v>
      </c>
      <c r="V110" s="99">
        <v>17.700846577199687</v>
      </c>
      <c r="W110" s="100">
        <v>0</v>
      </c>
      <c r="X110" s="100">
        <v>0</v>
      </c>
      <c r="Y110" s="101">
        <v>0</v>
      </c>
      <c r="Z110" s="100">
        <v>0</v>
      </c>
      <c r="AA110" s="101">
        <v>0</v>
      </c>
      <c r="AB110" s="100">
        <v>0</v>
      </c>
      <c r="AC110" s="100">
        <v>0</v>
      </c>
      <c r="AD110" s="100">
        <v>0</v>
      </c>
      <c r="AE110" s="161">
        <v>66</v>
      </c>
      <c r="AF110" s="162">
        <v>3.5000000000000003E-2</v>
      </c>
      <c r="AG110" s="163">
        <f t="shared" si="9"/>
        <v>243.13599258138953</v>
      </c>
      <c r="AH110" s="163">
        <f t="shared" si="14"/>
        <v>379.09088072902802</v>
      </c>
    </row>
    <row r="111" spans="1:34" s="164" customFormat="1" ht="12.75" customHeight="1" x14ac:dyDescent="0.2">
      <c r="A111" s="102" t="s">
        <v>143</v>
      </c>
      <c r="B111" s="103" t="s">
        <v>77</v>
      </c>
      <c r="C111" s="103" t="s">
        <v>78</v>
      </c>
      <c r="D111" s="103" t="s">
        <v>79</v>
      </c>
      <c r="E111" s="104">
        <v>2</v>
      </c>
      <c r="F111" s="166" t="s">
        <v>20</v>
      </c>
      <c r="G111" s="103" t="s">
        <v>144</v>
      </c>
      <c r="H111" s="103" t="s">
        <v>145</v>
      </c>
      <c r="I111" s="142" t="s">
        <v>146</v>
      </c>
      <c r="J111" s="102">
        <v>404002</v>
      </c>
      <c r="K111" s="138">
        <v>1</v>
      </c>
      <c r="L111" s="105">
        <v>0.13</v>
      </c>
      <c r="M111" s="101">
        <f t="shared" si="6"/>
        <v>0.13</v>
      </c>
      <c r="N111" s="141" t="s">
        <v>75</v>
      </c>
      <c r="O111" s="101">
        <v>0</v>
      </c>
      <c r="P111" s="141" t="s">
        <v>75</v>
      </c>
      <c r="Q111" s="101">
        <v>0</v>
      </c>
      <c r="R111" s="141" t="s">
        <v>75</v>
      </c>
      <c r="S111" s="101">
        <v>0</v>
      </c>
      <c r="T111" s="101">
        <f t="shared" si="7"/>
        <v>0.13</v>
      </c>
      <c r="U111" s="106">
        <f t="shared" si="8"/>
        <v>512.43418013856808</v>
      </c>
      <c r="V111" s="99">
        <v>0</v>
      </c>
      <c r="W111" s="100">
        <v>0</v>
      </c>
      <c r="X111" s="100">
        <v>0</v>
      </c>
      <c r="Y111" s="101">
        <v>0</v>
      </c>
      <c r="Z111" s="100">
        <v>0</v>
      </c>
      <c r="AA111" s="101">
        <v>0</v>
      </c>
      <c r="AB111" s="100">
        <v>0</v>
      </c>
      <c r="AC111" s="100">
        <v>0</v>
      </c>
      <c r="AD111" s="100">
        <v>0</v>
      </c>
      <c r="AE111" s="161">
        <v>0</v>
      </c>
      <c r="AF111" s="162">
        <v>3.5000000000000003E-2</v>
      </c>
      <c r="AG111" s="163">
        <f t="shared" si="9"/>
        <v>243.13599258138953</v>
      </c>
      <c r="AH111" s="163">
        <f t="shared" si="14"/>
        <v>755.57017271995755</v>
      </c>
    </row>
    <row r="112" spans="1:34" s="164" customFormat="1" ht="12.75" customHeight="1" x14ac:dyDescent="0.2">
      <c r="A112" s="165" t="s">
        <v>147</v>
      </c>
      <c r="B112" s="166" t="s">
        <v>89</v>
      </c>
      <c r="C112" s="166"/>
      <c r="D112" s="166"/>
      <c r="E112" s="166"/>
      <c r="F112" s="166" t="s">
        <v>20</v>
      </c>
      <c r="G112" s="166"/>
      <c r="H112" s="166"/>
      <c r="I112" s="166"/>
      <c r="J112" s="166" t="s">
        <v>148</v>
      </c>
      <c r="K112" s="138">
        <v>0</v>
      </c>
      <c r="L112" s="105">
        <v>0</v>
      </c>
      <c r="M112" s="101">
        <f t="shared" si="6"/>
        <v>0</v>
      </c>
      <c r="N112" s="141" t="s">
        <v>75</v>
      </c>
      <c r="O112" s="101">
        <f>IF(N112="Y",M112,0)</f>
        <v>0</v>
      </c>
      <c r="P112" s="141" t="s">
        <v>75</v>
      </c>
      <c r="Q112" s="101">
        <f>IF(P112="Y",M112,0)</f>
        <v>0</v>
      </c>
      <c r="R112" s="141" t="s">
        <v>75</v>
      </c>
      <c r="S112" s="101">
        <f>IF(R112="Y",M112,0)</f>
        <v>0</v>
      </c>
      <c r="T112" s="101">
        <f t="shared" si="7"/>
        <v>0</v>
      </c>
      <c r="U112" s="106">
        <f t="shared" si="8"/>
        <v>0</v>
      </c>
      <c r="V112" s="99">
        <v>227.94649980801444</v>
      </c>
      <c r="W112" s="100">
        <v>0</v>
      </c>
      <c r="X112" s="100">
        <v>0</v>
      </c>
      <c r="Y112" s="101">
        <v>0</v>
      </c>
      <c r="Z112" s="100">
        <v>0</v>
      </c>
      <c r="AA112" s="101">
        <v>0</v>
      </c>
      <c r="AB112" s="100">
        <v>0</v>
      </c>
      <c r="AC112" s="100">
        <v>0</v>
      </c>
      <c r="AD112" s="100">
        <v>0</v>
      </c>
      <c r="AE112" s="161">
        <v>606</v>
      </c>
      <c r="AF112" s="162">
        <v>0.05</v>
      </c>
      <c r="AG112" s="163">
        <f t="shared" si="9"/>
        <v>347.33713225912788</v>
      </c>
      <c r="AH112" s="163">
        <f t="shared" si="14"/>
        <v>575.28363206714232</v>
      </c>
    </row>
    <row r="113" spans="1:34" s="164" customFormat="1" ht="25.5" customHeight="1" x14ac:dyDescent="0.2">
      <c r="A113" s="102" t="s">
        <v>149</v>
      </c>
      <c r="B113" s="103" t="s">
        <v>150</v>
      </c>
      <c r="C113" s="103" t="s">
        <v>151</v>
      </c>
      <c r="D113" s="103" t="s">
        <v>152</v>
      </c>
      <c r="E113" s="104">
        <v>3</v>
      </c>
      <c r="F113" s="103" t="s">
        <v>20</v>
      </c>
      <c r="G113" s="103"/>
      <c r="H113" s="103" t="s">
        <v>151</v>
      </c>
      <c r="I113" s="142"/>
      <c r="J113" s="143">
        <v>404585</v>
      </c>
      <c r="K113" s="138">
        <v>1</v>
      </c>
      <c r="L113" s="105">
        <v>0.87</v>
      </c>
      <c r="M113" s="101">
        <f t="shared" si="6"/>
        <v>0.87</v>
      </c>
      <c r="N113" s="141" t="s">
        <v>75</v>
      </c>
      <c r="O113" s="101">
        <v>0</v>
      </c>
      <c r="P113" s="141" t="s">
        <v>75</v>
      </c>
      <c r="Q113" s="101">
        <v>0</v>
      </c>
      <c r="R113" s="141" t="s">
        <v>153</v>
      </c>
      <c r="S113" s="101">
        <v>0.87</v>
      </c>
      <c r="T113" s="101">
        <f t="shared" si="7"/>
        <v>1.74</v>
      </c>
      <c r="U113" s="106">
        <f t="shared" si="8"/>
        <v>6858.7344110854501</v>
      </c>
      <c r="V113" s="99">
        <v>0</v>
      </c>
      <c r="W113" s="100">
        <v>0</v>
      </c>
      <c r="X113" s="100">
        <v>0</v>
      </c>
      <c r="Y113" s="101">
        <v>0</v>
      </c>
      <c r="Z113" s="100">
        <v>0</v>
      </c>
      <c r="AA113" s="101">
        <v>0</v>
      </c>
      <c r="AB113" s="100">
        <v>0</v>
      </c>
      <c r="AC113" s="100">
        <v>0</v>
      </c>
      <c r="AD113" s="100">
        <v>0</v>
      </c>
      <c r="AE113" s="161">
        <v>0</v>
      </c>
      <c r="AF113" s="162">
        <v>3.5000000000000003E-2</v>
      </c>
      <c r="AG113" s="163">
        <f t="shared" si="9"/>
        <v>243.13599258138953</v>
      </c>
      <c r="AH113" s="163">
        <f t="shared" si="14"/>
        <v>7101.8704036668396</v>
      </c>
    </row>
    <row r="114" spans="1:34" s="164" customFormat="1" ht="25.5" customHeight="1" x14ac:dyDescent="0.2">
      <c r="A114" s="102" t="s">
        <v>157</v>
      </c>
      <c r="B114" s="103" t="s">
        <v>158</v>
      </c>
      <c r="C114" s="103" t="s">
        <v>159</v>
      </c>
      <c r="D114" s="103" t="s">
        <v>160</v>
      </c>
      <c r="E114" s="104">
        <v>3</v>
      </c>
      <c r="F114" s="166" t="s">
        <v>20</v>
      </c>
      <c r="G114" s="103" t="s">
        <v>85</v>
      </c>
      <c r="H114" s="103" t="s">
        <v>161</v>
      </c>
      <c r="I114" s="142" t="s">
        <v>162</v>
      </c>
      <c r="J114" s="103">
        <v>407400</v>
      </c>
      <c r="K114" s="138">
        <v>2</v>
      </c>
      <c r="L114" s="105">
        <v>0.34</v>
      </c>
      <c r="M114" s="101">
        <f t="shared" si="6"/>
        <v>0.68</v>
      </c>
      <c r="N114" s="141" t="s">
        <v>75</v>
      </c>
      <c r="O114" s="101">
        <v>0</v>
      </c>
      <c r="P114" s="141" t="s">
        <v>75</v>
      </c>
      <c r="Q114" s="101">
        <v>0</v>
      </c>
      <c r="R114" s="141" t="s">
        <v>75</v>
      </c>
      <c r="S114" s="101">
        <v>0</v>
      </c>
      <c r="T114" s="101">
        <f t="shared" si="7"/>
        <v>0.68</v>
      </c>
      <c r="U114" s="106">
        <f t="shared" si="8"/>
        <v>2680.4249422632797</v>
      </c>
      <c r="V114" s="99">
        <v>3046.8159372523783</v>
      </c>
      <c r="W114" s="100">
        <v>0</v>
      </c>
      <c r="X114" s="100">
        <v>0</v>
      </c>
      <c r="Y114" s="101">
        <v>0</v>
      </c>
      <c r="Z114" s="100">
        <v>0</v>
      </c>
      <c r="AA114" s="101">
        <v>0</v>
      </c>
      <c r="AB114" s="100">
        <v>0</v>
      </c>
      <c r="AC114" s="100">
        <v>0</v>
      </c>
      <c r="AD114" s="100">
        <v>0</v>
      </c>
      <c r="AE114" s="161">
        <v>8496</v>
      </c>
      <c r="AF114" s="162">
        <v>0.25</v>
      </c>
      <c r="AG114" s="163">
        <f t="shared" si="9"/>
        <v>1736.6856612956394</v>
      </c>
      <c r="AH114" s="163">
        <f t="shared" si="14"/>
        <v>7463.9265408112969</v>
      </c>
    </row>
    <row r="115" spans="1:34" s="164" customFormat="1" ht="25.5" customHeight="1" x14ac:dyDescent="0.2">
      <c r="A115" s="102" t="s">
        <v>157</v>
      </c>
      <c r="B115" s="103" t="s">
        <v>163</v>
      </c>
      <c r="C115" s="103" t="s">
        <v>159</v>
      </c>
      <c r="D115" s="103" t="s">
        <v>160</v>
      </c>
      <c r="E115" s="104">
        <v>3</v>
      </c>
      <c r="F115" s="103" t="s">
        <v>20</v>
      </c>
      <c r="G115" s="103" t="s">
        <v>85</v>
      </c>
      <c r="H115" s="103" t="s">
        <v>161</v>
      </c>
      <c r="I115" s="142" t="s">
        <v>162</v>
      </c>
      <c r="J115" s="103">
        <v>407400</v>
      </c>
      <c r="K115" s="138">
        <v>0</v>
      </c>
      <c r="L115" s="105">
        <v>1</v>
      </c>
      <c r="M115" s="101">
        <f t="shared" si="6"/>
        <v>0</v>
      </c>
      <c r="N115" s="141" t="s">
        <v>75</v>
      </c>
      <c r="O115" s="101">
        <v>0</v>
      </c>
      <c r="P115" s="141" t="s">
        <v>75</v>
      </c>
      <c r="Q115" s="101">
        <v>0</v>
      </c>
      <c r="R115" s="141" t="s">
        <v>153</v>
      </c>
      <c r="S115" s="101">
        <v>2</v>
      </c>
      <c r="T115" s="101">
        <f t="shared" si="7"/>
        <v>2</v>
      </c>
      <c r="U115" s="106">
        <f t="shared" si="8"/>
        <v>7883.6027713625863</v>
      </c>
      <c r="V115" s="99">
        <v>3046.8159372523783</v>
      </c>
      <c r="W115" s="100">
        <v>0</v>
      </c>
      <c r="X115" s="100">
        <v>0</v>
      </c>
      <c r="Y115" s="101">
        <v>0</v>
      </c>
      <c r="Z115" s="100">
        <v>0</v>
      </c>
      <c r="AA115" s="101">
        <v>0</v>
      </c>
      <c r="AB115" s="100">
        <v>0</v>
      </c>
      <c r="AC115" s="100">
        <v>0</v>
      </c>
      <c r="AD115" s="100">
        <v>0</v>
      </c>
      <c r="AE115" s="161">
        <v>0</v>
      </c>
      <c r="AF115" s="162">
        <v>3.5000000000000003E-2</v>
      </c>
      <c r="AG115" s="163">
        <f t="shared" si="9"/>
        <v>243.13599258138953</v>
      </c>
      <c r="AH115" s="163">
        <f t="shared" si="14"/>
        <v>11173.554701196355</v>
      </c>
    </row>
    <row r="116" spans="1:34" s="164" customFormat="1" ht="25.5" customHeight="1" x14ac:dyDescent="0.2">
      <c r="A116" s="102" t="s">
        <v>157</v>
      </c>
      <c r="B116" s="103" t="s">
        <v>164</v>
      </c>
      <c r="C116" s="103" t="s">
        <v>159</v>
      </c>
      <c r="D116" s="103" t="s">
        <v>160</v>
      </c>
      <c r="E116" s="104">
        <v>3</v>
      </c>
      <c r="F116" s="166" t="s">
        <v>20</v>
      </c>
      <c r="G116" s="103" t="s">
        <v>85</v>
      </c>
      <c r="H116" s="103" t="s">
        <v>161</v>
      </c>
      <c r="I116" s="142" t="s">
        <v>165</v>
      </c>
      <c r="J116" s="103">
        <v>408245</v>
      </c>
      <c r="K116" s="138">
        <v>0</v>
      </c>
      <c r="L116" s="105">
        <v>1</v>
      </c>
      <c r="M116" s="101">
        <f t="shared" si="6"/>
        <v>0</v>
      </c>
      <c r="N116" s="141" t="s">
        <v>75</v>
      </c>
      <c r="O116" s="101">
        <v>0</v>
      </c>
      <c r="P116" s="141" t="s">
        <v>75</v>
      </c>
      <c r="Q116" s="101">
        <v>0</v>
      </c>
      <c r="R116" s="141" t="s">
        <v>153</v>
      </c>
      <c r="S116" s="101">
        <v>2</v>
      </c>
      <c r="T116" s="101">
        <f t="shared" si="7"/>
        <v>2</v>
      </c>
      <c r="U116" s="106">
        <f t="shared" si="8"/>
        <v>7883.6027713625863</v>
      </c>
      <c r="V116" s="99">
        <v>0</v>
      </c>
      <c r="W116" s="100">
        <v>0</v>
      </c>
      <c r="X116" s="100">
        <v>0</v>
      </c>
      <c r="Y116" s="101">
        <v>0</v>
      </c>
      <c r="Z116" s="100">
        <v>0</v>
      </c>
      <c r="AA116" s="101">
        <v>0</v>
      </c>
      <c r="AB116" s="100">
        <v>0</v>
      </c>
      <c r="AC116" s="100">
        <v>0</v>
      </c>
      <c r="AD116" s="100">
        <v>0</v>
      </c>
      <c r="AE116" s="161">
        <v>0</v>
      </c>
      <c r="AF116" s="162">
        <v>3.5000000000000003E-2</v>
      </c>
      <c r="AG116" s="163">
        <f t="shared" si="9"/>
        <v>243.13599258138953</v>
      </c>
      <c r="AH116" s="163">
        <f t="shared" si="14"/>
        <v>8126.7387639439758</v>
      </c>
    </row>
    <row r="117" spans="1:34" s="164" customFormat="1" ht="25.5" customHeight="1" x14ac:dyDescent="0.2">
      <c r="A117" s="102" t="s">
        <v>166</v>
      </c>
      <c r="B117" s="103" t="s">
        <v>84</v>
      </c>
      <c r="C117" s="103" t="s">
        <v>78</v>
      </c>
      <c r="D117" s="103" t="s">
        <v>79</v>
      </c>
      <c r="E117" s="104">
        <v>2</v>
      </c>
      <c r="F117" s="103" t="s">
        <v>20</v>
      </c>
      <c r="G117" s="103" t="s">
        <v>144</v>
      </c>
      <c r="H117" s="103" t="s">
        <v>167</v>
      </c>
      <c r="I117" s="142" t="s">
        <v>146</v>
      </c>
      <c r="J117" s="102">
        <v>401601</v>
      </c>
      <c r="K117" s="138">
        <v>1</v>
      </c>
      <c r="L117" s="105">
        <v>0.47</v>
      </c>
      <c r="M117" s="101">
        <f t="shared" si="6"/>
        <v>0.47</v>
      </c>
      <c r="N117" s="141" t="s">
        <v>75</v>
      </c>
      <c r="O117" s="101">
        <v>0</v>
      </c>
      <c r="P117" s="141" t="s">
        <v>75</v>
      </c>
      <c r="Q117" s="101">
        <v>0</v>
      </c>
      <c r="R117" s="141" t="s">
        <v>75</v>
      </c>
      <c r="S117" s="101">
        <v>0</v>
      </c>
      <c r="T117" s="101">
        <f t="shared" si="7"/>
        <v>0.47</v>
      </c>
      <c r="U117" s="106">
        <f t="shared" si="8"/>
        <v>1852.6466512702077</v>
      </c>
      <c r="V117" s="99">
        <v>257.73009817921564</v>
      </c>
      <c r="W117" s="100">
        <v>4.1975529846528348</v>
      </c>
      <c r="X117" s="100">
        <v>0</v>
      </c>
      <c r="Y117" s="101">
        <v>0</v>
      </c>
      <c r="Z117" s="100">
        <v>0</v>
      </c>
      <c r="AA117" s="101">
        <v>0</v>
      </c>
      <c r="AB117" s="100">
        <v>0</v>
      </c>
      <c r="AC117" s="100">
        <v>0</v>
      </c>
      <c r="AD117" s="100">
        <v>0</v>
      </c>
      <c r="AE117" s="161">
        <v>703</v>
      </c>
      <c r="AF117" s="162">
        <v>0.05</v>
      </c>
      <c r="AG117" s="163">
        <f t="shared" si="9"/>
        <v>347.33713225912788</v>
      </c>
      <c r="AH117" s="163">
        <f t="shared" si="14"/>
        <v>2461.9114346932038</v>
      </c>
    </row>
    <row r="118" spans="1:34" s="164" customFormat="1" ht="25.5" customHeight="1" x14ac:dyDescent="0.2">
      <c r="A118" s="102" t="s">
        <v>168</v>
      </c>
      <c r="B118" s="103" t="s">
        <v>135</v>
      </c>
      <c r="C118" s="103" t="s">
        <v>136</v>
      </c>
      <c r="D118" s="103" t="s">
        <v>137</v>
      </c>
      <c r="E118" s="104">
        <v>1</v>
      </c>
      <c r="F118" s="166" t="s">
        <v>20</v>
      </c>
      <c r="G118" s="103" t="s">
        <v>144</v>
      </c>
      <c r="H118" s="103" t="s">
        <v>138</v>
      </c>
      <c r="I118" s="142" t="s">
        <v>140</v>
      </c>
      <c r="J118" s="103" t="s">
        <v>169</v>
      </c>
      <c r="K118" s="138">
        <v>1</v>
      </c>
      <c r="L118" s="105">
        <v>7.0000000000000007E-2</v>
      </c>
      <c r="M118" s="101">
        <f t="shared" si="6"/>
        <v>7.0000000000000007E-2</v>
      </c>
      <c r="N118" s="141" t="s">
        <v>75</v>
      </c>
      <c r="O118" s="101">
        <v>0</v>
      </c>
      <c r="P118" s="141" t="s">
        <v>75</v>
      </c>
      <c r="Q118" s="101">
        <v>0</v>
      </c>
      <c r="R118" s="141" t="s">
        <v>75</v>
      </c>
      <c r="S118" s="101">
        <v>0</v>
      </c>
      <c r="T118" s="101">
        <f t="shared" si="7"/>
        <v>7.0000000000000007E-2</v>
      </c>
      <c r="U118" s="106">
        <f t="shared" si="8"/>
        <v>275.92609699769054</v>
      </c>
      <c r="V118" s="99">
        <v>0</v>
      </c>
      <c r="W118" s="100">
        <v>0</v>
      </c>
      <c r="X118" s="100">
        <v>0</v>
      </c>
      <c r="Y118" s="101">
        <v>0</v>
      </c>
      <c r="Z118" s="100">
        <v>0</v>
      </c>
      <c r="AA118" s="101">
        <v>0</v>
      </c>
      <c r="AB118" s="100">
        <v>0</v>
      </c>
      <c r="AC118" s="100">
        <v>0</v>
      </c>
      <c r="AD118" s="100">
        <v>0</v>
      </c>
      <c r="AE118" s="161">
        <v>254</v>
      </c>
      <c r="AF118" s="162">
        <v>3.5000000000000003E-2</v>
      </c>
      <c r="AG118" s="163">
        <f t="shared" si="9"/>
        <v>243.13599258138953</v>
      </c>
      <c r="AH118" s="163">
        <f t="shared" si="14"/>
        <v>519.06208957908007</v>
      </c>
    </row>
    <row r="119" spans="1:34" s="164" customFormat="1" ht="25.5" customHeight="1" x14ac:dyDescent="0.2">
      <c r="A119" s="165" t="s">
        <v>170</v>
      </c>
      <c r="B119" s="166" t="s">
        <v>89</v>
      </c>
      <c r="C119" s="166"/>
      <c r="D119" s="166"/>
      <c r="E119" s="166"/>
      <c r="F119" s="166" t="s">
        <v>20</v>
      </c>
      <c r="G119" s="166"/>
      <c r="H119" s="166"/>
      <c r="I119" s="166"/>
      <c r="J119" s="166">
        <v>404585</v>
      </c>
      <c r="K119" s="138">
        <v>0</v>
      </c>
      <c r="L119" s="105">
        <v>0</v>
      </c>
      <c r="M119" s="101">
        <f t="shared" si="6"/>
        <v>0</v>
      </c>
      <c r="N119" s="141" t="s">
        <v>75</v>
      </c>
      <c r="O119" s="101">
        <f>IF(N119="Y",M119,0)</f>
        <v>0</v>
      </c>
      <c r="P119" s="141" t="s">
        <v>75</v>
      </c>
      <c r="Q119" s="101">
        <f>IF(P119="Y",M119,0)</f>
        <v>0</v>
      </c>
      <c r="R119" s="141" t="s">
        <v>75</v>
      </c>
      <c r="S119" s="101">
        <f>IF(R119="Y",M119,0)</f>
        <v>0</v>
      </c>
      <c r="T119" s="101">
        <f t="shared" si="7"/>
        <v>0</v>
      </c>
      <c r="U119" s="106">
        <f t="shared" si="8"/>
        <v>0</v>
      </c>
      <c r="V119" s="99">
        <v>38.268460697880634</v>
      </c>
      <c r="W119" s="100">
        <v>10.403417957652501</v>
      </c>
      <c r="X119" s="100">
        <v>85</v>
      </c>
      <c r="Y119" s="101">
        <v>1</v>
      </c>
      <c r="Z119" s="100">
        <v>0</v>
      </c>
      <c r="AA119" s="101">
        <v>0</v>
      </c>
      <c r="AB119" s="100">
        <v>0</v>
      </c>
      <c r="AC119" s="100">
        <v>0</v>
      </c>
      <c r="AD119" s="100">
        <v>0</v>
      </c>
      <c r="AE119" s="161">
        <v>68</v>
      </c>
      <c r="AF119" s="162">
        <v>3.5000000000000003E-2</v>
      </c>
      <c r="AG119" s="163">
        <f t="shared" si="9"/>
        <v>243.13599258138953</v>
      </c>
      <c r="AH119" s="163">
        <f t="shared" si="14"/>
        <v>376.80787123692267</v>
      </c>
    </row>
    <row r="120" spans="1:34" s="164" customFormat="1" ht="25.5" customHeight="1" x14ac:dyDescent="0.2">
      <c r="A120" s="102" t="s">
        <v>171</v>
      </c>
      <c r="B120" s="103" t="s">
        <v>77</v>
      </c>
      <c r="C120" s="103" t="s">
        <v>78</v>
      </c>
      <c r="D120" s="103" t="s">
        <v>79</v>
      </c>
      <c r="E120" s="104">
        <v>2</v>
      </c>
      <c r="F120" s="166" t="s">
        <v>20</v>
      </c>
      <c r="G120" s="103" t="s">
        <v>85</v>
      </c>
      <c r="H120" s="103" t="s">
        <v>172</v>
      </c>
      <c r="I120" s="142" t="s">
        <v>173</v>
      </c>
      <c r="J120" s="102">
        <v>407050</v>
      </c>
      <c r="K120" s="138">
        <v>1</v>
      </c>
      <c r="L120" s="105">
        <v>0.13</v>
      </c>
      <c r="M120" s="101">
        <f t="shared" si="6"/>
        <v>0.13</v>
      </c>
      <c r="N120" s="141" t="s">
        <v>75</v>
      </c>
      <c r="O120" s="101">
        <v>0</v>
      </c>
      <c r="P120" s="141" t="s">
        <v>75</v>
      </c>
      <c r="Q120" s="101">
        <v>0</v>
      </c>
      <c r="R120" s="141" t="s">
        <v>75</v>
      </c>
      <c r="S120" s="101">
        <v>0</v>
      </c>
      <c r="T120" s="101">
        <f t="shared" si="7"/>
        <v>0.13</v>
      </c>
      <c r="U120" s="106">
        <f t="shared" si="8"/>
        <v>512.43418013856808</v>
      </c>
      <c r="V120" s="99">
        <v>1467.6022017814421</v>
      </c>
      <c r="W120" s="100">
        <v>987.94475506027334</v>
      </c>
      <c r="X120" s="100">
        <v>0</v>
      </c>
      <c r="Y120" s="101">
        <v>0</v>
      </c>
      <c r="Z120" s="100">
        <v>0</v>
      </c>
      <c r="AA120" s="101">
        <v>0</v>
      </c>
      <c r="AB120" s="100">
        <v>0</v>
      </c>
      <c r="AC120" s="100">
        <v>0</v>
      </c>
      <c r="AD120" s="100">
        <v>0</v>
      </c>
      <c r="AE120" s="161">
        <v>5827</v>
      </c>
      <c r="AF120" s="162">
        <v>0.25</v>
      </c>
      <c r="AG120" s="163">
        <f t="shared" si="9"/>
        <v>1736.6856612956394</v>
      </c>
      <c r="AH120" s="163">
        <f t="shared" si="14"/>
        <v>4704.6667982759227</v>
      </c>
    </row>
    <row r="121" spans="1:34" s="164" customFormat="1" ht="25.5" customHeight="1" x14ac:dyDescent="0.2">
      <c r="A121" s="102" t="s">
        <v>174</v>
      </c>
      <c r="B121" s="103" t="s">
        <v>77</v>
      </c>
      <c r="C121" s="103" t="s">
        <v>78</v>
      </c>
      <c r="D121" s="103" t="s">
        <v>79</v>
      </c>
      <c r="E121" s="104">
        <v>2</v>
      </c>
      <c r="F121" s="103" t="s">
        <v>20</v>
      </c>
      <c r="G121" s="103" t="s">
        <v>85</v>
      </c>
      <c r="H121" s="103" t="s">
        <v>175</v>
      </c>
      <c r="I121" s="142" t="s">
        <v>176</v>
      </c>
      <c r="J121" s="102">
        <v>407002</v>
      </c>
      <c r="K121" s="138">
        <v>1</v>
      </c>
      <c r="L121" s="105">
        <v>0.27</v>
      </c>
      <c r="M121" s="101">
        <f t="shared" si="6"/>
        <v>0.27</v>
      </c>
      <c r="N121" s="141" t="s">
        <v>75</v>
      </c>
      <c r="O121" s="101">
        <v>0</v>
      </c>
      <c r="P121" s="141" t="s">
        <v>75</v>
      </c>
      <c r="Q121" s="101">
        <v>0</v>
      </c>
      <c r="R121" s="141" t="s">
        <v>75</v>
      </c>
      <c r="S121" s="101">
        <v>0</v>
      </c>
      <c r="T121" s="101">
        <f t="shared" si="7"/>
        <v>0.27</v>
      </c>
      <c r="U121" s="106">
        <f t="shared" si="8"/>
        <v>1064.2863741339493</v>
      </c>
      <c r="V121" s="99">
        <v>5.8874554919816351</v>
      </c>
      <c r="W121" s="100">
        <v>32.295827920712547</v>
      </c>
      <c r="X121" s="100">
        <v>0</v>
      </c>
      <c r="Y121" s="101">
        <v>0</v>
      </c>
      <c r="Z121" s="100">
        <v>0</v>
      </c>
      <c r="AA121" s="101">
        <v>0</v>
      </c>
      <c r="AB121" s="100">
        <v>0</v>
      </c>
      <c r="AC121" s="100">
        <v>0</v>
      </c>
      <c r="AD121" s="100">
        <v>0</v>
      </c>
      <c r="AE121" s="161">
        <v>7</v>
      </c>
      <c r="AF121" s="162">
        <v>3.5000000000000003E-2</v>
      </c>
      <c r="AG121" s="163">
        <f t="shared" si="9"/>
        <v>243.13599258138953</v>
      </c>
      <c r="AH121" s="163">
        <f t="shared" si="14"/>
        <v>1345.6056501280329</v>
      </c>
    </row>
    <row r="122" spans="1:34" s="164" customFormat="1" ht="25.5" customHeight="1" x14ac:dyDescent="0.2">
      <c r="A122" s="102" t="s">
        <v>177</v>
      </c>
      <c r="B122" s="103" t="s">
        <v>84</v>
      </c>
      <c r="C122" s="103" t="s">
        <v>78</v>
      </c>
      <c r="D122" s="103" t="s">
        <v>79</v>
      </c>
      <c r="E122" s="104">
        <v>2</v>
      </c>
      <c r="F122" s="103" t="s">
        <v>20</v>
      </c>
      <c r="G122" s="103" t="s">
        <v>85</v>
      </c>
      <c r="H122" s="103" t="s">
        <v>175</v>
      </c>
      <c r="I122" s="142" t="s">
        <v>176</v>
      </c>
      <c r="J122" s="102">
        <v>407002</v>
      </c>
      <c r="K122" s="138">
        <v>1</v>
      </c>
      <c r="L122" s="105">
        <v>0.09</v>
      </c>
      <c r="M122" s="101">
        <f t="shared" si="6"/>
        <v>0.09</v>
      </c>
      <c r="N122" s="141" t="s">
        <v>75</v>
      </c>
      <c r="O122" s="101">
        <v>0</v>
      </c>
      <c r="P122" s="141" t="s">
        <v>75</v>
      </c>
      <c r="Q122" s="101">
        <v>0</v>
      </c>
      <c r="R122" s="141" t="s">
        <v>75</v>
      </c>
      <c r="S122" s="101">
        <v>0</v>
      </c>
      <c r="T122" s="101">
        <f t="shared" si="7"/>
        <v>0.09</v>
      </c>
      <c r="U122" s="106">
        <f t="shared" si="8"/>
        <v>354.76212471131635</v>
      </c>
      <c r="V122" s="99">
        <v>0</v>
      </c>
      <c r="W122" s="100">
        <v>0</v>
      </c>
      <c r="X122" s="100">
        <v>0</v>
      </c>
      <c r="Y122" s="101">
        <v>0</v>
      </c>
      <c r="Z122" s="100">
        <v>0</v>
      </c>
      <c r="AA122" s="101">
        <v>0</v>
      </c>
      <c r="AB122" s="100">
        <v>0</v>
      </c>
      <c r="AC122" s="100">
        <v>0</v>
      </c>
      <c r="AD122" s="100">
        <v>0</v>
      </c>
      <c r="AE122" s="161">
        <v>0</v>
      </c>
      <c r="AF122" s="162">
        <v>3.5000000000000003E-2</v>
      </c>
      <c r="AG122" s="163">
        <f t="shared" si="9"/>
        <v>243.13599258138953</v>
      </c>
      <c r="AH122" s="163">
        <f t="shared" si="14"/>
        <v>597.89811729270582</v>
      </c>
    </row>
    <row r="123" spans="1:34" s="164" customFormat="1" ht="25.5" customHeight="1" x14ac:dyDescent="0.2">
      <c r="A123" s="102" t="s">
        <v>178</v>
      </c>
      <c r="B123" s="103" t="s">
        <v>179</v>
      </c>
      <c r="C123" s="103" t="s">
        <v>78</v>
      </c>
      <c r="D123" s="103" t="s">
        <v>79</v>
      </c>
      <c r="E123" s="104">
        <v>4</v>
      </c>
      <c r="F123" s="166" t="s">
        <v>20</v>
      </c>
      <c r="G123" s="103" t="s">
        <v>105</v>
      </c>
      <c r="H123" s="103" t="s">
        <v>180</v>
      </c>
      <c r="I123" s="142" t="s">
        <v>181</v>
      </c>
      <c r="J123" s="103" t="s">
        <v>182</v>
      </c>
      <c r="K123" s="138">
        <v>1</v>
      </c>
      <c r="L123" s="105">
        <v>0.2</v>
      </c>
      <c r="M123" s="101">
        <f t="shared" si="6"/>
        <v>0.2</v>
      </c>
      <c r="N123" s="141" t="s">
        <v>75</v>
      </c>
      <c r="O123" s="101">
        <v>0</v>
      </c>
      <c r="P123" s="141" t="s">
        <v>75</v>
      </c>
      <c r="Q123" s="101">
        <v>0</v>
      </c>
      <c r="R123" s="141" t="s">
        <v>75</v>
      </c>
      <c r="S123" s="101">
        <v>0</v>
      </c>
      <c r="T123" s="101">
        <f t="shared" si="7"/>
        <v>0.2</v>
      </c>
      <c r="U123" s="106">
        <f t="shared" si="8"/>
        <v>788.36027713625867</v>
      </c>
      <c r="V123" s="99">
        <v>2222.6779886534005</v>
      </c>
      <c r="W123" s="100">
        <v>33.290937464487996</v>
      </c>
      <c r="X123" s="100">
        <v>0</v>
      </c>
      <c r="Y123" s="101">
        <v>0</v>
      </c>
      <c r="Z123" s="100">
        <v>0</v>
      </c>
      <c r="AA123" s="101">
        <v>0</v>
      </c>
      <c r="AB123" s="100">
        <v>0</v>
      </c>
      <c r="AC123" s="100">
        <v>0</v>
      </c>
      <c r="AD123" s="100">
        <v>0</v>
      </c>
      <c r="AE123" s="161">
        <v>2502</v>
      </c>
      <c r="AF123" s="162">
        <v>0.1</v>
      </c>
      <c r="AG123" s="163">
        <f t="shared" si="9"/>
        <v>694.67426451825577</v>
      </c>
      <c r="AH123" s="163">
        <f t="shared" si="14"/>
        <v>3739.0034677724025</v>
      </c>
    </row>
    <row r="124" spans="1:34" s="164" customFormat="1" ht="25.5" customHeight="1" x14ac:dyDescent="0.2">
      <c r="A124" s="102" t="s">
        <v>190</v>
      </c>
      <c r="B124" s="103" t="s">
        <v>191</v>
      </c>
      <c r="C124" s="103" t="s">
        <v>78</v>
      </c>
      <c r="D124" s="103" t="s">
        <v>79</v>
      </c>
      <c r="E124" s="104" t="s">
        <v>192</v>
      </c>
      <c r="F124" s="166" t="s">
        <v>20</v>
      </c>
      <c r="G124" s="103" t="s">
        <v>85</v>
      </c>
      <c r="H124" s="103" t="s">
        <v>193</v>
      </c>
      <c r="I124" s="142" t="s">
        <v>194</v>
      </c>
      <c r="J124" s="102">
        <v>408200</v>
      </c>
      <c r="K124" s="138">
        <v>3</v>
      </c>
      <c r="L124" s="105">
        <v>1</v>
      </c>
      <c r="M124" s="101">
        <f t="shared" si="6"/>
        <v>3</v>
      </c>
      <c r="N124" s="141" t="s">
        <v>75</v>
      </c>
      <c r="O124" s="101">
        <v>0</v>
      </c>
      <c r="P124" s="141" t="s">
        <v>75</v>
      </c>
      <c r="Q124" s="101">
        <v>0</v>
      </c>
      <c r="R124" s="141" t="s">
        <v>75</v>
      </c>
      <c r="S124" s="101">
        <v>0</v>
      </c>
      <c r="T124" s="101">
        <f t="shared" si="7"/>
        <v>3</v>
      </c>
      <c r="U124" s="106">
        <f t="shared" si="8"/>
        <v>11825.404157043879</v>
      </c>
      <c r="V124" s="99">
        <v>0</v>
      </c>
      <c r="W124" s="100">
        <v>0</v>
      </c>
      <c r="X124" s="100">
        <v>85</v>
      </c>
      <c r="Y124" s="101">
        <v>1</v>
      </c>
      <c r="Z124" s="100">
        <v>0</v>
      </c>
      <c r="AA124" s="101">
        <v>0</v>
      </c>
      <c r="AB124" s="100">
        <v>0</v>
      </c>
      <c r="AC124" s="100">
        <v>0</v>
      </c>
      <c r="AD124" s="100">
        <v>0</v>
      </c>
      <c r="AE124" s="161">
        <v>0</v>
      </c>
      <c r="AF124" s="162">
        <v>3.5000000000000003E-2</v>
      </c>
      <c r="AG124" s="163">
        <f t="shared" si="9"/>
        <v>243.13599258138953</v>
      </c>
      <c r="AH124" s="163">
        <f t="shared" si="14"/>
        <v>12153.540149625269</v>
      </c>
    </row>
    <row r="125" spans="1:34" s="164" customFormat="1" ht="12.75" customHeight="1" x14ac:dyDescent="0.2">
      <c r="A125" s="102" t="s">
        <v>203</v>
      </c>
      <c r="B125" s="103" t="s">
        <v>116</v>
      </c>
      <c r="C125" s="103" t="s">
        <v>204</v>
      </c>
      <c r="D125" s="103" t="s">
        <v>118</v>
      </c>
      <c r="E125" s="104">
        <v>3</v>
      </c>
      <c r="F125" s="166" t="s">
        <v>20</v>
      </c>
      <c r="G125" s="103" t="s">
        <v>105</v>
      </c>
      <c r="H125" s="103" t="s">
        <v>205</v>
      </c>
      <c r="I125" s="142" t="s">
        <v>206</v>
      </c>
      <c r="J125" s="103" t="s">
        <v>207</v>
      </c>
      <c r="K125" s="138">
        <v>1</v>
      </c>
      <c r="L125" s="105">
        <v>0.05</v>
      </c>
      <c r="M125" s="101">
        <f t="shared" si="6"/>
        <v>0.05</v>
      </c>
      <c r="N125" s="141" t="s">
        <v>75</v>
      </c>
      <c r="O125" s="101">
        <v>0</v>
      </c>
      <c r="P125" s="141" t="s">
        <v>75</v>
      </c>
      <c r="Q125" s="101">
        <v>0</v>
      </c>
      <c r="R125" s="141" t="s">
        <v>75</v>
      </c>
      <c r="S125" s="101">
        <v>0</v>
      </c>
      <c r="T125" s="101">
        <f t="shared" si="7"/>
        <v>0.05</v>
      </c>
      <c r="U125" s="106">
        <f t="shared" si="8"/>
        <v>197.09006928406467</v>
      </c>
      <c r="V125" s="99">
        <v>69.899103929311394</v>
      </c>
      <c r="W125" s="100">
        <v>8.3951059693056695</v>
      </c>
      <c r="X125" s="100">
        <v>0</v>
      </c>
      <c r="Y125" s="101">
        <v>0</v>
      </c>
      <c r="Z125" s="100">
        <v>4.6505763304026138</v>
      </c>
      <c r="AA125" s="101">
        <v>0</v>
      </c>
      <c r="AB125" s="100">
        <v>0</v>
      </c>
      <c r="AC125" s="100">
        <v>0</v>
      </c>
      <c r="AD125" s="100">
        <v>0</v>
      </c>
      <c r="AE125" s="161">
        <v>28</v>
      </c>
      <c r="AF125" s="162">
        <v>3.5000000000000003E-2</v>
      </c>
      <c r="AG125" s="163">
        <f t="shared" si="9"/>
        <v>243.13599258138953</v>
      </c>
      <c r="AH125" s="163">
        <f t="shared" si="14"/>
        <v>523.17084809447385</v>
      </c>
    </row>
    <row r="126" spans="1:34" s="164" customFormat="1" ht="12.75" customHeight="1" x14ac:dyDescent="0.2">
      <c r="A126" s="102" t="s">
        <v>208</v>
      </c>
      <c r="B126" s="103" t="s">
        <v>209</v>
      </c>
      <c r="C126" s="103" t="s">
        <v>95</v>
      </c>
      <c r="D126" s="103" t="s">
        <v>96</v>
      </c>
      <c r="E126" s="104">
        <v>1</v>
      </c>
      <c r="F126" s="103" t="s">
        <v>20</v>
      </c>
      <c r="G126" s="103" t="s">
        <v>126</v>
      </c>
      <c r="H126" s="103" t="s">
        <v>210</v>
      </c>
      <c r="I126" s="142" t="s">
        <v>128</v>
      </c>
      <c r="J126" s="102">
        <v>409300</v>
      </c>
      <c r="K126" s="138">
        <v>1</v>
      </c>
      <c r="L126" s="105">
        <v>0.4</v>
      </c>
      <c r="M126" s="101">
        <f t="shared" si="6"/>
        <v>0.4</v>
      </c>
      <c r="N126" s="141" t="s">
        <v>75</v>
      </c>
      <c r="O126" s="101">
        <v>0</v>
      </c>
      <c r="P126" s="141" t="s">
        <v>75</v>
      </c>
      <c r="Q126" s="101">
        <v>0</v>
      </c>
      <c r="R126" s="141" t="s">
        <v>75</v>
      </c>
      <c r="S126" s="101">
        <v>0</v>
      </c>
      <c r="T126" s="101">
        <f t="shared" si="7"/>
        <v>0.4</v>
      </c>
      <c r="U126" s="106">
        <f t="shared" si="8"/>
        <v>1576.7205542725173</v>
      </c>
      <c r="V126" s="99">
        <v>447.09067645399756</v>
      </c>
      <c r="W126" s="100">
        <v>27.79069562252911</v>
      </c>
      <c r="X126" s="100">
        <v>106.25</v>
      </c>
      <c r="Y126" s="101">
        <v>1.25</v>
      </c>
      <c r="Z126" s="100">
        <v>7.3246577203841161</v>
      </c>
      <c r="AA126" s="101">
        <v>0</v>
      </c>
      <c r="AB126" s="100">
        <v>0</v>
      </c>
      <c r="AC126" s="100">
        <v>0</v>
      </c>
      <c r="AD126" s="100">
        <v>0</v>
      </c>
      <c r="AE126" s="161">
        <v>1101</v>
      </c>
      <c r="AF126" s="162">
        <v>0.1</v>
      </c>
      <c r="AG126" s="163">
        <f t="shared" si="9"/>
        <v>694.67426451825577</v>
      </c>
      <c r="AH126" s="163">
        <f t="shared" si="14"/>
        <v>2859.8508485876837</v>
      </c>
    </row>
    <row r="127" spans="1:34" s="164" customFormat="1" ht="12.75" customHeight="1" x14ac:dyDescent="0.2">
      <c r="A127" s="102" t="s">
        <v>211</v>
      </c>
      <c r="B127" s="103" t="s">
        <v>104</v>
      </c>
      <c r="C127" s="103" t="s">
        <v>78</v>
      </c>
      <c r="D127" s="103" t="s">
        <v>79</v>
      </c>
      <c r="E127" s="104">
        <v>2</v>
      </c>
      <c r="F127" s="103" t="s">
        <v>20</v>
      </c>
      <c r="G127" s="103" t="s">
        <v>105</v>
      </c>
      <c r="H127" s="103" t="s">
        <v>212</v>
      </c>
      <c r="I127" s="142" t="s">
        <v>213</v>
      </c>
      <c r="J127" s="102" t="s">
        <v>214</v>
      </c>
      <c r="K127" s="138">
        <v>1</v>
      </c>
      <c r="L127" s="105">
        <v>0.13</v>
      </c>
      <c r="M127" s="101">
        <f t="shared" si="6"/>
        <v>0.13</v>
      </c>
      <c r="N127" s="141" t="s">
        <v>75</v>
      </c>
      <c r="O127" s="101">
        <v>0</v>
      </c>
      <c r="P127" s="141" t="s">
        <v>75</v>
      </c>
      <c r="Q127" s="101">
        <v>0</v>
      </c>
      <c r="R127" s="141" t="s">
        <v>75</v>
      </c>
      <c r="S127" s="101">
        <v>0</v>
      </c>
      <c r="T127" s="101">
        <f t="shared" si="7"/>
        <v>0.13</v>
      </c>
      <c r="U127" s="106">
        <f t="shared" si="8"/>
        <v>512.43418013856808</v>
      </c>
      <c r="V127" s="99">
        <v>0</v>
      </c>
      <c r="W127" s="100">
        <v>0</v>
      </c>
      <c r="X127" s="100">
        <v>0</v>
      </c>
      <c r="Y127" s="101">
        <v>0</v>
      </c>
      <c r="Z127" s="100">
        <v>0</v>
      </c>
      <c r="AA127" s="101">
        <v>0</v>
      </c>
      <c r="AB127" s="100">
        <v>0</v>
      </c>
      <c r="AC127" s="100">
        <v>0</v>
      </c>
      <c r="AD127" s="100">
        <v>0</v>
      </c>
      <c r="AE127" s="161">
        <v>0</v>
      </c>
      <c r="AF127" s="162">
        <v>3.5000000000000003E-2</v>
      </c>
      <c r="AG127" s="163">
        <f t="shared" si="9"/>
        <v>243.13599258138953</v>
      </c>
      <c r="AH127" s="163">
        <f t="shared" si="14"/>
        <v>755.57017271995755</v>
      </c>
    </row>
    <row r="128" spans="1:34" s="164" customFormat="1" ht="25.5" x14ac:dyDescent="0.2">
      <c r="A128" s="102" t="s">
        <v>227</v>
      </c>
      <c r="B128" s="103" t="s">
        <v>228</v>
      </c>
      <c r="C128" s="103" t="s">
        <v>95</v>
      </c>
      <c r="D128" s="103" t="s">
        <v>96</v>
      </c>
      <c r="E128" s="104">
        <v>1</v>
      </c>
      <c r="F128" s="166" t="s">
        <v>20</v>
      </c>
      <c r="G128" s="103" t="s">
        <v>229</v>
      </c>
      <c r="H128" s="103" t="s">
        <v>230</v>
      </c>
      <c r="I128" s="142" t="s">
        <v>231</v>
      </c>
      <c r="J128" s="103" t="s">
        <v>232</v>
      </c>
      <c r="K128" s="138">
        <v>1</v>
      </c>
      <c r="L128" s="105">
        <v>0.67</v>
      </c>
      <c r="M128" s="101">
        <f t="shared" si="6"/>
        <v>0.67</v>
      </c>
      <c r="N128" s="141" t="s">
        <v>153</v>
      </c>
      <c r="O128" s="101">
        <v>0.67</v>
      </c>
      <c r="P128" s="141" t="s">
        <v>75</v>
      </c>
      <c r="Q128" s="101">
        <v>0</v>
      </c>
      <c r="R128" s="141" t="s">
        <v>75</v>
      </c>
      <c r="S128" s="101">
        <v>0</v>
      </c>
      <c r="T128" s="101">
        <f t="shared" si="7"/>
        <v>1.34</v>
      </c>
      <c r="U128" s="106">
        <f t="shared" si="8"/>
        <v>5282.0138568129332</v>
      </c>
      <c r="V128" s="99">
        <v>0</v>
      </c>
      <c r="W128" s="100">
        <v>0</v>
      </c>
      <c r="X128" s="100">
        <v>0</v>
      </c>
      <c r="Y128" s="101">
        <v>0</v>
      </c>
      <c r="Z128" s="100">
        <v>0</v>
      </c>
      <c r="AA128" s="101">
        <v>0</v>
      </c>
      <c r="AB128" s="100">
        <v>0</v>
      </c>
      <c r="AC128" s="100">
        <v>0</v>
      </c>
      <c r="AD128" s="100">
        <v>0</v>
      </c>
      <c r="AE128" s="161">
        <v>2</v>
      </c>
      <c r="AF128" s="162">
        <v>3.5000000000000003E-2</v>
      </c>
      <c r="AG128" s="163">
        <f t="shared" si="9"/>
        <v>243.13599258138953</v>
      </c>
      <c r="AH128" s="163">
        <f t="shared" si="14"/>
        <v>5525.1498493943227</v>
      </c>
    </row>
    <row r="129" spans="1:34" s="164" customFormat="1" ht="25.5" customHeight="1" x14ac:dyDescent="0.2">
      <c r="A129" s="102" t="s">
        <v>237</v>
      </c>
      <c r="B129" s="103" t="s">
        <v>238</v>
      </c>
      <c r="C129" s="103" t="s">
        <v>95</v>
      </c>
      <c r="D129" s="103" t="s">
        <v>96</v>
      </c>
      <c r="E129" s="104">
        <v>1</v>
      </c>
      <c r="F129" s="103" t="s">
        <v>20</v>
      </c>
      <c r="G129" s="103" t="s">
        <v>229</v>
      </c>
      <c r="H129" s="103" t="s">
        <v>239</v>
      </c>
      <c r="I129" s="142" t="s">
        <v>231</v>
      </c>
      <c r="J129" s="103" t="s">
        <v>240</v>
      </c>
      <c r="K129" s="138">
        <v>1</v>
      </c>
      <c r="L129" s="105">
        <v>0.4</v>
      </c>
      <c r="M129" s="101">
        <f t="shared" si="6"/>
        <v>0.4</v>
      </c>
      <c r="N129" s="141" t="s">
        <v>153</v>
      </c>
      <c r="O129" s="101">
        <v>0.4</v>
      </c>
      <c r="P129" s="141" t="s">
        <v>75</v>
      </c>
      <c r="Q129" s="101">
        <v>0</v>
      </c>
      <c r="R129" s="141" t="s">
        <v>75</v>
      </c>
      <c r="S129" s="101">
        <v>0</v>
      </c>
      <c r="T129" s="101">
        <f t="shared" si="7"/>
        <v>0.8</v>
      </c>
      <c r="U129" s="106">
        <f t="shared" si="8"/>
        <v>3153.4411085450347</v>
      </c>
      <c r="V129" s="99">
        <v>0</v>
      </c>
      <c r="W129" s="100">
        <v>0</v>
      </c>
      <c r="X129" s="100">
        <v>0</v>
      </c>
      <c r="Y129" s="101">
        <v>0</v>
      </c>
      <c r="Z129" s="100">
        <v>0</v>
      </c>
      <c r="AA129" s="101">
        <v>0</v>
      </c>
      <c r="AB129" s="100">
        <v>0</v>
      </c>
      <c r="AC129" s="100">
        <v>0</v>
      </c>
      <c r="AD129" s="100">
        <v>0</v>
      </c>
      <c r="AE129" s="161">
        <v>720</v>
      </c>
      <c r="AF129" s="162">
        <v>0.05</v>
      </c>
      <c r="AG129" s="163">
        <f t="shared" si="9"/>
        <v>347.33713225912788</v>
      </c>
      <c r="AH129" s="163">
        <f t="shared" si="14"/>
        <v>3500.7782408041626</v>
      </c>
    </row>
    <row r="130" spans="1:34" s="164" customFormat="1" ht="12.75" customHeight="1" x14ac:dyDescent="0.2">
      <c r="A130" s="102" t="s">
        <v>332</v>
      </c>
      <c r="B130" s="103" t="s">
        <v>116</v>
      </c>
      <c r="C130" s="103" t="s">
        <v>204</v>
      </c>
      <c r="D130" s="103" t="s">
        <v>118</v>
      </c>
      <c r="E130" s="104">
        <v>3</v>
      </c>
      <c r="F130" s="166" t="s">
        <v>20</v>
      </c>
      <c r="G130" s="103" t="s">
        <v>105</v>
      </c>
      <c r="H130" s="103" t="s">
        <v>333</v>
      </c>
      <c r="I130" s="142" t="s">
        <v>120</v>
      </c>
      <c r="J130" s="102">
        <v>403310</v>
      </c>
      <c r="K130" s="138">
        <v>1</v>
      </c>
      <c r="L130" s="105">
        <v>0.63</v>
      </c>
      <c r="M130" s="101">
        <f t="shared" si="6"/>
        <v>0.63</v>
      </c>
      <c r="N130" s="141" t="s">
        <v>75</v>
      </c>
      <c r="O130" s="101">
        <v>0</v>
      </c>
      <c r="P130" s="141" t="s">
        <v>75</v>
      </c>
      <c r="Q130" s="101">
        <v>0</v>
      </c>
      <c r="R130" s="141" t="s">
        <v>75</v>
      </c>
      <c r="S130" s="101">
        <v>0</v>
      </c>
      <c r="T130" s="101">
        <f t="shared" si="7"/>
        <v>0.63</v>
      </c>
      <c r="U130" s="106">
        <f t="shared" si="8"/>
        <v>2483.3348729792147</v>
      </c>
      <c r="V130" s="99">
        <v>4258.6216659426573</v>
      </c>
      <c r="W130" s="100">
        <v>40.274797171712109</v>
      </c>
      <c r="X130" s="100">
        <v>42.5</v>
      </c>
      <c r="Y130" s="101">
        <v>0.5</v>
      </c>
      <c r="Z130" s="100">
        <v>0</v>
      </c>
      <c r="AA130" s="101">
        <v>0</v>
      </c>
      <c r="AB130" s="100">
        <v>0</v>
      </c>
      <c r="AC130" s="100">
        <v>0</v>
      </c>
      <c r="AD130" s="100">
        <v>449.64581252096963</v>
      </c>
      <c r="AE130" s="161">
        <v>12835</v>
      </c>
      <c r="AF130" s="162">
        <v>0.5</v>
      </c>
      <c r="AG130" s="163">
        <f t="shared" si="9"/>
        <v>3473.3713225912788</v>
      </c>
      <c r="AH130" s="163">
        <f t="shared" si="14"/>
        <v>10747.748471205832</v>
      </c>
    </row>
    <row r="131" spans="1:34" s="164" customFormat="1" ht="25.5" customHeight="1" x14ac:dyDescent="0.2">
      <c r="A131" s="102" t="s">
        <v>334</v>
      </c>
      <c r="B131" s="103" t="s">
        <v>335</v>
      </c>
      <c r="C131" s="103" t="s">
        <v>336</v>
      </c>
      <c r="D131" s="103" t="s">
        <v>337</v>
      </c>
      <c r="E131" s="104">
        <v>4</v>
      </c>
      <c r="F131" s="103" t="s">
        <v>20</v>
      </c>
      <c r="G131" s="103" t="s">
        <v>105</v>
      </c>
      <c r="H131" s="103" t="s">
        <v>336</v>
      </c>
      <c r="I131" s="142" t="s">
        <v>338</v>
      </c>
      <c r="J131" s="102">
        <v>403320</v>
      </c>
      <c r="K131" s="138">
        <v>1</v>
      </c>
      <c r="L131" s="105">
        <v>0.4</v>
      </c>
      <c r="M131" s="101">
        <f t="shared" ref="M131:M194" si="15">K131*L131</f>
        <v>0.4</v>
      </c>
      <c r="N131" s="141" t="s">
        <v>75</v>
      </c>
      <c r="O131" s="101">
        <v>0</v>
      </c>
      <c r="P131" s="141" t="s">
        <v>75</v>
      </c>
      <c r="Q131" s="101">
        <v>0</v>
      </c>
      <c r="R131" s="141" t="s">
        <v>75</v>
      </c>
      <c r="S131" s="101">
        <v>0</v>
      </c>
      <c r="T131" s="101">
        <f t="shared" ref="T131:T194" si="16">S131+Q131+O131+M131</f>
        <v>0.4</v>
      </c>
      <c r="U131" s="106">
        <f t="shared" ref="U131:U194" si="17">$U$1*T131</f>
        <v>1576.7205542725173</v>
      </c>
      <c r="V131" s="99">
        <v>1104.6482667210248</v>
      </c>
      <c r="W131" s="100">
        <v>0</v>
      </c>
      <c r="X131" s="100">
        <v>42.5</v>
      </c>
      <c r="Y131" s="101">
        <v>0.5</v>
      </c>
      <c r="Z131" s="100">
        <v>0</v>
      </c>
      <c r="AA131" s="101">
        <v>0</v>
      </c>
      <c r="AB131" s="100">
        <v>0</v>
      </c>
      <c r="AC131" s="100">
        <v>0</v>
      </c>
      <c r="AD131" s="100">
        <v>0</v>
      </c>
      <c r="AE131" s="161">
        <v>902</v>
      </c>
      <c r="AF131" s="162">
        <v>0.05</v>
      </c>
      <c r="AG131" s="163">
        <f t="shared" ref="AG131:AG194" si="18">AF131*$AG$1</f>
        <v>347.33713225912788</v>
      </c>
      <c r="AH131" s="163">
        <f t="shared" si="14"/>
        <v>3071.20595325267</v>
      </c>
    </row>
    <row r="132" spans="1:34" s="164" customFormat="1" ht="12.75" customHeight="1" x14ac:dyDescent="0.2">
      <c r="A132" s="102" t="s">
        <v>416</v>
      </c>
      <c r="B132" s="103" t="s">
        <v>116</v>
      </c>
      <c r="C132" s="103" t="s">
        <v>204</v>
      </c>
      <c r="D132" s="103" t="s">
        <v>118</v>
      </c>
      <c r="E132" s="104">
        <v>3</v>
      </c>
      <c r="F132" s="166" t="s">
        <v>20</v>
      </c>
      <c r="G132" s="103" t="s">
        <v>105</v>
      </c>
      <c r="H132" s="103" t="s">
        <v>417</v>
      </c>
      <c r="I132" s="142" t="s">
        <v>120</v>
      </c>
      <c r="J132" s="102">
        <v>403305</v>
      </c>
      <c r="K132" s="138">
        <v>1</v>
      </c>
      <c r="L132" s="105">
        <v>0.03</v>
      </c>
      <c r="M132" s="101">
        <f t="shared" si="15"/>
        <v>0.03</v>
      </c>
      <c r="N132" s="141" t="s">
        <v>75</v>
      </c>
      <c r="O132" s="101">
        <v>0</v>
      </c>
      <c r="P132" s="141" t="s">
        <v>75</v>
      </c>
      <c r="Q132" s="101">
        <v>0</v>
      </c>
      <c r="R132" s="141" t="s">
        <v>75</v>
      </c>
      <c r="S132" s="101">
        <v>0</v>
      </c>
      <c r="T132" s="101">
        <f t="shared" si="16"/>
        <v>0.03</v>
      </c>
      <c r="U132" s="106">
        <f t="shared" si="17"/>
        <v>118.25404157043879</v>
      </c>
      <c r="V132" s="99">
        <v>0</v>
      </c>
      <c r="W132" s="100">
        <v>0</v>
      </c>
      <c r="X132" s="100">
        <v>0</v>
      </c>
      <c r="Y132" s="101">
        <v>0</v>
      </c>
      <c r="Z132" s="100">
        <v>0</v>
      </c>
      <c r="AA132" s="101">
        <v>0</v>
      </c>
      <c r="AB132" s="100">
        <v>0</v>
      </c>
      <c r="AC132" s="100">
        <v>0</v>
      </c>
      <c r="AD132" s="100">
        <v>0</v>
      </c>
      <c r="AE132" s="161">
        <v>0</v>
      </c>
      <c r="AF132" s="162">
        <v>3.5000000000000003E-2</v>
      </c>
      <c r="AG132" s="163">
        <f t="shared" si="18"/>
        <v>243.13599258138953</v>
      </c>
      <c r="AH132" s="163">
        <f t="shared" si="14"/>
        <v>361.39003415182833</v>
      </c>
    </row>
    <row r="133" spans="1:34" s="164" customFormat="1" ht="12.75" customHeight="1" x14ac:dyDescent="0.2">
      <c r="A133" s="165" t="s">
        <v>418</v>
      </c>
      <c r="B133" s="166" t="s">
        <v>89</v>
      </c>
      <c r="C133" s="166"/>
      <c r="D133" s="166"/>
      <c r="E133" s="166"/>
      <c r="F133" s="166" t="s">
        <v>20</v>
      </c>
      <c r="G133" s="166"/>
      <c r="H133" s="166"/>
      <c r="I133" s="166"/>
      <c r="J133" s="166" t="s">
        <v>419</v>
      </c>
      <c r="K133" s="138">
        <v>0</v>
      </c>
      <c r="L133" s="105">
        <v>0</v>
      </c>
      <c r="M133" s="101">
        <f t="shared" si="15"/>
        <v>0</v>
      </c>
      <c r="N133" s="141" t="s">
        <v>75</v>
      </c>
      <c r="O133" s="101">
        <f>IF(N133="Y",M133,0)</f>
        <v>0</v>
      </c>
      <c r="P133" s="141" t="s">
        <v>75</v>
      </c>
      <c r="Q133" s="101">
        <f>IF(P133="Y",M133,0)</f>
        <v>0</v>
      </c>
      <c r="R133" s="141" t="s">
        <v>75</v>
      </c>
      <c r="S133" s="101">
        <f>IF(R133="Y",M133,0)</f>
        <v>0</v>
      </c>
      <c r="T133" s="101">
        <f t="shared" si="16"/>
        <v>0</v>
      </c>
      <c r="U133" s="106">
        <f t="shared" si="17"/>
        <v>0</v>
      </c>
      <c r="V133" s="99">
        <v>4.3290113911629673</v>
      </c>
      <c r="W133" s="100">
        <v>0</v>
      </c>
      <c r="X133" s="100">
        <v>0</v>
      </c>
      <c r="Y133" s="101">
        <v>0</v>
      </c>
      <c r="Z133" s="100">
        <v>0</v>
      </c>
      <c r="AA133" s="101">
        <v>0</v>
      </c>
      <c r="AB133" s="100">
        <v>0</v>
      </c>
      <c r="AC133" s="100">
        <v>0</v>
      </c>
      <c r="AD133" s="100">
        <v>0</v>
      </c>
      <c r="AE133" s="161">
        <v>2</v>
      </c>
      <c r="AF133" s="162">
        <v>3.5000000000000003E-2</v>
      </c>
      <c r="AG133" s="163">
        <f t="shared" si="18"/>
        <v>243.13599258138953</v>
      </c>
      <c r="AH133" s="163">
        <f t="shared" ref="AH133:AH164" si="19">AG133+SUM(AB133:AD133)+Z133+SUM(U133:X133)</f>
        <v>247.46500397255249</v>
      </c>
    </row>
    <row r="134" spans="1:34" s="164" customFormat="1" ht="12.75" customHeight="1" x14ac:dyDescent="0.2">
      <c r="A134" s="102" t="s">
        <v>420</v>
      </c>
      <c r="B134" s="103" t="s">
        <v>421</v>
      </c>
      <c r="C134" s="103" t="s">
        <v>78</v>
      </c>
      <c r="D134" s="103" t="s">
        <v>79</v>
      </c>
      <c r="E134" s="104">
        <v>2</v>
      </c>
      <c r="F134" s="103" t="s">
        <v>20</v>
      </c>
      <c r="G134" s="103" t="s">
        <v>85</v>
      </c>
      <c r="H134" s="103" t="s">
        <v>175</v>
      </c>
      <c r="I134" s="142" t="s">
        <v>87</v>
      </c>
      <c r="J134" s="102">
        <v>407002</v>
      </c>
      <c r="K134" s="138">
        <v>1</v>
      </c>
      <c r="L134" s="105">
        <v>0.47</v>
      </c>
      <c r="M134" s="101">
        <f t="shared" si="15"/>
        <v>0.47</v>
      </c>
      <c r="N134" s="141" t="s">
        <v>75</v>
      </c>
      <c r="O134" s="101">
        <v>0</v>
      </c>
      <c r="P134" s="141" t="s">
        <v>75</v>
      </c>
      <c r="Q134" s="101">
        <v>0</v>
      </c>
      <c r="R134" s="141" t="s">
        <v>75</v>
      </c>
      <c r="S134" s="101">
        <v>0</v>
      </c>
      <c r="T134" s="101">
        <f t="shared" si="16"/>
        <v>0.47</v>
      </c>
      <c r="U134" s="106">
        <f t="shared" si="17"/>
        <v>1852.6466512702077</v>
      </c>
      <c r="V134" s="99">
        <v>0</v>
      </c>
      <c r="W134" s="100">
        <v>0</v>
      </c>
      <c r="X134" s="100">
        <v>0</v>
      </c>
      <c r="Y134" s="101">
        <v>0</v>
      </c>
      <c r="Z134" s="100">
        <v>0</v>
      </c>
      <c r="AA134" s="101">
        <v>0</v>
      </c>
      <c r="AB134" s="100">
        <v>0</v>
      </c>
      <c r="AC134" s="100">
        <v>0</v>
      </c>
      <c r="AD134" s="100">
        <v>0</v>
      </c>
      <c r="AE134" s="161">
        <v>0</v>
      </c>
      <c r="AF134" s="162">
        <v>3.5000000000000003E-2</v>
      </c>
      <c r="AG134" s="163">
        <f t="shared" si="18"/>
        <v>243.13599258138953</v>
      </c>
      <c r="AH134" s="163">
        <f t="shared" si="19"/>
        <v>2095.7826438515972</v>
      </c>
    </row>
    <row r="135" spans="1:34" s="164" customFormat="1" ht="12.75" customHeight="1" x14ac:dyDescent="0.2">
      <c r="A135" s="102" t="s">
        <v>422</v>
      </c>
      <c r="B135" s="103" t="s">
        <v>116</v>
      </c>
      <c r="C135" s="103" t="s">
        <v>204</v>
      </c>
      <c r="D135" s="103" t="s">
        <v>118</v>
      </c>
      <c r="E135" s="104">
        <v>3</v>
      </c>
      <c r="F135" s="166" t="s">
        <v>20</v>
      </c>
      <c r="G135" s="103" t="s">
        <v>105</v>
      </c>
      <c r="H135" s="103" t="s">
        <v>423</v>
      </c>
      <c r="I135" s="142" t="s">
        <v>120</v>
      </c>
      <c r="J135" s="103" t="s">
        <v>424</v>
      </c>
      <c r="K135" s="138">
        <v>1</v>
      </c>
      <c r="L135" s="105">
        <v>0.13</v>
      </c>
      <c r="M135" s="101">
        <f t="shared" si="15"/>
        <v>0.13</v>
      </c>
      <c r="N135" s="141" t="s">
        <v>75</v>
      </c>
      <c r="O135" s="101">
        <v>0</v>
      </c>
      <c r="P135" s="141" t="s">
        <v>75</v>
      </c>
      <c r="Q135" s="101">
        <v>0</v>
      </c>
      <c r="R135" s="141" t="s">
        <v>75</v>
      </c>
      <c r="S135" s="101">
        <v>0</v>
      </c>
      <c r="T135" s="101">
        <f t="shared" si="16"/>
        <v>0.13</v>
      </c>
      <c r="U135" s="106">
        <f t="shared" si="17"/>
        <v>512.43418013856808</v>
      </c>
      <c r="V135" s="99">
        <v>0</v>
      </c>
      <c r="W135" s="100">
        <v>0</v>
      </c>
      <c r="X135" s="100">
        <v>0</v>
      </c>
      <c r="Y135" s="101">
        <v>0</v>
      </c>
      <c r="Z135" s="100">
        <v>0</v>
      </c>
      <c r="AA135" s="101">
        <v>0</v>
      </c>
      <c r="AB135" s="100">
        <v>0</v>
      </c>
      <c r="AC135" s="100">
        <v>0</v>
      </c>
      <c r="AD135" s="100">
        <v>0</v>
      </c>
      <c r="AE135" s="161">
        <v>430</v>
      </c>
      <c r="AF135" s="162">
        <v>3.5000000000000003E-2</v>
      </c>
      <c r="AG135" s="163">
        <f t="shared" si="18"/>
        <v>243.13599258138953</v>
      </c>
      <c r="AH135" s="163">
        <f t="shared" si="19"/>
        <v>755.57017271995755</v>
      </c>
    </row>
    <row r="136" spans="1:34" s="164" customFormat="1" ht="12.75" x14ac:dyDescent="0.2">
      <c r="A136" s="102" t="s">
        <v>432</v>
      </c>
      <c r="B136" s="103" t="s">
        <v>433</v>
      </c>
      <c r="C136" s="103" t="s">
        <v>434</v>
      </c>
      <c r="D136" s="103" t="s">
        <v>435</v>
      </c>
      <c r="E136" s="104">
        <v>1</v>
      </c>
      <c r="F136" s="103" t="s">
        <v>20</v>
      </c>
      <c r="G136" s="103" t="s">
        <v>105</v>
      </c>
      <c r="H136" s="103" t="s">
        <v>436</v>
      </c>
      <c r="I136" s="142" t="s">
        <v>437</v>
      </c>
      <c r="J136" s="103" t="s">
        <v>438</v>
      </c>
      <c r="K136" s="138">
        <v>2</v>
      </c>
      <c r="L136" s="105">
        <v>0.5</v>
      </c>
      <c r="M136" s="101">
        <f t="shared" si="15"/>
        <v>1</v>
      </c>
      <c r="N136" s="141" t="s">
        <v>75</v>
      </c>
      <c r="O136" s="101">
        <v>0</v>
      </c>
      <c r="P136" s="141" t="s">
        <v>75</v>
      </c>
      <c r="Q136" s="101">
        <v>0</v>
      </c>
      <c r="R136" s="141" t="s">
        <v>75</v>
      </c>
      <c r="S136" s="101">
        <v>0</v>
      </c>
      <c r="T136" s="101">
        <f t="shared" si="16"/>
        <v>1</v>
      </c>
      <c r="U136" s="106">
        <f t="shared" si="17"/>
        <v>3941.8013856812931</v>
      </c>
      <c r="V136" s="99">
        <v>473.29562540850407</v>
      </c>
      <c r="W136" s="100">
        <v>16.59119002985625</v>
      </c>
      <c r="X136" s="100">
        <v>0</v>
      </c>
      <c r="Y136" s="101">
        <v>0</v>
      </c>
      <c r="Z136" s="100">
        <v>0</v>
      </c>
      <c r="AA136" s="101">
        <v>0</v>
      </c>
      <c r="AB136" s="100">
        <v>0</v>
      </c>
      <c r="AC136" s="100">
        <v>0</v>
      </c>
      <c r="AD136" s="100">
        <v>0</v>
      </c>
      <c r="AE136" s="161">
        <v>891</v>
      </c>
      <c r="AF136" s="162">
        <v>0.05</v>
      </c>
      <c r="AG136" s="163">
        <f t="shared" si="18"/>
        <v>347.33713225912788</v>
      </c>
      <c r="AH136" s="163">
        <f t="shared" si="19"/>
        <v>4779.0253333787805</v>
      </c>
    </row>
    <row r="137" spans="1:34" s="164" customFormat="1" ht="12.75" customHeight="1" x14ac:dyDescent="0.2">
      <c r="A137" s="102" t="s">
        <v>483</v>
      </c>
      <c r="B137" s="103" t="s">
        <v>484</v>
      </c>
      <c r="C137" s="103" t="s">
        <v>78</v>
      </c>
      <c r="D137" s="103" t="s">
        <v>79</v>
      </c>
      <c r="E137" s="104">
        <v>2</v>
      </c>
      <c r="F137" s="166" t="s">
        <v>20</v>
      </c>
      <c r="G137" s="103" t="s">
        <v>105</v>
      </c>
      <c r="H137" s="103" t="s">
        <v>485</v>
      </c>
      <c r="I137" s="142" t="s">
        <v>486</v>
      </c>
      <c r="J137" s="102">
        <v>403100</v>
      </c>
      <c r="K137" s="138">
        <v>1</v>
      </c>
      <c r="L137" s="105">
        <v>1</v>
      </c>
      <c r="M137" s="101">
        <f t="shared" si="15"/>
        <v>1</v>
      </c>
      <c r="N137" s="141" t="s">
        <v>75</v>
      </c>
      <c r="O137" s="101">
        <v>0</v>
      </c>
      <c r="P137" s="141" t="s">
        <v>75</v>
      </c>
      <c r="Q137" s="101">
        <v>0</v>
      </c>
      <c r="R137" s="141" t="s">
        <v>75</v>
      </c>
      <c r="S137" s="101">
        <v>0</v>
      </c>
      <c r="T137" s="101">
        <f t="shared" si="16"/>
        <v>1</v>
      </c>
      <c r="U137" s="106">
        <f t="shared" si="17"/>
        <v>3941.8013856812931</v>
      </c>
      <c r="V137" s="99">
        <v>302.64599636885993</v>
      </c>
      <c r="W137" s="100">
        <v>0</v>
      </c>
      <c r="X137" s="100">
        <v>340</v>
      </c>
      <c r="Y137" s="101">
        <v>4</v>
      </c>
      <c r="Z137" s="100">
        <v>0</v>
      </c>
      <c r="AA137" s="101">
        <v>0</v>
      </c>
      <c r="AB137" s="100">
        <v>0</v>
      </c>
      <c r="AC137" s="100">
        <v>0</v>
      </c>
      <c r="AD137" s="100">
        <v>0</v>
      </c>
      <c r="AE137" s="161">
        <v>837</v>
      </c>
      <c r="AF137" s="162">
        <v>0.05</v>
      </c>
      <c r="AG137" s="163">
        <f t="shared" si="18"/>
        <v>347.33713225912788</v>
      </c>
      <c r="AH137" s="163">
        <f t="shared" si="19"/>
        <v>4931.7845143092818</v>
      </c>
    </row>
    <row r="138" spans="1:34" s="164" customFormat="1" ht="12.75" customHeight="1" x14ac:dyDescent="0.2">
      <c r="A138" s="165" t="s">
        <v>487</v>
      </c>
      <c r="B138" s="166" t="s">
        <v>89</v>
      </c>
      <c r="C138" s="166"/>
      <c r="D138" s="166"/>
      <c r="E138" s="166"/>
      <c r="F138" s="166" t="s">
        <v>20</v>
      </c>
      <c r="G138" s="166"/>
      <c r="H138" s="166"/>
      <c r="I138" s="166"/>
      <c r="J138" s="166" t="s">
        <v>488</v>
      </c>
      <c r="K138" s="138">
        <v>0</v>
      </c>
      <c r="L138" s="105">
        <v>0</v>
      </c>
      <c r="M138" s="101">
        <f t="shared" si="15"/>
        <v>0</v>
      </c>
      <c r="N138" s="141" t="s">
        <v>75</v>
      </c>
      <c r="O138" s="101">
        <f>IF(N138="Y",M138,0)</f>
        <v>0</v>
      </c>
      <c r="P138" s="141" t="s">
        <v>75</v>
      </c>
      <c r="Q138" s="101">
        <f>IF(P138="Y",M138,0)</f>
        <v>0</v>
      </c>
      <c r="R138" s="141" t="s">
        <v>75</v>
      </c>
      <c r="S138" s="101">
        <f>IF(R138="Y",M138,0)</f>
        <v>0</v>
      </c>
      <c r="T138" s="101">
        <f t="shared" si="16"/>
        <v>0</v>
      </c>
      <c r="U138" s="106">
        <f t="shared" si="17"/>
        <v>0</v>
      </c>
      <c r="V138" s="99">
        <v>0</v>
      </c>
      <c r="W138" s="100">
        <v>0</v>
      </c>
      <c r="X138" s="100">
        <v>0</v>
      </c>
      <c r="Y138" s="101">
        <v>0</v>
      </c>
      <c r="Z138" s="100">
        <v>0</v>
      </c>
      <c r="AA138" s="101">
        <v>0</v>
      </c>
      <c r="AB138" s="100">
        <v>0</v>
      </c>
      <c r="AC138" s="100">
        <v>0</v>
      </c>
      <c r="AD138" s="100">
        <v>0</v>
      </c>
      <c r="AE138" s="161">
        <v>5</v>
      </c>
      <c r="AF138" s="162">
        <v>3.5000000000000003E-2</v>
      </c>
      <c r="AG138" s="163">
        <f t="shared" si="18"/>
        <v>243.13599258138953</v>
      </c>
      <c r="AH138" s="163">
        <f t="shared" si="19"/>
        <v>243.13599258138953</v>
      </c>
    </row>
    <row r="139" spans="1:34" s="164" customFormat="1" ht="25.5" customHeight="1" x14ac:dyDescent="0.2">
      <c r="A139" s="165" t="s">
        <v>489</v>
      </c>
      <c r="B139" s="166" t="s">
        <v>89</v>
      </c>
      <c r="C139" s="166"/>
      <c r="D139" s="166"/>
      <c r="E139" s="166"/>
      <c r="F139" s="166" t="s">
        <v>20</v>
      </c>
      <c r="G139" s="166"/>
      <c r="H139" s="166"/>
      <c r="I139" s="166"/>
      <c r="J139" s="166">
        <v>403615</v>
      </c>
      <c r="K139" s="138">
        <v>0</v>
      </c>
      <c r="L139" s="105">
        <v>0</v>
      </c>
      <c r="M139" s="101">
        <f t="shared" si="15"/>
        <v>0</v>
      </c>
      <c r="N139" s="141" t="s">
        <v>75</v>
      </c>
      <c r="O139" s="101">
        <f>IF(N139="Y",M139,0)</f>
        <v>0</v>
      </c>
      <c r="P139" s="141" t="s">
        <v>75</v>
      </c>
      <c r="Q139" s="101">
        <f>IF(P139="Y",M139,0)</f>
        <v>0</v>
      </c>
      <c r="R139" s="141" t="s">
        <v>75</v>
      </c>
      <c r="S139" s="101">
        <f>IF(R139="Y",M139,0)</f>
        <v>0</v>
      </c>
      <c r="T139" s="101">
        <f t="shared" si="16"/>
        <v>0</v>
      </c>
      <c r="U139" s="106">
        <f t="shared" si="17"/>
        <v>0</v>
      </c>
      <c r="V139" s="99">
        <v>23.444001689475897</v>
      </c>
      <c r="W139" s="100">
        <v>0</v>
      </c>
      <c r="X139" s="100">
        <v>0</v>
      </c>
      <c r="Y139" s="101">
        <v>0</v>
      </c>
      <c r="Z139" s="100">
        <v>0</v>
      </c>
      <c r="AA139" s="101">
        <v>0</v>
      </c>
      <c r="AB139" s="100">
        <v>0</v>
      </c>
      <c r="AC139" s="100">
        <v>0</v>
      </c>
      <c r="AD139" s="100">
        <v>0</v>
      </c>
      <c r="AE139" s="161">
        <v>60</v>
      </c>
      <c r="AF139" s="162">
        <v>3.5000000000000003E-2</v>
      </c>
      <c r="AG139" s="163">
        <f t="shared" si="18"/>
        <v>243.13599258138953</v>
      </c>
      <c r="AH139" s="163">
        <f t="shared" si="19"/>
        <v>266.57999427086543</v>
      </c>
    </row>
    <row r="140" spans="1:34" s="164" customFormat="1" ht="12.75" customHeight="1" x14ac:dyDescent="0.2">
      <c r="A140" s="102" t="s">
        <v>490</v>
      </c>
      <c r="B140" s="103" t="s">
        <v>491</v>
      </c>
      <c r="C140" s="103" t="s">
        <v>492</v>
      </c>
      <c r="D140" s="103" t="s">
        <v>493</v>
      </c>
      <c r="E140" s="104">
        <v>4</v>
      </c>
      <c r="F140" s="166" t="s">
        <v>20</v>
      </c>
      <c r="G140" s="103" t="s">
        <v>85</v>
      </c>
      <c r="H140" s="103" t="s">
        <v>492</v>
      </c>
      <c r="I140" s="142" t="s">
        <v>494</v>
      </c>
      <c r="J140" s="102">
        <v>404555</v>
      </c>
      <c r="K140" s="138">
        <v>1</v>
      </c>
      <c r="L140" s="105">
        <v>0.87</v>
      </c>
      <c r="M140" s="101">
        <f t="shared" si="15"/>
        <v>0.87</v>
      </c>
      <c r="N140" s="141" t="s">
        <v>75</v>
      </c>
      <c r="O140" s="101">
        <v>0</v>
      </c>
      <c r="P140" s="141" t="s">
        <v>75</v>
      </c>
      <c r="Q140" s="101">
        <v>0</v>
      </c>
      <c r="R140" s="141" t="s">
        <v>153</v>
      </c>
      <c r="S140" s="101">
        <v>0.87</v>
      </c>
      <c r="T140" s="101">
        <f t="shared" si="16"/>
        <v>1.74</v>
      </c>
      <c r="U140" s="106">
        <f t="shared" si="17"/>
        <v>6858.7344110854501</v>
      </c>
      <c r="V140" s="99">
        <v>20.028892703114</v>
      </c>
      <c r="W140" s="100">
        <v>0</v>
      </c>
      <c r="X140" s="100">
        <v>0</v>
      </c>
      <c r="Y140" s="101">
        <v>0</v>
      </c>
      <c r="Z140" s="100">
        <v>0</v>
      </c>
      <c r="AA140" s="101">
        <v>0</v>
      </c>
      <c r="AB140" s="100">
        <v>0</v>
      </c>
      <c r="AC140" s="100">
        <v>0</v>
      </c>
      <c r="AD140" s="100">
        <v>0</v>
      </c>
      <c r="AE140" s="161">
        <v>53</v>
      </c>
      <c r="AF140" s="162">
        <v>3.5000000000000003E-2</v>
      </c>
      <c r="AG140" s="163">
        <f t="shared" si="18"/>
        <v>243.13599258138953</v>
      </c>
      <c r="AH140" s="163">
        <f t="shared" si="19"/>
        <v>7121.8992963699538</v>
      </c>
    </row>
    <row r="141" spans="1:34" s="164" customFormat="1" ht="12.75" customHeight="1" x14ac:dyDescent="0.2">
      <c r="A141" s="102" t="s">
        <v>495</v>
      </c>
      <c r="B141" s="103" t="s">
        <v>496</v>
      </c>
      <c r="C141" s="103" t="s">
        <v>497</v>
      </c>
      <c r="D141" s="103" t="s">
        <v>498</v>
      </c>
      <c r="E141" s="104">
        <v>1</v>
      </c>
      <c r="F141" s="103" t="s">
        <v>20</v>
      </c>
      <c r="G141" s="103" t="s">
        <v>85</v>
      </c>
      <c r="H141" s="103" t="s">
        <v>497</v>
      </c>
      <c r="I141" s="142" t="s">
        <v>494</v>
      </c>
      <c r="J141" s="102">
        <v>404565</v>
      </c>
      <c r="K141" s="138">
        <v>1</v>
      </c>
      <c r="L141" s="105">
        <v>0.87</v>
      </c>
      <c r="M141" s="101">
        <f t="shared" si="15"/>
        <v>0.87</v>
      </c>
      <c r="N141" s="141" t="s">
        <v>75</v>
      </c>
      <c r="O141" s="101">
        <v>0</v>
      </c>
      <c r="P141" s="141" t="s">
        <v>75</v>
      </c>
      <c r="Q141" s="101">
        <v>0</v>
      </c>
      <c r="R141" s="141" t="s">
        <v>153</v>
      </c>
      <c r="S141" s="101">
        <v>0.87</v>
      </c>
      <c r="T141" s="101">
        <f t="shared" si="16"/>
        <v>1.74</v>
      </c>
      <c r="U141" s="106">
        <f t="shared" si="17"/>
        <v>6858.7344110854501</v>
      </c>
      <c r="V141" s="99">
        <v>17.027444805241004</v>
      </c>
      <c r="W141" s="100">
        <v>4.8488974133058615</v>
      </c>
      <c r="X141" s="100">
        <v>0</v>
      </c>
      <c r="Y141" s="101">
        <v>0</v>
      </c>
      <c r="Z141" s="100">
        <v>0</v>
      </c>
      <c r="AA141" s="101">
        <v>0</v>
      </c>
      <c r="AB141" s="100">
        <v>0</v>
      </c>
      <c r="AC141" s="100">
        <v>0</v>
      </c>
      <c r="AD141" s="100">
        <v>0</v>
      </c>
      <c r="AE141" s="161">
        <v>2</v>
      </c>
      <c r="AF141" s="162">
        <v>3.5000000000000003E-2</v>
      </c>
      <c r="AG141" s="163">
        <f t="shared" si="18"/>
        <v>243.13599258138953</v>
      </c>
      <c r="AH141" s="163">
        <f t="shared" si="19"/>
        <v>7123.7467458853871</v>
      </c>
    </row>
    <row r="142" spans="1:34" s="164" customFormat="1" ht="12.75" customHeight="1" x14ac:dyDescent="0.2">
      <c r="A142" s="102" t="s">
        <v>499</v>
      </c>
      <c r="B142" s="103" t="s">
        <v>500</v>
      </c>
      <c r="C142" s="103" t="s">
        <v>501</v>
      </c>
      <c r="D142" s="103" t="s">
        <v>502</v>
      </c>
      <c r="E142" s="104">
        <v>4</v>
      </c>
      <c r="F142" s="166" t="s">
        <v>20</v>
      </c>
      <c r="G142" s="103" t="s">
        <v>85</v>
      </c>
      <c r="H142" s="103" t="s">
        <v>501</v>
      </c>
      <c r="I142" s="142" t="s">
        <v>494</v>
      </c>
      <c r="J142" s="103">
        <v>404515</v>
      </c>
      <c r="K142" s="138">
        <v>1</v>
      </c>
      <c r="L142" s="105">
        <v>0.7</v>
      </c>
      <c r="M142" s="101">
        <f t="shared" si="15"/>
        <v>0.7</v>
      </c>
      <c r="N142" s="141" t="s">
        <v>75</v>
      </c>
      <c r="O142" s="101">
        <v>0</v>
      </c>
      <c r="P142" s="141" t="s">
        <v>75</v>
      </c>
      <c r="Q142" s="101">
        <v>0</v>
      </c>
      <c r="R142" s="141" t="s">
        <v>153</v>
      </c>
      <c r="S142" s="101">
        <v>0.7</v>
      </c>
      <c r="T142" s="101">
        <f t="shared" si="16"/>
        <v>1.4</v>
      </c>
      <c r="U142" s="106">
        <f t="shared" si="17"/>
        <v>5518.52193995381</v>
      </c>
      <c r="V142" s="99">
        <v>5.0697533403175186</v>
      </c>
      <c r="W142" s="100">
        <v>0</v>
      </c>
      <c r="X142" s="100">
        <v>0</v>
      </c>
      <c r="Y142" s="101">
        <v>0</v>
      </c>
      <c r="Z142" s="100">
        <v>0</v>
      </c>
      <c r="AA142" s="101">
        <v>0</v>
      </c>
      <c r="AB142" s="100">
        <v>0</v>
      </c>
      <c r="AC142" s="100">
        <v>0</v>
      </c>
      <c r="AD142" s="100">
        <v>0</v>
      </c>
      <c r="AE142" s="161">
        <v>10</v>
      </c>
      <c r="AF142" s="162">
        <v>3.5000000000000003E-2</v>
      </c>
      <c r="AG142" s="163">
        <f t="shared" si="18"/>
        <v>243.13599258138953</v>
      </c>
      <c r="AH142" s="163">
        <f t="shared" si="19"/>
        <v>5766.7276858755167</v>
      </c>
    </row>
    <row r="143" spans="1:34" s="164" customFormat="1" ht="25.5" customHeight="1" x14ac:dyDescent="0.2">
      <c r="A143" s="102" t="s">
        <v>503</v>
      </c>
      <c r="B143" s="103" t="s">
        <v>504</v>
      </c>
      <c r="C143" s="103" t="s">
        <v>505</v>
      </c>
      <c r="D143" s="103" t="s">
        <v>506</v>
      </c>
      <c r="E143" s="104">
        <v>4</v>
      </c>
      <c r="F143" s="103" t="s">
        <v>20</v>
      </c>
      <c r="G143" s="103" t="s">
        <v>85</v>
      </c>
      <c r="H143" s="103" t="s">
        <v>505</v>
      </c>
      <c r="I143" s="142" t="s">
        <v>494</v>
      </c>
      <c r="J143" s="102">
        <v>404545</v>
      </c>
      <c r="K143" s="138">
        <v>1</v>
      </c>
      <c r="L143" s="105">
        <v>0.87</v>
      </c>
      <c r="M143" s="101">
        <f t="shared" si="15"/>
        <v>0.87</v>
      </c>
      <c r="N143" s="141" t="s">
        <v>75</v>
      </c>
      <c r="O143" s="101">
        <v>0</v>
      </c>
      <c r="P143" s="141" t="s">
        <v>75</v>
      </c>
      <c r="Q143" s="101">
        <v>0</v>
      </c>
      <c r="R143" s="141" t="s">
        <v>153</v>
      </c>
      <c r="S143" s="101">
        <v>0.87</v>
      </c>
      <c r="T143" s="101">
        <f t="shared" si="16"/>
        <v>1.74</v>
      </c>
      <c r="U143" s="106">
        <f t="shared" si="17"/>
        <v>6858.7344110854501</v>
      </c>
      <c r="V143" s="99">
        <v>34.170329914246359</v>
      </c>
      <c r="W143" s="100">
        <v>24.660623784835408</v>
      </c>
      <c r="X143" s="100">
        <v>0</v>
      </c>
      <c r="Y143" s="101">
        <v>0</v>
      </c>
      <c r="Z143" s="100">
        <v>0</v>
      </c>
      <c r="AA143" s="101">
        <v>0</v>
      </c>
      <c r="AB143" s="100">
        <v>0</v>
      </c>
      <c r="AC143" s="100">
        <v>0</v>
      </c>
      <c r="AD143" s="100">
        <v>0</v>
      </c>
      <c r="AE143" s="161">
        <v>58</v>
      </c>
      <c r="AF143" s="162">
        <v>3.5000000000000003E-2</v>
      </c>
      <c r="AG143" s="163">
        <f t="shared" si="18"/>
        <v>243.13599258138953</v>
      </c>
      <c r="AH143" s="163">
        <f t="shared" si="19"/>
        <v>7160.7013573659215</v>
      </c>
    </row>
    <row r="144" spans="1:34" s="164" customFormat="1" ht="25.5" customHeight="1" x14ac:dyDescent="0.2">
      <c r="A144" s="102" t="s">
        <v>507</v>
      </c>
      <c r="B144" s="103" t="s">
        <v>508</v>
      </c>
      <c r="C144" s="103" t="s">
        <v>509</v>
      </c>
      <c r="D144" s="103" t="s">
        <v>510</v>
      </c>
      <c r="E144" s="104">
        <v>4</v>
      </c>
      <c r="F144" s="166" t="s">
        <v>20</v>
      </c>
      <c r="G144" s="103" t="s">
        <v>85</v>
      </c>
      <c r="H144" s="103" t="s">
        <v>509</v>
      </c>
      <c r="I144" s="142" t="s">
        <v>494</v>
      </c>
      <c r="J144" s="102">
        <v>404530</v>
      </c>
      <c r="K144" s="138">
        <v>1</v>
      </c>
      <c r="L144" s="105">
        <v>0.87</v>
      </c>
      <c r="M144" s="101">
        <f t="shared" si="15"/>
        <v>0.87</v>
      </c>
      <c r="N144" s="141" t="s">
        <v>75</v>
      </c>
      <c r="O144" s="101">
        <v>0</v>
      </c>
      <c r="P144" s="141" t="s">
        <v>75</v>
      </c>
      <c r="Q144" s="101">
        <v>0</v>
      </c>
      <c r="R144" s="141" t="s">
        <v>153</v>
      </c>
      <c r="S144" s="101">
        <v>0.87</v>
      </c>
      <c r="T144" s="101">
        <f t="shared" si="16"/>
        <v>1.74</v>
      </c>
      <c r="U144" s="106">
        <f t="shared" si="17"/>
        <v>6858.7344110854501</v>
      </c>
      <c r="V144" s="99">
        <v>4.8677328087299134</v>
      </c>
      <c r="W144" s="100">
        <v>0</v>
      </c>
      <c r="X144" s="100">
        <v>0</v>
      </c>
      <c r="Y144" s="101">
        <v>0</v>
      </c>
      <c r="Z144" s="100">
        <v>0</v>
      </c>
      <c r="AA144" s="101">
        <v>0</v>
      </c>
      <c r="AB144" s="100">
        <v>0</v>
      </c>
      <c r="AC144" s="100">
        <v>0</v>
      </c>
      <c r="AD144" s="100">
        <v>0</v>
      </c>
      <c r="AE144" s="161">
        <v>12</v>
      </c>
      <c r="AF144" s="162">
        <v>3.5000000000000003E-2</v>
      </c>
      <c r="AG144" s="163">
        <f t="shared" si="18"/>
        <v>243.13599258138953</v>
      </c>
      <c r="AH144" s="163">
        <f t="shared" si="19"/>
        <v>7106.7381364755693</v>
      </c>
    </row>
    <row r="145" spans="1:34" s="164" customFormat="1" ht="25.5" customHeight="1" x14ac:dyDescent="0.2">
      <c r="A145" s="102" t="s">
        <v>511</v>
      </c>
      <c r="B145" s="103" t="s">
        <v>512</v>
      </c>
      <c r="C145" s="103" t="s">
        <v>513</v>
      </c>
      <c r="D145" s="103" t="s">
        <v>514</v>
      </c>
      <c r="E145" s="104">
        <v>4</v>
      </c>
      <c r="F145" s="103" t="s">
        <v>20</v>
      </c>
      <c r="G145" s="103" t="s">
        <v>85</v>
      </c>
      <c r="H145" s="103" t="s">
        <v>513</v>
      </c>
      <c r="I145" s="142" t="s">
        <v>494</v>
      </c>
      <c r="J145" s="102">
        <v>404510</v>
      </c>
      <c r="K145" s="138">
        <v>1</v>
      </c>
      <c r="L145" s="105">
        <v>0.87</v>
      </c>
      <c r="M145" s="101">
        <f t="shared" si="15"/>
        <v>0.87</v>
      </c>
      <c r="N145" s="141" t="s">
        <v>75</v>
      </c>
      <c r="O145" s="101">
        <v>0</v>
      </c>
      <c r="P145" s="141" t="s">
        <v>75</v>
      </c>
      <c r="Q145" s="101">
        <v>0</v>
      </c>
      <c r="R145" s="141" t="s">
        <v>153</v>
      </c>
      <c r="S145" s="101">
        <v>0.87</v>
      </c>
      <c r="T145" s="101">
        <f t="shared" si="16"/>
        <v>1.74</v>
      </c>
      <c r="U145" s="106">
        <f t="shared" si="17"/>
        <v>6858.7344110854501</v>
      </c>
      <c r="V145" s="99">
        <v>14.545478274307571</v>
      </c>
      <c r="W145" s="100">
        <v>0</v>
      </c>
      <c r="X145" s="100">
        <v>0</v>
      </c>
      <c r="Y145" s="101">
        <v>0</v>
      </c>
      <c r="Z145" s="100">
        <v>0</v>
      </c>
      <c r="AA145" s="101">
        <v>0</v>
      </c>
      <c r="AB145" s="100">
        <v>0</v>
      </c>
      <c r="AC145" s="100">
        <v>0</v>
      </c>
      <c r="AD145" s="100">
        <v>0</v>
      </c>
      <c r="AE145" s="161">
        <v>23</v>
      </c>
      <c r="AF145" s="162">
        <v>3.5000000000000003E-2</v>
      </c>
      <c r="AG145" s="163">
        <f t="shared" si="18"/>
        <v>243.13599258138953</v>
      </c>
      <c r="AH145" s="163">
        <f t="shared" si="19"/>
        <v>7116.4158819411468</v>
      </c>
    </row>
    <row r="146" spans="1:34" s="164" customFormat="1" ht="25.5" customHeight="1" x14ac:dyDescent="0.2">
      <c r="A146" s="102" t="s">
        <v>515</v>
      </c>
      <c r="B146" s="103" t="s">
        <v>516</v>
      </c>
      <c r="C146" s="103" t="s">
        <v>517</v>
      </c>
      <c r="D146" s="103" t="s">
        <v>518</v>
      </c>
      <c r="E146" s="104">
        <v>4</v>
      </c>
      <c r="F146" s="166" t="s">
        <v>20</v>
      </c>
      <c r="G146" s="103" t="s">
        <v>85</v>
      </c>
      <c r="H146" s="103" t="s">
        <v>517</v>
      </c>
      <c r="I146" s="142" t="s">
        <v>494</v>
      </c>
      <c r="J146" s="102">
        <v>404505</v>
      </c>
      <c r="K146" s="138">
        <v>1</v>
      </c>
      <c r="L146" s="105">
        <v>0.52</v>
      </c>
      <c r="M146" s="101">
        <f t="shared" si="15"/>
        <v>0.52</v>
      </c>
      <c r="N146" s="141" t="s">
        <v>75</v>
      </c>
      <c r="O146" s="101">
        <v>0</v>
      </c>
      <c r="P146" s="141" t="s">
        <v>75</v>
      </c>
      <c r="Q146" s="101">
        <v>0</v>
      </c>
      <c r="R146" s="141" t="s">
        <v>153</v>
      </c>
      <c r="S146" s="101">
        <v>0.52</v>
      </c>
      <c r="T146" s="101">
        <f t="shared" si="16"/>
        <v>1.04</v>
      </c>
      <c r="U146" s="106">
        <f t="shared" si="17"/>
        <v>4099.4734411085446</v>
      </c>
      <c r="V146" s="99">
        <v>18.807149488274671</v>
      </c>
      <c r="W146" s="100">
        <v>0</v>
      </c>
      <c r="X146" s="100">
        <v>0</v>
      </c>
      <c r="Y146" s="101">
        <v>0</v>
      </c>
      <c r="Z146" s="100">
        <v>0</v>
      </c>
      <c r="AA146" s="101">
        <v>0</v>
      </c>
      <c r="AB146" s="100">
        <v>0</v>
      </c>
      <c r="AC146" s="100">
        <v>0</v>
      </c>
      <c r="AD146" s="100">
        <v>0</v>
      </c>
      <c r="AE146" s="161">
        <v>35</v>
      </c>
      <c r="AF146" s="162">
        <v>3.5000000000000003E-2</v>
      </c>
      <c r="AG146" s="163">
        <f t="shared" si="18"/>
        <v>243.13599258138953</v>
      </c>
      <c r="AH146" s="163">
        <f t="shared" si="19"/>
        <v>4361.4165831782084</v>
      </c>
    </row>
    <row r="147" spans="1:34" s="164" customFormat="1" ht="25.5" customHeight="1" x14ac:dyDescent="0.2">
      <c r="A147" s="102" t="s">
        <v>519</v>
      </c>
      <c r="B147" s="103" t="s">
        <v>520</v>
      </c>
      <c r="C147" s="103" t="s">
        <v>521</v>
      </c>
      <c r="D147" s="103" t="s">
        <v>522</v>
      </c>
      <c r="E147" s="104">
        <v>4</v>
      </c>
      <c r="F147" s="103" t="s">
        <v>20</v>
      </c>
      <c r="G147" s="103" t="s">
        <v>85</v>
      </c>
      <c r="H147" s="103" t="s">
        <v>521</v>
      </c>
      <c r="I147" s="142" t="s">
        <v>494</v>
      </c>
      <c r="J147" s="102">
        <v>404550</v>
      </c>
      <c r="K147" s="138">
        <v>1</v>
      </c>
      <c r="L147" s="105">
        <v>0.35</v>
      </c>
      <c r="M147" s="101">
        <f t="shared" si="15"/>
        <v>0.35</v>
      </c>
      <c r="N147" s="141" t="s">
        <v>75</v>
      </c>
      <c r="O147" s="101">
        <v>0</v>
      </c>
      <c r="P147" s="141" t="s">
        <v>75</v>
      </c>
      <c r="Q147" s="101">
        <v>0</v>
      </c>
      <c r="R147" s="141" t="s">
        <v>153</v>
      </c>
      <c r="S147" s="101">
        <v>0.35</v>
      </c>
      <c r="T147" s="101">
        <f t="shared" si="16"/>
        <v>0.7</v>
      </c>
      <c r="U147" s="106">
        <f t="shared" si="17"/>
        <v>2759.260969976905</v>
      </c>
      <c r="V147" s="99">
        <v>14.516618198366485</v>
      </c>
      <c r="W147" s="100">
        <v>0</v>
      </c>
      <c r="X147" s="100">
        <v>0</v>
      </c>
      <c r="Y147" s="101">
        <v>0</v>
      </c>
      <c r="Z147" s="100">
        <v>0</v>
      </c>
      <c r="AA147" s="101">
        <v>0</v>
      </c>
      <c r="AB147" s="100">
        <v>0</v>
      </c>
      <c r="AC147" s="100">
        <v>0</v>
      </c>
      <c r="AD147" s="100">
        <v>0</v>
      </c>
      <c r="AE147" s="161">
        <v>36</v>
      </c>
      <c r="AF147" s="162">
        <v>3.5000000000000003E-2</v>
      </c>
      <c r="AG147" s="163">
        <f t="shared" si="18"/>
        <v>243.13599258138953</v>
      </c>
      <c r="AH147" s="163">
        <f t="shared" si="19"/>
        <v>3016.9135807566608</v>
      </c>
    </row>
    <row r="148" spans="1:34" s="164" customFormat="1" ht="25.5" customHeight="1" x14ac:dyDescent="0.2">
      <c r="A148" s="102" t="s">
        <v>523</v>
      </c>
      <c r="B148" s="103" t="s">
        <v>524</v>
      </c>
      <c r="C148" s="103" t="s">
        <v>525</v>
      </c>
      <c r="D148" s="103" t="s">
        <v>526</v>
      </c>
      <c r="E148" s="104">
        <v>3</v>
      </c>
      <c r="F148" s="166" t="s">
        <v>20</v>
      </c>
      <c r="G148" s="103" t="s">
        <v>85</v>
      </c>
      <c r="H148" s="103" t="s">
        <v>525</v>
      </c>
      <c r="I148" s="142" t="s">
        <v>494</v>
      </c>
      <c r="J148" s="103">
        <v>404540</v>
      </c>
      <c r="K148" s="138">
        <v>1</v>
      </c>
      <c r="L148" s="105">
        <v>0.87</v>
      </c>
      <c r="M148" s="101">
        <f t="shared" si="15"/>
        <v>0.87</v>
      </c>
      <c r="N148" s="141" t="s">
        <v>75</v>
      </c>
      <c r="O148" s="101">
        <v>0</v>
      </c>
      <c r="P148" s="141" t="s">
        <v>75</v>
      </c>
      <c r="Q148" s="101">
        <v>0</v>
      </c>
      <c r="R148" s="141" t="s">
        <v>153</v>
      </c>
      <c r="S148" s="101">
        <v>0.87</v>
      </c>
      <c r="T148" s="101">
        <f t="shared" si="16"/>
        <v>1.74</v>
      </c>
      <c r="U148" s="106">
        <f t="shared" si="17"/>
        <v>6858.7344110854501</v>
      </c>
      <c r="V148" s="99">
        <v>33.189087332249414</v>
      </c>
      <c r="W148" s="100">
        <v>0</v>
      </c>
      <c r="X148" s="100">
        <v>0</v>
      </c>
      <c r="Y148" s="101">
        <v>0</v>
      </c>
      <c r="Z148" s="100">
        <v>0</v>
      </c>
      <c r="AA148" s="101">
        <v>0</v>
      </c>
      <c r="AB148" s="100">
        <v>0</v>
      </c>
      <c r="AC148" s="100">
        <v>0</v>
      </c>
      <c r="AD148" s="100">
        <v>0</v>
      </c>
      <c r="AE148" s="161">
        <v>33</v>
      </c>
      <c r="AF148" s="162">
        <v>3.5000000000000003E-2</v>
      </c>
      <c r="AG148" s="163">
        <f t="shared" si="18"/>
        <v>243.13599258138953</v>
      </c>
      <c r="AH148" s="163">
        <f t="shared" si="19"/>
        <v>7135.0594909990887</v>
      </c>
    </row>
    <row r="149" spans="1:34" s="164" customFormat="1" ht="25.5" customHeight="1" x14ac:dyDescent="0.2">
      <c r="A149" s="102" t="s">
        <v>527</v>
      </c>
      <c r="B149" s="103" t="s">
        <v>528</v>
      </c>
      <c r="C149" s="103" t="s">
        <v>529</v>
      </c>
      <c r="D149" s="103" t="s">
        <v>530</v>
      </c>
      <c r="E149" s="104">
        <v>3</v>
      </c>
      <c r="F149" s="103" t="s">
        <v>20</v>
      </c>
      <c r="G149" s="103" t="s">
        <v>85</v>
      </c>
      <c r="H149" s="103" t="s">
        <v>529</v>
      </c>
      <c r="I149" s="142" t="s">
        <v>494</v>
      </c>
      <c r="J149" s="102">
        <v>404520</v>
      </c>
      <c r="K149" s="138">
        <v>1</v>
      </c>
      <c r="L149" s="105">
        <v>0.35</v>
      </c>
      <c r="M149" s="101">
        <f t="shared" si="15"/>
        <v>0.35</v>
      </c>
      <c r="N149" s="141" t="s">
        <v>75</v>
      </c>
      <c r="O149" s="101">
        <v>0</v>
      </c>
      <c r="P149" s="141" t="s">
        <v>75</v>
      </c>
      <c r="Q149" s="101">
        <v>0</v>
      </c>
      <c r="R149" s="141" t="s">
        <v>153</v>
      </c>
      <c r="S149" s="101">
        <v>0.35</v>
      </c>
      <c r="T149" s="101">
        <f t="shared" si="16"/>
        <v>0.7</v>
      </c>
      <c r="U149" s="106">
        <f t="shared" si="17"/>
        <v>2759.260969976905</v>
      </c>
      <c r="V149" s="99">
        <v>77.98954521812928</v>
      </c>
      <c r="W149" s="100">
        <v>0</v>
      </c>
      <c r="X149" s="100">
        <v>0</v>
      </c>
      <c r="Y149" s="101">
        <v>0</v>
      </c>
      <c r="Z149" s="100">
        <v>0</v>
      </c>
      <c r="AA149" s="101">
        <v>0</v>
      </c>
      <c r="AB149" s="100">
        <v>0</v>
      </c>
      <c r="AC149" s="100">
        <v>0</v>
      </c>
      <c r="AD149" s="100">
        <v>0</v>
      </c>
      <c r="AE149" s="161">
        <v>63</v>
      </c>
      <c r="AF149" s="162">
        <v>3.5000000000000003E-2</v>
      </c>
      <c r="AG149" s="163">
        <f t="shared" si="18"/>
        <v>243.13599258138953</v>
      </c>
      <c r="AH149" s="163">
        <f t="shared" si="19"/>
        <v>3080.386507776424</v>
      </c>
    </row>
    <row r="150" spans="1:34" s="164" customFormat="1" ht="25.5" customHeight="1" x14ac:dyDescent="0.2">
      <c r="A150" s="102" t="s">
        <v>531</v>
      </c>
      <c r="B150" s="103" t="s">
        <v>532</v>
      </c>
      <c r="C150" s="103" t="s">
        <v>136</v>
      </c>
      <c r="D150" s="103" t="s">
        <v>374</v>
      </c>
      <c r="E150" s="104">
        <v>1</v>
      </c>
      <c r="F150" s="166" t="s">
        <v>20</v>
      </c>
      <c r="G150" s="103" t="s">
        <v>85</v>
      </c>
      <c r="H150" s="103" t="s">
        <v>533</v>
      </c>
      <c r="I150" s="142" t="s">
        <v>494</v>
      </c>
      <c r="J150" s="102">
        <v>404504</v>
      </c>
      <c r="K150" s="138">
        <v>1</v>
      </c>
      <c r="L150" s="105">
        <v>1</v>
      </c>
      <c r="M150" s="101">
        <f t="shared" si="15"/>
        <v>1</v>
      </c>
      <c r="N150" s="141" t="s">
        <v>75</v>
      </c>
      <c r="O150" s="101">
        <v>0</v>
      </c>
      <c r="P150" s="141" t="s">
        <v>75</v>
      </c>
      <c r="Q150" s="101">
        <v>0</v>
      </c>
      <c r="R150" s="141" t="s">
        <v>75</v>
      </c>
      <c r="S150" s="101">
        <v>0</v>
      </c>
      <c r="T150" s="101">
        <f t="shared" si="16"/>
        <v>1</v>
      </c>
      <c r="U150" s="106">
        <f t="shared" si="17"/>
        <v>3941.8013856812931</v>
      </c>
      <c r="V150" s="99">
        <v>265.88787964522942</v>
      </c>
      <c r="W150" s="100">
        <v>8.250362762938332</v>
      </c>
      <c r="X150" s="100">
        <v>765</v>
      </c>
      <c r="Y150" s="101">
        <v>9</v>
      </c>
      <c r="Z150" s="100">
        <v>0</v>
      </c>
      <c r="AA150" s="101">
        <v>0</v>
      </c>
      <c r="AB150" s="100">
        <v>0</v>
      </c>
      <c r="AC150" s="100">
        <v>0</v>
      </c>
      <c r="AD150" s="100">
        <v>111.79666102742212</v>
      </c>
      <c r="AE150" s="161">
        <v>611</v>
      </c>
      <c r="AF150" s="162">
        <v>0.05</v>
      </c>
      <c r="AG150" s="163">
        <f t="shared" si="18"/>
        <v>347.33713225912788</v>
      </c>
      <c r="AH150" s="163">
        <f t="shared" si="19"/>
        <v>5440.0734213760106</v>
      </c>
    </row>
    <row r="151" spans="1:34" s="164" customFormat="1" ht="25.5" customHeight="1" x14ac:dyDescent="0.2">
      <c r="A151" s="102" t="s">
        <v>534</v>
      </c>
      <c r="B151" s="103" t="s">
        <v>535</v>
      </c>
      <c r="C151" s="103" t="s">
        <v>536</v>
      </c>
      <c r="D151" s="103" t="s">
        <v>537</v>
      </c>
      <c r="E151" s="104">
        <v>3</v>
      </c>
      <c r="F151" s="166" t="s">
        <v>20</v>
      </c>
      <c r="G151" s="103" t="s">
        <v>85</v>
      </c>
      <c r="H151" s="103" t="s">
        <v>536</v>
      </c>
      <c r="I151" s="142" t="s">
        <v>494</v>
      </c>
      <c r="J151" s="102">
        <v>404575</v>
      </c>
      <c r="K151" s="138">
        <v>1</v>
      </c>
      <c r="L151" s="105">
        <v>0.52</v>
      </c>
      <c r="M151" s="101">
        <f t="shared" si="15"/>
        <v>0.52</v>
      </c>
      <c r="N151" s="141" t="s">
        <v>75</v>
      </c>
      <c r="O151" s="101">
        <v>0</v>
      </c>
      <c r="P151" s="141" t="s">
        <v>75</v>
      </c>
      <c r="Q151" s="101">
        <v>0</v>
      </c>
      <c r="R151" s="141" t="s">
        <v>153</v>
      </c>
      <c r="S151" s="101">
        <v>0.52</v>
      </c>
      <c r="T151" s="101">
        <f t="shared" si="16"/>
        <v>1.04</v>
      </c>
      <c r="U151" s="106">
        <f t="shared" si="17"/>
        <v>4099.4734411085446</v>
      </c>
      <c r="V151" s="99">
        <v>13.246774856958682</v>
      </c>
      <c r="W151" s="100">
        <v>0</v>
      </c>
      <c r="X151" s="100">
        <v>0</v>
      </c>
      <c r="Y151" s="101">
        <v>0</v>
      </c>
      <c r="Z151" s="100">
        <v>0</v>
      </c>
      <c r="AA151" s="101">
        <v>0</v>
      </c>
      <c r="AB151" s="100">
        <v>0</v>
      </c>
      <c r="AC151" s="100">
        <v>0</v>
      </c>
      <c r="AD151" s="100">
        <v>0</v>
      </c>
      <c r="AE151" s="161">
        <v>18</v>
      </c>
      <c r="AF151" s="162">
        <v>3.5000000000000003E-2</v>
      </c>
      <c r="AG151" s="163">
        <f t="shared" si="18"/>
        <v>243.13599258138953</v>
      </c>
      <c r="AH151" s="163">
        <f t="shared" si="19"/>
        <v>4355.856208546893</v>
      </c>
    </row>
    <row r="152" spans="1:34" s="164" customFormat="1" ht="25.5" customHeight="1" x14ac:dyDescent="0.2">
      <c r="A152" s="102" t="s">
        <v>538</v>
      </c>
      <c r="B152" s="103" t="s">
        <v>77</v>
      </c>
      <c r="C152" s="103" t="s">
        <v>78</v>
      </c>
      <c r="D152" s="103" t="s">
        <v>79</v>
      </c>
      <c r="E152" s="104">
        <v>2</v>
      </c>
      <c r="F152" s="103" t="s">
        <v>20</v>
      </c>
      <c r="G152" s="103"/>
      <c r="H152" s="103" t="s">
        <v>539</v>
      </c>
      <c r="I152" s="142" t="s">
        <v>540</v>
      </c>
      <c r="J152" s="102">
        <v>404701</v>
      </c>
      <c r="K152" s="138">
        <v>1</v>
      </c>
      <c r="L152" s="105">
        <v>0.1</v>
      </c>
      <c r="M152" s="101">
        <f t="shared" si="15"/>
        <v>0.1</v>
      </c>
      <c r="N152" s="141" t="s">
        <v>75</v>
      </c>
      <c r="O152" s="101">
        <v>0</v>
      </c>
      <c r="P152" s="141" t="s">
        <v>75</v>
      </c>
      <c r="Q152" s="101">
        <v>0</v>
      </c>
      <c r="R152" s="141" t="s">
        <v>75</v>
      </c>
      <c r="S152" s="101">
        <v>0</v>
      </c>
      <c r="T152" s="101">
        <f t="shared" si="16"/>
        <v>0.1</v>
      </c>
      <c r="U152" s="106">
        <f t="shared" si="17"/>
        <v>394.18013856812934</v>
      </c>
      <c r="V152" s="99">
        <v>679.69326851384062</v>
      </c>
      <c r="W152" s="100">
        <v>59.199971404241708</v>
      </c>
      <c r="X152" s="100">
        <v>0</v>
      </c>
      <c r="Y152" s="101">
        <v>0</v>
      </c>
      <c r="Z152" s="100">
        <v>0</v>
      </c>
      <c r="AA152" s="101">
        <v>0</v>
      </c>
      <c r="AB152" s="100">
        <v>0</v>
      </c>
      <c r="AC152" s="100">
        <v>0</v>
      </c>
      <c r="AD152" s="100">
        <v>0</v>
      </c>
      <c r="AE152" s="161">
        <v>1800</v>
      </c>
      <c r="AF152" s="162">
        <v>0.1</v>
      </c>
      <c r="AG152" s="163">
        <f t="shared" si="18"/>
        <v>694.67426451825577</v>
      </c>
      <c r="AH152" s="163">
        <f t="shared" si="19"/>
        <v>1827.7476430044676</v>
      </c>
    </row>
    <row r="153" spans="1:34" s="164" customFormat="1" ht="25.5" customHeight="1" x14ac:dyDescent="0.2">
      <c r="A153" s="102" t="s">
        <v>541</v>
      </c>
      <c r="B153" s="103" t="s">
        <v>542</v>
      </c>
      <c r="C153" s="103" t="s">
        <v>543</v>
      </c>
      <c r="D153" s="103" t="s">
        <v>544</v>
      </c>
      <c r="E153" s="104">
        <v>3</v>
      </c>
      <c r="F153" s="166" t="s">
        <v>20</v>
      </c>
      <c r="G153" s="103" t="s">
        <v>105</v>
      </c>
      <c r="H153" s="103" t="s">
        <v>545</v>
      </c>
      <c r="I153" s="142" t="s">
        <v>546</v>
      </c>
      <c r="J153" s="102">
        <v>404710</v>
      </c>
      <c r="K153" s="138">
        <v>1</v>
      </c>
      <c r="L153" s="105">
        <v>0.4</v>
      </c>
      <c r="M153" s="101">
        <f t="shared" si="15"/>
        <v>0.4</v>
      </c>
      <c r="N153" s="141" t="s">
        <v>75</v>
      </c>
      <c r="O153" s="101">
        <v>0</v>
      </c>
      <c r="P153" s="141" t="s">
        <v>75</v>
      </c>
      <c r="Q153" s="101">
        <v>0</v>
      </c>
      <c r="R153" s="141" t="s">
        <v>75</v>
      </c>
      <c r="S153" s="101">
        <v>0</v>
      </c>
      <c r="T153" s="101">
        <f t="shared" si="16"/>
        <v>0.4</v>
      </c>
      <c r="U153" s="106">
        <f t="shared" si="17"/>
        <v>1576.7205542725173</v>
      </c>
      <c r="V153" s="99">
        <v>0</v>
      </c>
      <c r="W153" s="100">
        <v>0</v>
      </c>
      <c r="X153" s="100">
        <v>42.5</v>
      </c>
      <c r="Y153" s="101">
        <v>0.5</v>
      </c>
      <c r="Z153" s="100">
        <v>0</v>
      </c>
      <c r="AA153" s="101">
        <v>0</v>
      </c>
      <c r="AB153" s="100">
        <v>0</v>
      </c>
      <c r="AC153" s="100">
        <v>0</v>
      </c>
      <c r="AD153" s="100">
        <v>0</v>
      </c>
      <c r="AE153" s="161">
        <v>0</v>
      </c>
      <c r="AF153" s="162">
        <v>3.5000000000000003E-2</v>
      </c>
      <c r="AG153" s="163">
        <f t="shared" si="18"/>
        <v>243.13599258138953</v>
      </c>
      <c r="AH153" s="163">
        <f t="shared" si="19"/>
        <v>1862.3565468539068</v>
      </c>
    </row>
    <row r="154" spans="1:34" s="164" customFormat="1" ht="25.5" customHeight="1" x14ac:dyDescent="0.2">
      <c r="A154" s="102" t="s">
        <v>547</v>
      </c>
      <c r="B154" s="103" t="s">
        <v>112</v>
      </c>
      <c r="C154" s="103" t="s">
        <v>78</v>
      </c>
      <c r="D154" s="103" t="s">
        <v>79</v>
      </c>
      <c r="E154" s="104">
        <v>2</v>
      </c>
      <c r="F154" s="166" t="s">
        <v>20</v>
      </c>
      <c r="G154" s="103" t="s">
        <v>105</v>
      </c>
      <c r="H154" s="103" t="s">
        <v>548</v>
      </c>
      <c r="I154" s="142" t="s">
        <v>114</v>
      </c>
      <c r="J154" s="103">
        <v>403600</v>
      </c>
      <c r="K154" s="138">
        <v>1</v>
      </c>
      <c r="L154" s="105">
        <v>0.4</v>
      </c>
      <c r="M154" s="101">
        <f t="shared" si="15"/>
        <v>0.4</v>
      </c>
      <c r="N154" s="141" t="s">
        <v>75</v>
      </c>
      <c r="O154" s="101">
        <v>0</v>
      </c>
      <c r="P154" s="141" t="s">
        <v>75</v>
      </c>
      <c r="Q154" s="101">
        <v>0</v>
      </c>
      <c r="R154" s="141" t="s">
        <v>75</v>
      </c>
      <c r="S154" s="101">
        <v>0</v>
      </c>
      <c r="T154" s="101">
        <f t="shared" si="16"/>
        <v>0.4</v>
      </c>
      <c r="U154" s="106">
        <f t="shared" si="17"/>
        <v>1576.7205542725173</v>
      </c>
      <c r="V154" s="99">
        <v>897.44254148933783</v>
      </c>
      <c r="W154" s="100">
        <v>1664.5287803236042</v>
      </c>
      <c r="X154" s="100">
        <v>42.5</v>
      </c>
      <c r="Y154" s="101">
        <v>0.5</v>
      </c>
      <c r="Z154" s="100">
        <v>0</v>
      </c>
      <c r="AA154" s="101">
        <v>0</v>
      </c>
      <c r="AB154" s="100">
        <v>0</v>
      </c>
      <c r="AC154" s="100">
        <v>0</v>
      </c>
      <c r="AD154" s="100">
        <v>0</v>
      </c>
      <c r="AE154" s="161">
        <v>497</v>
      </c>
      <c r="AF154" s="162">
        <v>3.5000000000000003E-2</v>
      </c>
      <c r="AG154" s="163">
        <f t="shared" si="18"/>
        <v>243.13599258138953</v>
      </c>
      <c r="AH154" s="163">
        <f t="shared" si="19"/>
        <v>4424.3278686668491</v>
      </c>
    </row>
    <row r="155" spans="1:34" s="164" customFormat="1" ht="25.5" customHeight="1" x14ac:dyDescent="0.2">
      <c r="A155" s="102" t="s">
        <v>551</v>
      </c>
      <c r="B155" s="103" t="s">
        <v>552</v>
      </c>
      <c r="C155" s="103" t="s">
        <v>553</v>
      </c>
      <c r="D155" s="103" t="s">
        <v>554</v>
      </c>
      <c r="E155" s="104">
        <v>4</v>
      </c>
      <c r="F155" s="103" t="s">
        <v>20</v>
      </c>
      <c r="G155" s="103" t="s">
        <v>105</v>
      </c>
      <c r="H155" s="103" t="s">
        <v>555</v>
      </c>
      <c r="I155" s="142" t="s">
        <v>556</v>
      </c>
      <c r="J155" s="103" t="s">
        <v>557</v>
      </c>
      <c r="K155" s="138">
        <v>1</v>
      </c>
      <c r="L155" s="105">
        <v>0.25</v>
      </c>
      <c r="M155" s="101">
        <f t="shared" si="15"/>
        <v>0.25</v>
      </c>
      <c r="N155" s="141" t="s">
        <v>75</v>
      </c>
      <c r="O155" s="101">
        <v>0</v>
      </c>
      <c r="P155" s="141" t="s">
        <v>75</v>
      </c>
      <c r="Q155" s="101">
        <v>0</v>
      </c>
      <c r="R155" s="141" t="s">
        <v>75</v>
      </c>
      <c r="S155" s="101">
        <v>0</v>
      </c>
      <c r="T155" s="101">
        <f t="shared" si="16"/>
        <v>0.25</v>
      </c>
      <c r="U155" s="106">
        <f t="shared" si="17"/>
        <v>985.45034642032329</v>
      </c>
      <c r="V155" s="99">
        <v>0</v>
      </c>
      <c r="W155" s="100">
        <v>0</v>
      </c>
      <c r="X155" s="100">
        <v>0</v>
      </c>
      <c r="Y155" s="101">
        <v>0</v>
      </c>
      <c r="Z155" s="100">
        <v>0</v>
      </c>
      <c r="AA155" s="101">
        <v>0</v>
      </c>
      <c r="AB155" s="100">
        <v>0</v>
      </c>
      <c r="AC155" s="100">
        <v>0</v>
      </c>
      <c r="AD155" s="100">
        <v>0</v>
      </c>
      <c r="AE155" s="161">
        <v>233</v>
      </c>
      <c r="AF155" s="162">
        <v>3.5000000000000003E-2</v>
      </c>
      <c r="AG155" s="163">
        <f t="shared" si="18"/>
        <v>243.13599258138953</v>
      </c>
      <c r="AH155" s="163">
        <f t="shared" si="19"/>
        <v>1228.5863390017128</v>
      </c>
    </row>
    <row r="156" spans="1:34" s="164" customFormat="1" ht="12.75" customHeight="1" x14ac:dyDescent="0.2">
      <c r="A156" s="102" t="s">
        <v>558</v>
      </c>
      <c r="B156" s="103" t="s">
        <v>552</v>
      </c>
      <c r="C156" s="103" t="s">
        <v>553</v>
      </c>
      <c r="D156" s="103" t="s">
        <v>554</v>
      </c>
      <c r="E156" s="104">
        <v>4</v>
      </c>
      <c r="F156" s="166" t="s">
        <v>20</v>
      </c>
      <c r="G156" s="103" t="s">
        <v>105</v>
      </c>
      <c r="H156" s="103" t="s">
        <v>559</v>
      </c>
      <c r="I156" s="142" t="s">
        <v>560</v>
      </c>
      <c r="J156" s="103">
        <v>404704</v>
      </c>
      <c r="K156" s="138">
        <v>1</v>
      </c>
      <c r="L156" s="105">
        <v>0.25</v>
      </c>
      <c r="M156" s="101">
        <f t="shared" si="15"/>
        <v>0.25</v>
      </c>
      <c r="N156" s="141" t="s">
        <v>75</v>
      </c>
      <c r="O156" s="101">
        <v>0</v>
      </c>
      <c r="P156" s="141" t="s">
        <v>75</v>
      </c>
      <c r="Q156" s="101">
        <v>0</v>
      </c>
      <c r="R156" s="141" t="s">
        <v>75</v>
      </c>
      <c r="S156" s="101">
        <v>0</v>
      </c>
      <c r="T156" s="101">
        <f t="shared" si="16"/>
        <v>0.25</v>
      </c>
      <c r="U156" s="106">
        <f t="shared" si="17"/>
        <v>985.45034642032329</v>
      </c>
      <c r="V156" s="99">
        <v>277.44153004697768</v>
      </c>
      <c r="W156" s="100">
        <v>31.608297690467683</v>
      </c>
      <c r="X156" s="100">
        <v>0</v>
      </c>
      <c r="Y156" s="101">
        <v>0</v>
      </c>
      <c r="Z156" s="100">
        <v>0</v>
      </c>
      <c r="AA156" s="101">
        <v>0</v>
      </c>
      <c r="AB156" s="100">
        <v>0</v>
      </c>
      <c r="AC156" s="100">
        <v>0</v>
      </c>
      <c r="AD156" s="100">
        <v>0</v>
      </c>
      <c r="AE156" s="161">
        <v>677</v>
      </c>
      <c r="AF156" s="162">
        <v>0.05</v>
      </c>
      <c r="AG156" s="163">
        <f t="shared" si="18"/>
        <v>347.33713225912788</v>
      </c>
      <c r="AH156" s="163">
        <f t="shared" si="19"/>
        <v>1641.8373064168966</v>
      </c>
    </row>
    <row r="157" spans="1:34" s="164" customFormat="1" ht="25.5" customHeight="1" x14ac:dyDescent="0.2">
      <c r="A157" s="102" t="s">
        <v>561</v>
      </c>
      <c r="B157" s="103" t="s">
        <v>135</v>
      </c>
      <c r="C157" s="103" t="s">
        <v>136</v>
      </c>
      <c r="D157" s="103" t="s">
        <v>137</v>
      </c>
      <c r="E157" s="104">
        <v>1</v>
      </c>
      <c r="F157" s="103" t="s">
        <v>20</v>
      </c>
      <c r="G157" s="103" t="s">
        <v>144</v>
      </c>
      <c r="H157" s="103" t="s">
        <v>562</v>
      </c>
      <c r="I157" s="142" t="s">
        <v>563</v>
      </c>
      <c r="J157" s="102">
        <v>404708</v>
      </c>
      <c r="K157" s="138">
        <v>1</v>
      </c>
      <c r="L157" s="105">
        <v>0.13</v>
      </c>
      <c r="M157" s="101">
        <f t="shared" si="15"/>
        <v>0.13</v>
      </c>
      <c r="N157" s="141" t="s">
        <v>75</v>
      </c>
      <c r="O157" s="101">
        <v>0</v>
      </c>
      <c r="P157" s="141" t="s">
        <v>75</v>
      </c>
      <c r="Q157" s="101">
        <v>0</v>
      </c>
      <c r="R157" s="141" t="s">
        <v>75</v>
      </c>
      <c r="S157" s="101">
        <v>0</v>
      </c>
      <c r="T157" s="101">
        <f t="shared" si="16"/>
        <v>0.13</v>
      </c>
      <c r="U157" s="106">
        <f t="shared" si="17"/>
        <v>512.43418013856808</v>
      </c>
      <c r="V157" s="99">
        <v>58.557094084464417</v>
      </c>
      <c r="W157" s="100">
        <v>0</v>
      </c>
      <c r="X157" s="100">
        <v>0</v>
      </c>
      <c r="Y157" s="101">
        <v>0</v>
      </c>
      <c r="Z157" s="100">
        <v>0</v>
      </c>
      <c r="AA157" s="101">
        <v>0</v>
      </c>
      <c r="AB157" s="100">
        <v>0</v>
      </c>
      <c r="AC157" s="100">
        <v>0</v>
      </c>
      <c r="AD157" s="100">
        <v>0</v>
      </c>
      <c r="AE157" s="161">
        <v>67</v>
      </c>
      <c r="AF157" s="162">
        <v>3.5000000000000003E-2</v>
      </c>
      <c r="AG157" s="163">
        <f t="shared" si="18"/>
        <v>243.13599258138953</v>
      </c>
      <c r="AH157" s="163">
        <f t="shared" si="19"/>
        <v>814.12726680442211</v>
      </c>
    </row>
    <row r="158" spans="1:34" s="164" customFormat="1" ht="25.5" customHeight="1" x14ac:dyDescent="0.2">
      <c r="A158" s="102" t="s">
        <v>564</v>
      </c>
      <c r="B158" s="103" t="s">
        <v>565</v>
      </c>
      <c r="C158" s="103" t="s">
        <v>78</v>
      </c>
      <c r="D158" s="103" t="s">
        <v>79</v>
      </c>
      <c r="E158" s="104">
        <v>1</v>
      </c>
      <c r="F158" s="166" t="s">
        <v>20</v>
      </c>
      <c r="G158" s="103" t="s">
        <v>566</v>
      </c>
      <c r="H158" s="103" t="s">
        <v>567</v>
      </c>
      <c r="I158" s="142" t="s">
        <v>568</v>
      </c>
      <c r="J158" s="103">
        <v>409155</v>
      </c>
      <c r="K158" s="138">
        <v>1</v>
      </c>
      <c r="L158" s="105">
        <v>1</v>
      </c>
      <c r="M158" s="101">
        <f t="shared" si="15"/>
        <v>1</v>
      </c>
      <c r="N158" s="141" t="s">
        <v>75</v>
      </c>
      <c r="O158" s="101">
        <v>0</v>
      </c>
      <c r="P158" s="141" t="s">
        <v>75</v>
      </c>
      <c r="Q158" s="101">
        <v>0</v>
      </c>
      <c r="R158" s="141" t="s">
        <v>75</v>
      </c>
      <c r="S158" s="101">
        <v>0</v>
      </c>
      <c r="T158" s="101">
        <f t="shared" si="16"/>
        <v>1</v>
      </c>
      <c r="U158" s="106">
        <f t="shared" si="17"/>
        <v>3941.8013856812931</v>
      </c>
      <c r="V158" s="99">
        <v>0</v>
      </c>
      <c r="W158" s="100">
        <v>0</v>
      </c>
      <c r="X158" s="100">
        <v>0</v>
      </c>
      <c r="Y158" s="101">
        <v>0</v>
      </c>
      <c r="Z158" s="100">
        <v>0</v>
      </c>
      <c r="AA158" s="101">
        <v>0</v>
      </c>
      <c r="AB158" s="100">
        <v>0</v>
      </c>
      <c r="AC158" s="100">
        <v>0</v>
      </c>
      <c r="AD158" s="100">
        <v>0</v>
      </c>
      <c r="AE158" s="161">
        <v>0</v>
      </c>
      <c r="AF158" s="162">
        <v>3.5000000000000003E-2</v>
      </c>
      <c r="AG158" s="163">
        <f t="shared" si="18"/>
        <v>243.13599258138953</v>
      </c>
      <c r="AH158" s="163">
        <f t="shared" si="19"/>
        <v>4184.9373782626826</v>
      </c>
    </row>
    <row r="159" spans="1:34" s="164" customFormat="1" ht="25.5" customHeight="1" x14ac:dyDescent="0.2">
      <c r="A159" s="165" t="s">
        <v>605</v>
      </c>
      <c r="B159" s="166" t="s">
        <v>89</v>
      </c>
      <c r="C159" s="166"/>
      <c r="D159" s="166"/>
      <c r="E159" s="166"/>
      <c r="F159" s="166" t="s">
        <v>20</v>
      </c>
      <c r="G159" s="166"/>
      <c r="H159" s="166"/>
      <c r="I159" s="166"/>
      <c r="J159" s="166" t="s">
        <v>606</v>
      </c>
      <c r="K159" s="138">
        <v>0</v>
      </c>
      <c r="L159" s="105">
        <v>0</v>
      </c>
      <c r="M159" s="101">
        <f t="shared" si="15"/>
        <v>0</v>
      </c>
      <c r="N159" s="141" t="s">
        <v>75</v>
      </c>
      <c r="O159" s="101">
        <f>IF(N159="Y",M159,0)</f>
        <v>0</v>
      </c>
      <c r="P159" s="141" t="s">
        <v>75</v>
      </c>
      <c r="Q159" s="101">
        <f>IF(P159="Y",M159,0)</f>
        <v>0</v>
      </c>
      <c r="R159" s="141" t="s">
        <v>75</v>
      </c>
      <c r="S159" s="101">
        <f>IF(R159="Y",M159,0)</f>
        <v>0</v>
      </c>
      <c r="T159" s="101">
        <f t="shared" si="16"/>
        <v>0</v>
      </c>
      <c r="U159" s="106">
        <f t="shared" si="17"/>
        <v>0</v>
      </c>
      <c r="V159" s="99">
        <v>263.36743301304125</v>
      </c>
      <c r="W159" s="100">
        <v>0</v>
      </c>
      <c r="X159" s="100">
        <v>0</v>
      </c>
      <c r="Y159" s="101">
        <v>0</v>
      </c>
      <c r="Z159" s="100">
        <v>0</v>
      </c>
      <c r="AA159" s="101">
        <v>0</v>
      </c>
      <c r="AB159" s="100">
        <v>0</v>
      </c>
      <c r="AC159" s="100">
        <v>0</v>
      </c>
      <c r="AD159" s="100">
        <v>0</v>
      </c>
      <c r="AE159" s="161">
        <v>711</v>
      </c>
      <c r="AF159" s="162">
        <v>0.05</v>
      </c>
      <c r="AG159" s="163">
        <f t="shared" si="18"/>
        <v>347.33713225912788</v>
      </c>
      <c r="AH159" s="163">
        <f t="shared" si="19"/>
        <v>610.70456527216913</v>
      </c>
    </row>
    <row r="160" spans="1:34" s="164" customFormat="1" ht="25.5" customHeight="1" x14ac:dyDescent="0.2">
      <c r="A160" s="102" t="s">
        <v>611</v>
      </c>
      <c r="B160" s="103" t="s">
        <v>421</v>
      </c>
      <c r="C160" s="103" t="s">
        <v>78</v>
      </c>
      <c r="D160" s="103" t="s">
        <v>79</v>
      </c>
      <c r="E160" s="104">
        <v>2</v>
      </c>
      <c r="F160" s="103" t="s">
        <v>20</v>
      </c>
      <c r="G160" s="103" t="s">
        <v>85</v>
      </c>
      <c r="H160" s="103" t="s">
        <v>612</v>
      </c>
      <c r="I160" s="142" t="s">
        <v>613</v>
      </c>
      <c r="J160" s="103">
        <v>403800</v>
      </c>
      <c r="K160" s="138">
        <v>1</v>
      </c>
      <c r="L160" s="105">
        <v>0.53</v>
      </c>
      <c r="M160" s="101">
        <f t="shared" si="15"/>
        <v>0.53</v>
      </c>
      <c r="N160" s="141" t="s">
        <v>75</v>
      </c>
      <c r="O160" s="101">
        <v>0</v>
      </c>
      <c r="P160" s="141" t="s">
        <v>75</v>
      </c>
      <c r="Q160" s="101">
        <v>0</v>
      </c>
      <c r="R160" s="141" t="s">
        <v>75</v>
      </c>
      <c r="S160" s="101">
        <v>0</v>
      </c>
      <c r="T160" s="101">
        <f t="shared" si="16"/>
        <v>0.53</v>
      </c>
      <c r="U160" s="106">
        <f t="shared" si="17"/>
        <v>2089.1547344110854</v>
      </c>
      <c r="V160" s="99">
        <v>0</v>
      </c>
      <c r="W160" s="100">
        <v>0</v>
      </c>
      <c r="X160" s="100">
        <v>0</v>
      </c>
      <c r="Y160" s="101">
        <v>0</v>
      </c>
      <c r="Z160" s="100">
        <v>0</v>
      </c>
      <c r="AA160" s="101">
        <v>0</v>
      </c>
      <c r="AB160" s="100">
        <v>0</v>
      </c>
      <c r="AC160" s="100">
        <v>0</v>
      </c>
      <c r="AD160" s="100">
        <v>0</v>
      </c>
      <c r="AE160" s="161">
        <v>506</v>
      </c>
      <c r="AF160" s="162">
        <v>0.05</v>
      </c>
      <c r="AG160" s="163">
        <f t="shared" si="18"/>
        <v>347.33713225912788</v>
      </c>
      <c r="AH160" s="163">
        <f t="shared" si="19"/>
        <v>2436.4918666702133</v>
      </c>
    </row>
    <row r="161" spans="1:34" s="164" customFormat="1" ht="25.5" customHeight="1" x14ac:dyDescent="0.2">
      <c r="A161" s="102" t="s">
        <v>614</v>
      </c>
      <c r="B161" s="103" t="s">
        <v>615</v>
      </c>
      <c r="C161" s="103" t="s">
        <v>434</v>
      </c>
      <c r="D161" s="103" t="s">
        <v>435</v>
      </c>
      <c r="E161" s="104">
        <v>1</v>
      </c>
      <c r="F161" s="166" t="s">
        <v>20</v>
      </c>
      <c r="G161" s="103" t="s">
        <v>85</v>
      </c>
      <c r="H161" s="103" t="s">
        <v>616</v>
      </c>
      <c r="I161" s="142" t="s">
        <v>165</v>
      </c>
      <c r="J161" s="103">
        <v>407700</v>
      </c>
      <c r="K161" s="138">
        <v>2</v>
      </c>
      <c r="L161" s="105">
        <v>1</v>
      </c>
      <c r="M161" s="101">
        <f t="shared" si="15"/>
        <v>2</v>
      </c>
      <c r="N161" s="141" t="s">
        <v>75</v>
      </c>
      <c r="O161" s="101">
        <v>0</v>
      </c>
      <c r="P161" s="141" t="s">
        <v>75</v>
      </c>
      <c r="Q161" s="101">
        <v>0</v>
      </c>
      <c r="R161" s="141" t="s">
        <v>75</v>
      </c>
      <c r="S161" s="101">
        <v>0</v>
      </c>
      <c r="T161" s="101">
        <f t="shared" si="16"/>
        <v>2</v>
      </c>
      <c r="U161" s="106">
        <f t="shared" si="17"/>
        <v>7883.6027713625863</v>
      </c>
      <c r="V161" s="99">
        <v>1308.9006441814079</v>
      </c>
      <c r="W161" s="100">
        <v>4.5232251989793477</v>
      </c>
      <c r="X161" s="100">
        <v>0</v>
      </c>
      <c r="Y161" s="101">
        <v>0</v>
      </c>
      <c r="Z161" s="100">
        <v>0</v>
      </c>
      <c r="AA161" s="101">
        <v>0</v>
      </c>
      <c r="AB161" s="100">
        <v>0</v>
      </c>
      <c r="AC161" s="100">
        <v>0</v>
      </c>
      <c r="AD161" s="100">
        <v>0</v>
      </c>
      <c r="AE161" s="161">
        <v>3161</v>
      </c>
      <c r="AF161" s="162">
        <v>0.1</v>
      </c>
      <c r="AG161" s="163">
        <f t="shared" si="18"/>
        <v>694.67426451825577</v>
      </c>
      <c r="AH161" s="163">
        <f t="shared" si="19"/>
        <v>9891.7009052612302</v>
      </c>
    </row>
    <row r="162" spans="1:34" s="164" customFormat="1" ht="25.5" customHeight="1" x14ac:dyDescent="0.2">
      <c r="A162" s="102" t="s">
        <v>614</v>
      </c>
      <c r="B162" s="103" t="s">
        <v>617</v>
      </c>
      <c r="C162" s="103" t="s">
        <v>434</v>
      </c>
      <c r="D162" s="103" t="s">
        <v>435</v>
      </c>
      <c r="E162" s="104">
        <v>1</v>
      </c>
      <c r="F162" s="103" t="s">
        <v>20</v>
      </c>
      <c r="G162" s="103" t="s">
        <v>85</v>
      </c>
      <c r="H162" s="103" t="s">
        <v>616</v>
      </c>
      <c r="I162" s="142" t="s">
        <v>165</v>
      </c>
      <c r="J162" s="103">
        <v>408220</v>
      </c>
      <c r="K162" s="138">
        <v>2</v>
      </c>
      <c r="L162" s="105">
        <v>1</v>
      </c>
      <c r="M162" s="101">
        <f t="shared" si="15"/>
        <v>2</v>
      </c>
      <c r="N162" s="141" t="s">
        <v>75</v>
      </c>
      <c r="O162" s="101">
        <v>0</v>
      </c>
      <c r="P162" s="141" t="s">
        <v>75</v>
      </c>
      <c r="Q162" s="101">
        <v>0</v>
      </c>
      <c r="R162" s="141" t="s">
        <v>75</v>
      </c>
      <c r="S162" s="101">
        <v>0</v>
      </c>
      <c r="T162" s="101">
        <f t="shared" si="16"/>
        <v>2</v>
      </c>
      <c r="U162" s="106">
        <f t="shared" si="17"/>
        <v>7883.6027713625863</v>
      </c>
      <c r="V162" s="99">
        <v>0</v>
      </c>
      <c r="W162" s="100">
        <v>0</v>
      </c>
      <c r="X162" s="100">
        <v>0</v>
      </c>
      <c r="Y162" s="101">
        <v>0</v>
      </c>
      <c r="Z162" s="100">
        <v>0</v>
      </c>
      <c r="AA162" s="101">
        <v>0</v>
      </c>
      <c r="AB162" s="100">
        <v>0</v>
      </c>
      <c r="AC162" s="100">
        <v>0</v>
      </c>
      <c r="AD162" s="100">
        <v>0</v>
      </c>
      <c r="AE162" s="161">
        <v>0</v>
      </c>
      <c r="AF162" s="162">
        <v>3.5000000000000003E-2</v>
      </c>
      <c r="AG162" s="163">
        <f t="shared" si="18"/>
        <v>243.13599258138953</v>
      </c>
      <c r="AH162" s="163">
        <f t="shared" si="19"/>
        <v>8126.7387639439758</v>
      </c>
    </row>
    <row r="163" spans="1:34" s="164" customFormat="1" ht="12.75" customHeight="1" x14ac:dyDescent="0.2">
      <c r="A163" s="102" t="s">
        <v>618</v>
      </c>
      <c r="B163" s="103" t="s">
        <v>84</v>
      </c>
      <c r="C163" s="103" t="s">
        <v>78</v>
      </c>
      <c r="D163" s="103" t="s">
        <v>79</v>
      </c>
      <c r="E163" s="104">
        <v>2</v>
      </c>
      <c r="F163" s="166" t="s">
        <v>20</v>
      </c>
      <c r="G163" s="103" t="s">
        <v>85</v>
      </c>
      <c r="H163" s="103" t="s">
        <v>619</v>
      </c>
      <c r="I163" s="142" t="s">
        <v>87</v>
      </c>
      <c r="J163" s="103">
        <v>407002</v>
      </c>
      <c r="K163" s="138">
        <v>1</v>
      </c>
      <c r="L163" s="105">
        <v>0.21</v>
      </c>
      <c r="M163" s="101">
        <f t="shared" si="15"/>
        <v>0.21</v>
      </c>
      <c r="N163" s="141" t="s">
        <v>75</v>
      </c>
      <c r="O163" s="101">
        <v>0</v>
      </c>
      <c r="P163" s="141" t="s">
        <v>75</v>
      </c>
      <c r="Q163" s="101">
        <v>0</v>
      </c>
      <c r="R163" s="141" t="s">
        <v>75</v>
      </c>
      <c r="S163" s="101">
        <v>0</v>
      </c>
      <c r="T163" s="101">
        <f t="shared" si="16"/>
        <v>0.21</v>
      </c>
      <c r="U163" s="106">
        <f t="shared" si="17"/>
        <v>827.77829099307155</v>
      </c>
      <c r="V163" s="99">
        <v>0</v>
      </c>
      <c r="W163" s="100">
        <v>0</v>
      </c>
      <c r="X163" s="100">
        <v>0</v>
      </c>
      <c r="Y163" s="101">
        <v>0</v>
      </c>
      <c r="Z163" s="100">
        <v>0</v>
      </c>
      <c r="AA163" s="101">
        <v>0</v>
      </c>
      <c r="AB163" s="100">
        <v>0</v>
      </c>
      <c r="AC163" s="100">
        <v>0</v>
      </c>
      <c r="AD163" s="100">
        <v>0</v>
      </c>
      <c r="AE163" s="161">
        <v>0</v>
      </c>
      <c r="AF163" s="162">
        <v>3.5000000000000003E-2</v>
      </c>
      <c r="AG163" s="163">
        <f t="shared" si="18"/>
        <v>243.13599258138953</v>
      </c>
      <c r="AH163" s="163">
        <f t="shared" si="19"/>
        <v>1070.914283574461</v>
      </c>
    </row>
    <row r="164" spans="1:34" s="164" customFormat="1" ht="12.75" customHeight="1" x14ac:dyDescent="0.2">
      <c r="A164" s="102" t="s">
        <v>620</v>
      </c>
      <c r="B164" s="103" t="s">
        <v>621</v>
      </c>
      <c r="C164" s="103" t="s">
        <v>622</v>
      </c>
      <c r="D164" s="103" t="s">
        <v>623</v>
      </c>
      <c r="E164" s="104">
        <v>3</v>
      </c>
      <c r="F164" s="103" t="s">
        <v>20</v>
      </c>
      <c r="G164" s="103" t="s">
        <v>85</v>
      </c>
      <c r="H164" s="103" t="s">
        <v>622</v>
      </c>
      <c r="I164" s="142" t="s">
        <v>494</v>
      </c>
      <c r="J164" s="103">
        <v>404570</v>
      </c>
      <c r="K164" s="138">
        <v>1</v>
      </c>
      <c r="L164" s="105">
        <v>0.87</v>
      </c>
      <c r="M164" s="101">
        <f t="shared" si="15"/>
        <v>0.87</v>
      </c>
      <c r="N164" s="141" t="s">
        <v>75</v>
      </c>
      <c r="O164" s="101">
        <v>0</v>
      </c>
      <c r="P164" s="141" t="s">
        <v>75</v>
      </c>
      <c r="Q164" s="101">
        <v>0</v>
      </c>
      <c r="R164" s="141" t="s">
        <v>153</v>
      </c>
      <c r="S164" s="101">
        <v>0.87</v>
      </c>
      <c r="T164" s="101">
        <f t="shared" si="16"/>
        <v>1.74</v>
      </c>
      <c r="U164" s="106">
        <f t="shared" si="17"/>
        <v>6858.7344110854501</v>
      </c>
      <c r="V164" s="99">
        <v>7.6864002256426893</v>
      </c>
      <c r="W164" s="100">
        <v>0</v>
      </c>
      <c r="X164" s="100">
        <v>0</v>
      </c>
      <c r="Y164" s="101">
        <v>0</v>
      </c>
      <c r="Z164" s="100">
        <v>0</v>
      </c>
      <c r="AA164" s="101">
        <v>0</v>
      </c>
      <c r="AB164" s="100">
        <v>0</v>
      </c>
      <c r="AC164" s="100">
        <v>0</v>
      </c>
      <c r="AD164" s="100">
        <v>0</v>
      </c>
      <c r="AE164" s="161">
        <v>21</v>
      </c>
      <c r="AF164" s="162">
        <v>3.5000000000000003E-2</v>
      </c>
      <c r="AG164" s="163">
        <f t="shared" si="18"/>
        <v>243.13599258138953</v>
      </c>
      <c r="AH164" s="163">
        <f t="shared" si="19"/>
        <v>7109.5568038924821</v>
      </c>
    </row>
    <row r="165" spans="1:34" s="164" customFormat="1" ht="12.75" customHeight="1" x14ac:dyDescent="0.2">
      <c r="A165" s="102" t="s">
        <v>624</v>
      </c>
      <c r="B165" s="103" t="s">
        <v>625</v>
      </c>
      <c r="C165" s="103" t="s">
        <v>626</v>
      </c>
      <c r="D165" s="103" t="s">
        <v>544</v>
      </c>
      <c r="E165" s="104">
        <v>3</v>
      </c>
      <c r="F165" s="166" t="s">
        <v>20</v>
      </c>
      <c r="G165" s="103" t="s">
        <v>85</v>
      </c>
      <c r="H165" s="103" t="s">
        <v>627</v>
      </c>
      <c r="I165" s="142" t="s">
        <v>628</v>
      </c>
      <c r="J165" s="103">
        <v>407500</v>
      </c>
      <c r="K165" s="138">
        <v>2</v>
      </c>
      <c r="L165" s="105">
        <v>1</v>
      </c>
      <c r="M165" s="101">
        <f t="shared" si="15"/>
        <v>2</v>
      </c>
      <c r="N165" s="141" t="s">
        <v>75</v>
      </c>
      <c r="O165" s="101">
        <v>0</v>
      </c>
      <c r="P165" s="141" t="s">
        <v>75</v>
      </c>
      <c r="Q165" s="101">
        <v>0</v>
      </c>
      <c r="R165" s="141" t="s">
        <v>75</v>
      </c>
      <c r="S165" s="101">
        <v>0</v>
      </c>
      <c r="T165" s="101">
        <f t="shared" si="16"/>
        <v>2</v>
      </c>
      <c r="U165" s="106">
        <f t="shared" si="17"/>
        <v>7883.6027713625863</v>
      </c>
      <c r="V165" s="99">
        <v>2234.5009997639322</v>
      </c>
      <c r="W165" s="100">
        <v>0</v>
      </c>
      <c r="X165" s="100">
        <v>191.25</v>
      </c>
      <c r="Y165" s="101">
        <v>2.25</v>
      </c>
      <c r="Z165" s="100">
        <v>0</v>
      </c>
      <c r="AA165" s="101">
        <v>0</v>
      </c>
      <c r="AB165" s="100">
        <v>0</v>
      </c>
      <c r="AC165" s="100">
        <v>0</v>
      </c>
      <c r="AD165" s="100">
        <v>0</v>
      </c>
      <c r="AE165" s="161">
        <v>5155</v>
      </c>
      <c r="AF165" s="162">
        <v>0.25</v>
      </c>
      <c r="AG165" s="163">
        <f t="shared" si="18"/>
        <v>1736.6856612956394</v>
      </c>
      <c r="AH165" s="163">
        <f t="shared" ref="AH165:AH196" si="20">AG165+SUM(AB165:AD165)+Z165+SUM(U165:X165)</f>
        <v>12046.039432422158</v>
      </c>
    </row>
    <row r="166" spans="1:34" s="164" customFormat="1" ht="25.5" customHeight="1" x14ac:dyDescent="0.2">
      <c r="A166" s="102" t="s">
        <v>624</v>
      </c>
      <c r="B166" s="103" t="s">
        <v>629</v>
      </c>
      <c r="C166" s="103" t="s">
        <v>626</v>
      </c>
      <c r="D166" s="103" t="s">
        <v>544</v>
      </c>
      <c r="E166" s="104">
        <v>3</v>
      </c>
      <c r="F166" s="103" t="s">
        <v>20</v>
      </c>
      <c r="G166" s="103" t="s">
        <v>85</v>
      </c>
      <c r="H166" s="103" t="s">
        <v>627</v>
      </c>
      <c r="I166" s="142" t="s">
        <v>628</v>
      </c>
      <c r="J166" s="102">
        <v>407500</v>
      </c>
      <c r="K166" s="138">
        <v>0</v>
      </c>
      <c r="L166" s="105">
        <v>1</v>
      </c>
      <c r="M166" s="101">
        <f t="shared" si="15"/>
        <v>0</v>
      </c>
      <c r="N166" s="141" t="s">
        <v>75</v>
      </c>
      <c r="O166" s="101">
        <v>0</v>
      </c>
      <c r="P166" s="141" t="s">
        <v>75</v>
      </c>
      <c r="Q166" s="101">
        <v>0</v>
      </c>
      <c r="R166" s="141" t="s">
        <v>153</v>
      </c>
      <c r="S166" s="101">
        <v>2</v>
      </c>
      <c r="T166" s="101">
        <f t="shared" si="16"/>
        <v>2</v>
      </c>
      <c r="U166" s="106">
        <f t="shared" si="17"/>
        <v>7883.6027713625863</v>
      </c>
      <c r="V166" s="99">
        <v>2234.5009997639322</v>
      </c>
      <c r="W166" s="100">
        <v>0</v>
      </c>
      <c r="X166" s="100">
        <v>191.25</v>
      </c>
      <c r="Y166" s="101">
        <v>2.25</v>
      </c>
      <c r="Z166" s="100">
        <v>0</v>
      </c>
      <c r="AA166" s="101">
        <v>0</v>
      </c>
      <c r="AB166" s="100">
        <v>0</v>
      </c>
      <c r="AC166" s="100">
        <v>0</v>
      </c>
      <c r="AD166" s="100">
        <v>0</v>
      </c>
      <c r="AE166" s="161">
        <v>0</v>
      </c>
      <c r="AF166" s="162">
        <v>3.5000000000000003E-2</v>
      </c>
      <c r="AG166" s="163">
        <f t="shared" si="18"/>
        <v>243.13599258138953</v>
      </c>
      <c r="AH166" s="163">
        <f t="shared" si="20"/>
        <v>10552.489763707908</v>
      </c>
    </row>
    <row r="167" spans="1:34" s="164" customFormat="1" ht="25.5" customHeight="1" x14ac:dyDescent="0.2">
      <c r="A167" s="102" t="s">
        <v>624</v>
      </c>
      <c r="B167" s="103" t="s">
        <v>630</v>
      </c>
      <c r="C167" s="103" t="s">
        <v>626</v>
      </c>
      <c r="D167" s="103" t="s">
        <v>544</v>
      </c>
      <c r="E167" s="104">
        <v>3</v>
      </c>
      <c r="F167" s="166" t="s">
        <v>20</v>
      </c>
      <c r="G167" s="103" t="s">
        <v>85</v>
      </c>
      <c r="H167" s="103" t="s">
        <v>627</v>
      </c>
      <c r="I167" s="142" t="s">
        <v>628</v>
      </c>
      <c r="J167" s="102">
        <v>408225</v>
      </c>
      <c r="K167" s="138">
        <v>0</v>
      </c>
      <c r="L167" s="105">
        <v>1</v>
      </c>
      <c r="M167" s="101">
        <f t="shared" si="15"/>
        <v>0</v>
      </c>
      <c r="N167" s="141" t="s">
        <v>75</v>
      </c>
      <c r="O167" s="101">
        <v>0</v>
      </c>
      <c r="P167" s="141" t="s">
        <v>75</v>
      </c>
      <c r="Q167" s="101">
        <v>0</v>
      </c>
      <c r="R167" s="141" t="s">
        <v>153</v>
      </c>
      <c r="S167" s="101">
        <v>2</v>
      </c>
      <c r="T167" s="101">
        <f t="shared" si="16"/>
        <v>2</v>
      </c>
      <c r="U167" s="106">
        <f t="shared" si="17"/>
        <v>7883.6027713625863</v>
      </c>
      <c r="V167" s="99">
        <v>0</v>
      </c>
      <c r="W167" s="100">
        <v>0</v>
      </c>
      <c r="X167" s="100">
        <v>0</v>
      </c>
      <c r="Y167" s="101">
        <v>0</v>
      </c>
      <c r="Z167" s="100">
        <v>0</v>
      </c>
      <c r="AA167" s="101">
        <v>0</v>
      </c>
      <c r="AB167" s="100">
        <v>0</v>
      </c>
      <c r="AC167" s="100">
        <v>0</v>
      </c>
      <c r="AD167" s="100">
        <v>0</v>
      </c>
      <c r="AE167" s="161">
        <v>0</v>
      </c>
      <c r="AF167" s="162">
        <v>3.5000000000000003E-2</v>
      </c>
      <c r="AG167" s="163">
        <f t="shared" si="18"/>
        <v>243.13599258138953</v>
      </c>
      <c r="AH167" s="163">
        <f t="shared" si="20"/>
        <v>8126.7387639439758</v>
      </c>
    </row>
    <row r="168" spans="1:34" s="164" customFormat="1" ht="25.5" customHeight="1" x14ac:dyDescent="0.2">
      <c r="A168" s="102" t="s">
        <v>631</v>
      </c>
      <c r="B168" s="103" t="s">
        <v>542</v>
      </c>
      <c r="C168" s="103" t="s">
        <v>626</v>
      </c>
      <c r="D168" s="103" t="s">
        <v>544</v>
      </c>
      <c r="E168" s="104">
        <v>3</v>
      </c>
      <c r="F168" s="166" t="s">
        <v>20</v>
      </c>
      <c r="G168" s="103" t="s">
        <v>85</v>
      </c>
      <c r="H168" s="103" t="s">
        <v>632</v>
      </c>
      <c r="I168" s="142" t="s">
        <v>633</v>
      </c>
      <c r="J168" s="102">
        <v>404435</v>
      </c>
      <c r="K168" s="138">
        <v>1</v>
      </c>
      <c r="L168" s="105">
        <v>0.3</v>
      </c>
      <c r="M168" s="101">
        <f t="shared" si="15"/>
        <v>0.3</v>
      </c>
      <c r="N168" s="141" t="s">
        <v>75</v>
      </c>
      <c r="O168" s="101">
        <v>0</v>
      </c>
      <c r="P168" s="141" t="s">
        <v>75</v>
      </c>
      <c r="Q168" s="101">
        <v>0</v>
      </c>
      <c r="R168" s="141" t="s">
        <v>75</v>
      </c>
      <c r="S168" s="101">
        <v>0</v>
      </c>
      <c r="T168" s="101">
        <f t="shared" si="16"/>
        <v>0.3</v>
      </c>
      <c r="U168" s="106">
        <f t="shared" si="17"/>
        <v>1182.5404157043879</v>
      </c>
      <c r="V168" s="99">
        <v>7916.3765507918952</v>
      </c>
      <c r="W168" s="100">
        <v>0</v>
      </c>
      <c r="X168" s="100">
        <v>63.75</v>
      </c>
      <c r="Y168" s="101">
        <v>0.75</v>
      </c>
      <c r="Z168" s="100">
        <v>0</v>
      </c>
      <c r="AA168" s="101">
        <v>0</v>
      </c>
      <c r="AB168" s="100">
        <v>0</v>
      </c>
      <c r="AC168" s="100">
        <v>0</v>
      </c>
      <c r="AD168" s="100">
        <v>0</v>
      </c>
      <c r="AE168" s="161">
        <v>22581</v>
      </c>
      <c r="AF168" s="162">
        <v>1</v>
      </c>
      <c r="AG168" s="163">
        <f t="shared" si="18"/>
        <v>6946.7426451825577</v>
      </c>
      <c r="AH168" s="163">
        <f t="shared" si="20"/>
        <v>16109.409611678841</v>
      </c>
    </row>
    <row r="169" spans="1:34" s="164" customFormat="1" ht="25.5" customHeight="1" x14ac:dyDescent="0.2">
      <c r="A169" s="102" t="s">
        <v>634</v>
      </c>
      <c r="B169" s="103" t="s">
        <v>635</v>
      </c>
      <c r="C169" s="103" t="s">
        <v>553</v>
      </c>
      <c r="D169" s="103" t="s">
        <v>554</v>
      </c>
      <c r="E169" s="104">
        <v>4</v>
      </c>
      <c r="F169" s="166" t="s">
        <v>20</v>
      </c>
      <c r="G169" s="103" t="s">
        <v>85</v>
      </c>
      <c r="H169" s="103" t="s">
        <v>636</v>
      </c>
      <c r="I169" s="142" t="s">
        <v>637</v>
      </c>
      <c r="J169" s="102" t="s">
        <v>638</v>
      </c>
      <c r="K169" s="138">
        <v>2</v>
      </c>
      <c r="L169" s="105">
        <v>0.25</v>
      </c>
      <c r="M169" s="101">
        <f t="shared" si="15"/>
        <v>0.5</v>
      </c>
      <c r="N169" s="141" t="s">
        <v>75</v>
      </c>
      <c r="O169" s="101">
        <v>0</v>
      </c>
      <c r="P169" s="141" t="s">
        <v>75</v>
      </c>
      <c r="Q169" s="101">
        <v>0</v>
      </c>
      <c r="R169" s="141" t="s">
        <v>75</v>
      </c>
      <c r="S169" s="101">
        <v>0</v>
      </c>
      <c r="T169" s="101">
        <f t="shared" si="16"/>
        <v>0.5</v>
      </c>
      <c r="U169" s="106">
        <f t="shared" si="17"/>
        <v>1970.9006928406466</v>
      </c>
      <c r="V169" s="99">
        <v>1575.6062259783012</v>
      </c>
      <c r="W169" s="100">
        <v>0</v>
      </c>
      <c r="X169" s="100">
        <v>0</v>
      </c>
      <c r="Y169" s="101">
        <v>0</v>
      </c>
      <c r="Z169" s="100">
        <v>3.9261596327822064</v>
      </c>
      <c r="AA169" s="101">
        <v>0</v>
      </c>
      <c r="AB169" s="100">
        <v>0</v>
      </c>
      <c r="AC169" s="100">
        <v>0</v>
      </c>
      <c r="AD169" s="100">
        <v>0</v>
      </c>
      <c r="AE169" s="161">
        <v>4662</v>
      </c>
      <c r="AF169" s="162">
        <v>0.1</v>
      </c>
      <c r="AG169" s="163">
        <f t="shared" si="18"/>
        <v>694.67426451825577</v>
      </c>
      <c r="AH169" s="163">
        <f t="shared" si="20"/>
        <v>4245.1073429699854</v>
      </c>
    </row>
    <row r="170" spans="1:34" s="164" customFormat="1" ht="25.5" customHeight="1" x14ac:dyDescent="0.2">
      <c r="A170" s="102" t="s">
        <v>639</v>
      </c>
      <c r="B170" s="103" t="s">
        <v>635</v>
      </c>
      <c r="C170" s="103" t="s">
        <v>553</v>
      </c>
      <c r="D170" s="103" t="s">
        <v>554</v>
      </c>
      <c r="E170" s="104">
        <v>4</v>
      </c>
      <c r="F170" s="166" t="s">
        <v>20</v>
      </c>
      <c r="G170" s="103" t="s">
        <v>85</v>
      </c>
      <c r="H170" s="103" t="s">
        <v>640</v>
      </c>
      <c r="I170" s="142" t="s">
        <v>165</v>
      </c>
      <c r="J170" s="103">
        <v>408230</v>
      </c>
      <c r="K170" s="138">
        <v>2</v>
      </c>
      <c r="L170" s="105">
        <v>0.75</v>
      </c>
      <c r="M170" s="101">
        <f t="shared" si="15"/>
        <v>1.5</v>
      </c>
      <c r="N170" s="141" t="s">
        <v>75</v>
      </c>
      <c r="O170" s="101">
        <v>0</v>
      </c>
      <c r="P170" s="141" t="s">
        <v>75</v>
      </c>
      <c r="Q170" s="101">
        <v>0</v>
      </c>
      <c r="R170" s="141" t="s">
        <v>75</v>
      </c>
      <c r="S170" s="101">
        <v>0</v>
      </c>
      <c r="T170" s="101">
        <f t="shared" si="16"/>
        <v>1.5</v>
      </c>
      <c r="U170" s="106">
        <f t="shared" si="17"/>
        <v>5912.7020785219393</v>
      </c>
      <c r="V170" s="99">
        <v>0</v>
      </c>
      <c r="W170" s="100">
        <v>0</v>
      </c>
      <c r="X170" s="100">
        <v>0</v>
      </c>
      <c r="Y170" s="101">
        <v>0</v>
      </c>
      <c r="Z170" s="100">
        <v>0</v>
      </c>
      <c r="AA170" s="101">
        <v>0</v>
      </c>
      <c r="AB170" s="100">
        <v>0</v>
      </c>
      <c r="AC170" s="100">
        <v>0</v>
      </c>
      <c r="AD170" s="100">
        <v>0</v>
      </c>
      <c r="AE170" s="161">
        <v>14740</v>
      </c>
      <c r="AF170" s="162">
        <v>0.5</v>
      </c>
      <c r="AG170" s="163">
        <f t="shared" si="18"/>
        <v>3473.3713225912788</v>
      </c>
      <c r="AH170" s="163">
        <f t="shared" si="20"/>
        <v>9386.073401113219</v>
      </c>
    </row>
    <row r="171" spans="1:34" s="164" customFormat="1" ht="25.5" customHeight="1" x14ac:dyDescent="0.2">
      <c r="A171" s="102" t="s">
        <v>639</v>
      </c>
      <c r="B171" s="103" t="s">
        <v>641</v>
      </c>
      <c r="C171" s="103" t="s">
        <v>553</v>
      </c>
      <c r="D171" s="103" t="s">
        <v>554</v>
      </c>
      <c r="E171" s="104">
        <v>4</v>
      </c>
      <c r="F171" s="166" t="s">
        <v>20</v>
      </c>
      <c r="G171" s="103" t="s">
        <v>85</v>
      </c>
      <c r="H171" s="103" t="s">
        <v>640</v>
      </c>
      <c r="I171" s="142" t="s">
        <v>165</v>
      </c>
      <c r="J171" s="103">
        <v>408230</v>
      </c>
      <c r="K171" s="138">
        <v>0</v>
      </c>
      <c r="L171" s="105">
        <v>1</v>
      </c>
      <c r="M171" s="101">
        <f t="shared" si="15"/>
        <v>0</v>
      </c>
      <c r="N171" s="141" t="s">
        <v>75</v>
      </c>
      <c r="O171" s="101">
        <v>0</v>
      </c>
      <c r="P171" s="141" t="s">
        <v>75</v>
      </c>
      <c r="Q171" s="101">
        <v>0</v>
      </c>
      <c r="R171" s="141" t="s">
        <v>153</v>
      </c>
      <c r="S171" s="101">
        <v>2</v>
      </c>
      <c r="T171" s="101">
        <f t="shared" si="16"/>
        <v>2</v>
      </c>
      <c r="U171" s="106">
        <f t="shared" si="17"/>
        <v>7883.6027713625863</v>
      </c>
      <c r="V171" s="99">
        <v>0</v>
      </c>
      <c r="W171" s="100">
        <v>0</v>
      </c>
      <c r="X171" s="100">
        <v>0</v>
      </c>
      <c r="Y171" s="101">
        <v>0</v>
      </c>
      <c r="Z171" s="100">
        <v>0</v>
      </c>
      <c r="AA171" s="101">
        <v>0</v>
      </c>
      <c r="AB171" s="100">
        <v>0</v>
      </c>
      <c r="AC171" s="100">
        <v>0</v>
      </c>
      <c r="AD171" s="100">
        <v>0</v>
      </c>
      <c r="AE171" s="161">
        <v>0</v>
      </c>
      <c r="AF171" s="162">
        <v>3.5000000000000003E-2</v>
      </c>
      <c r="AG171" s="163">
        <f t="shared" si="18"/>
        <v>243.13599258138953</v>
      </c>
      <c r="AH171" s="163">
        <f t="shared" si="20"/>
        <v>8126.7387639439758</v>
      </c>
    </row>
    <row r="172" spans="1:34" s="164" customFormat="1" ht="12.75" customHeight="1" x14ac:dyDescent="0.2">
      <c r="A172" s="102" t="s">
        <v>639</v>
      </c>
      <c r="B172" s="103" t="s">
        <v>642</v>
      </c>
      <c r="C172" s="103" t="s">
        <v>553</v>
      </c>
      <c r="D172" s="103" t="s">
        <v>554</v>
      </c>
      <c r="E172" s="104">
        <v>4</v>
      </c>
      <c r="F172" s="166" t="s">
        <v>20</v>
      </c>
      <c r="G172" s="103" t="s">
        <v>85</v>
      </c>
      <c r="H172" s="103" t="s">
        <v>640</v>
      </c>
      <c r="I172" s="142" t="s">
        <v>165</v>
      </c>
      <c r="J172" s="103">
        <v>408230</v>
      </c>
      <c r="K172" s="138">
        <v>0</v>
      </c>
      <c r="L172" s="105">
        <v>1</v>
      </c>
      <c r="M172" s="101">
        <f t="shared" si="15"/>
        <v>0</v>
      </c>
      <c r="N172" s="141" t="s">
        <v>75</v>
      </c>
      <c r="O172" s="101">
        <v>0</v>
      </c>
      <c r="P172" s="141" t="s">
        <v>75</v>
      </c>
      <c r="Q172" s="101">
        <v>0</v>
      </c>
      <c r="R172" s="141" t="s">
        <v>153</v>
      </c>
      <c r="S172" s="101">
        <v>2</v>
      </c>
      <c r="T172" s="101">
        <f t="shared" si="16"/>
        <v>2</v>
      </c>
      <c r="U172" s="106">
        <f t="shared" si="17"/>
        <v>7883.6027713625863</v>
      </c>
      <c r="V172" s="99">
        <v>0</v>
      </c>
      <c r="W172" s="100">
        <v>0</v>
      </c>
      <c r="X172" s="100">
        <v>0</v>
      </c>
      <c r="Y172" s="101">
        <v>0</v>
      </c>
      <c r="Z172" s="100">
        <v>0</v>
      </c>
      <c r="AA172" s="101">
        <v>0</v>
      </c>
      <c r="AB172" s="100">
        <v>0</v>
      </c>
      <c r="AC172" s="100">
        <v>0</v>
      </c>
      <c r="AD172" s="100">
        <v>0</v>
      </c>
      <c r="AE172" s="161">
        <v>0</v>
      </c>
      <c r="AF172" s="162">
        <v>3.5000000000000003E-2</v>
      </c>
      <c r="AG172" s="163">
        <f t="shared" si="18"/>
        <v>243.13599258138953</v>
      </c>
      <c r="AH172" s="163">
        <f t="shared" si="20"/>
        <v>8126.7387639439758</v>
      </c>
    </row>
    <row r="173" spans="1:34" s="164" customFormat="1" ht="25.5" customHeight="1" x14ac:dyDescent="0.2">
      <c r="A173" s="165" t="s">
        <v>643</v>
      </c>
      <c r="B173" s="166" t="s">
        <v>89</v>
      </c>
      <c r="C173" s="166"/>
      <c r="D173" s="166"/>
      <c r="E173" s="166"/>
      <c r="F173" s="166" t="s">
        <v>20</v>
      </c>
      <c r="G173" s="166"/>
      <c r="H173" s="166"/>
      <c r="I173" s="166"/>
      <c r="J173" s="166" t="s">
        <v>644</v>
      </c>
      <c r="K173" s="138">
        <v>0</v>
      </c>
      <c r="L173" s="105">
        <v>0</v>
      </c>
      <c r="M173" s="101">
        <f t="shared" si="15"/>
        <v>0</v>
      </c>
      <c r="N173" s="141" t="s">
        <v>75</v>
      </c>
      <c r="O173" s="101">
        <f>IF(N173="Y",M173,0)</f>
        <v>0</v>
      </c>
      <c r="P173" s="141" t="s">
        <v>75</v>
      </c>
      <c r="Q173" s="101">
        <f>IF(P173="Y",M173,0)</f>
        <v>0</v>
      </c>
      <c r="R173" s="141" t="s">
        <v>75</v>
      </c>
      <c r="S173" s="101">
        <f>IF(R173="Y",M173,0)</f>
        <v>0</v>
      </c>
      <c r="T173" s="101">
        <f t="shared" si="16"/>
        <v>0</v>
      </c>
      <c r="U173" s="106">
        <f t="shared" si="17"/>
        <v>0</v>
      </c>
      <c r="V173" s="99">
        <v>4.0500306570657978</v>
      </c>
      <c r="W173" s="100">
        <v>0</v>
      </c>
      <c r="X173" s="100">
        <v>0</v>
      </c>
      <c r="Y173" s="101">
        <v>0</v>
      </c>
      <c r="Z173" s="100">
        <v>0</v>
      </c>
      <c r="AA173" s="101">
        <v>0</v>
      </c>
      <c r="AB173" s="100">
        <v>0</v>
      </c>
      <c r="AC173" s="100">
        <v>0</v>
      </c>
      <c r="AD173" s="100">
        <v>0</v>
      </c>
      <c r="AE173" s="161">
        <v>10</v>
      </c>
      <c r="AF173" s="162">
        <v>3.5000000000000003E-2</v>
      </c>
      <c r="AG173" s="163">
        <f t="shared" si="18"/>
        <v>243.13599258138953</v>
      </c>
      <c r="AH173" s="163">
        <f t="shared" si="20"/>
        <v>247.18602323845533</v>
      </c>
    </row>
    <row r="174" spans="1:34" s="164" customFormat="1" ht="25.5" customHeight="1" x14ac:dyDescent="0.2">
      <c r="A174" s="102" t="s">
        <v>645</v>
      </c>
      <c r="B174" s="103" t="s">
        <v>552</v>
      </c>
      <c r="C174" s="103" t="s">
        <v>553</v>
      </c>
      <c r="D174" s="103" t="s">
        <v>554</v>
      </c>
      <c r="E174" s="104">
        <v>4</v>
      </c>
      <c r="F174" s="166" t="s">
        <v>20</v>
      </c>
      <c r="G174" s="103" t="s">
        <v>85</v>
      </c>
      <c r="H174" s="103" t="s">
        <v>646</v>
      </c>
      <c r="I174" s="142" t="s">
        <v>647</v>
      </c>
      <c r="J174" s="102" t="s">
        <v>648</v>
      </c>
      <c r="K174" s="138">
        <v>1</v>
      </c>
      <c r="L174" s="105">
        <v>0.25</v>
      </c>
      <c r="M174" s="101">
        <f t="shared" si="15"/>
        <v>0.25</v>
      </c>
      <c r="N174" s="141" t="s">
        <v>75</v>
      </c>
      <c r="O174" s="101">
        <v>0</v>
      </c>
      <c r="P174" s="141" t="s">
        <v>75</v>
      </c>
      <c r="Q174" s="101">
        <v>0</v>
      </c>
      <c r="R174" s="141" t="s">
        <v>75</v>
      </c>
      <c r="S174" s="101">
        <v>0</v>
      </c>
      <c r="T174" s="101">
        <f t="shared" si="16"/>
        <v>0.25</v>
      </c>
      <c r="U174" s="106">
        <f t="shared" si="17"/>
        <v>985.45034642032329</v>
      </c>
      <c r="V174" s="99">
        <v>7157.2411132375573</v>
      </c>
      <c r="W174" s="100">
        <v>24.389230272896643</v>
      </c>
      <c r="X174" s="100">
        <v>0</v>
      </c>
      <c r="Y174" s="101">
        <v>0</v>
      </c>
      <c r="Z174" s="100">
        <v>0</v>
      </c>
      <c r="AA174" s="101">
        <v>0</v>
      </c>
      <c r="AB174" s="100">
        <v>0</v>
      </c>
      <c r="AC174" s="100">
        <v>0</v>
      </c>
      <c r="AD174" s="100">
        <v>0</v>
      </c>
      <c r="AE174" s="161">
        <v>19089</v>
      </c>
      <c r="AF174" s="162">
        <v>0.75</v>
      </c>
      <c r="AG174" s="163">
        <f t="shared" si="18"/>
        <v>5210.0569838869178</v>
      </c>
      <c r="AH174" s="163">
        <f t="shared" si="20"/>
        <v>13377.137673817695</v>
      </c>
    </row>
    <row r="175" spans="1:34" s="164" customFormat="1" ht="25.5" customHeight="1" x14ac:dyDescent="0.2">
      <c r="A175" s="102" t="s">
        <v>649</v>
      </c>
      <c r="B175" s="103" t="s">
        <v>158</v>
      </c>
      <c r="C175" s="103" t="s">
        <v>159</v>
      </c>
      <c r="D175" s="103" t="s">
        <v>160</v>
      </c>
      <c r="E175" s="104">
        <v>3</v>
      </c>
      <c r="F175" s="103" t="s">
        <v>20</v>
      </c>
      <c r="G175" s="103" t="s">
        <v>85</v>
      </c>
      <c r="H175" s="103" t="s">
        <v>650</v>
      </c>
      <c r="I175" s="142" t="s">
        <v>651</v>
      </c>
      <c r="J175" s="103">
        <v>406800</v>
      </c>
      <c r="K175" s="138">
        <v>2</v>
      </c>
      <c r="L175" s="105">
        <v>0.33</v>
      </c>
      <c r="M175" s="101">
        <f t="shared" si="15"/>
        <v>0.66</v>
      </c>
      <c r="N175" s="141" t="s">
        <v>75</v>
      </c>
      <c r="O175" s="101">
        <v>0</v>
      </c>
      <c r="P175" s="141" t="s">
        <v>75</v>
      </c>
      <c r="Q175" s="101">
        <v>0</v>
      </c>
      <c r="R175" s="141" t="s">
        <v>75</v>
      </c>
      <c r="S175" s="101">
        <v>0</v>
      </c>
      <c r="T175" s="101">
        <f t="shared" si="16"/>
        <v>0.66</v>
      </c>
      <c r="U175" s="106">
        <f t="shared" si="17"/>
        <v>2601.5889145496535</v>
      </c>
      <c r="V175" s="99">
        <v>791.44910258304105</v>
      </c>
      <c r="W175" s="100">
        <v>0</v>
      </c>
      <c r="X175" s="100">
        <v>0</v>
      </c>
      <c r="Y175" s="101">
        <v>0</v>
      </c>
      <c r="Z175" s="100">
        <v>0</v>
      </c>
      <c r="AA175" s="101">
        <v>0</v>
      </c>
      <c r="AB175" s="100">
        <v>0</v>
      </c>
      <c r="AC175" s="100">
        <v>0</v>
      </c>
      <c r="AD175" s="100">
        <v>0</v>
      </c>
      <c r="AE175" s="161">
        <v>2398</v>
      </c>
      <c r="AF175" s="162">
        <v>0.1</v>
      </c>
      <c r="AG175" s="163">
        <f t="shared" si="18"/>
        <v>694.67426451825577</v>
      </c>
      <c r="AH175" s="163">
        <f t="shared" si="20"/>
        <v>4087.7122816509504</v>
      </c>
    </row>
    <row r="176" spans="1:34" s="164" customFormat="1" ht="25.5" customHeight="1" x14ac:dyDescent="0.2">
      <c r="A176" s="102" t="s">
        <v>652</v>
      </c>
      <c r="B176" s="103" t="s">
        <v>653</v>
      </c>
      <c r="C176" s="103" t="s">
        <v>654</v>
      </c>
      <c r="D176" s="103" t="s">
        <v>655</v>
      </c>
      <c r="E176" s="104">
        <v>4</v>
      </c>
      <c r="F176" s="166" t="s">
        <v>20</v>
      </c>
      <c r="G176" s="103" t="s">
        <v>85</v>
      </c>
      <c r="H176" s="103" t="s">
        <v>656</v>
      </c>
      <c r="I176" s="142" t="s">
        <v>657</v>
      </c>
      <c r="J176" s="102">
        <v>407600</v>
      </c>
      <c r="K176" s="138">
        <v>2</v>
      </c>
      <c r="L176" s="105">
        <v>1</v>
      </c>
      <c r="M176" s="101">
        <f t="shared" si="15"/>
        <v>2</v>
      </c>
      <c r="N176" s="141" t="s">
        <v>75</v>
      </c>
      <c r="O176" s="101">
        <v>0</v>
      </c>
      <c r="P176" s="141" t="s">
        <v>75</v>
      </c>
      <c r="Q176" s="101">
        <v>0</v>
      </c>
      <c r="R176" s="141" t="s">
        <v>75</v>
      </c>
      <c r="S176" s="101">
        <v>0</v>
      </c>
      <c r="T176" s="101">
        <f t="shared" si="16"/>
        <v>2</v>
      </c>
      <c r="U176" s="106">
        <f t="shared" si="17"/>
        <v>7883.6027713625863</v>
      </c>
      <c r="V176" s="99">
        <v>2919.8893232634809</v>
      </c>
      <c r="W176" s="100">
        <v>0</v>
      </c>
      <c r="X176" s="100">
        <v>63.75</v>
      </c>
      <c r="Y176" s="101">
        <v>0.75</v>
      </c>
      <c r="Z176" s="100">
        <v>0</v>
      </c>
      <c r="AA176" s="101">
        <v>0</v>
      </c>
      <c r="AB176" s="100">
        <v>0</v>
      </c>
      <c r="AC176" s="100">
        <v>0</v>
      </c>
      <c r="AD176" s="100">
        <v>0</v>
      </c>
      <c r="AE176" s="161">
        <v>7383</v>
      </c>
      <c r="AF176" s="162">
        <v>0.25</v>
      </c>
      <c r="AG176" s="163">
        <f t="shared" si="18"/>
        <v>1736.6856612956394</v>
      </c>
      <c r="AH176" s="163">
        <f t="shared" si="20"/>
        <v>12603.927755921708</v>
      </c>
    </row>
    <row r="177" spans="1:34" s="164" customFormat="1" ht="25.5" customHeight="1" x14ac:dyDescent="0.2">
      <c r="A177" s="102" t="s">
        <v>652</v>
      </c>
      <c r="B177" s="103" t="s">
        <v>658</v>
      </c>
      <c r="C177" s="103" t="s">
        <v>654</v>
      </c>
      <c r="D177" s="103" t="s">
        <v>655</v>
      </c>
      <c r="E177" s="104">
        <v>4</v>
      </c>
      <c r="F177" s="103" t="s">
        <v>20</v>
      </c>
      <c r="G177" s="103" t="s">
        <v>85</v>
      </c>
      <c r="H177" s="103" t="s">
        <v>656</v>
      </c>
      <c r="I177" s="142" t="s">
        <v>657</v>
      </c>
      <c r="J177" s="102">
        <v>407600</v>
      </c>
      <c r="K177" s="138">
        <v>0</v>
      </c>
      <c r="L177" s="105">
        <v>1</v>
      </c>
      <c r="M177" s="101">
        <f t="shared" si="15"/>
        <v>0</v>
      </c>
      <c r="N177" s="141" t="s">
        <v>75</v>
      </c>
      <c r="O177" s="101">
        <v>0</v>
      </c>
      <c r="P177" s="141" t="s">
        <v>75</v>
      </c>
      <c r="Q177" s="101">
        <v>0</v>
      </c>
      <c r="R177" s="141" t="s">
        <v>153</v>
      </c>
      <c r="S177" s="101">
        <v>2</v>
      </c>
      <c r="T177" s="101">
        <f t="shared" si="16"/>
        <v>2</v>
      </c>
      <c r="U177" s="106">
        <f t="shared" si="17"/>
        <v>7883.6027713625863</v>
      </c>
      <c r="V177" s="99">
        <v>2919.8893232634809</v>
      </c>
      <c r="W177" s="100">
        <v>0</v>
      </c>
      <c r="X177" s="100">
        <v>63.75</v>
      </c>
      <c r="Y177" s="101">
        <v>0.75</v>
      </c>
      <c r="Z177" s="100">
        <v>0</v>
      </c>
      <c r="AA177" s="101">
        <v>0</v>
      </c>
      <c r="AB177" s="100">
        <v>0</v>
      </c>
      <c r="AC177" s="100">
        <v>0</v>
      </c>
      <c r="AD177" s="100">
        <v>0</v>
      </c>
      <c r="AE177" s="161">
        <v>0</v>
      </c>
      <c r="AF177" s="162">
        <v>3.5000000000000003E-2</v>
      </c>
      <c r="AG177" s="163">
        <f t="shared" si="18"/>
        <v>243.13599258138953</v>
      </c>
      <c r="AH177" s="163">
        <f t="shared" si="20"/>
        <v>11110.378087207459</v>
      </c>
    </row>
    <row r="178" spans="1:34" s="164" customFormat="1" ht="12.75" customHeight="1" x14ac:dyDescent="0.2">
      <c r="A178" s="102" t="s">
        <v>652</v>
      </c>
      <c r="B178" s="103" t="s">
        <v>659</v>
      </c>
      <c r="C178" s="103" t="s">
        <v>654</v>
      </c>
      <c r="D178" s="103" t="s">
        <v>655</v>
      </c>
      <c r="E178" s="104">
        <v>4</v>
      </c>
      <c r="F178" s="166" t="s">
        <v>20</v>
      </c>
      <c r="G178" s="103" t="s">
        <v>85</v>
      </c>
      <c r="H178" s="103" t="s">
        <v>656</v>
      </c>
      <c r="I178" s="142" t="s">
        <v>660</v>
      </c>
      <c r="J178" s="103">
        <v>408235</v>
      </c>
      <c r="K178" s="138">
        <v>0</v>
      </c>
      <c r="L178" s="105">
        <v>1</v>
      </c>
      <c r="M178" s="101">
        <f t="shared" si="15"/>
        <v>0</v>
      </c>
      <c r="N178" s="141" t="s">
        <v>75</v>
      </c>
      <c r="O178" s="101">
        <v>0</v>
      </c>
      <c r="P178" s="141" t="s">
        <v>75</v>
      </c>
      <c r="Q178" s="101">
        <v>0</v>
      </c>
      <c r="R178" s="141" t="s">
        <v>153</v>
      </c>
      <c r="S178" s="101">
        <v>2</v>
      </c>
      <c r="T178" s="101">
        <f t="shared" si="16"/>
        <v>2</v>
      </c>
      <c r="U178" s="106">
        <f t="shared" si="17"/>
        <v>7883.6027713625863</v>
      </c>
      <c r="V178" s="99">
        <v>0</v>
      </c>
      <c r="W178" s="100">
        <v>0</v>
      </c>
      <c r="X178" s="100">
        <v>0</v>
      </c>
      <c r="Y178" s="101">
        <v>0</v>
      </c>
      <c r="Z178" s="100">
        <v>0</v>
      </c>
      <c r="AA178" s="101">
        <v>0</v>
      </c>
      <c r="AB178" s="100">
        <v>0</v>
      </c>
      <c r="AC178" s="100">
        <v>0</v>
      </c>
      <c r="AD178" s="100">
        <v>0</v>
      </c>
      <c r="AE178" s="161">
        <v>0</v>
      </c>
      <c r="AF178" s="162">
        <v>3.5000000000000003E-2</v>
      </c>
      <c r="AG178" s="163">
        <f t="shared" si="18"/>
        <v>243.13599258138953</v>
      </c>
      <c r="AH178" s="163">
        <f t="shared" si="20"/>
        <v>8126.7387639439758</v>
      </c>
    </row>
    <row r="179" spans="1:34" s="164" customFormat="1" ht="25.5" x14ac:dyDescent="0.2">
      <c r="A179" s="102" t="s">
        <v>661</v>
      </c>
      <c r="B179" s="103" t="s">
        <v>542</v>
      </c>
      <c r="C179" s="103" t="s">
        <v>626</v>
      </c>
      <c r="D179" s="103" t="s">
        <v>544</v>
      </c>
      <c r="E179" s="104">
        <v>3</v>
      </c>
      <c r="F179" s="103" t="s">
        <v>20</v>
      </c>
      <c r="G179" s="103" t="s">
        <v>85</v>
      </c>
      <c r="H179" s="103" t="s">
        <v>662</v>
      </c>
      <c r="I179" s="142" t="s">
        <v>663</v>
      </c>
      <c r="J179" s="102">
        <v>406750</v>
      </c>
      <c r="K179" s="138">
        <v>1</v>
      </c>
      <c r="L179" s="105">
        <v>0.3</v>
      </c>
      <c r="M179" s="101">
        <f t="shared" si="15"/>
        <v>0.3</v>
      </c>
      <c r="N179" s="141" t="s">
        <v>75</v>
      </c>
      <c r="O179" s="101">
        <v>0</v>
      </c>
      <c r="P179" s="141" t="s">
        <v>75</v>
      </c>
      <c r="Q179" s="101">
        <v>0</v>
      </c>
      <c r="R179" s="141" t="s">
        <v>75</v>
      </c>
      <c r="S179" s="101">
        <v>0</v>
      </c>
      <c r="T179" s="101">
        <f t="shared" si="16"/>
        <v>0.3</v>
      </c>
      <c r="U179" s="106">
        <f t="shared" si="17"/>
        <v>1182.5404157043879</v>
      </c>
      <c r="V179" s="99">
        <v>2892.2606105625459</v>
      </c>
      <c r="W179" s="100">
        <v>0</v>
      </c>
      <c r="X179" s="100">
        <v>148.75</v>
      </c>
      <c r="Y179" s="101">
        <v>1.75</v>
      </c>
      <c r="Z179" s="100">
        <v>0</v>
      </c>
      <c r="AA179" s="101">
        <v>0</v>
      </c>
      <c r="AB179" s="100">
        <v>0</v>
      </c>
      <c r="AC179" s="100">
        <v>0</v>
      </c>
      <c r="AD179" s="100">
        <v>0</v>
      </c>
      <c r="AE179" s="161">
        <v>8802</v>
      </c>
      <c r="AF179" s="162">
        <v>0.25</v>
      </c>
      <c r="AG179" s="163">
        <f t="shared" si="18"/>
        <v>1736.6856612956394</v>
      </c>
      <c r="AH179" s="163">
        <f t="shared" si="20"/>
        <v>5960.2366875625739</v>
      </c>
    </row>
    <row r="180" spans="1:34" s="164" customFormat="1" ht="12.75" customHeight="1" x14ac:dyDescent="0.2">
      <c r="A180" s="102" t="s">
        <v>670</v>
      </c>
      <c r="B180" s="103" t="s">
        <v>84</v>
      </c>
      <c r="C180" s="103" t="s">
        <v>78</v>
      </c>
      <c r="D180" s="103" t="s">
        <v>79</v>
      </c>
      <c r="E180" s="104">
        <v>2</v>
      </c>
      <c r="F180" s="166" t="s">
        <v>20</v>
      </c>
      <c r="G180" s="103" t="s">
        <v>85</v>
      </c>
      <c r="H180" s="103" t="s">
        <v>671</v>
      </c>
      <c r="I180" s="142" t="s">
        <v>672</v>
      </c>
      <c r="J180" s="102" t="s">
        <v>673</v>
      </c>
      <c r="K180" s="138">
        <v>1</v>
      </c>
      <c r="L180" s="105">
        <v>0.11</v>
      </c>
      <c r="M180" s="101">
        <f t="shared" si="15"/>
        <v>0.11</v>
      </c>
      <c r="N180" s="141" t="s">
        <v>75</v>
      </c>
      <c r="O180" s="101">
        <v>0</v>
      </c>
      <c r="P180" s="141" t="s">
        <v>75</v>
      </c>
      <c r="Q180" s="101">
        <v>0</v>
      </c>
      <c r="R180" s="141" t="s">
        <v>75</v>
      </c>
      <c r="S180" s="101">
        <v>0</v>
      </c>
      <c r="T180" s="101">
        <f t="shared" si="16"/>
        <v>0.11</v>
      </c>
      <c r="U180" s="106">
        <f t="shared" si="17"/>
        <v>433.59815242494227</v>
      </c>
      <c r="V180" s="99">
        <v>3863.2771056510273</v>
      </c>
      <c r="W180" s="100">
        <v>1821.0685580098814</v>
      </c>
      <c r="X180" s="100">
        <v>0</v>
      </c>
      <c r="Y180" s="101">
        <v>0</v>
      </c>
      <c r="Z180" s="100">
        <v>10.973571456546168</v>
      </c>
      <c r="AA180" s="101">
        <v>0</v>
      </c>
      <c r="AB180" s="100">
        <v>0</v>
      </c>
      <c r="AC180" s="100">
        <v>0</v>
      </c>
      <c r="AD180" s="100">
        <v>0</v>
      </c>
      <c r="AE180" s="161">
        <v>2484</v>
      </c>
      <c r="AF180" s="162">
        <v>0.1</v>
      </c>
      <c r="AG180" s="163">
        <f t="shared" si="18"/>
        <v>694.67426451825577</v>
      </c>
      <c r="AH180" s="163">
        <f t="shared" si="20"/>
        <v>6823.5916520606525</v>
      </c>
    </row>
    <row r="181" spans="1:34" s="164" customFormat="1" ht="12.75" customHeight="1" x14ac:dyDescent="0.2">
      <c r="A181" s="102" t="s">
        <v>674</v>
      </c>
      <c r="B181" s="103" t="s">
        <v>675</v>
      </c>
      <c r="C181" s="103" t="s">
        <v>676</v>
      </c>
      <c r="D181" s="103" t="s">
        <v>677</v>
      </c>
      <c r="E181" s="104">
        <v>3</v>
      </c>
      <c r="F181" s="166" t="s">
        <v>20</v>
      </c>
      <c r="G181" s="103" t="s">
        <v>85</v>
      </c>
      <c r="H181" s="103" t="s">
        <v>678</v>
      </c>
      <c r="I181" s="142" t="s">
        <v>679</v>
      </c>
      <c r="J181" s="102">
        <v>407550</v>
      </c>
      <c r="K181" s="138">
        <v>2</v>
      </c>
      <c r="L181" s="105">
        <v>0.8</v>
      </c>
      <c r="M181" s="101">
        <f t="shared" si="15"/>
        <v>1.6</v>
      </c>
      <c r="N181" s="141" t="s">
        <v>75</v>
      </c>
      <c r="O181" s="101">
        <v>0</v>
      </c>
      <c r="P181" s="141" t="s">
        <v>75</v>
      </c>
      <c r="Q181" s="101">
        <v>0</v>
      </c>
      <c r="R181" s="141" t="s">
        <v>75</v>
      </c>
      <c r="S181" s="101">
        <v>0</v>
      </c>
      <c r="T181" s="101">
        <f t="shared" si="16"/>
        <v>1.6</v>
      </c>
      <c r="U181" s="106">
        <f t="shared" si="17"/>
        <v>6306.8822170900694</v>
      </c>
      <c r="V181" s="99">
        <v>5341.2015945940657</v>
      </c>
      <c r="W181" s="100">
        <v>14.130555521611486</v>
      </c>
      <c r="X181" s="100">
        <v>0</v>
      </c>
      <c r="Y181" s="101">
        <v>0</v>
      </c>
      <c r="Z181" s="100">
        <v>0</v>
      </c>
      <c r="AA181" s="101">
        <v>0</v>
      </c>
      <c r="AB181" s="100">
        <v>0</v>
      </c>
      <c r="AC181" s="100">
        <v>0</v>
      </c>
      <c r="AD181" s="100">
        <v>0</v>
      </c>
      <c r="AE181" s="161">
        <v>14392</v>
      </c>
      <c r="AF181" s="162">
        <v>0.5</v>
      </c>
      <c r="AG181" s="163">
        <f t="shared" si="18"/>
        <v>3473.3713225912788</v>
      </c>
      <c r="AH181" s="163">
        <f t="shared" si="20"/>
        <v>15135.585689797026</v>
      </c>
    </row>
    <row r="182" spans="1:34" s="164" customFormat="1" ht="12.75" customHeight="1" x14ac:dyDescent="0.2">
      <c r="A182" s="102" t="s">
        <v>674</v>
      </c>
      <c r="B182" s="103" t="s">
        <v>680</v>
      </c>
      <c r="C182" s="103" t="s">
        <v>676</v>
      </c>
      <c r="D182" s="103" t="s">
        <v>677</v>
      </c>
      <c r="E182" s="104">
        <v>3</v>
      </c>
      <c r="F182" s="103" t="s">
        <v>20</v>
      </c>
      <c r="G182" s="103" t="s">
        <v>85</v>
      </c>
      <c r="H182" s="103" t="s">
        <v>678</v>
      </c>
      <c r="I182" s="142" t="s">
        <v>679</v>
      </c>
      <c r="J182" s="102">
        <v>407550</v>
      </c>
      <c r="K182" s="138">
        <v>0</v>
      </c>
      <c r="L182" s="105">
        <v>0.8</v>
      </c>
      <c r="M182" s="138">
        <f t="shared" si="15"/>
        <v>0</v>
      </c>
      <c r="N182" s="141" t="s">
        <v>75</v>
      </c>
      <c r="O182" s="101">
        <v>0</v>
      </c>
      <c r="P182" s="141" t="s">
        <v>75</v>
      </c>
      <c r="Q182" s="101">
        <v>0</v>
      </c>
      <c r="R182" s="141" t="s">
        <v>153</v>
      </c>
      <c r="S182" s="101">
        <v>1.6</v>
      </c>
      <c r="T182" s="101">
        <f t="shared" si="16"/>
        <v>1.6</v>
      </c>
      <c r="U182" s="106">
        <f t="shared" si="17"/>
        <v>6306.8822170900694</v>
      </c>
      <c r="V182" s="99">
        <v>5341.2015945940657</v>
      </c>
      <c r="W182" s="100">
        <v>14.130555521611486</v>
      </c>
      <c r="X182" s="100">
        <v>0</v>
      </c>
      <c r="Y182" s="101">
        <v>0</v>
      </c>
      <c r="Z182" s="100">
        <v>0</v>
      </c>
      <c r="AA182" s="101">
        <v>0</v>
      </c>
      <c r="AB182" s="100">
        <v>0</v>
      </c>
      <c r="AC182" s="100">
        <v>0</v>
      </c>
      <c r="AD182" s="100">
        <v>0</v>
      </c>
      <c r="AE182" s="161">
        <v>0</v>
      </c>
      <c r="AF182" s="162">
        <v>3.5000000000000003E-2</v>
      </c>
      <c r="AG182" s="163">
        <f t="shared" si="18"/>
        <v>243.13599258138953</v>
      </c>
      <c r="AH182" s="163">
        <f t="shared" si="20"/>
        <v>11905.350359787137</v>
      </c>
    </row>
    <row r="183" spans="1:34" s="164" customFormat="1" ht="25.5" customHeight="1" x14ac:dyDescent="0.2">
      <c r="A183" s="102" t="s">
        <v>674</v>
      </c>
      <c r="B183" s="103" t="s">
        <v>681</v>
      </c>
      <c r="C183" s="103" t="s">
        <v>676</v>
      </c>
      <c r="D183" s="103" t="s">
        <v>677</v>
      </c>
      <c r="E183" s="104">
        <v>3</v>
      </c>
      <c r="F183" s="166" t="s">
        <v>20</v>
      </c>
      <c r="G183" s="103" t="s">
        <v>85</v>
      </c>
      <c r="H183" s="103" t="s">
        <v>678</v>
      </c>
      <c r="I183" s="142" t="s">
        <v>165</v>
      </c>
      <c r="J183" s="103">
        <v>408240</v>
      </c>
      <c r="K183" s="138">
        <v>0</v>
      </c>
      <c r="L183" s="105">
        <v>0.8</v>
      </c>
      <c r="M183" s="138">
        <f t="shared" si="15"/>
        <v>0</v>
      </c>
      <c r="N183" s="141" t="s">
        <v>75</v>
      </c>
      <c r="O183" s="101">
        <v>0</v>
      </c>
      <c r="P183" s="141" t="s">
        <v>75</v>
      </c>
      <c r="Q183" s="101">
        <v>0</v>
      </c>
      <c r="R183" s="141" t="s">
        <v>153</v>
      </c>
      <c r="S183" s="101">
        <v>1.6</v>
      </c>
      <c r="T183" s="101">
        <f t="shared" si="16"/>
        <v>1.6</v>
      </c>
      <c r="U183" s="106">
        <f t="shared" si="17"/>
        <v>6306.8822170900694</v>
      </c>
      <c r="V183" s="99">
        <v>0</v>
      </c>
      <c r="W183" s="100">
        <v>0</v>
      </c>
      <c r="X183" s="100">
        <v>0</v>
      </c>
      <c r="Y183" s="101">
        <v>0</v>
      </c>
      <c r="Z183" s="100">
        <v>0</v>
      </c>
      <c r="AA183" s="101">
        <v>0</v>
      </c>
      <c r="AB183" s="100">
        <v>0</v>
      </c>
      <c r="AC183" s="100">
        <v>0</v>
      </c>
      <c r="AD183" s="100">
        <v>0</v>
      </c>
      <c r="AE183" s="161">
        <v>0</v>
      </c>
      <c r="AF183" s="162">
        <v>3.5000000000000003E-2</v>
      </c>
      <c r="AG183" s="163">
        <f t="shared" si="18"/>
        <v>243.13599258138953</v>
      </c>
      <c r="AH183" s="163">
        <f t="shared" si="20"/>
        <v>6550.0182096714589</v>
      </c>
    </row>
    <row r="184" spans="1:34" s="164" customFormat="1" ht="12.75" customHeight="1" x14ac:dyDescent="0.2">
      <c r="A184" s="102" t="s">
        <v>682</v>
      </c>
      <c r="B184" s="103" t="s">
        <v>683</v>
      </c>
      <c r="C184" s="103" t="s">
        <v>684</v>
      </c>
      <c r="D184" s="103"/>
      <c r="E184" s="104">
        <v>1</v>
      </c>
      <c r="F184" s="166" t="s">
        <v>20</v>
      </c>
      <c r="G184" s="103" t="s">
        <v>685</v>
      </c>
      <c r="H184" s="103" t="s">
        <v>686</v>
      </c>
      <c r="I184" s="142"/>
      <c r="J184" s="103">
        <v>409001</v>
      </c>
      <c r="K184" s="138">
        <v>1</v>
      </c>
      <c r="L184" s="105">
        <v>1</v>
      </c>
      <c r="M184" s="101">
        <f t="shared" si="15"/>
        <v>1</v>
      </c>
      <c r="N184" s="141" t="s">
        <v>75</v>
      </c>
      <c r="O184" s="101">
        <v>0</v>
      </c>
      <c r="P184" s="141" t="s">
        <v>75</v>
      </c>
      <c r="Q184" s="101">
        <v>0</v>
      </c>
      <c r="R184" s="141" t="s">
        <v>75</v>
      </c>
      <c r="S184" s="101">
        <v>0</v>
      </c>
      <c r="T184" s="101">
        <f t="shared" si="16"/>
        <v>1</v>
      </c>
      <c r="U184" s="106">
        <f t="shared" si="17"/>
        <v>3941.8013856812931</v>
      </c>
      <c r="V184" s="99">
        <v>0</v>
      </c>
      <c r="W184" s="100">
        <v>0</v>
      </c>
      <c r="X184" s="100">
        <v>0</v>
      </c>
      <c r="Y184" s="101">
        <v>0</v>
      </c>
      <c r="Z184" s="100">
        <v>0</v>
      </c>
      <c r="AA184" s="101">
        <v>0</v>
      </c>
      <c r="AB184" s="100">
        <v>0</v>
      </c>
      <c r="AC184" s="100">
        <v>0</v>
      </c>
      <c r="AD184" s="100">
        <v>0</v>
      </c>
      <c r="AE184" s="161">
        <v>0</v>
      </c>
      <c r="AF184" s="162">
        <v>3.5000000000000003E-2</v>
      </c>
      <c r="AG184" s="163">
        <f t="shared" si="18"/>
        <v>243.13599258138953</v>
      </c>
      <c r="AH184" s="163">
        <f t="shared" si="20"/>
        <v>4184.9373782626826</v>
      </c>
    </row>
    <row r="185" spans="1:34" s="164" customFormat="1" ht="25.5" customHeight="1" x14ac:dyDescent="0.2">
      <c r="A185" s="102" t="s">
        <v>687</v>
      </c>
      <c r="B185" s="103" t="s">
        <v>688</v>
      </c>
      <c r="C185" s="103" t="s">
        <v>689</v>
      </c>
      <c r="D185" s="103" t="s">
        <v>690</v>
      </c>
      <c r="E185" s="104">
        <v>1</v>
      </c>
      <c r="F185" s="166" t="s">
        <v>20</v>
      </c>
      <c r="G185" s="103" t="s">
        <v>85</v>
      </c>
      <c r="H185" s="103" t="s">
        <v>691</v>
      </c>
      <c r="I185" s="142" t="s">
        <v>647</v>
      </c>
      <c r="J185" s="102">
        <v>404420</v>
      </c>
      <c r="K185" s="138">
        <v>1</v>
      </c>
      <c r="L185" s="105">
        <v>1</v>
      </c>
      <c r="M185" s="101">
        <f t="shared" si="15"/>
        <v>1</v>
      </c>
      <c r="N185" s="141" t="s">
        <v>75</v>
      </c>
      <c r="O185" s="101">
        <v>0</v>
      </c>
      <c r="P185" s="141" t="s">
        <v>75</v>
      </c>
      <c r="Q185" s="101">
        <v>0</v>
      </c>
      <c r="R185" s="141" t="s">
        <v>75</v>
      </c>
      <c r="S185" s="101">
        <v>0</v>
      </c>
      <c r="T185" s="101">
        <f t="shared" si="16"/>
        <v>1</v>
      </c>
      <c r="U185" s="106">
        <f t="shared" si="17"/>
        <v>3941.8013856812931</v>
      </c>
      <c r="V185" s="99">
        <v>11628.070917575022</v>
      </c>
      <c r="W185" s="100">
        <v>0</v>
      </c>
      <c r="X185" s="100">
        <v>42.5</v>
      </c>
      <c r="Y185" s="101">
        <v>0.5</v>
      </c>
      <c r="Z185" s="100">
        <v>0</v>
      </c>
      <c r="AA185" s="101">
        <v>0</v>
      </c>
      <c r="AB185" s="100">
        <v>0</v>
      </c>
      <c r="AC185" s="100">
        <v>0</v>
      </c>
      <c r="AD185" s="100">
        <v>0</v>
      </c>
      <c r="AE185" s="161">
        <v>33591</v>
      </c>
      <c r="AF185" s="162">
        <v>1</v>
      </c>
      <c r="AG185" s="163">
        <f t="shared" si="18"/>
        <v>6946.7426451825577</v>
      </c>
      <c r="AH185" s="163">
        <f t="shared" si="20"/>
        <v>22559.114948438873</v>
      </c>
    </row>
    <row r="186" spans="1:34" s="164" customFormat="1" ht="12.75" customHeight="1" x14ac:dyDescent="0.2">
      <c r="A186" s="102" t="s">
        <v>699</v>
      </c>
      <c r="B186" s="103" t="s">
        <v>104</v>
      </c>
      <c r="C186" s="103" t="s">
        <v>78</v>
      </c>
      <c r="D186" s="103" t="s">
        <v>79</v>
      </c>
      <c r="E186" s="104">
        <v>2</v>
      </c>
      <c r="F186" s="166" t="s">
        <v>20</v>
      </c>
      <c r="G186" s="103" t="s">
        <v>85</v>
      </c>
      <c r="H186" s="103" t="s">
        <v>700</v>
      </c>
      <c r="I186" s="142" t="s">
        <v>701</v>
      </c>
      <c r="J186" s="102" t="s">
        <v>702</v>
      </c>
      <c r="K186" s="138">
        <v>1</v>
      </c>
      <c r="L186" s="105">
        <v>0.34</v>
      </c>
      <c r="M186" s="101">
        <f t="shared" si="15"/>
        <v>0.34</v>
      </c>
      <c r="N186" s="141" t="s">
        <v>75</v>
      </c>
      <c r="O186" s="101">
        <v>0</v>
      </c>
      <c r="P186" s="141" t="s">
        <v>75</v>
      </c>
      <c r="Q186" s="101">
        <v>0</v>
      </c>
      <c r="R186" s="141" t="s">
        <v>75</v>
      </c>
      <c r="S186" s="101">
        <v>0</v>
      </c>
      <c r="T186" s="101">
        <f t="shared" si="16"/>
        <v>0.34</v>
      </c>
      <c r="U186" s="106">
        <f t="shared" si="17"/>
        <v>1340.2124711316399</v>
      </c>
      <c r="V186" s="99">
        <v>150.75541669092195</v>
      </c>
      <c r="W186" s="100">
        <v>0</v>
      </c>
      <c r="X186" s="100">
        <v>0</v>
      </c>
      <c r="Y186" s="101">
        <v>0</v>
      </c>
      <c r="Z186" s="100">
        <v>0</v>
      </c>
      <c r="AA186" s="101">
        <v>0</v>
      </c>
      <c r="AB186" s="100">
        <v>0</v>
      </c>
      <c r="AC186" s="100">
        <v>0</v>
      </c>
      <c r="AD186" s="100">
        <v>0</v>
      </c>
      <c r="AE186" s="161">
        <v>406</v>
      </c>
      <c r="AF186" s="162">
        <v>3.5000000000000003E-2</v>
      </c>
      <c r="AG186" s="163">
        <f t="shared" si="18"/>
        <v>243.13599258138953</v>
      </c>
      <c r="AH186" s="163">
        <f t="shared" si="20"/>
        <v>1734.1038804039513</v>
      </c>
    </row>
    <row r="187" spans="1:34" s="164" customFormat="1" ht="12.75" customHeight="1" x14ac:dyDescent="0.2">
      <c r="A187" s="102" t="s">
        <v>703</v>
      </c>
      <c r="B187" s="103" t="s">
        <v>704</v>
      </c>
      <c r="C187" s="103" t="s">
        <v>705</v>
      </c>
      <c r="D187" s="103" t="s">
        <v>706</v>
      </c>
      <c r="E187" s="104">
        <v>4</v>
      </c>
      <c r="F187" s="103" t="s">
        <v>20</v>
      </c>
      <c r="G187" s="103" t="s">
        <v>85</v>
      </c>
      <c r="H187" s="103" t="s">
        <v>707</v>
      </c>
      <c r="I187" s="142" t="s">
        <v>651</v>
      </c>
      <c r="J187" s="102">
        <v>407800</v>
      </c>
      <c r="K187" s="138">
        <v>1</v>
      </c>
      <c r="L187" s="105">
        <v>1</v>
      </c>
      <c r="M187" s="101">
        <f t="shared" si="15"/>
        <v>1</v>
      </c>
      <c r="N187" s="141" t="s">
        <v>75</v>
      </c>
      <c r="O187" s="101">
        <v>0</v>
      </c>
      <c r="P187" s="141" t="s">
        <v>75</v>
      </c>
      <c r="Q187" s="101">
        <v>0</v>
      </c>
      <c r="R187" s="141" t="s">
        <v>75</v>
      </c>
      <c r="S187" s="101">
        <v>0</v>
      </c>
      <c r="T187" s="101">
        <f t="shared" si="16"/>
        <v>1</v>
      </c>
      <c r="U187" s="106">
        <f t="shared" si="17"/>
        <v>3941.8013856812931</v>
      </c>
      <c r="V187" s="99">
        <v>463.05991847473206</v>
      </c>
      <c r="W187" s="100">
        <v>0</v>
      </c>
      <c r="X187" s="100">
        <v>0</v>
      </c>
      <c r="Y187" s="101">
        <v>0</v>
      </c>
      <c r="Z187" s="100">
        <v>0</v>
      </c>
      <c r="AA187" s="101">
        <v>0</v>
      </c>
      <c r="AB187" s="100">
        <v>0</v>
      </c>
      <c r="AC187" s="100">
        <v>0</v>
      </c>
      <c r="AD187" s="100">
        <v>0</v>
      </c>
      <c r="AE187" s="161">
        <v>1200</v>
      </c>
      <c r="AF187" s="162">
        <v>0.1</v>
      </c>
      <c r="AG187" s="163">
        <f t="shared" si="18"/>
        <v>694.67426451825577</v>
      </c>
      <c r="AH187" s="163">
        <f t="shared" si="20"/>
        <v>5099.5355686742814</v>
      </c>
    </row>
    <row r="188" spans="1:34" s="164" customFormat="1" ht="12.75" customHeight="1" x14ac:dyDescent="0.2">
      <c r="A188" s="102" t="s">
        <v>703</v>
      </c>
      <c r="B188" s="103" t="s">
        <v>708</v>
      </c>
      <c r="C188" s="103" t="s">
        <v>705</v>
      </c>
      <c r="D188" s="103" t="s">
        <v>706</v>
      </c>
      <c r="E188" s="104">
        <v>4</v>
      </c>
      <c r="F188" s="166" t="s">
        <v>20</v>
      </c>
      <c r="G188" s="103" t="s">
        <v>85</v>
      </c>
      <c r="H188" s="103" t="s">
        <v>707</v>
      </c>
      <c r="I188" s="142" t="s">
        <v>651</v>
      </c>
      <c r="J188" s="102">
        <v>407800</v>
      </c>
      <c r="K188" s="138">
        <v>0</v>
      </c>
      <c r="L188" s="105">
        <v>1</v>
      </c>
      <c r="M188" s="101">
        <f t="shared" si="15"/>
        <v>0</v>
      </c>
      <c r="N188" s="141" t="s">
        <v>75</v>
      </c>
      <c r="O188" s="101">
        <v>0</v>
      </c>
      <c r="P188" s="141" t="s">
        <v>75</v>
      </c>
      <c r="Q188" s="101">
        <v>0</v>
      </c>
      <c r="R188" s="141" t="s">
        <v>153</v>
      </c>
      <c r="S188" s="101">
        <v>1</v>
      </c>
      <c r="T188" s="101">
        <f t="shared" si="16"/>
        <v>1</v>
      </c>
      <c r="U188" s="106">
        <f t="shared" si="17"/>
        <v>3941.8013856812931</v>
      </c>
      <c r="V188" s="99">
        <v>463.05991847473206</v>
      </c>
      <c r="W188" s="100">
        <v>0</v>
      </c>
      <c r="X188" s="100">
        <v>0</v>
      </c>
      <c r="Y188" s="101">
        <v>0</v>
      </c>
      <c r="Z188" s="100">
        <v>0</v>
      </c>
      <c r="AA188" s="101">
        <v>0</v>
      </c>
      <c r="AB188" s="100">
        <v>0</v>
      </c>
      <c r="AC188" s="100">
        <v>0</v>
      </c>
      <c r="AD188" s="100">
        <v>0</v>
      </c>
      <c r="AE188" s="161">
        <v>0</v>
      </c>
      <c r="AF188" s="162">
        <v>3.5000000000000003E-2</v>
      </c>
      <c r="AG188" s="163">
        <f t="shared" si="18"/>
        <v>243.13599258138953</v>
      </c>
      <c r="AH188" s="163">
        <f t="shared" si="20"/>
        <v>4647.9972967374151</v>
      </c>
    </row>
    <row r="189" spans="1:34" s="164" customFormat="1" ht="12.75" customHeight="1" x14ac:dyDescent="0.2">
      <c r="A189" s="145" t="s">
        <v>703</v>
      </c>
      <c r="B189" s="146" t="s">
        <v>709</v>
      </c>
      <c r="C189" s="146" t="s">
        <v>705</v>
      </c>
      <c r="D189" s="146" t="s">
        <v>706</v>
      </c>
      <c r="E189" s="147">
        <v>4</v>
      </c>
      <c r="F189" s="146" t="s">
        <v>20</v>
      </c>
      <c r="G189" s="146" t="s">
        <v>85</v>
      </c>
      <c r="H189" s="146" t="s">
        <v>707</v>
      </c>
      <c r="I189" s="148" t="s">
        <v>651</v>
      </c>
      <c r="J189" s="145">
        <v>407800</v>
      </c>
      <c r="K189" s="138">
        <v>0</v>
      </c>
      <c r="L189" s="105">
        <v>1</v>
      </c>
      <c r="M189" s="101">
        <f t="shared" si="15"/>
        <v>0</v>
      </c>
      <c r="N189" s="141" t="s">
        <v>75</v>
      </c>
      <c r="O189" s="101">
        <v>0</v>
      </c>
      <c r="P189" s="141" t="s">
        <v>75</v>
      </c>
      <c r="Q189" s="149">
        <v>0</v>
      </c>
      <c r="R189" s="150" t="s">
        <v>75</v>
      </c>
      <c r="S189" s="149">
        <v>0</v>
      </c>
      <c r="T189" s="149">
        <f t="shared" si="16"/>
        <v>0</v>
      </c>
      <c r="U189" s="151">
        <f t="shared" si="17"/>
        <v>0</v>
      </c>
      <c r="V189" s="99">
        <v>463.05991847473206</v>
      </c>
      <c r="W189" s="100">
        <v>0</v>
      </c>
      <c r="X189" s="100">
        <v>0</v>
      </c>
      <c r="Y189" s="101">
        <v>0</v>
      </c>
      <c r="Z189" s="100">
        <v>0</v>
      </c>
      <c r="AA189" s="101">
        <v>0</v>
      </c>
      <c r="AB189" s="100">
        <v>0</v>
      </c>
      <c r="AC189" s="100">
        <v>0</v>
      </c>
      <c r="AD189" s="100">
        <v>0</v>
      </c>
      <c r="AE189" s="161">
        <v>0</v>
      </c>
      <c r="AF189" s="162">
        <v>3.5000000000000003E-2</v>
      </c>
      <c r="AG189" s="163">
        <f t="shared" si="18"/>
        <v>243.13599258138953</v>
      </c>
      <c r="AH189" s="163">
        <f t="shared" si="20"/>
        <v>706.19591105612153</v>
      </c>
    </row>
    <row r="190" spans="1:34" s="164" customFormat="1" ht="12.75" customHeight="1" x14ac:dyDescent="0.2">
      <c r="A190" s="165" t="s">
        <v>710</v>
      </c>
      <c r="B190" s="166" t="s">
        <v>89</v>
      </c>
      <c r="C190" s="166"/>
      <c r="D190" s="166"/>
      <c r="E190" s="166"/>
      <c r="F190" s="166" t="s">
        <v>20</v>
      </c>
      <c r="G190" s="166"/>
      <c r="H190" s="166"/>
      <c r="I190" s="166"/>
      <c r="J190" s="166">
        <v>403800</v>
      </c>
      <c r="K190" s="138">
        <v>0</v>
      </c>
      <c r="L190" s="105">
        <v>0</v>
      </c>
      <c r="M190" s="101">
        <f t="shared" si="15"/>
        <v>0</v>
      </c>
      <c r="N190" s="141" t="s">
        <v>75</v>
      </c>
      <c r="O190" s="101">
        <f>IF(N190="Y",M190,0)</f>
        <v>0</v>
      </c>
      <c r="P190" s="141" t="s">
        <v>75</v>
      </c>
      <c r="Q190" s="101">
        <f>IF(P190="Y",M190,0)</f>
        <v>0</v>
      </c>
      <c r="R190" s="141" t="s">
        <v>75</v>
      </c>
      <c r="S190" s="101">
        <f>IF(R190="Y",M190,0)</f>
        <v>0</v>
      </c>
      <c r="T190" s="101">
        <f t="shared" si="16"/>
        <v>0</v>
      </c>
      <c r="U190" s="106">
        <f t="shared" si="17"/>
        <v>0</v>
      </c>
      <c r="V190" s="99">
        <v>1149.0735436196705</v>
      </c>
      <c r="W190" s="100">
        <v>14.600970942305334</v>
      </c>
      <c r="X190" s="100">
        <v>0</v>
      </c>
      <c r="Y190" s="101">
        <v>0</v>
      </c>
      <c r="Z190" s="100">
        <v>0</v>
      </c>
      <c r="AA190" s="101">
        <v>0</v>
      </c>
      <c r="AB190" s="100">
        <v>0</v>
      </c>
      <c r="AC190" s="100">
        <v>0</v>
      </c>
      <c r="AD190" s="100">
        <v>0</v>
      </c>
      <c r="AE190" s="161">
        <v>3132</v>
      </c>
      <c r="AF190" s="162">
        <v>0.1</v>
      </c>
      <c r="AG190" s="163">
        <f t="shared" si="18"/>
        <v>694.67426451825577</v>
      </c>
      <c r="AH190" s="163">
        <f t="shared" si="20"/>
        <v>1858.3487790802317</v>
      </c>
    </row>
    <row r="191" spans="1:34" s="164" customFormat="1" ht="12.75" customHeight="1" x14ac:dyDescent="0.2">
      <c r="A191" s="102" t="s">
        <v>782</v>
      </c>
      <c r="B191" s="103" t="s">
        <v>433</v>
      </c>
      <c r="C191" s="103" t="s">
        <v>434</v>
      </c>
      <c r="D191" s="103" t="s">
        <v>435</v>
      </c>
      <c r="E191" s="104">
        <v>1</v>
      </c>
      <c r="F191" s="103" t="s">
        <v>20</v>
      </c>
      <c r="G191" s="103" t="s">
        <v>85</v>
      </c>
      <c r="H191" s="103" t="s">
        <v>783</v>
      </c>
      <c r="I191" s="142" t="s">
        <v>663</v>
      </c>
      <c r="J191" s="102">
        <v>406550</v>
      </c>
      <c r="K191" s="138">
        <v>2</v>
      </c>
      <c r="L191" s="105">
        <v>0.5</v>
      </c>
      <c r="M191" s="101">
        <f t="shared" si="15"/>
        <v>1</v>
      </c>
      <c r="N191" s="141" t="s">
        <v>75</v>
      </c>
      <c r="O191" s="101">
        <v>0</v>
      </c>
      <c r="P191" s="141" t="s">
        <v>75</v>
      </c>
      <c r="Q191" s="101">
        <v>0</v>
      </c>
      <c r="R191" s="141" t="s">
        <v>75</v>
      </c>
      <c r="S191" s="101">
        <v>0</v>
      </c>
      <c r="T191" s="101">
        <f t="shared" si="16"/>
        <v>1</v>
      </c>
      <c r="U191" s="106">
        <f t="shared" si="17"/>
        <v>3941.8013856812931</v>
      </c>
      <c r="V191" s="99">
        <v>1384.2735425142116</v>
      </c>
      <c r="W191" s="100">
        <v>0</v>
      </c>
      <c r="X191" s="100">
        <v>63.75</v>
      </c>
      <c r="Y191" s="101">
        <v>0.75</v>
      </c>
      <c r="Z191" s="100">
        <v>0</v>
      </c>
      <c r="AA191" s="101">
        <v>0</v>
      </c>
      <c r="AB191" s="100">
        <v>0</v>
      </c>
      <c r="AC191" s="100">
        <v>0</v>
      </c>
      <c r="AD191" s="100">
        <v>0</v>
      </c>
      <c r="AE191" s="161">
        <v>3971</v>
      </c>
      <c r="AF191" s="162">
        <v>0.1</v>
      </c>
      <c r="AG191" s="163">
        <f t="shared" si="18"/>
        <v>694.67426451825577</v>
      </c>
      <c r="AH191" s="163">
        <f t="shared" si="20"/>
        <v>6084.4991927137607</v>
      </c>
    </row>
    <row r="192" spans="1:34" s="164" customFormat="1" ht="12.75" customHeight="1" x14ac:dyDescent="0.2">
      <c r="A192" s="102" t="s">
        <v>784</v>
      </c>
      <c r="B192" s="103" t="s">
        <v>785</v>
      </c>
      <c r="C192" s="103" t="s">
        <v>786</v>
      </c>
      <c r="D192" s="103" t="s">
        <v>787</v>
      </c>
      <c r="E192" s="104">
        <v>2</v>
      </c>
      <c r="F192" s="103" t="s">
        <v>20</v>
      </c>
      <c r="G192" s="103" t="s">
        <v>85</v>
      </c>
      <c r="H192" s="103" t="s">
        <v>788</v>
      </c>
      <c r="I192" s="142" t="s">
        <v>789</v>
      </c>
      <c r="J192" s="103">
        <v>406300</v>
      </c>
      <c r="K192" s="138">
        <v>1</v>
      </c>
      <c r="L192" s="105">
        <v>1</v>
      </c>
      <c r="M192" s="101">
        <f t="shared" si="15"/>
        <v>1</v>
      </c>
      <c r="N192" s="141" t="s">
        <v>75</v>
      </c>
      <c r="O192" s="101">
        <v>0</v>
      </c>
      <c r="P192" s="141" t="s">
        <v>75</v>
      </c>
      <c r="Q192" s="101">
        <v>0</v>
      </c>
      <c r="R192" s="141" t="s">
        <v>75</v>
      </c>
      <c r="S192" s="101">
        <v>0</v>
      </c>
      <c r="T192" s="101">
        <f t="shared" si="16"/>
        <v>1</v>
      </c>
      <c r="U192" s="106">
        <f t="shared" si="17"/>
        <v>3941.8013856812931</v>
      </c>
      <c r="V192" s="99">
        <v>767.8800405644871</v>
      </c>
      <c r="W192" s="100">
        <v>0</v>
      </c>
      <c r="X192" s="100">
        <v>0</v>
      </c>
      <c r="Y192" s="101">
        <v>0</v>
      </c>
      <c r="Z192" s="100">
        <v>0</v>
      </c>
      <c r="AA192" s="101">
        <v>0</v>
      </c>
      <c r="AB192" s="100">
        <v>0</v>
      </c>
      <c r="AC192" s="100">
        <v>0</v>
      </c>
      <c r="AD192" s="100">
        <v>0</v>
      </c>
      <c r="AE192" s="161">
        <v>2122</v>
      </c>
      <c r="AF192" s="162">
        <v>0.1</v>
      </c>
      <c r="AG192" s="163">
        <f t="shared" si="18"/>
        <v>694.67426451825577</v>
      </c>
      <c r="AH192" s="163">
        <f t="shared" si="20"/>
        <v>5404.3556907640359</v>
      </c>
    </row>
    <row r="193" spans="1:34" s="164" customFormat="1" ht="12.75" customHeight="1" x14ac:dyDescent="0.2">
      <c r="A193" s="102" t="s">
        <v>790</v>
      </c>
      <c r="B193" s="103" t="s">
        <v>135</v>
      </c>
      <c r="C193" s="103" t="s">
        <v>136</v>
      </c>
      <c r="D193" s="103"/>
      <c r="E193" s="104">
        <v>1</v>
      </c>
      <c r="F193" s="166" t="s">
        <v>20</v>
      </c>
      <c r="G193" s="103" t="s">
        <v>85</v>
      </c>
      <c r="H193" s="103" t="s">
        <v>791</v>
      </c>
      <c r="I193" s="142" t="s">
        <v>792</v>
      </c>
      <c r="J193" s="102">
        <v>406150</v>
      </c>
      <c r="K193" s="138">
        <v>1</v>
      </c>
      <c r="L193" s="105">
        <v>0.62</v>
      </c>
      <c r="M193" s="101">
        <f t="shared" si="15"/>
        <v>0.62</v>
      </c>
      <c r="N193" s="141" t="s">
        <v>75</v>
      </c>
      <c r="O193" s="101">
        <v>0</v>
      </c>
      <c r="P193" s="141" t="s">
        <v>75</v>
      </c>
      <c r="Q193" s="101">
        <v>0</v>
      </c>
      <c r="R193" s="141" t="s">
        <v>75</v>
      </c>
      <c r="S193" s="101">
        <v>0</v>
      </c>
      <c r="T193" s="101">
        <f t="shared" si="16"/>
        <v>0.62</v>
      </c>
      <c r="U193" s="106">
        <f t="shared" si="17"/>
        <v>2443.9168591224015</v>
      </c>
      <c r="V193" s="99">
        <v>43.30935396225707</v>
      </c>
      <c r="W193" s="100">
        <v>99.927091095851736</v>
      </c>
      <c r="X193" s="100">
        <v>11623.75</v>
      </c>
      <c r="Y193" s="101">
        <v>136.75</v>
      </c>
      <c r="Z193" s="100">
        <v>3.8456688886021611</v>
      </c>
      <c r="AA193" s="101">
        <v>0</v>
      </c>
      <c r="AB193" s="100">
        <v>0</v>
      </c>
      <c r="AC193" s="100">
        <v>0</v>
      </c>
      <c r="AD193" s="100">
        <v>0</v>
      </c>
      <c r="AE193" s="161">
        <v>53</v>
      </c>
      <c r="AF193" s="162">
        <v>3.5000000000000003E-2</v>
      </c>
      <c r="AG193" s="163">
        <f t="shared" si="18"/>
        <v>243.13599258138953</v>
      </c>
      <c r="AH193" s="163">
        <f t="shared" si="20"/>
        <v>14457.884965650503</v>
      </c>
    </row>
    <row r="194" spans="1:34" s="164" customFormat="1" ht="12.75" customHeight="1" x14ac:dyDescent="0.2">
      <c r="A194" s="102" t="s">
        <v>793</v>
      </c>
      <c r="B194" s="103" t="s">
        <v>675</v>
      </c>
      <c r="C194" s="103" t="s">
        <v>676</v>
      </c>
      <c r="D194" s="103"/>
      <c r="E194" s="104">
        <v>3</v>
      </c>
      <c r="F194" s="103" t="s">
        <v>20</v>
      </c>
      <c r="G194" s="103" t="s">
        <v>85</v>
      </c>
      <c r="H194" s="103" t="s">
        <v>794</v>
      </c>
      <c r="I194" s="142" t="s">
        <v>663</v>
      </c>
      <c r="J194" s="102">
        <v>406650</v>
      </c>
      <c r="K194" s="138">
        <v>2</v>
      </c>
      <c r="L194" s="105">
        <v>0.2</v>
      </c>
      <c r="M194" s="101">
        <f t="shared" si="15"/>
        <v>0.4</v>
      </c>
      <c r="N194" s="141" t="s">
        <v>75</v>
      </c>
      <c r="O194" s="101">
        <v>0</v>
      </c>
      <c r="P194" s="141" t="s">
        <v>75</v>
      </c>
      <c r="Q194" s="101">
        <v>0</v>
      </c>
      <c r="R194" s="141" t="s">
        <v>75</v>
      </c>
      <c r="S194" s="101">
        <v>0</v>
      </c>
      <c r="T194" s="101">
        <f t="shared" si="16"/>
        <v>0.4</v>
      </c>
      <c r="U194" s="106">
        <f t="shared" si="17"/>
        <v>1576.7205542725173</v>
      </c>
      <c r="V194" s="99">
        <v>1565.3320389432738</v>
      </c>
      <c r="W194" s="100">
        <v>0</v>
      </c>
      <c r="X194" s="100">
        <v>0</v>
      </c>
      <c r="Y194" s="101">
        <v>0</v>
      </c>
      <c r="Z194" s="100">
        <v>0</v>
      </c>
      <c r="AA194" s="101">
        <v>0</v>
      </c>
      <c r="AB194" s="100">
        <v>0</v>
      </c>
      <c r="AC194" s="100">
        <v>0</v>
      </c>
      <c r="AD194" s="100">
        <v>0</v>
      </c>
      <c r="AE194" s="161">
        <v>4769</v>
      </c>
      <c r="AF194" s="162">
        <v>0.1</v>
      </c>
      <c r="AG194" s="163">
        <f t="shared" si="18"/>
        <v>694.67426451825577</v>
      </c>
      <c r="AH194" s="163">
        <f t="shared" si="20"/>
        <v>3836.7268577340469</v>
      </c>
    </row>
    <row r="195" spans="1:34" s="164" customFormat="1" ht="12.75" customHeight="1" x14ac:dyDescent="0.2">
      <c r="A195" s="102" t="s">
        <v>793</v>
      </c>
      <c r="B195" s="103" t="s">
        <v>680</v>
      </c>
      <c r="C195" s="103" t="s">
        <v>676</v>
      </c>
      <c r="D195" s="103"/>
      <c r="E195" s="104">
        <v>3</v>
      </c>
      <c r="F195" s="166" t="s">
        <v>20</v>
      </c>
      <c r="G195" s="103" t="s">
        <v>85</v>
      </c>
      <c r="H195" s="103" t="s">
        <v>794</v>
      </c>
      <c r="I195" s="142" t="s">
        <v>663</v>
      </c>
      <c r="J195" s="102">
        <v>406650</v>
      </c>
      <c r="K195" s="138">
        <v>0</v>
      </c>
      <c r="L195" s="105">
        <v>0.2</v>
      </c>
      <c r="M195" s="138">
        <f t="shared" ref="M195:M244" si="21">K195*L195</f>
        <v>0</v>
      </c>
      <c r="N195" s="141" t="s">
        <v>75</v>
      </c>
      <c r="O195" s="101">
        <v>0</v>
      </c>
      <c r="P195" s="141" t="s">
        <v>75</v>
      </c>
      <c r="Q195" s="101">
        <v>0</v>
      </c>
      <c r="R195" s="141" t="s">
        <v>153</v>
      </c>
      <c r="S195" s="101">
        <v>0.4</v>
      </c>
      <c r="T195" s="101">
        <f t="shared" ref="T195:T244" si="22">S195+Q195+O195+M195</f>
        <v>0.4</v>
      </c>
      <c r="U195" s="106">
        <f t="shared" ref="U195:U244" si="23">$U$1*T195</f>
        <v>1576.7205542725173</v>
      </c>
      <c r="V195" s="99">
        <v>1565.3320389432738</v>
      </c>
      <c r="W195" s="100">
        <v>0</v>
      </c>
      <c r="X195" s="100">
        <v>0</v>
      </c>
      <c r="Y195" s="101">
        <v>0</v>
      </c>
      <c r="Z195" s="100">
        <v>0</v>
      </c>
      <c r="AA195" s="101">
        <v>0</v>
      </c>
      <c r="AB195" s="100">
        <v>0</v>
      </c>
      <c r="AC195" s="100">
        <v>0</v>
      </c>
      <c r="AD195" s="100">
        <v>0</v>
      </c>
      <c r="AE195" s="161">
        <v>0</v>
      </c>
      <c r="AF195" s="162">
        <v>3.5000000000000003E-2</v>
      </c>
      <c r="AG195" s="163">
        <f t="shared" ref="AG195:AG244" si="24">AF195*$AG$1</f>
        <v>243.13599258138953</v>
      </c>
      <c r="AH195" s="163">
        <f t="shared" si="20"/>
        <v>3385.1885857971806</v>
      </c>
    </row>
    <row r="196" spans="1:34" s="164" customFormat="1" ht="12.75" customHeight="1" x14ac:dyDescent="0.2">
      <c r="A196" s="102" t="s">
        <v>793</v>
      </c>
      <c r="B196" s="103" t="s">
        <v>681</v>
      </c>
      <c r="C196" s="103" t="s">
        <v>676</v>
      </c>
      <c r="D196" s="103"/>
      <c r="E196" s="104">
        <v>3</v>
      </c>
      <c r="F196" s="103" t="s">
        <v>20</v>
      </c>
      <c r="G196" s="103" t="s">
        <v>85</v>
      </c>
      <c r="H196" s="103" t="s">
        <v>794</v>
      </c>
      <c r="I196" s="142" t="s">
        <v>663</v>
      </c>
      <c r="J196" s="102">
        <v>406650</v>
      </c>
      <c r="K196" s="138">
        <v>0</v>
      </c>
      <c r="L196" s="105">
        <v>0.2</v>
      </c>
      <c r="M196" s="138">
        <f t="shared" si="21"/>
        <v>0</v>
      </c>
      <c r="N196" s="141" t="s">
        <v>75</v>
      </c>
      <c r="O196" s="101">
        <v>0</v>
      </c>
      <c r="P196" s="141" t="s">
        <v>75</v>
      </c>
      <c r="Q196" s="101">
        <v>0</v>
      </c>
      <c r="R196" s="141" t="s">
        <v>153</v>
      </c>
      <c r="S196" s="101">
        <v>0.4</v>
      </c>
      <c r="T196" s="101">
        <f t="shared" si="22"/>
        <v>0.4</v>
      </c>
      <c r="U196" s="106">
        <f t="shared" si="23"/>
        <v>1576.7205542725173</v>
      </c>
      <c r="V196" s="99">
        <v>1565.3320389432738</v>
      </c>
      <c r="W196" s="100">
        <v>0</v>
      </c>
      <c r="X196" s="100">
        <v>0</v>
      </c>
      <c r="Y196" s="101">
        <v>0</v>
      </c>
      <c r="Z196" s="100">
        <v>0</v>
      </c>
      <c r="AA196" s="101">
        <v>0</v>
      </c>
      <c r="AB196" s="100">
        <v>0</v>
      </c>
      <c r="AC196" s="100">
        <v>0</v>
      </c>
      <c r="AD196" s="100">
        <v>0</v>
      </c>
      <c r="AE196" s="161">
        <v>0</v>
      </c>
      <c r="AF196" s="162">
        <v>3.5000000000000003E-2</v>
      </c>
      <c r="AG196" s="163">
        <f t="shared" si="24"/>
        <v>243.13599258138953</v>
      </c>
      <c r="AH196" s="163">
        <f t="shared" si="20"/>
        <v>3385.1885857971806</v>
      </c>
    </row>
    <row r="197" spans="1:34" s="164" customFormat="1" ht="25.5" customHeight="1" x14ac:dyDescent="0.2">
      <c r="A197" s="102" t="s">
        <v>797</v>
      </c>
      <c r="B197" s="103" t="s">
        <v>158</v>
      </c>
      <c r="C197" s="103" t="s">
        <v>159</v>
      </c>
      <c r="D197" s="103" t="s">
        <v>160</v>
      </c>
      <c r="E197" s="104">
        <v>3</v>
      </c>
      <c r="F197" s="103" t="s">
        <v>20</v>
      </c>
      <c r="G197" s="103" t="s">
        <v>85</v>
      </c>
      <c r="H197" s="103" t="s">
        <v>159</v>
      </c>
      <c r="I197" s="142" t="s">
        <v>162</v>
      </c>
      <c r="J197" s="103">
        <v>407400</v>
      </c>
      <c r="K197" s="138">
        <v>2</v>
      </c>
      <c r="L197" s="105">
        <v>0.33</v>
      </c>
      <c r="M197" s="101">
        <f t="shared" si="21"/>
        <v>0.66</v>
      </c>
      <c r="N197" s="141" t="s">
        <v>75</v>
      </c>
      <c r="O197" s="101">
        <v>0</v>
      </c>
      <c r="P197" s="141" t="s">
        <v>75</v>
      </c>
      <c r="Q197" s="101">
        <v>0</v>
      </c>
      <c r="R197" s="141" t="s">
        <v>75</v>
      </c>
      <c r="S197" s="101">
        <v>0</v>
      </c>
      <c r="T197" s="101">
        <f t="shared" si="22"/>
        <v>0.66</v>
      </c>
      <c r="U197" s="106">
        <f t="shared" si="23"/>
        <v>2601.5889145496535</v>
      </c>
      <c r="V197" s="99">
        <v>0</v>
      </c>
      <c r="W197" s="100">
        <v>0</v>
      </c>
      <c r="X197" s="100">
        <v>0</v>
      </c>
      <c r="Y197" s="101">
        <v>0</v>
      </c>
      <c r="Z197" s="100">
        <v>0</v>
      </c>
      <c r="AA197" s="101">
        <v>0</v>
      </c>
      <c r="AB197" s="100">
        <v>0</v>
      </c>
      <c r="AC197" s="100">
        <v>0</v>
      </c>
      <c r="AD197" s="100">
        <v>0</v>
      </c>
      <c r="AE197" s="161">
        <v>0</v>
      </c>
      <c r="AF197" s="162">
        <v>3.5000000000000003E-2</v>
      </c>
      <c r="AG197" s="163">
        <f t="shared" si="24"/>
        <v>243.13599258138953</v>
      </c>
      <c r="AH197" s="163">
        <f t="shared" ref="AH197:AH228" si="25">AG197+SUM(AB197:AD197)+Z197+SUM(U197:X197)</f>
        <v>2844.724907131043</v>
      </c>
    </row>
    <row r="198" spans="1:34" s="164" customFormat="1" ht="12.75" customHeight="1" x14ac:dyDescent="0.2">
      <c r="A198" s="102" t="s">
        <v>798</v>
      </c>
      <c r="B198" s="103" t="s">
        <v>799</v>
      </c>
      <c r="C198" s="103" t="s">
        <v>78</v>
      </c>
      <c r="D198" s="103" t="s">
        <v>79</v>
      </c>
      <c r="E198" s="104">
        <v>2</v>
      </c>
      <c r="F198" s="166" t="s">
        <v>20</v>
      </c>
      <c r="G198" s="103" t="s">
        <v>85</v>
      </c>
      <c r="H198" s="103" t="s">
        <v>800</v>
      </c>
      <c r="I198" s="142" t="s">
        <v>801</v>
      </c>
      <c r="J198" s="102">
        <v>408300</v>
      </c>
      <c r="K198" s="138">
        <v>1</v>
      </c>
      <c r="L198" s="105">
        <v>1</v>
      </c>
      <c r="M198" s="101">
        <f t="shared" si="21"/>
        <v>1</v>
      </c>
      <c r="N198" s="141" t="s">
        <v>75</v>
      </c>
      <c r="O198" s="101">
        <v>0</v>
      </c>
      <c r="P198" s="141" t="s">
        <v>75</v>
      </c>
      <c r="Q198" s="101">
        <v>0</v>
      </c>
      <c r="R198" s="141" t="s">
        <v>75</v>
      </c>
      <c r="S198" s="101">
        <v>0</v>
      </c>
      <c r="T198" s="101">
        <f t="shared" si="22"/>
        <v>1</v>
      </c>
      <c r="U198" s="106">
        <f t="shared" si="23"/>
        <v>3941.8013856812931</v>
      </c>
      <c r="V198" s="99">
        <v>19.480551260233351</v>
      </c>
      <c r="W198" s="100">
        <v>0</v>
      </c>
      <c r="X198" s="100">
        <v>0</v>
      </c>
      <c r="Y198" s="101">
        <v>0</v>
      </c>
      <c r="Z198" s="100">
        <v>0</v>
      </c>
      <c r="AA198" s="101">
        <v>0</v>
      </c>
      <c r="AB198" s="100">
        <v>0</v>
      </c>
      <c r="AC198" s="100">
        <v>0</v>
      </c>
      <c r="AD198" s="100">
        <v>0</v>
      </c>
      <c r="AE198" s="161">
        <v>28</v>
      </c>
      <c r="AF198" s="162">
        <v>3.5000000000000003E-2</v>
      </c>
      <c r="AG198" s="163">
        <f t="shared" si="24"/>
        <v>243.13599258138953</v>
      </c>
      <c r="AH198" s="163">
        <f t="shared" si="25"/>
        <v>4204.417929522916</v>
      </c>
    </row>
    <row r="199" spans="1:34" s="164" customFormat="1" ht="12.75" customHeight="1" x14ac:dyDescent="0.2">
      <c r="A199" s="102" t="s">
        <v>802</v>
      </c>
      <c r="B199" s="103" t="s">
        <v>799</v>
      </c>
      <c r="C199" s="103" t="s">
        <v>803</v>
      </c>
      <c r="D199" s="103" t="s">
        <v>79</v>
      </c>
      <c r="E199" s="104" t="s">
        <v>804</v>
      </c>
      <c r="F199" s="103" t="s">
        <v>20</v>
      </c>
      <c r="G199" s="103" t="s">
        <v>85</v>
      </c>
      <c r="H199" s="103" t="s">
        <v>800</v>
      </c>
      <c r="I199" s="142" t="s">
        <v>801</v>
      </c>
      <c r="J199" s="102">
        <v>408300</v>
      </c>
      <c r="K199" s="138">
        <v>3</v>
      </c>
      <c r="L199" s="105">
        <v>1</v>
      </c>
      <c r="M199" s="101">
        <f t="shared" si="21"/>
        <v>3</v>
      </c>
      <c r="N199" s="141" t="s">
        <v>75</v>
      </c>
      <c r="O199" s="101">
        <v>0</v>
      </c>
      <c r="P199" s="141" t="s">
        <v>75</v>
      </c>
      <c r="Q199" s="101">
        <v>0</v>
      </c>
      <c r="R199" s="141" t="s">
        <v>75</v>
      </c>
      <c r="S199" s="101">
        <v>0</v>
      </c>
      <c r="T199" s="101">
        <f t="shared" si="22"/>
        <v>3</v>
      </c>
      <c r="U199" s="106">
        <f t="shared" si="23"/>
        <v>11825.404157043879</v>
      </c>
      <c r="V199" s="99">
        <v>0</v>
      </c>
      <c r="W199" s="100">
        <v>0</v>
      </c>
      <c r="X199" s="100">
        <v>0</v>
      </c>
      <c r="Y199" s="101">
        <v>0</v>
      </c>
      <c r="Z199" s="100">
        <v>0</v>
      </c>
      <c r="AA199" s="101">
        <v>0</v>
      </c>
      <c r="AB199" s="100">
        <v>0</v>
      </c>
      <c r="AC199" s="100">
        <v>0</v>
      </c>
      <c r="AD199" s="100">
        <v>0</v>
      </c>
      <c r="AE199" s="161">
        <v>0</v>
      </c>
      <c r="AF199" s="162">
        <v>3.5000000000000003E-2</v>
      </c>
      <c r="AG199" s="163">
        <f t="shared" si="24"/>
        <v>243.13599258138953</v>
      </c>
      <c r="AH199" s="163">
        <f t="shared" si="25"/>
        <v>12068.540149625269</v>
      </c>
    </row>
    <row r="200" spans="1:34" s="164" customFormat="1" ht="12.75" customHeight="1" x14ac:dyDescent="0.2">
      <c r="A200" s="102" t="s">
        <v>805</v>
      </c>
      <c r="B200" s="103" t="s">
        <v>209</v>
      </c>
      <c r="C200" s="103" t="s">
        <v>95</v>
      </c>
      <c r="D200" s="103" t="s">
        <v>96</v>
      </c>
      <c r="E200" s="104">
        <v>1</v>
      </c>
      <c r="F200" s="166" t="s">
        <v>20</v>
      </c>
      <c r="G200" s="103" t="s">
        <v>126</v>
      </c>
      <c r="H200" s="103" t="s">
        <v>806</v>
      </c>
      <c r="I200" s="142" t="s">
        <v>807</v>
      </c>
      <c r="J200" s="102">
        <v>409001</v>
      </c>
      <c r="K200" s="138">
        <v>1</v>
      </c>
      <c r="L200" s="105">
        <v>0.2</v>
      </c>
      <c r="M200" s="101">
        <f t="shared" si="21"/>
        <v>0.2</v>
      </c>
      <c r="N200" s="141" t="s">
        <v>75</v>
      </c>
      <c r="O200" s="101">
        <v>0</v>
      </c>
      <c r="P200" s="141" t="s">
        <v>75</v>
      </c>
      <c r="Q200" s="101">
        <v>0</v>
      </c>
      <c r="R200" s="141" t="s">
        <v>75</v>
      </c>
      <c r="S200" s="101">
        <v>0</v>
      </c>
      <c r="T200" s="101">
        <f t="shared" si="22"/>
        <v>0.2</v>
      </c>
      <c r="U200" s="106">
        <f t="shared" si="23"/>
        <v>788.36027713625867</v>
      </c>
      <c r="V200" s="99">
        <v>1159.8191118950688</v>
      </c>
      <c r="W200" s="100">
        <v>71.629794251036969</v>
      </c>
      <c r="X200" s="100">
        <v>191.25</v>
      </c>
      <c r="Y200" s="101">
        <v>2.25</v>
      </c>
      <c r="Z200" s="100">
        <v>0</v>
      </c>
      <c r="AA200" s="101">
        <v>0</v>
      </c>
      <c r="AB200" s="100">
        <v>0</v>
      </c>
      <c r="AC200" s="100">
        <v>0</v>
      </c>
      <c r="AD200" s="100">
        <v>0</v>
      </c>
      <c r="AE200" s="161">
        <v>1890</v>
      </c>
      <c r="AF200" s="162">
        <v>0.1</v>
      </c>
      <c r="AG200" s="163">
        <f t="shared" si="24"/>
        <v>694.67426451825577</v>
      </c>
      <c r="AH200" s="163">
        <f t="shared" si="25"/>
        <v>2905.7334478006201</v>
      </c>
    </row>
    <row r="201" spans="1:34" s="164" customFormat="1" ht="12.75" customHeight="1" x14ac:dyDescent="0.2">
      <c r="A201" s="102" t="s">
        <v>813</v>
      </c>
      <c r="B201" s="103" t="s">
        <v>209</v>
      </c>
      <c r="C201" s="103" t="s">
        <v>95</v>
      </c>
      <c r="D201" s="103" t="s">
        <v>96</v>
      </c>
      <c r="E201" s="104">
        <v>1</v>
      </c>
      <c r="F201" s="103" t="s">
        <v>20</v>
      </c>
      <c r="G201" s="103" t="s">
        <v>126</v>
      </c>
      <c r="H201" s="103" t="s">
        <v>814</v>
      </c>
      <c r="I201" s="142" t="s">
        <v>815</v>
      </c>
      <c r="J201" s="102">
        <v>409001</v>
      </c>
      <c r="K201" s="138">
        <v>1</v>
      </c>
      <c r="L201" s="105">
        <v>0.4</v>
      </c>
      <c r="M201" s="101">
        <f t="shared" si="21"/>
        <v>0.4</v>
      </c>
      <c r="N201" s="141" t="s">
        <v>75</v>
      </c>
      <c r="O201" s="101">
        <v>0</v>
      </c>
      <c r="P201" s="141" t="s">
        <v>75</v>
      </c>
      <c r="Q201" s="101">
        <v>0</v>
      </c>
      <c r="R201" s="141" t="s">
        <v>75</v>
      </c>
      <c r="S201" s="101">
        <v>0</v>
      </c>
      <c r="T201" s="101">
        <f t="shared" si="22"/>
        <v>0.4</v>
      </c>
      <c r="U201" s="106">
        <f t="shared" si="23"/>
        <v>1576.7205542725173</v>
      </c>
      <c r="V201" s="99">
        <v>0</v>
      </c>
      <c r="W201" s="100">
        <v>0</v>
      </c>
      <c r="X201" s="100">
        <v>0</v>
      </c>
      <c r="Y201" s="101">
        <v>0</v>
      </c>
      <c r="Z201" s="100">
        <v>0</v>
      </c>
      <c r="AA201" s="101">
        <v>0</v>
      </c>
      <c r="AB201" s="100">
        <v>0</v>
      </c>
      <c r="AC201" s="100">
        <v>0</v>
      </c>
      <c r="AD201" s="100">
        <v>0</v>
      </c>
      <c r="AE201" s="161">
        <v>0</v>
      </c>
      <c r="AF201" s="162">
        <v>3.5000000000000003E-2</v>
      </c>
      <c r="AG201" s="163">
        <f t="shared" si="24"/>
        <v>243.13599258138953</v>
      </c>
      <c r="AH201" s="163">
        <f t="shared" si="25"/>
        <v>1819.8565468539068</v>
      </c>
    </row>
    <row r="202" spans="1:34" s="164" customFormat="1" ht="12.75" customHeight="1" x14ac:dyDescent="0.2">
      <c r="A202" s="102" t="s">
        <v>862</v>
      </c>
      <c r="B202" s="103" t="s">
        <v>552</v>
      </c>
      <c r="C202" s="103" t="s">
        <v>553</v>
      </c>
      <c r="D202" s="103" t="s">
        <v>554</v>
      </c>
      <c r="E202" s="104">
        <v>4</v>
      </c>
      <c r="F202" s="166" t="s">
        <v>20</v>
      </c>
      <c r="G202" s="103"/>
      <c r="H202" s="103"/>
      <c r="I202" s="142"/>
      <c r="J202" s="103">
        <v>404735</v>
      </c>
      <c r="K202" s="138">
        <v>1</v>
      </c>
      <c r="L202" s="105">
        <v>0.25</v>
      </c>
      <c r="M202" s="101">
        <f t="shared" si="21"/>
        <v>0.25</v>
      </c>
      <c r="N202" s="141" t="s">
        <v>75</v>
      </c>
      <c r="O202" s="101">
        <v>0</v>
      </c>
      <c r="P202" s="141" t="s">
        <v>75</v>
      </c>
      <c r="Q202" s="101">
        <v>0</v>
      </c>
      <c r="R202" s="141" t="s">
        <v>75</v>
      </c>
      <c r="S202" s="101">
        <v>0</v>
      </c>
      <c r="T202" s="101">
        <f t="shared" si="22"/>
        <v>0.25</v>
      </c>
      <c r="U202" s="106">
        <f t="shared" si="23"/>
        <v>985.45034642032329</v>
      </c>
      <c r="V202" s="99">
        <v>0</v>
      </c>
      <c r="W202" s="100">
        <v>0</v>
      </c>
      <c r="X202" s="100">
        <v>0</v>
      </c>
      <c r="Y202" s="101">
        <v>0</v>
      </c>
      <c r="Z202" s="100">
        <v>0</v>
      </c>
      <c r="AA202" s="101">
        <v>0</v>
      </c>
      <c r="AB202" s="100">
        <v>0</v>
      </c>
      <c r="AC202" s="100">
        <v>0</v>
      </c>
      <c r="AD202" s="100">
        <v>0</v>
      </c>
      <c r="AE202" s="161">
        <v>0</v>
      </c>
      <c r="AF202" s="162">
        <v>3.5000000000000003E-2</v>
      </c>
      <c r="AG202" s="163">
        <f t="shared" si="24"/>
        <v>243.13599258138953</v>
      </c>
      <c r="AH202" s="163">
        <f t="shared" si="25"/>
        <v>1228.5863390017128</v>
      </c>
    </row>
    <row r="203" spans="1:34" s="164" customFormat="1" ht="12.75" customHeight="1" x14ac:dyDescent="0.2">
      <c r="A203" s="102" t="s">
        <v>866</v>
      </c>
      <c r="B203" s="103" t="s">
        <v>867</v>
      </c>
      <c r="C203" s="103" t="s">
        <v>307</v>
      </c>
      <c r="D203" s="103" t="s">
        <v>308</v>
      </c>
      <c r="E203" s="104">
        <v>2</v>
      </c>
      <c r="F203" s="103" t="s">
        <v>20</v>
      </c>
      <c r="G203" s="103" t="s">
        <v>85</v>
      </c>
      <c r="H203" s="103" t="s">
        <v>868</v>
      </c>
      <c r="I203" s="142" t="s">
        <v>869</v>
      </c>
      <c r="J203" s="102">
        <v>405500</v>
      </c>
      <c r="K203" s="138">
        <v>1</v>
      </c>
      <c r="L203" s="105">
        <v>1</v>
      </c>
      <c r="M203" s="101">
        <f t="shared" si="21"/>
        <v>1</v>
      </c>
      <c r="N203" s="141" t="s">
        <v>75</v>
      </c>
      <c r="O203" s="101">
        <v>0</v>
      </c>
      <c r="P203" s="141" t="s">
        <v>75</v>
      </c>
      <c r="Q203" s="101">
        <v>0</v>
      </c>
      <c r="R203" s="141" t="s">
        <v>153</v>
      </c>
      <c r="S203" s="101">
        <v>1</v>
      </c>
      <c r="T203" s="101">
        <f t="shared" si="22"/>
        <v>2</v>
      </c>
      <c r="U203" s="106">
        <f t="shared" si="23"/>
        <v>7883.6027713625863</v>
      </c>
      <c r="V203" s="99">
        <v>27.994273662853864</v>
      </c>
      <c r="W203" s="100">
        <v>13.352560787387034</v>
      </c>
      <c r="X203" s="100">
        <v>0</v>
      </c>
      <c r="Y203" s="101">
        <v>0</v>
      </c>
      <c r="Z203" s="100">
        <v>0</v>
      </c>
      <c r="AA203" s="101">
        <v>0</v>
      </c>
      <c r="AB203" s="100">
        <v>0</v>
      </c>
      <c r="AC203" s="100">
        <v>0</v>
      </c>
      <c r="AD203" s="100">
        <v>0</v>
      </c>
      <c r="AE203" s="161">
        <v>53</v>
      </c>
      <c r="AF203" s="162">
        <v>3.5000000000000003E-2</v>
      </c>
      <c r="AG203" s="163">
        <f t="shared" si="24"/>
        <v>243.13599258138953</v>
      </c>
      <c r="AH203" s="163">
        <f t="shared" si="25"/>
        <v>8168.0855983942165</v>
      </c>
    </row>
    <row r="204" spans="1:34" s="164" customFormat="1" ht="12.75" customHeight="1" x14ac:dyDescent="0.2">
      <c r="A204" s="102" t="s">
        <v>870</v>
      </c>
      <c r="B204" s="103" t="s">
        <v>871</v>
      </c>
      <c r="C204" s="103" t="s">
        <v>872</v>
      </c>
      <c r="D204" s="103" t="s">
        <v>873</v>
      </c>
      <c r="E204" s="104">
        <v>1</v>
      </c>
      <c r="F204" s="166" t="s">
        <v>20</v>
      </c>
      <c r="G204" s="103" t="s">
        <v>85</v>
      </c>
      <c r="H204" s="103" t="s">
        <v>874</v>
      </c>
      <c r="I204" s="142" t="s">
        <v>869</v>
      </c>
      <c r="J204" s="102">
        <v>405550</v>
      </c>
      <c r="K204" s="138">
        <v>1</v>
      </c>
      <c r="L204" s="105">
        <v>1</v>
      </c>
      <c r="M204" s="101">
        <f t="shared" si="21"/>
        <v>1</v>
      </c>
      <c r="N204" s="141" t="s">
        <v>75</v>
      </c>
      <c r="O204" s="101">
        <v>0</v>
      </c>
      <c r="P204" s="141" t="s">
        <v>75</v>
      </c>
      <c r="Q204" s="101">
        <v>0</v>
      </c>
      <c r="R204" s="141" t="s">
        <v>153</v>
      </c>
      <c r="S204" s="101">
        <v>1</v>
      </c>
      <c r="T204" s="101">
        <f t="shared" si="22"/>
        <v>2</v>
      </c>
      <c r="U204" s="106">
        <f t="shared" si="23"/>
        <v>7883.6027713625863</v>
      </c>
      <c r="V204" s="99">
        <v>10.235706933771995</v>
      </c>
      <c r="W204" s="100">
        <v>0</v>
      </c>
      <c r="X204" s="100">
        <v>0</v>
      </c>
      <c r="Y204" s="101">
        <v>0</v>
      </c>
      <c r="Z204" s="100">
        <v>0</v>
      </c>
      <c r="AA204" s="101">
        <v>0</v>
      </c>
      <c r="AB204" s="100">
        <v>0</v>
      </c>
      <c r="AC204" s="100">
        <v>0</v>
      </c>
      <c r="AD204" s="100">
        <v>0</v>
      </c>
      <c r="AE204" s="161">
        <v>28</v>
      </c>
      <c r="AF204" s="162">
        <v>3.5000000000000003E-2</v>
      </c>
      <c r="AG204" s="163">
        <f t="shared" si="24"/>
        <v>243.13599258138953</v>
      </c>
      <c r="AH204" s="163">
        <f t="shared" si="25"/>
        <v>8136.974470877748</v>
      </c>
    </row>
    <row r="205" spans="1:34" s="164" customFormat="1" ht="25.5" customHeight="1" x14ac:dyDescent="0.2">
      <c r="A205" s="165" t="s">
        <v>875</v>
      </c>
      <c r="B205" s="166" t="s">
        <v>89</v>
      </c>
      <c r="C205" s="166"/>
      <c r="D205" s="166"/>
      <c r="E205" s="166"/>
      <c r="F205" s="166" t="s">
        <v>20</v>
      </c>
      <c r="G205" s="166"/>
      <c r="H205" s="166"/>
      <c r="I205" s="166"/>
      <c r="J205" s="166">
        <v>405760</v>
      </c>
      <c r="K205" s="138">
        <v>0</v>
      </c>
      <c r="L205" s="105">
        <v>0</v>
      </c>
      <c r="M205" s="101">
        <f t="shared" si="21"/>
        <v>0</v>
      </c>
      <c r="N205" s="141" t="s">
        <v>75</v>
      </c>
      <c r="O205" s="101">
        <f>IF(N205="Y",M205,0)</f>
        <v>0</v>
      </c>
      <c r="P205" s="141" t="s">
        <v>75</v>
      </c>
      <c r="Q205" s="101">
        <f>IF(P205="Y",M205,0)</f>
        <v>0</v>
      </c>
      <c r="R205" s="141" t="s">
        <v>75</v>
      </c>
      <c r="S205" s="101">
        <f>IF(R205="Y",M205,0)</f>
        <v>0</v>
      </c>
      <c r="T205" s="101">
        <f t="shared" si="22"/>
        <v>0</v>
      </c>
      <c r="U205" s="106">
        <f t="shared" si="23"/>
        <v>0</v>
      </c>
      <c r="V205" s="99">
        <v>565.7055885718629</v>
      </c>
      <c r="W205" s="100">
        <v>183.58866437617377</v>
      </c>
      <c r="X205" s="100">
        <v>127.5</v>
      </c>
      <c r="Y205" s="101">
        <v>1.5</v>
      </c>
      <c r="Z205" s="100">
        <v>18.521814577430408</v>
      </c>
      <c r="AA205" s="101">
        <v>0</v>
      </c>
      <c r="AB205" s="100">
        <v>0</v>
      </c>
      <c r="AC205" s="100">
        <v>0</v>
      </c>
      <c r="AD205" s="100">
        <v>0</v>
      </c>
      <c r="AE205" s="161">
        <v>296</v>
      </c>
      <c r="AF205" s="162">
        <v>3.5000000000000003E-2</v>
      </c>
      <c r="AG205" s="163">
        <f t="shared" si="24"/>
        <v>243.13599258138953</v>
      </c>
      <c r="AH205" s="163">
        <f t="shared" si="25"/>
        <v>1138.4520601068566</v>
      </c>
    </row>
    <row r="206" spans="1:34" s="164" customFormat="1" ht="12.75" customHeight="1" x14ac:dyDescent="0.2">
      <c r="A206" s="102" t="s">
        <v>425</v>
      </c>
      <c r="B206" s="103" t="s">
        <v>426</v>
      </c>
      <c r="C206" s="103" t="s">
        <v>427</v>
      </c>
      <c r="D206" s="103" t="s">
        <v>428</v>
      </c>
      <c r="E206" s="104">
        <v>4</v>
      </c>
      <c r="F206" s="103" t="s">
        <v>21</v>
      </c>
      <c r="G206" s="103" t="s">
        <v>395</v>
      </c>
      <c r="H206" s="103" t="s">
        <v>429</v>
      </c>
      <c r="I206" s="142" t="s">
        <v>430</v>
      </c>
      <c r="J206" s="103" t="s">
        <v>431</v>
      </c>
      <c r="K206" s="138">
        <v>1</v>
      </c>
      <c r="L206" s="105">
        <v>1</v>
      </c>
      <c r="M206" s="101">
        <f t="shared" si="21"/>
        <v>1</v>
      </c>
      <c r="N206" s="141" t="s">
        <v>75</v>
      </c>
      <c r="O206" s="101">
        <v>0</v>
      </c>
      <c r="P206" s="141" t="s">
        <v>75</v>
      </c>
      <c r="Q206" s="101">
        <v>0</v>
      </c>
      <c r="R206" s="141" t="s">
        <v>75</v>
      </c>
      <c r="S206" s="101">
        <v>0</v>
      </c>
      <c r="T206" s="101">
        <f t="shared" si="22"/>
        <v>1</v>
      </c>
      <c r="U206" s="106">
        <f t="shared" si="23"/>
        <v>3941.8013856812931</v>
      </c>
      <c r="V206" s="99">
        <v>36.315595559200446</v>
      </c>
      <c r="W206" s="100">
        <v>147.98183560980834</v>
      </c>
      <c r="X206" s="100">
        <v>106.25</v>
      </c>
      <c r="Y206" s="101">
        <v>1.25</v>
      </c>
      <c r="Z206" s="100">
        <v>0</v>
      </c>
      <c r="AA206" s="101">
        <v>0</v>
      </c>
      <c r="AB206" s="100">
        <v>0</v>
      </c>
      <c r="AC206" s="100">
        <v>0</v>
      </c>
      <c r="AD206" s="100">
        <v>0</v>
      </c>
      <c r="AE206" s="161">
        <v>34</v>
      </c>
      <c r="AF206" s="162">
        <v>3.5000000000000003E-2</v>
      </c>
      <c r="AG206" s="163">
        <f t="shared" si="24"/>
        <v>243.13599258138953</v>
      </c>
      <c r="AH206" s="163">
        <f t="shared" si="25"/>
        <v>4475.4848094316912</v>
      </c>
    </row>
    <row r="207" spans="1:34" s="164" customFormat="1" ht="12.75" customHeight="1" x14ac:dyDescent="0.2">
      <c r="A207" s="102" t="s">
        <v>409</v>
      </c>
      <c r="B207" s="107" t="s">
        <v>410</v>
      </c>
      <c r="C207" s="103" t="s">
        <v>411</v>
      </c>
      <c r="D207" s="108" t="s">
        <v>412</v>
      </c>
      <c r="E207" s="104">
        <v>4</v>
      </c>
      <c r="F207" s="103" t="s">
        <v>22</v>
      </c>
      <c r="G207" s="107" t="s">
        <v>413</v>
      </c>
      <c r="H207" s="107" t="s">
        <v>414</v>
      </c>
      <c r="I207" s="142"/>
      <c r="J207" s="107" t="s">
        <v>415</v>
      </c>
      <c r="K207" s="138">
        <v>1</v>
      </c>
      <c r="L207" s="105">
        <v>0.75</v>
      </c>
      <c r="M207" s="101">
        <f t="shared" si="21"/>
        <v>0.75</v>
      </c>
      <c r="N207" s="141" t="s">
        <v>75</v>
      </c>
      <c r="O207" s="101">
        <v>0</v>
      </c>
      <c r="P207" s="141" t="s">
        <v>75</v>
      </c>
      <c r="Q207" s="101">
        <v>0</v>
      </c>
      <c r="R207" s="141" t="s">
        <v>75</v>
      </c>
      <c r="S207" s="101">
        <v>0</v>
      </c>
      <c r="T207" s="101">
        <f t="shared" si="22"/>
        <v>0.75</v>
      </c>
      <c r="U207" s="106">
        <f t="shared" si="23"/>
        <v>2956.3510392609696</v>
      </c>
      <c r="V207" s="99">
        <v>13.256394882272376</v>
      </c>
      <c r="W207" s="100">
        <v>0</v>
      </c>
      <c r="X207" s="100">
        <v>0</v>
      </c>
      <c r="Y207" s="101">
        <v>0</v>
      </c>
      <c r="Z207" s="100">
        <v>0</v>
      </c>
      <c r="AA207" s="101">
        <v>0</v>
      </c>
      <c r="AB207" s="100">
        <v>0</v>
      </c>
      <c r="AC207" s="100">
        <v>0</v>
      </c>
      <c r="AD207" s="100">
        <v>0</v>
      </c>
      <c r="AE207" s="161">
        <v>25</v>
      </c>
      <c r="AF207" s="162">
        <v>3.5000000000000003E-2</v>
      </c>
      <c r="AG207" s="163">
        <f t="shared" si="24"/>
        <v>243.13599258138953</v>
      </c>
      <c r="AH207" s="163">
        <f t="shared" si="25"/>
        <v>3212.7434267246313</v>
      </c>
    </row>
    <row r="208" spans="1:34" s="164" customFormat="1" ht="12.75" x14ac:dyDescent="0.2">
      <c r="A208" s="102" t="s">
        <v>439</v>
      </c>
      <c r="B208" s="107" t="s">
        <v>440</v>
      </c>
      <c r="C208" s="103"/>
      <c r="D208" s="108"/>
      <c r="E208" s="104">
        <v>2</v>
      </c>
      <c r="F208" s="103" t="s">
        <v>22</v>
      </c>
      <c r="G208" s="107" t="s">
        <v>441</v>
      </c>
      <c r="H208" s="107" t="s">
        <v>442</v>
      </c>
      <c r="I208" s="142" t="s">
        <v>443</v>
      </c>
      <c r="J208" s="107" t="s">
        <v>444</v>
      </c>
      <c r="K208" s="138">
        <v>2</v>
      </c>
      <c r="L208" s="105">
        <v>1</v>
      </c>
      <c r="M208" s="101">
        <f t="shared" si="21"/>
        <v>2</v>
      </c>
      <c r="N208" s="141" t="s">
        <v>75</v>
      </c>
      <c r="O208" s="101">
        <v>0</v>
      </c>
      <c r="P208" s="141" t="s">
        <v>153</v>
      </c>
      <c r="Q208" s="101">
        <v>1</v>
      </c>
      <c r="R208" s="141" t="s">
        <v>75</v>
      </c>
      <c r="S208" s="101">
        <v>0</v>
      </c>
      <c r="T208" s="101">
        <f t="shared" si="22"/>
        <v>3</v>
      </c>
      <c r="U208" s="106">
        <f t="shared" si="23"/>
        <v>11825.404157043879</v>
      </c>
      <c r="V208" s="99">
        <v>1783.677753488221</v>
      </c>
      <c r="W208" s="100">
        <v>109.84200073201447</v>
      </c>
      <c r="X208" s="100">
        <v>85</v>
      </c>
      <c r="Y208" s="101">
        <v>1</v>
      </c>
      <c r="Z208" s="100">
        <v>0</v>
      </c>
      <c r="AA208" s="101">
        <v>0</v>
      </c>
      <c r="AB208" s="100">
        <v>0</v>
      </c>
      <c r="AC208" s="100">
        <v>0</v>
      </c>
      <c r="AD208" s="100">
        <v>0</v>
      </c>
      <c r="AE208" s="161">
        <v>4343</v>
      </c>
      <c r="AF208" s="162">
        <v>0.1</v>
      </c>
      <c r="AG208" s="163">
        <f t="shared" si="24"/>
        <v>694.67426451825577</v>
      </c>
      <c r="AH208" s="163">
        <f t="shared" si="25"/>
        <v>14498.598175782368</v>
      </c>
    </row>
    <row r="209" spans="1:34" s="164" customFormat="1" ht="25.5" customHeight="1" x14ac:dyDescent="0.2">
      <c r="A209" s="102" t="s">
        <v>445</v>
      </c>
      <c r="B209" s="107" t="s">
        <v>446</v>
      </c>
      <c r="C209" s="103"/>
      <c r="D209" s="108"/>
      <c r="E209" s="104">
        <v>4</v>
      </c>
      <c r="F209" s="103" t="s">
        <v>22</v>
      </c>
      <c r="G209" s="107" t="s">
        <v>395</v>
      </c>
      <c r="H209" s="107" t="s">
        <v>447</v>
      </c>
      <c r="I209" s="142" t="s">
        <v>443</v>
      </c>
      <c r="J209" s="107" t="s">
        <v>448</v>
      </c>
      <c r="K209" s="138">
        <v>1</v>
      </c>
      <c r="L209" s="105">
        <v>1</v>
      </c>
      <c r="M209" s="101">
        <f t="shared" si="21"/>
        <v>1</v>
      </c>
      <c r="N209" s="141" t="s">
        <v>75</v>
      </c>
      <c r="O209" s="101">
        <v>0</v>
      </c>
      <c r="P209" s="141" t="s">
        <v>75</v>
      </c>
      <c r="Q209" s="101">
        <v>0</v>
      </c>
      <c r="R209" s="141" t="s">
        <v>75</v>
      </c>
      <c r="S209" s="101">
        <v>0</v>
      </c>
      <c r="T209" s="101">
        <f t="shared" si="22"/>
        <v>1</v>
      </c>
      <c r="U209" s="106">
        <f t="shared" si="23"/>
        <v>3941.8013856812931</v>
      </c>
      <c r="V209" s="99">
        <v>30577.106159201387</v>
      </c>
      <c r="W209" s="100">
        <v>350.26046650816482</v>
      </c>
      <c r="X209" s="100">
        <v>42.5</v>
      </c>
      <c r="Y209" s="101">
        <v>0.5</v>
      </c>
      <c r="Z209" s="100">
        <v>0</v>
      </c>
      <c r="AA209" s="101">
        <v>0</v>
      </c>
      <c r="AB209" s="100">
        <v>0</v>
      </c>
      <c r="AC209" s="100">
        <v>0</v>
      </c>
      <c r="AD209" s="100">
        <v>0</v>
      </c>
      <c r="AE209" s="161">
        <v>38281</v>
      </c>
      <c r="AF209" s="162">
        <v>1</v>
      </c>
      <c r="AG209" s="163">
        <f t="shared" si="24"/>
        <v>6946.7426451825577</v>
      </c>
      <c r="AH209" s="163">
        <f t="shared" si="25"/>
        <v>41858.410656573404</v>
      </c>
    </row>
    <row r="210" spans="1:34" s="164" customFormat="1" ht="25.5" customHeight="1" x14ac:dyDescent="0.2">
      <c r="A210" s="165" t="s">
        <v>449</v>
      </c>
      <c r="B210" s="166" t="s">
        <v>89</v>
      </c>
      <c r="C210" s="166"/>
      <c r="D210" s="166"/>
      <c r="E210" s="166"/>
      <c r="F210" s="166" t="s">
        <v>22</v>
      </c>
      <c r="G210" s="166"/>
      <c r="H210" s="166"/>
      <c r="I210" s="166"/>
      <c r="J210" s="166">
        <v>601774</v>
      </c>
      <c r="K210" s="138">
        <v>0</v>
      </c>
      <c r="L210" s="105">
        <v>0</v>
      </c>
      <c r="M210" s="101">
        <f t="shared" si="21"/>
        <v>0</v>
      </c>
      <c r="N210" s="141" t="s">
        <v>75</v>
      </c>
      <c r="O210" s="101">
        <f>IF(N210="Y",M210,0)</f>
        <v>0</v>
      </c>
      <c r="P210" s="141" t="s">
        <v>75</v>
      </c>
      <c r="Q210" s="101">
        <f>IF(P210="Y",M210,0)</f>
        <v>0</v>
      </c>
      <c r="R210" s="141" t="s">
        <v>75</v>
      </c>
      <c r="S210" s="101">
        <f>IF(R210="Y",M210,0)</f>
        <v>0</v>
      </c>
      <c r="T210" s="101">
        <f t="shared" si="22"/>
        <v>0</v>
      </c>
      <c r="U210" s="106">
        <f t="shared" si="23"/>
        <v>0</v>
      </c>
      <c r="V210" s="99">
        <v>5588.0322040928631</v>
      </c>
      <c r="W210" s="100">
        <v>0</v>
      </c>
      <c r="X210" s="100">
        <v>0</v>
      </c>
      <c r="Y210" s="101">
        <v>0</v>
      </c>
      <c r="Z210" s="100">
        <v>0</v>
      </c>
      <c r="AA210" s="101">
        <v>0</v>
      </c>
      <c r="AB210" s="100">
        <v>0</v>
      </c>
      <c r="AC210" s="100">
        <v>0</v>
      </c>
      <c r="AD210" s="100">
        <v>0</v>
      </c>
      <c r="AE210" s="161">
        <v>15179</v>
      </c>
      <c r="AF210" s="162">
        <v>0.75</v>
      </c>
      <c r="AG210" s="163">
        <f t="shared" si="24"/>
        <v>5210.0569838869178</v>
      </c>
      <c r="AH210" s="163">
        <f t="shared" si="25"/>
        <v>10798.089187979782</v>
      </c>
    </row>
    <row r="211" spans="1:34" s="164" customFormat="1" ht="25.5" customHeight="1" x14ac:dyDescent="0.2">
      <c r="A211" s="165" t="s">
        <v>450</v>
      </c>
      <c r="B211" s="166" t="s">
        <v>89</v>
      </c>
      <c r="C211" s="166"/>
      <c r="D211" s="166"/>
      <c r="E211" s="166"/>
      <c r="F211" s="166" t="s">
        <v>22</v>
      </c>
      <c r="G211" s="166"/>
      <c r="H211" s="166"/>
      <c r="I211" s="166"/>
      <c r="J211" s="166">
        <v>601775</v>
      </c>
      <c r="K211" s="138">
        <v>0</v>
      </c>
      <c r="L211" s="105">
        <v>0</v>
      </c>
      <c r="M211" s="101">
        <f t="shared" si="21"/>
        <v>0</v>
      </c>
      <c r="N211" s="141" t="s">
        <v>75</v>
      </c>
      <c r="O211" s="101">
        <f>IF(N211="Y",M211,0)</f>
        <v>0</v>
      </c>
      <c r="P211" s="141" t="s">
        <v>75</v>
      </c>
      <c r="Q211" s="101">
        <f>IF(P211="Y",M211,0)</f>
        <v>0</v>
      </c>
      <c r="R211" s="141" t="s">
        <v>75</v>
      </c>
      <c r="S211" s="101">
        <f>IF(R211="Y",M211,0)</f>
        <v>0</v>
      </c>
      <c r="T211" s="101">
        <f t="shared" si="22"/>
        <v>0</v>
      </c>
      <c r="U211" s="106">
        <f t="shared" si="23"/>
        <v>0</v>
      </c>
      <c r="V211" s="99">
        <v>2259.2148447948157</v>
      </c>
      <c r="W211" s="100">
        <v>0</v>
      </c>
      <c r="X211" s="100">
        <v>0</v>
      </c>
      <c r="Y211" s="101">
        <v>0</v>
      </c>
      <c r="Z211" s="100">
        <v>0</v>
      </c>
      <c r="AA211" s="101">
        <v>0</v>
      </c>
      <c r="AB211" s="100">
        <v>0</v>
      </c>
      <c r="AC211" s="100">
        <v>0</v>
      </c>
      <c r="AD211" s="100">
        <v>0</v>
      </c>
      <c r="AE211" s="161">
        <v>262</v>
      </c>
      <c r="AF211" s="162">
        <v>3.5000000000000003E-2</v>
      </c>
      <c r="AG211" s="163">
        <f t="shared" si="24"/>
        <v>243.13599258138953</v>
      </c>
      <c r="AH211" s="163">
        <f t="shared" si="25"/>
        <v>2502.3508373762052</v>
      </c>
    </row>
    <row r="212" spans="1:34" s="164" customFormat="1" ht="25.5" customHeight="1" x14ac:dyDescent="0.2">
      <c r="A212" s="102" t="s">
        <v>451</v>
      </c>
      <c r="B212" s="107" t="s">
        <v>410</v>
      </c>
      <c r="C212" s="103" t="s">
        <v>411</v>
      </c>
      <c r="D212" s="108" t="s">
        <v>412</v>
      </c>
      <c r="E212" s="104">
        <v>4</v>
      </c>
      <c r="F212" s="103" t="s">
        <v>22</v>
      </c>
      <c r="G212" s="107" t="s">
        <v>452</v>
      </c>
      <c r="H212" s="107" t="s">
        <v>453</v>
      </c>
      <c r="I212" s="142"/>
      <c r="J212" s="107" t="s">
        <v>454</v>
      </c>
      <c r="K212" s="138">
        <v>1</v>
      </c>
      <c r="L212" s="105">
        <v>0.25</v>
      </c>
      <c r="M212" s="101">
        <f t="shared" si="21"/>
        <v>0.25</v>
      </c>
      <c r="N212" s="141" t="s">
        <v>75</v>
      </c>
      <c r="O212" s="101">
        <v>0</v>
      </c>
      <c r="P212" s="141" t="s">
        <v>75</v>
      </c>
      <c r="Q212" s="101">
        <v>0</v>
      </c>
      <c r="R212" s="141" t="s">
        <v>75</v>
      </c>
      <c r="S212" s="101">
        <v>0</v>
      </c>
      <c r="T212" s="101">
        <f t="shared" si="22"/>
        <v>0.25</v>
      </c>
      <c r="U212" s="106">
        <f t="shared" si="23"/>
        <v>985.45034642032329</v>
      </c>
      <c r="V212" s="99">
        <v>0</v>
      </c>
      <c r="W212" s="100">
        <v>0</v>
      </c>
      <c r="X212" s="100">
        <v>0</v>
      </c>
      <c r="Y212" s="101">
        <v>0</v>
      </c>
      <c r="Z212" s="100">
        <v>0</v>
      </c>
      <c r="AA212" s="101">
        <v>0</v>
      </c>
      <c r="AB212" s="100">
        <v>0</v>
      </c>
      <c r="AC212" s="100">
        <v>0</v>
      </c>
      <c r="AD212" s="100">
        <v>0</v>
      </c>
      <c r="AE212" s="161">
        <v>0</v>
      </c>
      <c r="AF212" s="162">
        <v>3.5000000000000003E-2</v>
      </c>
      <c r="AG212" s="163">
        <f t="shared" si="24"/>
        <v>243.13599258138953</v>
      </c>
      <c r="AH212" s="163">
        <f t="shared" si="25"/>
        <v>1228.5863390017128</v>
      </c>
    </row>
    <row r="213" spans="1:34" s="164" customFormat="1" ht="25.5" customHeight="1" x14ac:dyDescent="0.2">
      <c r="A213" s="102" t="s">
        <v>455</v>
      </c>
      <c r="B213" s="107" t="s">
        <v>456</v>
      </c>
      <c r="C213" s="103" t="s">
        <v>329</v>
      </c>
      <c r="D213" s="108" t="s">
        <v>330</v>
      </c>
      <c r="E213" s="104">
        <v>2</v>
      </c>
      <c r="F213" s="103" t="s">
        <v>22</v>
      </c>
      <c r="G213" s="107" t="s">
        <v>457</v>
      </c>
      <c r="H213" s="107" t="s">
        <v>458</v>
      </c>
      <c r="I213" s="142" t="s">
        <v>443</v>
      </c>
      <c r="J213" s="107" t="s">
        <v>459</v>
      </c>
      <c r="K213" s="138">
        <v>1</v>
      </c>
      <c r="L213" s="105">
        <v>1</v>
      </c>
      <c r="M213" s="101">
        <f t="shared" si="21"/>
        <v>1</v>
      </c>
      <c r="N213" s="141" t="s">
        <v>75</v>
      </c>
      <c r="O213" s="101">
        <v>0</v>
      </c>
      <c r="P213" s="141" t="s">
        <v>75</v>
      </c>
      <c r="Q213" s="101">
        <v>0</v>
      </c>
      <c r="R213" s="141" t="s">
        <v>75</v>
      </c>
      <c r="S213" s="101">
        <v>0</v>
      </c>
      <c r="T213" s="101">
        <f t="shared" si="22"/>
        <v>1</v>
      </c>
      <c r="U213" s="106">
        <f t="shared" si="23"/>
        <v>3941.8013856812931</v>
      </c>
      <c r="V213" s="99">
        <v>245.17596514484308</v>
      </c>
      <c r="W213" s="100">
        <v>4.8488974133058615</v>
      </c>
      <c r="X213" s="100">
        <v>0</v>
      </c>
      <c r="Y213" s="101">
        <v>0</v>
      </c>
      <c r="Z213" s="100">
        <v>0</v>
      </c>
      <c r="AA213" s="101">
        <v>0</v>
      </c>
      <c r="AB213" s="100">
        <v>0</v>
      </c>
      <c r="AC213" s="100">
        <v>0</v>
      </c>
      <c r="AD213" s="100">
        <v>0</v>
      </c>
      <c r="AE213" s="161">
        <v>661</v>
      </c>
      <c r="AF213" s="162">
        <v>0.05</v>
      </c>
      <c r="AG213" s="163">
        <f t="shared" si="24"/>
        <v>347.33713225912788</v>
      </c>
      <c r="AH213" s="163">
        <f t="shared" si="25"/>
        <v>4539.1633804985704</v>
      </c>
    </row>
    <row r="214" spans="1:34" s="164" customFormat="1" ht="25.5" customHeight="1" x14ac:dyDescent="0.2">
      <c r="A214" s="165" t="s">
        <v>460</v>
      </c>
      <c r="B214" s="166" t="s">
        <v>89</v>
      </c>
      <c r="C214" s="166"/>
      <c r="D214" s="166"/>
      <c r="E214" s="166"/>
      <c r="F214" s="166" t="s">
        <v>22</v>
      </c>
      <c r="G214" s="166"/>
      <c r="H214" s="166"/>
      <c r="I214" s="166"/>
      <c r="J214" s="166">
        <v>601410</v>
      </c>
      <c r="K214" s="138">
        <v>0</v>
      </c>
      <c r="L214" s="105">
        <v>0</v>
      </c>
      <c r="M214" s="101">
        <f t="shared" si="21"/>
        <v>0</v>
      </c>
      <c r="N214" s="141" t="s">
        <v>75</v>
      </c>
      <c r="O214" s="101">
        <f>IF(N214="Y",M214,0)</f>
        <v>0</v>
      </c>
      <c r="P214" s="141" t="s">
        <v>75</v>
      </c>
      <c r="Q214" s="101">
        <f>IF(P214="Y",M214,0)</f>
        <v>0</v>
      </c>
      <c r="R214" s="141" t="s">
        <v>75</v>
      </c>
      <c r="S214" s="101">
        <f>IF(R214="Y",M214,0)</f>
        <v>0</v>
      </c>
      <c r="T214" s="101">
        <f t="shared" si="22"/>
        <v>0</v>
      </c>
      <c r="U214" s="106">
        <f t="shared" si="23"/>
        <v>0</v>
      </c>
      <c r="V214" s="99">
        <v>11.794151034590664</v>
      </c>
      <c r="W214" s="100">
        <v>4.1975529846528348</v>
      </c>
      <c r="X214" s="100">
        <v>0</v>
      </c>
      <c r="Y214" s="101">
        <v>0</v>
      </c>
      <c r="Z214" s="100">
        <v>0</v>
      </c>
      <c r="AA214" s="101">
        <v>0</v>
      </c>
      <c r="AB214" s="100">
        <v>0</v>
      </c>
      <c r="AC214" s="100">
        <v>0</v>
      </c>
      <c r="AD214" s="100">
        <v>0</v>
      </c>
      <c r="AE214" s="161">
        <v>21</v>
      </c>
      <c r="AF214" s="162">
        <v>3.5000000000000003E-2</v>
      </c>
      <c r="AG214" s="163">
        <f t="shared" si="24"/>
        <v>243.13599258138953</v>
      </c>
      <c r="AH214" s="163">
        <f t="shared" si="25"/>
        <v>259.12769660063304</v>
      </c>
    </row>
    <row r="215" spans="1:34" s="164" customFormat="1" ht="12.75" customHeight="1" x14ac:dyDescent="0.2">
      <c r="A215" s="165" t="s">
        <v>461</v>
      </c>
      <c r="B215" s="166" t="s">
        <v>89</v>
      </c>
      <c r="C215" s="166"/>
      <c r="D215" s="166"/>
      <c r="E215" s="166"/>
      <c r="F215" s="166" t="s">
        <v>22</v>
      </c>
      <c r="G215" s="166"/>
      <c r="H215" s="166"/>
      <c r="I215" s="166"/>
      <c r="J215" s="166">
        <v>601422</v>
      </c>
      <c r="K215" s="138">
        <v>0</v>
      </c>
      <c r="L215" s="105">
        <v>0</v>
      </c>
      <c r="M215" s="101">
        <f t="shared" si="21"/>
        <v>0</v>
      </c>
      <c r="N215" s="141" t="s">
        <v>75</v>
      </c>
      <c r="O215" s="101">
        <f>IF(N215="Y",M215,0)</f>
        <v>0</v>
      </c>
      <c r="P215" s="141" t="s">
        <v>75</v>
      </c>
      <c r="Q215" s="101">
        <f>IF(P215="Y",M215,0)</f>
        <v>0</v>
      </c>
      <c r="R215" s="141" t="s">
        <v>75</v>
      </c>
      <c r="S215" s="101">
        <f>IF(R215="Y",M215,0)</f>
        <v>0</v>
      </c>
      <c r="T215" s="101">
        <f t="shared" si="22"/>
        <v>0</v>
      </c>
      <c r="U215" s="106">
        <f t="shared" si="23"/>
        <v>0</v>
      </c>
      <c r="V215" s="99">
        <v>17.219845311514916</v>
      </c>
      <c r="W215" s="100">
        <v>0</v>
      </c>
      <c r="X215" s="100">
        <v>0</v>
      </c>
      <c r="Y215" s="101">
        <v>0</v>
      </c>
      <c r="Z215" s="100">
        <v>0</v>
      </c>
      <c r="AA215" s="101">
        <v>0</v>
      </c>
      <c r="AB215" s="100">
        <v>0</v>
      </c>
      <c r="AC215" s="100">
        <v>0</v>
      </c>
      <c r="AD215" s="100">
        <v>0</v>
      </c>
      <c r="AE215" s="161">
        <v>40</v>
      </c>
      <c r="AF215" s="162">
        <v>3.5000000000000003E-2</v>
      </c>
      <c r="AG215" s="163">
        <f t="shared" si="24"/>
        <v>243.13599258138953</v>
      </c>
      <c r="AH215" s="163">
        <f t="shared" si="25"/>
        <v>260.35583789290445</v>
      </c>
    </row>
    <row r="216" spans="1:34" s="164" customFormat="1" ht="25.5" customHeight="1" x14ac:dyDescent="0.2">
      <c r="A216" s="102" t="s">
        <v>462</v>
      </c>
      <c r="B216" s="108" t="s">
        <v>463</v>
      </c>
      <c r="C216" s="108" t="s">
        <v>464</v>
      </c>
      <c r="D216" s="108" t="s">
        <v>465</v>
      </c>
      <c r="E216" s="104">
        <v>4</v>
      </c>
      <c r="F216" s="103" t="s">
        <v>22</v>
      </c>
      <c r="G216" s="107" t="s">
        <v>466</v>
      </c>
      <c r="H216" s="107" t="s">
        <v>464</v>
      </c>
      <c r="I216" s="142"/>
      <c r="J216" s="107" t="s">
        <v>467</v>
      </c>
      <c r="K216" s="138">
        <v>1</v>
      </c>
      <c r="L216" s="105">
        <v>1</v>
      </c>
      <c r="M216" s="101">
        <f t="shared" si="21"/>
        <v>1</v>
      </c>
      <c r="N216" s="141" t="s">
        <v>75</v>
      </c>
      <c r="O216" s="101">
        <v>0</v>
      </c>
      <c r="P216" s="141" t="s">
        <v>75</v>
      </c>
      <c r="Q216" s="101">
        <v>0</v>
      </c>
      <c r="R216" s="141" t="s">
        <v>75</v>
      </c>
      <c r="S216" s="101">
        <v>0</v>
      </c>
      <c r="T216" s="101">
        <f t="shared" si="22"/>
        <v>1</v>
      </c>
      <c r="U216" s="106">
        <f t="shared" si="23"/>
        <v>3941.8013856812931</v>
      </c>
      <c r="V216" s="99">
        <v>353.43973002517208</v>
      </c>
      <c r="W216" s="100">
        <v>71.901187762975724</v>
      </c>
      <c r="X216" s="100">
        <v>531.25</v>
      </c>
      <c r="Y216" s="101">
        <v>6.25</v>
      </c>
      <c r="Z216" s="100">
        <v>114.33263039974427</v>
      </c>
      <c r="AA216" s="101">
        <v>0</v>
      </c>
      <c r="AB216" s="100">
        <v>0</v>
      </c>
      <c r="AC216" s="100">
        <v>0</v>
      </c>
      <c r="AD216" s="100">
        <v>0</v>
      </c>
      <c r="AE216" s="161">
        <v>342</v>
      </c>
      <c r="AF216" s="162">
        <v>3.5000000000000003E-2</v>
      </c>
      <c r="AG216" s="163">
        <f t="shared" si="24"/>
        <v>243.13599258138953</v>
      </c>
      <c r="AH216" s="163">
        <f t="shared" si="25"/>
        <v>5255.8609264505749</v>
      </c>
    </row>
    <row r="217" spans="1:34" s="164" customFormat="1" ht="25.5" customHeight="1" x14ac:dyDescent="0.2">
      <c r="A217" s="102" t="s">
        <v>462</v>
      </c>
      <c r="B217" s="108" t="s">
        <v>468</v>
      </c>
      <c r="C217" s="108" t="s">
        <v>464</v>
      </c>
      <c r="D217" s="108" t="s">
        <v>465</v>
      </c>
      <c r="E217" s="104">
        <v>4</v>
      </c>
      <c r="F217" s="103" t="s">
        <v>22</v>
      </c>
      <c r="G217" s="107" t="s">
        <v>466</v>
      </c>
      <c r="H217" s="107" t="s">
        <v>464</v>
      </c>
      <c r="I217" s="142"/>
      <c r="J217" s="107" t="s">
        <v>467</v>
      </c>
      <c r="K217" s="138">
        <v>1</v>
      </c>
      <c r="L217" s="105">
        <v>1</v>
      </c>
      <c r="M217" s="101">
        <f t="shared" si="21"/>
        <v>1</v>
      </c>
      <c r="N217" s="141" t="s">
        <v>75</v>
      </c>
      <c r="O217" s="101">
        <v>0</v>
      </c>
      <c r="P217" s="141" t="s">
        <v>75</v>
      </c>
      <c r="Q217" s="101">
        <v>0</v>
      </c>
      <c r="R217" s="141" t="s">
        <v>75</v>
      </c>
      <c r="S217" s="101">
        <v>0</v>
      </c>
      <c r="T217" s="101">
        <f t="shared" si="22"/>
        <v>1</v>
      </c>
      <c r="U217" s="106">
        <f t="shared" si="23"/>
        <v>3941.8013856812931</v>
      </c>
      <c r="V217" s="99">
        <v>353.43973002517208</v>
      </c>
      <c r="W217" s="100">
        <v>71.901187762975724</v>
      </c>
      <c r="X217" s="100">
        <v>531.25</v>
      </c>
      <c r="Y217" s="101">
        <v>6.25</v>
      </c>
      <c r="Z217" s="100">
        <v>114.33263039974427</v>
      </c>
      <c r="AA217" s="101">
        <v>0</v>
      </c>
      <c r="AB217" s="100">
        <v>0</v>
      </c>
      <c r="AC217" s="100">
        <v>0</v>
      </c>
      <c r="AD217" s="100">
        <v>0</v>
      </c>
      <c r="AE217" s="161">
        <v>0</v>
      </c>
      <c r="AF217" s="162">
        <v>3.5000000000000003E-2</v>
      </c>
      <c r="AG217" s="163">
        <f t="shared" si="24"/>
        <v>243.13599258138953</v>
      </c>
      <c r="AH217" s="163">
        <f t="shared" si="25"/>
        <v>5255.8609264505749</v>
      </c>
    </row>
    <row r="218" spans="1:34" s="164" customFormat="1" ht="25.5" customHeight="1" x14ac:dyDescent="0.2">
      <c r="A218" s="102" t="s">
        <v>469</v>
      </c>
      <c r="B218" s="108" t="s">
        <v>470</v>
      </c>
      <c r="C218" s="108" t="s">
        <v>471</v>
      </c>
      <c r="D218" s="108" t="s">
        <v>472</v>
      </c>
      <c r="E218" s="104">
        <v>4</v>
      </c>
      <c r="F218" s="166" t="s">
        <v>22</v>
      </c>
      <c r="G218" s="107"/>
      <c r="H218" s="107"/>
      <c r="I218" s="142" t="s">
        <v>473</v>
      </c>
      <c r="J218" s="107">
        <v>601600</v>
      </c>
      <c r="K218" s="138">
        <v>1</v>
      </c>
      <c r="L218" s="105">
        <v>1</v>
      </c>
      <c r="M218" s="101">
        <f t="shared" si="21"/>
        <v>1</v>
      </c>
      <c r="N218" s="141" t="s">
        <v>75</v>
      </c>
      <c r="O218" s="101">
        <v>0</v>
      </c>
      <c r="P218" s="141" t="s">
        <v>75</v>
      </c>
      <c r="Q218" s="101">
        <v>0</v>
      </c>
      <c r="R218" s="141" t="s">
        <v>75</v>
      </c>
      <c r="S218" s="101">
        <v>0</v>
      </c>
      <c r="T218" s="101">
        <f t="shared" si="22"/>
        <v>1</v>
      </c>
      <c r="U218" s="106">
        <f t="shared" si="23"/>
        <v>3941.8013856812931</v>
      </c>
      <c r="V218" s="99">
        <v>0</v>
      </c>
      <c r="W218" s="100">
        <v>0</v>
      </c>
      <c r="X218" s="100">
        <v>0</v>
      </c>
      <c r="Y218" s="101">
        <v>0</v>
      </c>
      <c r="Z218" s="100">
        <v>0</v>
      </c>
      <c r="AA218" s="101">
        <v>0</v>
      </c>
      <c r="AB218" s="100">
        <v>0</v>
      </c>
      <c r="AC218" s="100">
        <v>0</v>
      </c>
      <c r="AD218" s="100">
        <v>0</v>
      </c>
      <c r="AE218" s="161">
        <v>0</v>
      </c>
      <c r="AF218" s="162">
        <v>3.5000000000000003E-2</v>
      </c>
      <c r="AG218" s="163">
        <f t="shared" si="24"/>
        <v>243.13599258138953</v>
      </c>
      <c r="AH218" s="163">
        <f t="shared" si="25"/>
        <v>4184.9373782626826</v>
      </c>
    </row>
    <row r="219" spans="1:34" s="164" customFormat="1" ht="12.75" customHeight="1" x14ac:dyDescent="0.2">
      <c r="A219" s="102" t="s">
        <v>474</v>
      </c>
      <c r="B219" s="107" t="s">
        <v>475</v>
      </c>
      <c r="C219" s="103" t="s">
        <v>307</v>
      </c>
      <c r="D219" s="108" t="s">
        <v>308</v>
      </c>
      <c r="E219" s="104">
        <v>2</v>
      </c>
      <c r="F219" s="103" t="s">
        <v>22</v>
      </c>
      <c r="G219" s="107" t="s">
        <v>466</v>
      </c>
      <c r="H219" s="107" t="s">
        <v>476</v>
      </c>
      <c r="I219" s="142" t="s">
        <v>443</v>
      </c>
      <c r="J219" s="107" t="s">
        <v>477</v>
      </c>
      <c r="K219" s="138">
        <v>1</v>
      </c>
      <c r="L219" s="105">
        <v>1</v>
      </c>
      <c r="M219" s="101">
        <f t="shared" si="21"/>
        <v>1</v>
      </c>
      <c r="N219" s="141" t="s">
        <v>75</v>
      </c>
      <c r="O219" s="101">
        <v>0</v>
      </c>
      <c r="P219" s="141" t="s">
        <v>75</v>
      </c>
      <c r="Q219" s="101">
        <v>0</v>
      </c>
      <c r="R219" s="141" t="s">
        <v>75</v>
      </c>
      <c r="S219" s="101">
        <v>0</v>
      </c>
      <c r="T219" s="101">
        <f t="shared" si="22"/>
        <v>1</v>
      </c>
      <c r="U219" s="106">
        <f t="shared" si="23"/>
        <v>3941.8013856812931</v>
      </c>
      <c r="V219" s="99">
        <v>44.68501758211552</v>
      </c>
      <c r="W219" s="100">
        <v>0</v>
      </c>
      <c r="X219" s="100">
        <v>0</v>
      </c>
      <c r="Y219" s="101">
        <v>0</v>
      </c>
      <c r="Z219" s="100">
        <v>0</v>
      </c>
      <c r="AA219" s="101">
        <v>0</v>
      </c>
      <c r="AB219" s="100">
        <v>0</v>
      </c>
      <c r="AC219" s="100">
        <v>0</v>
      </c>
      <c r="AD219" s="100">
        <v>0</v>
      </c>
      <c r="AE219" s="161">
        <v>58</v>
      </c>
      <c r="AF219" s="162">
        <v>3.5000000000000003E-2</v>
      </c>
      <c r="AG219" s="163">
        <f t="shared" si="24"/>
        <v>243.13599258138953</v>
      </c>
      <c r="AH219" s="163">
        <f t="shared" si="25"/>
        <v>4229.6223958447981</v>
      </c>
    </row>
    <row r="220" spans="1:34" s="164" customFormat="1" ht="12.75" x14ac:dyDescent="0.2">
      <c r="A220" s="102" t="s">
        <v>478</v>
      </c>
      <c r="B220" s="107" t="s">
        <v>479</v>
      </c>
      <c r="C220" s="103" t="s">
        <v>307</v>
      </c>
      <c r="D220" s="108" t="s">
        <v>308</v>
      </c>
      <c r="E220" s="104">
        <v>2</v>
      </c>
      <c r="F220" s="103" t="s">
        <v>22</v>
      </c>
      <c r="G220" s="107" t="s">
        <v>480</v>
      </c>
      <c r="H220" s="107" t="s">
        <v>481</v>
      </c>
      <c r="I220" s="142" t="s">
        <v>443</v>
      </c>
      <c r="J220" s="107" t="s">
        <v>482</v>
      </c>
      <c r="K220" s="138">
        <v>1</v>
      </c>
      <c r="L220" s="105">
        <v>1</v>
      </c>
      <c r="M220" s="101">
        <f t="shared" si="21"/>
        <v>1</v>
      </c>
      <c r="N220" s="141" t="s">
        <v>75</v>
      </c>
      <c r="O220" s="101">
        <v>0</v>
      </c>
      <c r="P220" s="141" t="s">
        <v>75</v>
      </c>
      <c r="Q220" s="101">
        <v>0</v>
      </c>
      <c r="R220" s="141" t="s">
        <v>75</v>
      </c>
      <c r="S220" s="101">
        <v>0</v>
      </c>
      <c r="T220" s="101">
        <f t="shared" si="22"/>
        <v>1</v>
      </c>
      <c r="U220" s="106">
        <f t="shared" si="23"/>
        <v>3941.8013856812931</v>
      </c>
      <c r="V220" s="99">
        <v>5.8970755172953311</v>
      </c>
      <c r="W220" s="100">
        <v>0</v>
      </c>
      <c r="X220" s="100">
        <v>42.5</v>
      </c>
      <c r="Y220" s="101">
        <v>0.5</v>
      </c>
      <c r="Z220" s="100">
        <v>0</v>
      </c>
      <c r="AA220" s="101">
        <v>0</v>
      </c>
      <c r="AB220" s="100">
        <v>0</v>
      </c>
      <c r="AC220" s="100">
        <v>0</v>
      </c>
      <c r="AD220" s="100">
        <v>0</v>
      </c>
      <c r="AE220" s="161">
        <v>3</v>
      </c>
      <c r="AF220" s="162">
        <v>3.5000000000000003E-2</v>
      </c>
      <c r="AG220" s="163">
        <f t="shared" si="24"/>
        <v>243.13599258138953</v>
      </c>
      <c r="AH220" s="163">
        <f t="shared" si="25"/>
        <v>4233.3344537799785</v>
      </c>
    </row>
    <row r="221" spans="1:34" s="164" customFormat="1" ht="12.75" customHeight="1" x14ac:dyDescent="0.2">
      <c r="A221" s="165" t="s">
        <v>154</v>
      </c>
      <c r="B221" s="166" t="s">
        <v>89</v>
      </c>
      <c r="C221" s="166"/>
      <c r="D221" s="166"/>
      <c r="E221" s="166"/>
      <c r="F221" s="166" t="s">
        <v>23</v>
      </c>
      <c r="G221" s="166"/>
      <c r="H221" s="166"/>
      <c r="I221" s="166"/>
      <c r="J221" s="166" t="s">
        <v>155</v>
      </c>
      <c r="K221" s="138">
        <v>0</v>
      </c>
      <c r="L221" s="105">
        <v>0</v>
      </c>
      <c r="M221" s="101">
        <f t="shared" si="21"/>
        <v>0</v>
      </c>
      <c r="N221" s="141" t="s">
        <v>75</v>
      </c>
      <c r="O221" s="101">
        <f>IF(N221="Y",M221,0)</f>
        <v>0</v>
      </c>
      <c r="P221" s="141" t="s">
        <v>75</v>
      </c>
      <c r="Q221" s="101">
        <f>IF(P221="Y",M221,0)</f>
        <v>0</v>
      </c>
      <c r="R221" s="141" t="s">
        <v>75</v>
      </c>
      <c r="S221" s="101">
        <f>IF(R221="Y",M221,0)</f>
        <v>0</v>
      </c>
      <c r="T221" s="101">
        <f t="shared" si="22"/>
        <v>0</v>
      </c>
      <c r="U221" s="106">
        <f t="shared" si="23"/>
        <v>0</v>
      </c>
      <c r="V221" s="99">
        <v>12.727293490019125</v>
      </c>
      <c r="W221" s="100">
        <v>0</v>
      </c>
      <c r="X221" s="100">
        <v>0</v>
      </c>
      <c r="Y221" s="101">
        <v>0</v>
      </c>
      <c r="Z221" s="100">
        <v>0</v>
      </c>
      <c r="AA221" s="101">
        <v>0</v>
      </c>
      <c r="AB221" s="100">
        <v>0</v>
      </c>
      <c r="AC221" s="100">
        <v>0</v>
      </c>
      <c r="AD221" s="100">
        <v>0</v>
      </c>
      <c r="AE221" s="161">
        <v>13</v>
      </c>
      <c r="AF221" s="162">
        <v>3.5000000000000003E-2</v>
      </c>
      <c r="AG221" s="163">
        <f t="shared" si="24"/>
        <v>243.13599258138953</v>
      </c>
      <c r="AH221" s="163">
        <f t="shared" si="25"/>
        <v>255.86328607140865</v>
      </c>
    </row>
    <row r="222" spans="1:34" s="164" customFormat="1" ht="25.5" customHeight="1" x14ac:dyDescent="0.2">
      <c r="A222" s="165" t="s">
        <v>156</v>
      </c>
      <c r="B222" s="166" t="s">
        <v>89</v>
      </c>
      <c r="C222" s="166"/>
      <c r="D222" s="166"/>
      <c r="E222" s="166"/>
      <c r="F222" s="166" t="s">
        <v>23</v>
      </c>
      <c r="G222" s="166"/>
      <c r="H222" s="166"/>
      <c r="I222" s="166"/>
      <c r="J222" s="166">
        <v>404503</v>
      </c>
      <c r="K222" s="138">
        <v>0</v>
      </c>
      <c r="L222" s="105">
        <v>0</v>
      </c>
      <c r="M222" s="101">
        <f t="shared" si="21"/>
        <v>0</v>
      </c>
      <c r="N222" s="141" t="s">
        <v>75</v>
      </c>
      <c r="O222" s="101">
        <f>IF(N222="Y",M222,0)</f>
        <v>0</v>
      </c>
      <c r="P222" s="141" t="s">
        <v>75</v>
      </c>
      <c r="Q222" s="101">
        <f>IF(P222="Y",M222,0)</f>
        <v>0</v>
      </c>
      <c r="R222" s="141" t="s">
        <v>75</v>
      </c>
      <c r="S222" s="101">
        <f>IF(R222="Y",M222,0)</f>
        <v>0</v>
      </c>
      <c r="T222" s="101">
        <f t="shared" si="22"/>
        <v>0</v>
      </c>
      <c r="U222" s="106">
        <f t="shared" si="23"/>
        <v>0</v>
      </c>
      <c r="V222" s="99">
        <v>0.19240050627390967</v>
      </c>
      <c r="W222" s="100">
        <v>0</v>
      </c>
      <c r="X222" s="100">
        <v>0</v>
      </c>
      <c r="Y222" s="101">
        <v>0</v>
      </c>
      <c r="Z222" s="100">
        <v>0</v>
      </c>
      <c r="AA222" s="101">
        <v>0</v>
      </c>
      <c r="AB222" s="100">
        <v>0</v>
      </c>
      <c r="AC222" s="100">
        <v>0</v>
      </c>
      <c r="AD222" s="100">
        <v>0</v>
      </c>
      <c r="AE222" s="161">
        <v>2</v>
      </c>
      <c r="AF222" s="162">
        <v>3.5000000000000003E-2</v>
      </c>
      <c r="AG222" s="163">
        <f t="shared" si="24"/>
        <v>243.13599258138953</v>
      </c>
      <c r="AH222" s="163">
        <f t="shared" si="25"/>
        <v>243.32839308766344</v>
      </c>
    </row>
    <row r="223" spans="1:34" s="164" customFormat="1" ht="12.75" customHeight="1" x14ac:dyDescent="0.2">
      <c r="A223" s="165" t="s">
        <v>342</v>
      </c>
      <c r="B223" s="166" t="s">
        <v>89</v>
      </c>
      <c r="C223" s="166"/>
      <c r="D223" s="166"/>
      <c r="E223" s="166"/>
      <c r="F223" s="166" t="s">
        <v>23</v>
      </c>
      <c r="G223" s="166"/>
      <c r="H223" s="166"/>
      <c r="I223" s="166"/>
      <c r="J223" s="166">
        <v>900300</v>
      </c>
      <c r="K223" s="138">
        <v>0</v>
      </c>
      <c r="L223" s="105">
        <v>0</v>
      </c>
      <c r="M223" s="101">
        <f t="shared" si="21"/>
        <v>0</v>
      </c>
      <c r="N223" s="141" t="s">
        <v>75</v>
      </c>
      <c r="O223" s="101">
        <f>IF(N223="Y",M223,0)</f>
        <v>0</v>
      </c>
      <c r="P223" s="141" t="s">
        <v>75</v>
      </c>
      <c r="Q223" s="101">
        <f>IF(P223="Y",M223,0)</f>
        <v>0</v>
      </c>
      <c r="R223" s="141" t="s">
        <v>75</v>
      </c>
      <c r="S223" s="101">
        <f>IF(R223="Y",M223,0)</f>
        <v>0</v>
      </c>
      <c r="T223" s="101">
        <f t="shared" si="22"/>
        <v>0</v>
      </c>
      <c r="U223" s="106">
        <f t="shared" si="23"/>
        <v>0</v>
      </c>
      <c r="V223" s="99">
        <v>9.7547056680872206</v>
      </c>
      <c r="W223" s="100">
        <v>0</v>
      </c>
      <c r="X223" s="100">
        <v>0</v>
      </c>
      <c r="Y223" s="101">
        <v>0</v>
      </c>
      <c r="Z223" s="100">
        <v>0</v>
      </c>
      <c r="AA223" s="101">
        <v>0</v>
      </c>
      <c r="AB223" s="100">
        <v>0</v>
      </c>
      <c r="AC223" s="100">
        <v>0</v>
      </c>
      <c r="AD223" s="100">
        <v>0</v>
      </c>
      <c r="AE223" s="161">
        <v>20</v>
      </c>
      <c r="AF223" s="162">
        <v>3.5000000000000003E-2</v>
      </c>
      <c r="AG223" s="163">
        <f t="shared" si="24"/>
        <v>243.13599258138953</v>
      </c>
      <c r="AH223" s="163">
        <f t="shared" si="25"/>
        <v>252.89069824947674</v>
      </c>
    </row>
    <row r="224" spans="1:34" s="164" customFormat="1" ht="25.5" customHeight="1" x14ac:dyDescent="0.2">
      <c r="A224" s="102" t="s">
        <v>594</v>
      </c>
      <c r="B224" s="103" t="s">
        <v>595</v>
      </c>
      <c r="C224" s="103" t="s">
        <v>217</v>
      </c>
      <c r="D224" s="103" t="s">
        <v>218</v>
      </c>
      <c r="E224" s="104">
        <v>2</v>
      </c>
      <c r="F224" s="103" t="s">
        <v>23</v>
      </c>
      <c r="G224" s="103" t="s">
        <v>596</v>
      </c>
      <c r="H224" s="103" t="s">
        <v>596</v>
      </c>
      <c r="I224" s="142" t="s">
        <v>597</v>
      </c>
      <c r="J224" s="103" t="s">
        <v>598</v>
      </c>
      <c r="K224" s="138">
        <v>1</v>
      </c>
      <c r="L224" s="105">
        <v>1</v>
      </c>
      <c r="M224" s="101">
        <f t="shared" si="21"/>
        <v>1</v>
      </c>
      <c r="N224" s="141" t="s">
        <v>75</v>
      </c>
      <c r="O224" s="101">
        <v>0</v>
      </c>
      <c r="P224" s="141" t="s">
        <v>153</v>
      </c>
      <c r="Q224" s="101">
        <v>1</v>
      </c>
      <c r="R224" s="141" t="s">
        <v>75</v>
      </c>
      <c r="S224" s="101">
        <v>0</v>
      </c>
      <c r="T224" s="101">
        <f t="shared" si="22"/>
        <v>2</v>
      </c>
      <c r="U224" s="106">
        <f t="shared" si="23"/>
        <v>7883.6027713625863</v>
      </c>
      <c r="V224" s="99">
        <v>1388.0445924371804</v>
      </c>
      <c r="W224" s="100">
        <v>290.4634293776578</v>
      </c>
      <c r="X224" s="100">
        <v>233.75</v>
      </c>
      <c r="Y224" s="101">
        <v>2.75</v>
      </c>
      <c r="Z224" s="100">
        <v>0</v>
      </c>
      <c r="AA224" s="101">
        <v>0</v>
      </c>
      <c r="AB224" s="100">
        <v>0</v>
      </c>
      <c r="AC224" s="100">
        <v>0</v>
      </c>
      <c r="AD224" s="100">
        <v>0</v>
      </c>
      <c r="AE224" s="161">
        <v>1185</v>
      </c>
      <c r="AF224" s="162">
        <v>0.1</v>
      </c>
      <c r="AG224" s="163">
        <f t="shared" si="24"/>
        <v>694.67426451825577</v>
      </c>
      <c r="AH224" s="163">
        <f t="shared" si="25"/>
        <v>10490.535057695681</v>
      </c>
    </row>
    <row r="225" spans="1:34" s="164" customFormat="1" ht="25.5" customHeight="1" x14ac:dyDescent="0.2">
      <c r="A225" s="165" t="s">
        <v>664</v>
      </c>
      <c r="B225" s="166" t="s">
        <v>89</v>
      </c>
      <c r="C225" s="166"/>
      <c r="D225" s="166"/>
      <c r="E225" s="166"/>
      <c r="F225" s="166" t="s">
        <v>23</v>
      </c>
      <c r="G225" s="166"/>
      <c r="H225" s="166"/>
      <c r="I225" s="166"/>
      <c r="J225" s="166">
        <v>707000</v>
      </c>
      <c r="K225" s="138">
        <v>0</v>
      </c>
      <c r="L225" s="105">
        <v>0</v>
      </c>
      <c r="M225" s="101">
        <f t="shared" si="21"/>
        <v>0</v>
      </c>
      <c r="N225" s="141" t="s">
        <v>75</v>
      </c>
      <c r="O225" s="101">
        <f>IF(N225="Y",M225,0)</f>
        <v>0</v>
      </c>
      <c r="P225" s="141" t="s">
        <v>75</v>
      </c>
      <c r="Q225" s="101">
        <f>IF(P225="Y",M225,0)</f>
        <v>0</v>
      </c>
      <c r="R225" s="141" t="s">
        <v>75</v>
      </c>
      <c r="S225" s="101">
        <f>IF(R225="Y",M225,0)</f>
        <v>0</v>
      </c>
      <c r="T225" s="101">
        <f t="shared" si="22"/>
        <v>0</v>
      </c>
      <c r="U225" s="106">
        <f t="shared" si="23"/>
        <v>0</v>
      </c>
      <c r="V225" s="99">
        <v>219.00949629159138</v>
      </c>
      <c r="W225" s="100">
        <v>0</v>
      </c>
      <c r="X225" s="100">
        <v>0</v>
      </c>
      <c r="Y225" s="101">
        <v>0</v>
      </c>
      <c r="Z225" s="100">
        <v>0</v>
      </c>
      <c r="AA225" s="101">
        <v>0</v>
      </c>
      <c r="AB225" s="100">
        <v>0</v>
      </c>
      <c r="AC225" s="100">
        <v>0</v>
      </c>
      <c r="AD225" s="100">
        <v>0</v>
      </c>
      <c r="AE225" s="161">
        <v>595</v>
      </c>
      <c r="AF225" s="162">
        <v>0.05</v>
      </c>
      <c r="AG225" s="163">
        <f t="shared" si="24"/>
        <v>347.33713225912788</v>
      </c>
      <c r="AH225" s="163">
        <f t="shared" si="25"/>
        <v>566.34662855071929</v>
      </c>
    </row>
    <row r="226" spans="1:34" s="164" customFormat="1" ht="12.75" customHeight="1" x14ac:dyDescent="0.2">
      <c r="A226" s="102" t="s">
        <v>692</v>
      </c>
      <c r="B226" s="103" t="s">
        <v>693</v>
      </c>
      <c r="C226" s="103" t="s">
        <v>217</v>
      </c>
      <c r="D226" s="103" t="s">
        <v>218</v>
      </c>
      <c r="E226" s="104">
        <v>2</v>
      </c>
      <c r="F226" s="103" t="s">
        <v>23</v>
      </c>
      <c r="G226" s="103" t="s">
        <v>694</v>
      </c>
      <c r="H226" s="103"/>
      <c r="I226" s="142" t="s">
        <v>695</v>
      </c>
      <c r="J226" s="103">
        <v>703001</v>
      </c>
      <c r="K226" s="138">
        <v>3</v>
      </c>
      <c r="L226" s="105">
        <v>0.04</v>
      </c>
      <c r="M226" s="101">
        <f t="shared" si="21"/>
        <v>0.12</v>
      </c>
      <c r="N226" s="141" t="s">
        <v>153</v>
      </c>
      <c r="O226" s="101">
        <v>0.12</v>
      </c>
      <c r="P226" s="141" t="s">
        <v>153</v>
      </c>
      <c r="Q226" s="101">
        <v>0.04</v>
      </c>
      <c r="R226" s="141" t="s">
        <v>75</v>
      </c>
      <c r="S226" s="101">
        <v>0</v>
      </c>
      <c r="T226" s="101">
        <f t="shared" si="22"/>
        <v>0.28000000000000003</v>
      </c>
      <c r="U226" s="106">
        <f t="shared" si="23"/>
        <v>1103.7043879907621</v>
      </c>
      <c r="V226" s="99">
        <v>21.115955563561585</v>
      </c>
      <c r="W226" s="100">
        <v>0</v>
      </c>
      <c r="X226" s="100">
        <v>0</v>
      </c>
      <c r="Y226" s="101">
        <v>0</v>
      </c>
      <c r="Z226" s="100">
        <v>0</v>
      </c>
      <c r="AA226" s="101">
        <v>0</v>
      </c>
      <c r="AB226" s="100">
        <v>0</v>
      </c>
      <c r="AC226" s="100">
        <v>0</v>
      </c>
      <c r="AD226" s="100">
        <v>0</v>
      </c>
      <c r="AE226" s="161">
        <v>29</v>
      </c>
      <c r="AF226" s="162">
        <v>3.5000000000000003E-2</v>
      </c>
      <c r="AG226" s="163">
        <f t="shared" si="24"/>
        <v>243.13599258138953</v>
      </c>
      <c r="AH226" s="163">
        <f t="shared" si="25"/>
        <v>1367.9563361357132</v>
      </c>
    </row>
    <row r="227" spans="1:34" s="164" customFormat="1" ht="12.75" customHeight="1" x14ac:dyDescent="0.2">
      <c r="A227" s="102" t="s">
        <v>823</v>
      </c>
      <c r="B227" s="103" t="s">
        <v>824</v>
      </c>
      <c r="C227" s="103" t="s">
        <v>217</v>
      </c>
      <c r="D227" s="103"/>
      <c r="E227" s="104">
        <v>2</v>
      </c>
      <c r="F227" s="103" t="s">
        <v>23</v>
      </c>
      <c r="G227" s="103" t="s">
        <v>825</v>
      </c>
      <c r="H227" s="103" t="s">
        <v>826</v>
      </c>
      <c r="I227" s="142" t="s">
        <v>827</v>
      </c>
      <c r="J227" s="103" t="s">
        <v>828</v>
      </c>
      <c r="K227" s="138">
        <v>1</v>
      </c>
      <c r="L227" s="105">
        <v>0.11</v>
      </c>
      <c r="M227" s="101">
        <f t="shared" si="21"/>
        <v>0.11</v>
      </c>
      <c r="N227" s="141" t="s">
        <v>75</v>
      </c>
      <c r="O227" s="101">
        <v>0</v>
      </c>
      <c r="P227" s="141" t="s">
        <v>153</v>
      </c>
      <c r="Q227" s="101">
        <v>0.11</v>
      </c>
      <c r="R227" s="141" t="s">
        <v>75</v>
      </c>
      <c r="S227" s="101">
        <v>0</v>
      </c>
      <c r="T227" s="101">
        <f t="shared" si="22"/>
        <v>0.22</v>
      </c>
      <c r="U227" s="106">
        <f t="shared" si="23"/>
        <v>867.19630484988454</v>
      </c>
      <c r="V227" s="99">
        <v>5.3968342009831654</v>
      </c>
      <c r="W227" s="100">
        <v>0</v>
      </c>
      <c r="X227" s="100">
        <v>0</v>
      </c>
      <c r="Y227" s="101">
        <v>0</v>
      </c>
      <c r="Z227" s="100">
        <v>0</v>
      </c>
      <c r="AA227" s="101">
        <v>0</v>
      </c>
      <c r="AB227" s="100">
        <v>0</v>
      </c>
      <c r="AC227" s="100">
        <v>0</v>
      </c>
      <c r="AD227" s="100">
        <v>0</v>
      </c>
      <c r="AE227" s="161">
        <v>16</v>
      </c>
      <c r="AF227" s="162">
        <v>3.5000000000000003E-2</v>
      </c>
      <c r="AG227" s="163">
        <f t="shared" si="24"/>
        <v>243.13599258138953</v>
      </c>
      <c r="AH227" s="163">
        <f t="shared" si="25"/>
        <v>1115.7291316322573</v>
      </c>
    </row>
    <row r="228" spans="1:34" s="164" customFormat="1" ht="12.75" customHeight="1" x14ac:dyDescent="0.2">
      <c r="A228" s="102" t="s">
        <v>829</v>
      </c>
      <c r="B228" s="103" t="s">
        <v>824</v>
      </c>
      <c r="C228" s="103" t="s">
        <v>217</v>
      </c>
      <c r="D228" s="103"/>
      <c r="E228" s="104">
        <v>2</v>
      </c>
      <c r="F228" s="103" t="s">
        <v>23</v>
      </c>
      <c r="G228" s="103" t="s">
        <v>830</v>
      </c>
      <c r="H228" s="103" t="s">
        <v>830</v>
      </c>
      <c r="I228" s="142" t="s">
        <v>831</v>
      </c>
      <c r="J228" s="103" t="s">
        <v>832</v>
      </c>
      <c r="K228" s="138">
        <v>1</v>
      </c>
      <c r="L228" s="105">
        <v>0.11</v>
      </c>
      <c r="M228" s="101">
        <f t="shared" si="21"/>
        <v>0.11</v>
      </c>
      <c r="N228" s="141" t="s">
        <v>75</v>
      </c>
      <c r="O228" s="101">
        <v>0</v>
      </c>
      <c r="P228" s="141" t="s">
        <v>153</v>
      </c>
      <c r="Q228" s="101">
        <v>0.11</v>
      </c>
      <c r="R228" s="141" t="s">
        <v>75</v>
      </c>
      <c r="S228" s="101">
        <v>0</v>
      </c>
      <c r="T228" s="101">
        <f t="shared" si="22"/>
        <v>0.22</v>
      </c>
      <c r="U228" s="106">
        <f t="shared" si="23"/>
        <v>867.19630484988454</v>
      </c>
      <c r="V228" s="99">
        <v>50.081851783098678</v>
      </c>
      <c r="W228" s="100">
        <v>0</v>
      </c>
      <c r="X228" s="100">
        <v>0</v>
      </c>
      <c r="Y228" s="101">
        <v>0</v>
      </c>
      <c r="Z228" s="100">
        <v>0</v>
      </c>
      <c r="AA228" s="101">
        <v>0</v>
      </c>
      <c r="AB228" s="100">
        <v>0</v>
      </c>
      <c r="AC228" s="100">
        <v>0</v>
      </c>
      <c r="AD228" s="100">
        <v>0</v>
      </c>
      <c r="AE228" s="161">
        <v>66</v>
      </c>
      <c r="AF228" s="162">
        <v>3.5000000000000003E-2</v>
      </c>
      <c r="AG228" s="163">
        <f t="shared" si="24"/>
        <v>243.13599258138953</v>
      </c>
      <c r="AH228" s="163">
        <f t="shared" si="25"/>
        <v>1160.4141492143729</v>
      </c>
    </row>
    <row r="229" spans="1:34" s="164" customFormat="1" ht="12.75" customHeight="1" x14ac:dyDescent="0.2">
      <c r="A229" s="102" t="s">
        <v>833</v>
      </c>
      <c r="B229" s="103" t="s">
        <v>359</v>
      </c>
      <c r="C229" s="103" t="s">
        <v>360</v>
      </c>
      <c r="D229" s="103" t="s">
        <v>361</v>
      </c>
      <c r="E229" s="104" t="s">
        <v>362</v>
      </c>
      <c r="F229" s="103" t="s">
        <v>23</v>
      </c>
      <c r="G229" s="103" t="s">
        <v>395</v>
      </c>
      <c r="H229" s="103" t="s">
        <v>834</v>
      </c>
      <c r="I229" s="142" t="s">
        <v>835</v>
      </c>
      <c r="J229" s="103" t="s">
        <v>836</v>
      </c>
      <c r="K229" s="138">
        <v>2</v>
      </c>
      <c r="L229" s="105">
        <v>0.05</v>
      </c>
      <c r="M229" s="101">
        <f t="shared" si="21"/>
        <v>0.1</v>
      </c>
      <c r="N229" s="141" t="s">
        <v>75</v>
      </c>
      <c r="O229" s="101">
        <v>0</v>
      </c>
      <c r="P229" s="141" t="s">
        <v>75</v>
      </c>
      <c r="Q229" s="101">
        <v>0</v>
      </c>
      <c r="R229" s="141" t="s">
        <v>75</v>
      </c>
      <c r="S229" s="101">
        <v>0</v>
      </c>
      <c r="T229" s="101">
        <f t="shared" si="22"/>
        <v>0.1</v>
      </c>
      <c r="U229" s="106">
        <f t="shared" si="23"/>
        <v>394.18013856812934</v>
      </c>
      <c r="V229" s="99">
        <v>21.760497259579182</v>
      </c>
      <c r="W229" s="100">
        <v>645.91655841425097</v>
      </c>
      <c r="X229" s="100">
        <v>0</v>
      </c>
      <c r="Y229" s="101">
        <v>0</v>
      </c>
      <c r="Z229" s="100">
        <v>0</v>
      </c>
      <c r="AA229" s="101">
        <v>0</v>
      </c>
      <c r="AB229" s="100">
        <v>0</v>
      </c>
      <c r="AC229" s="100">
        <v>0</v>
      </c>
      <c r="AD229" s="100">
        <v>0</v>
      </c>
      <c r="AE229" s="161">
        <v>2</v>
      </c>
      <c r="AF229" s="162">
        <v>3.5000000000000003E-2</v>
      </c>
      <c r="AG229" s="163">
        <f t="shared" si="24"/>
        <v>243.13599258138953</v>
      </c>
      <c r="AH229" s="163">
        <f t="shared" ref="AH229:AH236" si="26">AG229+SUM(AB229:AD229)+Z229+SUM(U229:X229)</f>
        <v>1304.9931868233489</v>
      </c>
    </row>
    <row r="230" spans="1:34" s="164" customFormat="1" ht="12.75" customHeight="1" x14ac:dyDescent="0.2">
      <c r="A230" s="102" t="s">
        <v>843</v>
      </c>
      <c r="B230" s="103" t="s">
        <v>824</v>
      </c>
      <c r="C230" s="103" t="s">
        <v>217</v>
      </c>
      <c r="D230" s="103"/>
      <c r="E230" s="104">
        <v>2</v>
      </c>
      <c r="F230" s="103" t="s">
        <v>23</v>
      </c>
      <c r="G230" s="103" t="s">
        <v>825</v>
      </c>
      <c r="H230" s="103" t="s">
        <v>844</v>
      </c>
      <c r="I230" s="142"/>
      <c r="J230" s="103">
        <v>109001</v>
      </c>
      <c r="K230" s="138">
        <v>1</v>
      </c>
      <c r="L230" s="105">
        <v>0.11</v>
      </c>
      <c r="M230" s="101">
        <f t="shared" si="21"/>
        <v>0.11</v>
      </c>
      <c r="N230" s="141" t="s">
        <v>75</v>
      </c>
      <c r="O230" s="101">
        <v>0</v>
      </c>
      <c r="P230" s="141" t="s">
        <v>153</v>
      </c>
      <c r="Q230" s="101">
        <v>0.11</v>
      </c>
      <c r="R230" s="141" t="s">
        <v>75</v>
      </c>
      <c r="S230" s="101">
        <v>0</v>
      </c>
      <c r="T230" s="101">
        <f t="shared" si="22"/>
        <v>0.22</v>
      </c>
      <c r="U230" s="106">
        <f t="shared" si="23"/>
        <v>867.19630484988454</v>
      </c>
      <c r="V230" s="99">
        <v>14.506998173052787</v>
      </c>
      <c r="W230" s="100">
        <v>0</v>
      </c>
      <c r="X230" s="100">
        <v>0</v>
      </c>
      <c r="Y230" s="101">
        <v>0</v>
      </c>
      <c r="Z230" s="100">
        <v>0</v>
      </c>
      <c r="AA230" s="101">
        <v>0</v>
      </c>
      <c r="AB230" s="100">
        <v>0</v>
      </c>
      <c r="AC230" s="100">
        <v>0</v>
      </c>
      <c r="AD230" s="100">
        <v>0</v>
      </c>
      <c r="AE230" s="161">
        <v>24</v>
      </c>
      <c r="AF230" s="162">
        <v>3.5000000000000003E-2</v>
      </c>
      <c r="AG230" s="163">
        <f t="shared" si="24"/>
        <v>243.13599258138953</v>
      </c>
      <c r="AH230" s="163">
        <f t="shared" si="26"/>
        <v>1124.8392956043269</v>
      </c>
    </row>
    <row r="231" spans="1:34" s="164" customFormat="1" ht="12.75" x14ac:dyDescent="0.2">
      <c r="A231" s="102" t="s">
        <v>845</v>
      </c>
      <c r="B231" s="103" t="s">
        <v>824</v>
      </c>
      <c r="C231" s="103" t="s">
        <v>217</v>
      </c>
      <c r="D231" s="103"/>
      <c r="E231" s="104">
        <v>2</v>
      </c>
      <c r="F231" s="103" t="s">
        <v>23</v>
      </c>
      <c r="G231" s="103" t="s">
        <v>846</v>
      </c>
      <c r="H231" s="103" t="s">
        <v>847</v>
      </c>
      <c r="I231" s="142" t="s">
        <v>848</v>
      </c>
      <c r="J231" s="103">
        <v>100100</v>
      </c>
      <c r="K231" s="138">
        <v>1</v>
      </c>
      <c r="L231" s="105">
        <v>0.12</v>
      </c>
      <c r="M231" s="101">
        <f t="shared" si="21"/>
        <v>0.12</v>
      </c>
      <c r="N231" s="141" t="s">
        <v>75</v>
      </c>
      <c r="O231" s="101">
        <v>0</v>
      </c>
      <c r="P231" s="141" t="s">
        <v>153</v>
      </c>
      <c r="Q231" s="101">
        <v>0.12</v>
      </c>
      <c r="R231" s="141" t="s">
        <v>75</v>
      </c>
      <c r="S231" s="101">
        <v>0</v>
      </c>
      <c r="T231" s="101">
        <f t="shared" si="22"/>
        <v>0.24</v>
      </c>
      <c r="U231" s="106">
        <f t="shared" si="23"/>
        <v>946.03233256351029</v>
      </c>
      <c r="V231" s="99">
        <v>78.364726205363397</v>
      </c>
      <c r="W231" s="100">
        <v>20.788743014509084</v>
      </c>
      <c r="X231" s="100">
        <v>0</v>
      </c>
      <c r="Y231" s="101">
        <v>0</v>
      </c>
      <c r="Z231" s="100">
        <v>0</v>
      </c>
      <c r="AA231" s="101">
        <v>0</v>
      </c>
      <c r="AB231" s="100">
        <v>0</v>
      </c>
      <c r="AC231" s="100">
        <v>0</v>
      </c>
      <c r="AD231" s="100">
        <v>0</v>
      </c>
      <c r="AE231" s="161">
        <v>181</v>
      </c>
      <c r="AF231" s="162">
        <v>3.5000000000000003E-2</v>
      </c>
      <c r="AG231" s="163">
        <f t="shared" si="24"/>
        <v>243.13599258138953</v>
      </c>
      <c r="AH231" s="163">
        <f t="shared" si="26"/>
        <v>1288.3217943647721</v>
      </c>
    </row>
    <row r="232" spans="1:34" s="164" customFormat="1" ht="26.25" customHeight="1" x14ac:dyDescent="0.2">
      <c r="A232" s="102" t="s">
        <v>849</v>
      </c>
      <c r="B232" s="103" t="s">
        <v>824</v>
      </c>
      <c r="C232" s="103" t="s">
        <v>217</v>
      </c>
      <c r="D232" s="103"/>
      <c r="E232" s="104">
        <v>2</v>
      </c>
      <c r="F232" s="103" t="s">
        <v>23</v>
      </c>
      <c r="G232" s="103" t="s">
        <v>850</v>
      </c>
      <c r="H232" s="103"/>
      <c r="I232" s="142" t="s">
        <v>851</v>
      </c>
      <c r="J232" s="103">
        <v>102101</v>
      </c>
      <c r="K232" s="138">
        <v>1</v>
      </c>
      <c r="L232" s="105">
        <v>0.11</v>
      </c>
      <c r="M232" s="101">
        <f t="shared" si="21"/>
        <v>0.11</v>
      </c>
      <c r="N232" s="141" t="s">
        <v>75</v>
      </c>
      <c r="O232" s="101">
        <v>0</v>
      </c>
      <c r="P232" s="141" t="s">
        <v>153</v>
      </c>
      <c r="Q232" s="101">
        <v>0.11</v>
      </c>
      <c r="R232" s="141" t="s">
        <v>75</v>
      </c>
      <c r="S232" s="101">
        <v>0</v>
      </c>
      <c r="T232" s="101">
        <f t="shared" si="22"/>
        <v>0.22</v>
      </c>
      <c r="U232" s="106">
        <f t="shared" si="23"/>
        <v>867.19630484988454</v>
      </c>
      <c r="V232" s="99">
        <v>19.817252146212692</v>
      </c>
      <c r="W232" s="100">
        <v>0</v>
      </c>
      <c r="X232" s="100">
        <v>0</v>
      </c>
      <c r="Y232" s="101">
        <v>0</v>
      </c>
      <c r="Z232" s="100">
        <v>0</v>
      </c>
      <c r="AA232" s="101">
        <v>0</v>
      </c>
      <c r="AB232" s="100">
        <v>0</v>
      </c>
      <c r="AC232" s="100">
        <v>0</v>
      </c>
      <c r="AD232" s="100">
        <v>0</v>
      </c>
      <c r="AE232" s="161">
        <v>45</v>
      </c>
      <c r="AF232" s="162">
        <v>3.5000000000000003E-2</v>
      </c>
      <c r="AG232" s="163">
        <f t="shared" si="24"/>
        <v>243.13599258138953</v>
      </c>
      <c r="AH232" s="163">
        <f t="shared" si="26"/>
        <v>1130.1495495774868</v>
      </c>
    </row>
    <row r="233" spans="1:34" s="164" customFormat="1" ht="13.5" customHeight="1" x14ac:dyDescent="0.2">
      <c r="A233" s="102" t="s">
        <v>852</v>
      </c>
      <c r="B233" s="103" t="s">
        <v>824</v>
      </c>
      <c r="C233" s="103" t="s">
        <v>217</v>
      </c>
      <c r="D233" s="103"/>
      <c r="E233" s="104">
        <v>2</v>
      </c>
      <c r="F233" s="103" t="s">
        <v>23</v>
      </c>
      <c r="G233" s="103" t="s">
        <v>853</v>
      </c>
      <c r="H233" s="103"/>
      <c r="I233" s="142"/>
      <c r="J233" s="103">
        <v>102210</v>
      </c>
      <c r="K233" s="138">
        <v>1</v>
      </c>
      <c r="L233" s="105">
        <v>0.11</v>
      </c>
      <c r="M233" s="101">
        <f t="shared" si="21"/>
        <v>0.11</v>
      </c>
      <c r="N233" s="141" t="s">
        <v>75</v>
      </c>
      <c r="O233" s="101">
        <v>0</v>
      </c>
      <c r="P233" s="141" t="s">
        <v>153</v>
      </c>
      <c r="Q233" s="101">
        <v>0.11</v>
      </c>
      <c r="R233" s="141" t="s">
        <v>75</v>
      </c>
      <c r="S233" s="101">
        <v>0</v>
      </c>
      <c r="T233" s="101">
        <f t="shared" si="22"/>
        <v>0.22</v>
      </c>
      <c r="U233" s="106">
        <f t="shared" si="23"/>
        <v>867.19630484988454</v>
      </c>
      <c r="V233" s="99">
        <v>16.806184223026012</v>
      </c>
      <c r="W233" s="100">
        <v>0</v>
      </c>
      <c r="X233" s="100">
        <v>0</v>
      </c>
      <c r="Y233" s="101">
        <v>0</v>
      </c>
      <c r="Z233" s="100">
        <v>0</v>
      </c>
      <c r="AA233" s="101">
        <v>0</v>
      </c>
      <c r="AB233" s="100">
        <v>0</v>
      </c>
      <c r="AC233" s="100">
        <v>0</v>
      </c>
      <c r="AD233" s="100">
        <v>0</v>
      </c>
      <c r="AE233" s="161">
        <v>34</v>
      </c>
      <c r="AF233" s="162">
        <v>3.5000000000000003E-2</v>
      </c>
      <c r="AG233" s="163">
        <f t="shared" si="24"/>
        <v>243.13599258138953</v>
      </c>
      <c r="AH233" s="163">
        <f t="shared" si="26"/>
        <v>1127.1384816543</v>
      </c>
    </row>
    <row r="234" spans="1:34" s="164" customFormat="1" ht="13.5" customHeight="1" x14ac:dyDescent="0.2">
      <c r="A234" s="102" t="s">
        <v>854</v>
      </c>
      <c r="B234" s="103" t="s">
        <v>824</v>
      </c>
      <c r="C234" s="103" t="s">
        <v>217</v>
      </c>
      <c r="D234" s="103"/>
      <c r="E234" s="104">
        <v>2</v>
      </c>
      <c r="F234" s="103" t="s">
        <v>23</v>
      </c>
      <c r="G234" s="103" t="s">
        <v>855</v>
      </c>
      <c r="H234" s="103" t="s">
        <v>856</v>
      </c>
      <c r="I234" s="142" t="s">
        <v>857</v>
      </c>
      <c r="J234" s="103">
        <v>102301</v>
      </c>
      <c r="K234" s="138">
        <v>1</v>
      </c>
      <c r="L234" s="105">
        <v>0.11</v>
      </c>
      <c r="M234" s="101">
        <f t="shared" si="21"/>
        <v>0.11</v>
      </c>
      <c r="N234" s="141" t="s">
        <v>75</v>
      </c>
      <c r="O234" s="101">
        <v>0</v>
      </c>
      <c r="P234" s="141" t="s">
        <v>153</v>
      </c>
      <c r="Q234" s="101">
        <v>0.11</v>
      </c>
      <c r="R234" s="141" t="s">
        <v>75</v>
      </c>
      <c r="S234" s="101">
        <v>0</v>
      </c>
      <c r="T234" s="101">
        <f t="shared" si="22"/>
        <v>0.22</v>
      </c>
      <c r="U234" s="106">
        <f t="shared" si="23"/>
        <v>867.19630484988454</v>
      </c>
      <c r="V234" s="99">
        <v>1.827804809602142</v>
      </c>
      <c r="W234" s="100">
        <v>10.765275973570848</v>
      </c>
      <c r="X234" s="100">
        <v>0</v>
      </c>
      <c r="Y234" s="101">
        <v>0</v>
      </c>
      <c r="Z234" s="100">
        <v>0</v>
      </c>
      <c r="AA234" s="101">
        <v>0</v>
      </c>
      <c r="AB234" s="100">
        <v>0</v>
      </c>
      <c r="AC234" s="100">
        <v>0</v>
      </c>
      <c r="AD234" s="100">
        <v>0</v>
      </c>
      <c r="AE234" s="161">
        <v>5</v>
      </c>
      <c r="AF234" s="162">
        <v>3.5000000000000003E-2</v>
      </c>
      <c r="AG234" s="163">
        <f t="shared" si="24"/>
        <v>243.13599258138953</v>
      </c>
      <c r="AH234" s="163">
        <f t="shared" si="26"/>
        <v>1122.9253782144472</v>
      </c>
    </row>
    <row r="235" spans="1:34" s="164" customFormat="1" ht="13.5" customHeight="1" x14ac:dyDescent="0.2">
      <c r="A235" s="102" t="s">
        <v>858</v>
      </c>
      <c r="B235" s="103" t="s">
        <v>824</v>
      </c>
      <c r="C235" s="103" t="s">
        <v>217</v>
      </c>
      <c r="D235" s="103"/>
      <c r="E235" s="104">
        <v>2</v>
      </c>
      <c r="F235" s="103" t="s">
        <v>23</v>
      </c>
      <c r="G235" s="103" t="s">
        <v>859</v>
      </c>
      <c r="H235" s="103"/>
      <c r="I235" s="142"/>
      <c r="J235" s="103">
        <v>102401</v>
      </c>
      <c r="K235" s="138">
        <v>1</v>
      </c>
      <c r="L235" s="105">
        <v>0.11</v>
      </c>
      <c r="M235" s="101">
        <f t="shared" si="21"/>
        <v>0.11</v>
      </c>
      <c r="N235" s="141" t="s">
        <v>75</v>
      </c>
      <c r="O235" s="101">
        <v>0</v>
      </c>
      <c r="P235" s="141" t="s">
        <v>153</v>
      </c>
      <c r="Q235" s="101">
        <v>0.11</v>
      </c>
      <c r="R235" s="141" t="s">
        <v>75</v>
      </c>
      <c r="S235" s="101">
        <v>0</v>
      </c>
      <c r="T235" s="101">
        <f t="shared" si="22"/>
        <v>0.22</v>
      </c>
      <c r="U235" s="106">
        <f t="shared" si="23"/>
        <v>867.19630484988454</v>
      </c>
      <c r="V235" s="99">
        <v>97.556676706185868</v>
      </c>
      <c r="W235" s="100">
        <v>0</v>
      </c>
      <c r="X235" s="100">
        <v>0</v>
      </c>
      <c r="Y235" s="101">
        <v>0</v>
      </c>
      <c r="Z235" s="100">
        <v>0</v>
      </c>
      <c r="AA235" s="101">
        <v>0</v>
      </c>
      <c r="AB235" s="100">
        <v>0</v>
      </c>
      <c r="AC235" s="100">
        <v>0</v>
      </c>
      <c r="AD235" s="100">
        <v>0</v>
      </c>
      <c r="AE235" s="161">
        <v>260</v>
      </c>
      <c r="AF235" s="162">
        <v>3.5000000000000003E-2</v>
      </c>
      <c r="AG235" s="163">
        <f t="shared" si="24"/>
        <v>243.13599258138953</v>
      </c>
      <c r="AH235" s="163">
        <f t="shared" si="26"/>
        <v>1207.8889741374599</v>
      </c>
    </row>
    <row r="236" spans="1:34" s="164" customFormat="1" ht="13.5" customHeight="1" x14ac:dyDescent="0.2">
      <c r="A236" s="102" t="s">
        <v>863</v>
      </c>
      <c r="B236" s="103" t="s">
        <v>824</v>
      </c>
      <c r="C236" s="103" t="s">
        <v>217</v>
      </c>
      <c r="D236" s="103"/>
      <c r="E236" s="104">
        <v>2</v>
      </c>
      <c r="F236" s="103" t="s">
        <v>23</v>
      </c>
      <c r="G236" s="103" t="s">
        <v>864</v>
      </c>
      <c r="H236" s="103"/>
      <c r="I236" s="142" t="s">
        <v>865</v>
      </c>
      <c r="J236" s="103">
        <v>108925</v>
      </c>
      <c r="K236" s="138">
        <v>1</v>
      </c>
      <c r="L236" s="105">
        <v>0.11</v>
      </c>
      <c r="M236" s="101">
        <f t="shared" si="21"/>
        <v>0.11</v>
      </c>
      <c r="N236" s="141" t="s">
        <v>75</v>
      </c>
      <c r="O236" s="101">
        <v>0</v>
      </c>
      <c r="P236" s="141" t="s">
        <v>153</v>
      </c>
      <c r="Q236" s="101">
        <v>0.11</v>
      </c>
      <c r="R236" s="141" t="s">
        <v>75</v>
      </c>
      <c r="S236" s="101">
        <v>0</v>
      </c>
      <c r="T236" s="101">
        <f t="shared" si="22"/>
        <v>0.22</v>
      </c>
      <c r="U236" s="106">
        <f t="shared" si="23"/>
        <v>867.19630484988454</v>
      </c>
      <c r="V236" s="99">
        <v>2.3088060752869155</v>
      </c>
      <c r="W236" s="100">
        <v>0</v>
      </c>
      <c r="X236" s="100">
        <v>0</v>
      </c>
      <c r="Y236" s="101">
        <v>0</v>
      </c>
      <c r="Z236" s="100">
        <v>0</v>
      </c>
      <c r="AA236" s="101">
        <v>0</v>
      </c>
      <c r="AB236" s="100">
        <v>0</v>
      </c>
      <c r="AC236" s="100">
        <v>0</v>
      </c>
      <c r="AD236" s="100">
        <v>0</v>
      </c>
      <c r="AE236" s="161">
        <v>3</v>
      </c>
      <c r="AF236" s="162">
        <v>3.5000000000000003E-2</v>
      </c>
      <c r="AG236" s="163">
        <f t="shared" si="24"/>
        <v>243.13599258138953</v>
      </c>
      <c r="AH236" s="163">
        <f t="shared" si="26"/>
        <v>1112.641103506561</v>
      </c>
    </row>
    <row r="237" spans="1:34" s="164" customFormat="1" ht="13.5" customHeight="1" x14ac:dyDescent="0.2">
      <c r="A237" s="137" t="s">
        <v>70</v>
      </c>
      <c r="B237" s="103" t="s">
        <v>71</v>
      </c>
      <c r="C237" s="108" t="s">
        <v>72</v>
      </c>
      <c r="D237" s="108" t="s">
        <v>73</v>
      </c>
      <c r="E237" s="104">
        <v>1</v>
      </c>
      <c r="F237" s="103" t="s">
        <v>24</v>
      </c>
      <c r="G237" s="108" t="s">
        <v>72</v>
      </c>
      <c r="H237" s="108" t="s">
        <v>72</v>
      </c>
      <c r="I237" s="142" t="s">
        <v>74</v>
      </c>
      <c r="J237" s="103"/>
      <c r="K237" s="138">
        <v>1</v>
      </c>
      <c r="L237" s="139">
        <v>1</v>
      </c>
      <c r="M237" s="138">
        <f t="shared" si="21"/>
        <v>1</v>
      </c>
      <c r="N237" s="140" t="s">
        <v>75</v>
      </c>
      <c r="O237" s="101">
        <f t="shared" ref="O237:O244" si="27">IF(N237="Y",M237,0)</f>
        <v>0</v>
      </c>
      <c r="P237" s="141" t="s">
        <v>75</v>
      </c>
      <c r="Q237" s="101">
        <f t="shared" ref="Q237:Q244" si="28">IF(P237="Y",M237,0)</f>
        <v>0</v>
      </c>
      <c r="R237" s="141" t="s">
        <v>75</v>
      </c>
      <c r="S237" s="101">
        <f t="shared" ref="S237:S244" si="29">IF(R237="Y",M237,0)</f>
        <v>0</v>
      </c>
      <c r="T237" s="101">
        <f t="shared" si="22"/>
        <v>1</v>
      </c>
      <c r="U237" s="106">
        <f t="shared" si="23"/>
        <v>3941.8013856812931</v>
      </c>
      <c r="V237" s="99">
        <v>67340.177195868382</v>
      </c>
      <c r="W237" s="100">
        <v>0</v>
      </c>
      <c r="X237" s="100">
        <v>0</v>
      </c>
      <c r="Y237" s="101">
        <v>0</v>
      </c>
      <c r="Z237" s="100">
        <v>0</v>
      </c>
      <c r="AA237" s="101">
        <v>0</v>
      </c>
      <c r="AB237" s="100">
        <v>0</v>
      </c>
      <c r="AC237" s="100">
        <v>0</v>
      </c>
      <c r="AD237" s="100">
        <v>0</v>
      </c>
      <c r="AE237" s="161">
        <v>101372.91</v>
      </c>
      <c r="AF237" s="162">
        <v>2</v>
      </c>
      <c r="AG237" s="163">
        <f t="shared" si="24"/>
        <v>13893.485290365115</v>
      </c>
      <c r="AH237" s="163">
        <f>AG237+SUM(AB237:AD237)+SUM(U237:Z237)</f>
        <v>85175.463871914792</v>
      </c>
    </row>
    <row r="238" spans="1:34" s="164" customFormat="1" ht="13.5" customHeight="1" x14ac:dyDescent="0.2">
      <c r="A238" s="165" t="s">
        <v>837</v>
      </c>
      <c r="B238" s="166" t="s">
        <v>89</v>
      </c>
      <c r="C238" s="166"/>
      <c r="D238" s="166"/>
      <c r="E238" s="166"/>
      <c r="F238" s="166" t="s">
        <v>24</v>
      </c>
      <c r="G238" s="166"/>
      <c r="H238" s="166"/>
      <c r="I238" s="166"/>
      <c r="J238" s="166">
        <v>0</v>
      </c>
      <c r="K238" s="138">
        <v>0</v>
      </c>
      <c r="L238" s="105">
        <v>0</v>
      </c>
      <c r="M238" s="101">
        <f t="shared" si="21"/>
        <v>0</v>
      </c>
      <c r="N238" s="141" t="s">
        <v>75</v>
      </c>
      <c r="O238" s="101">
        <f t="shared" si="27"/>
        <v>0</v>
      </c>
      <c r="P238" s="141" t="s">
        <v>75</v>
      </c>
      <c r="Q238" s="101">
        <f t="shared" si="28"/>
        <v>0</v>
      </c>
      <c r="R238" s="141" t="s">
        <v>75</v>
      </c>
      <c r="S238" s="101">
        <f t="shared" si="29"/>
        <v>0</v>
      </c>
      <c r="T238" s="101">
        <f t="shared" si="22"/>
        <v>0</v>
      </c>
      <c r="U238" s="106">
        <f t="shared" si="23"/>
        <v>0</v>
      </c>
      <c r="V238" s="99">
        <v>0</v>
      </c>
      <c r="W238" s="100">
        <v>0</v>
      </c>
      <c r="X238" s="100">
        <v>0</v>
      </c>
      <c r="Y238" s="101">
        <v>0</v>
      </c>
      <c r="Z238" s="100">
        <v>0</v>
      </c>
      <c r="AA238" s="101">
        <v>0</v>
      </c>
      <c r="AB238" s="100">
        <v>0</v>
      </c>
      <c r="AC238" s="100">
        <v>0</v>
      </c>
      <c r="AD238" s="100">
        <v>0</v>
      </c>
      <c r="AE238" s="161">
        <v>5822.8</v>
      </c>
      <c r="AF238" s="162">
        <v>0.25</v>
      </c>
      <c r="AG238" s="163">
        <f t="shared" si="24"/>
        <v>1736.6856612956394</v>
      </c>
      <c r="AH238" s="163">
        <f t="shared" ref="AH238:AH244" si="30">AG238+SUM(AB238:AD238)+Z238+SUM(U238:X238)</f>
        <v>1736.6856612956394</v>
      </c>
    </row>
    <row r="239" spans="1:34" s="164" customFormat="1" ht="13.5" customHeight="1" x14ac:dyDescent="0.2">
      <c r="A239" s="165" t="s">
        <v>838</v>
      </c>
      <c r="B239" s="166" t="s">
        <v>89</v>
      </c>
      <c r="C239" s="166"/>
      <c r="D239" s="166"/>
      <c r="E239" s="166"/>
      <c r="F239" s="166" t="s">
        <v>24</v>
      </c>
      <c r="G239" s="166"/>
      <c r="H239" s="166"/>
      <c r="I239" s="166"/>
      <c r="J239" s="166">
        <v>0</v>
      </c>
      <c r="K239" s="138">
        <v>0</v>
      </c>
      <c r="L239" s="105">
        <v>0</v>
      </c>
      <c r="M239" s="101">
        <f t="shared" si="21"/>
        <v>0</v>
      </c>
      <c r="N239" s="141" t="s">
        <v>75</v>
      </c>
      <c r="O239" s="101">
        <f t="shared" si="27"/>
        <v>0</v>
      </c>
      <c r="P239" s="141" t="s">
        <v>75</v>
      </c>
      <c r="Q239" s="101">
        <f t="shared" si="28"/>
        <v>0</v>
      </c>
      <c r="R239" s="141" t="s">
        <v>75</v>
      </c>
      <c r="S239" s="101">
        <f t="shared" si="29"/>
        <v>0</v>
      </c>
      <c r="T239" s="101">
        <f t="shared" si="22"/>
        <v>0</v>
      </c>
      <c r="U239" s="106">
        <f t="shared" si="23"/>
        <v>0</v>
      </c>
      <c r="V239" s="99">
        <v>0</v>
      </c>
      <c r="W239" s="100">
        <v>0</v>
      </c>
      <c r="X239" s="100">
        <v>0</v>
      </c>
      <c r="Y239" s="101">
        <v>0</v>
      </c>
      <c r="Z239" s="100">
        <v>0</v>
      </c>
      <c r="AA239" s="101">
        <v>0</v>
      </c>
      <c r="AB239" s="100">
        <v>0</v>
      </c>
      <c r="AC239" s="100">
        <v>0</v>
      </c>
      <c r="AD239" s="100">
        <v>0</v>
      </c>
      <c r="AE239" s="161">
        <v>1173.3899999999999</v>
      </c>
      <c r="AF239" s="162">
        <v>0.1</v>
      </c>
      <c r="AG239" s="163">
        <f t="shared" si="24"/>
        <v>694.67426451825577</v>
      </c>
      <c r="AH239" s="163">
        <f t="shared" si="30"/>
        <v>694.67426451825577</v>
      </c>
    </row>
    <row r="240" spans="1:34" s="164" customFormat="1" ht="13.5" customHeight="1" x14ac:dyDescent="0.2">
      <c r="A240" s="165" t="s">
        <v>839</v>
      </c>
      <c r="B240" s="166" t="s">
        <v>89</v>
      </c>
      <c r="C240" s="166"/>
      <c r="D240" s="166"/>
      <c r="E240" s="166"/>
      <c r="F240" s="166" t="s">
        <v>24</v>
      </c>
      <c r="G240" s="166"/>
      <c r="H240" s="166"/>
      <c r="I240" s="166"/>
      <c r="J240" s="166">
        <v>0</v>
      </c>
      <c r="K240" s="138">
        <v>0</v>
      </c>
      <c r="L240" s="105">
        <v>0</v>
      </c>
      <c r="M240" s="101">
        <f t="shared" si="21"/>
        <v>0</v>
      </c>
      <c r="N240" s="141" t="s">
        <v>75</v>
      </c>
      <c r="O240" s="101">
        <f t="shared" si="27"/>
        <v>0</v>
      </c>
      <c r="P240" s="141" t="s">
        <v>75</v>
      </c>
      <c r="Q240" s="101">
        <f t="shared" si="28"/>
        <v>0</v>
      </c>
      <c r="R240" s="141" t="s">
        <v>75</v>
      </c>
      <c r="S240" s="101">
        <f t="shared" si="29"/>
        <v>0</v>
      </c>
      <c r="T240" s="101">
        <f t="shared" si="22"/>
        <v>0</v>
      </c>
      <c r="U240" s="106">
        <f t="shared" si="23"/>
        <v>0</v>
      </c>
      <c r="V240" s="99">
        <v>0</v>
      </c>
      <c r="W240" s="100">
        <v>0</v>
      </c>
      <c r="X240" s="100">
        <v>0</v>
      </c>
      <c r="Y240" s="101">
        <v>0</v>
      </c>
      <c r="Z240" s="100">
        <v>0</v>
      </c>
      <c r="AA240" s="101">
        <v>0</v>
      </c>
      <c r="AB240" s="100">
        <v>0</v>
      </c>
      <c r="AC240" s="100">
        <v>0</v>
      </c>
      <c r="AD240" s="100">
        <v>0</v>
      </c>
      <c r="AE240" s="161">
        <v>1628.7</v>
      </c>
      <c r="AF240" s="162">
        <v>0.1</v>
      </c>
      <c r="AG240" s="163">
        <f t="shared" si="24"/>
        <v>694.67426451825577</v>
      </c>
      <c r="AH240" s="163">
        <f t="shared" si="30"/>
        <v>694.67426451825577</v>
      </c>
    </row>
    <row r="241" spans="1:34" s="164" customFormat="1" ht="13.5" customHeight="1" x14ac:dyDescent="0.2">
      <c r="A241" s="165" t="s">
        <v>840</v>
      </c>
      <c r="B241" s="166" t="s">
        <v>89</v>
      </c>
      <c r="C241" s="166"/>
      <c r="D241" s="166"/>
      <c r="E241" s="166"/>
      <c r="F241" s="166" t="s">
        <v>24</v>
      </c>
      <c r="G241" s="166"/>
      <c r="H241" s="166"/>
      <c r="I241" s="166"/>
      <c r="J241" s="166">
        <v>0</v>
      </c>
      <c r="K241" s="138">
        <v>0</v>
      </c>
      <c r="L241" s="105">
        <v>0</v>
      </c>
      <c r="M241" s="101">
        <f t="shared" si="21"/>
        <v>0</v>
      </c>
      <c r="N241" s="141" t="s">
        <v>75</v>
      </c>
      <c r="O241" s="101">
        <f t="shared" si="27"/>
        <v>0</v>
      </c>
      <c r="P241" s="141" t="s">
        <v>75</v>
      </c>
      <c r="Q241" s="101">
        <f t="shared" si="28"/>
        <v>0</v>
      </c>
      <c r="R241" s="141" t="s">
        <v>75</v>
      </c>
      <c r="S241" s="101">
        <f t="shared" si="29"/>
        <v>0</v>
      </c>
      <c r="T241" s="101">
        <f t="shared" si="22"/>
        <v>0</v>
      </c>
      <c r="U241" s="106">
        <f t="shared" si="23"/>
        <v>0</v>
      </c>
      <c r="V241" s="99">
        <v>0</v>
      </c>
      <c r="W241" s="100">
        <v>0</v>
      </c>
      <c r="X241" s="100">
        <v>0</v>
      </c>
      <c r="Y241" s="101">
        <v>0</v>
      </c>
      <c r="Z241" s="100">
        <v>0</v>
      </c>
      <c r="AA241" s="101">
        <v>0</v>
      </c>
      <c r="AB241" s="100">
        <v>0</v>
      </c>
      <c r="AC241" s="100">
        <v>0</v>
      </c>
      <c r="AD241" s="100">
        <v>0</v>
      </c>
      <c r="AE241" s="161">
        <v>4420.49</v>
      </c>
      <c r="AF241" s="162">
        <v>0.1</v>
      </c>
      <c r="AG241" s="163">
        <f t="shared" si="24"/>
        <v>694.67426451825577</v>
      </c>
      <c r="AH241" s="163">
        <f t="shared" si="30"/>
        <v>694.67426451825577</v>
      </c>
    </row>
    <row r="242" spans="1:34" s="164" customFormat="1" ht="26.25" customHeight="1" x14ac:dyDescent="0.2">
      <c r="A242" s="165" t="s">
        <v>841</v>
      </c>
      <c r="B242" s="166" t="s">
        <v>89</v>
      </c>
      <c r="C242" s="166"/>
      <c r="D242" s="166"/>
      <c r="E242" s="166"/>
      <c r="F242" s="166" t="s">
        <v>24</v>
      </c>
      <c r="G242" s="166"/>
      <c r="H242" s="166"/>
      <c r="I242" s="166"/>
      <c r="J242" s="166">
        <v>0</v>
      </c>
      <c r="K242" s="138">
        <v>0</v>
      </c>
      <c r="L242" s="105">
        <v>0</v>
      </c>
      <c r="M242" s="101">
        <f t="shared" si="21"/>
        <v>0</v>
      </c>
      <c r="N242" s="141" t="s">
        <v>75</v>
      </c>
      <c r="O242" s="101">
        <f t="shared" si="27"/>
        <v>0</v>
      </c>
      <c r="P242" s="141" t="s">
        <v>75</v>
      </c>
      <c r="Q242" s="101">
        <f t="shared" si="28"/>
        <v>0</v>
      </c>
      <c r="R242" s="141" t="s">
        <v>75</v>
      </c>
      <c r="S242" s="101">
        <f t="shared" si="29"/>
        <v>0</v>
      </c>
      <c r="T242" s="101">
        <f t="shared" si="22"/>
        <v>0</v>
      </c>
      <c r="U242" s="106">
        <f t="shared" si="23"/>
        <v>0</v>
      </c>
      <c r="V242" s="99">
        <v>0</v>
      </c>
      <c r="W242" s="100">
        <v>0</v>
      </c>
      <c r="X242" s="100">
        <v>0</v>
      </c>
      <c r="Y242" s="101">
        <v>0</v>
      </c>
      <c r="Z242" s="100">
        <v>0</v>
      </c>
      <c r="AA242" s="101">
        <v>0</v>
      </c>
      <c r="AB242" s="100">
        <v>0</v>
      </c>
      <c r="AC242" s="100">
        <v>0</v>
      </c>
      <c r="AD242" s="100">
        <v>0</v>
      </c>
      <c r="AE242" s="161">
        <v>34</v>
      </c>
      <c r="AF242" s="162">
        <v>3.5000000000000003E-2</v>
      </c>
      <c r="AG242" s="163">
        <f t="shared" si="24"/>
        <v>243.13599258138953</v>
      </c>
      <c r="AH242" s="163">
        <f t="shared" si="30"/>
        <v>243.13599258138953</v>
      </c>
    </row>
    <row r="243" spans="1:34" s="164" customFormat="1" ht="26.25" customHeight="1" x14ac:dyDescent="0.2">
      <c r="A243" s="165" t="s">
        <v>860</v>
      </c>
      <c r="B243" s="166" t="s">
        <v>89</v>
      </c>
      <c r="C243" s="166"/>
      <c r="D243" s="166"/>
      <c r="E243" s="166"/>
      <c r="F243" s="166" t="s">
        <v>24</v>
      </c>
      <c r="G243" s="166"/>
      <c r="H243" s="166"/>
      <c r="I243" s="166"/>
      <c r="J243" s="166">
        <v>0</v>
      </c>
      <c r="K243" s="138">
        <v>0</v>
      </c>
      <c r="L243" s="105">
        <v>0</v>
      </c>
      <c r="M243" s="101">
        <f t="shared" si="21"/>
        <v>0</v>
      </c>
      <c r="N243" s="141" t="s">
        <v>75</v>
      </c>
      <c r="O243" s="101">
        <f t="shared" si="27"/>
        <v>0</v>
      </c>
      <c r="P243" s="141" t="s">
        <v>75</v>
      </c>
      <c r="Q243" s="101">
        <f t="shared" si="28"/>
        <v>0</v>
      </c>
      <c r="R243" s="141" t="s">
        <v>75</v>
      </c>
      <c r="S243" s="101">
        <f t="shared" si="29"/>
        <v>0</v>
      </c>
      <c r="T243" s="101">
        <f t="shared" si="22"/>
        <v>0</v>
      </c>
      <c r="U243" s="106">
        <f t="shared" si="23"/>
        <v>0</v>
      </c>
      <c r="V243" s="99">
        <v>0</v>
      </c>
      <c r="W243" s="100">
        <v>0</v>
      </c>
      <c r="X243" s="100">
        <v>0</v>
      </c>
      <c r="Y243" s="101">
        <v>0</v>
      </c>
      <c r="Z243" s="100">
        <v>0</v>
      </c>
      <c r="AA243" s="101">
        <v>0</v>
      </c>
      <c r="AB243" s="100">
        <v>0</v>
      </c>
      <c r="AC243" s="100">
        <v>0</v>
      </c>
      <c r="AD243" s="100">
        <v>0</v>
      </c>
      <c r="AE243" s="161">
        <v>10.52</v>
      </c>
      <c r="AF243" s="162">
        <v>3.5000000000000003E-2</v>
      </c>
      <c r="AG243" s="163">
        <f t="shared" si="24"/>
        <v>243.13599258138953</v>
      </c>
      <c r="AH243" s="163">
        <f t="shared" si="30"/>
        <v>243.13599258138953</v>
      </c>
    </row>
    <row r="244" spans="1:34" s="164" customFormat="1" ht="13.5" customHeight="1" thickBot="1" x14ac:dyDescent="0.25">
      <c r="A244" s="165" t="s">
        <v>861</v>
      </c>
      <c r="B244" s="166" t="s">
        <v>89</v>
      </c>
      <c r="C244" s="166"/>
      <c r="D244" s="166"/>
      <c r="E244" s="166"/>
      <c r="F244" s="166" t="s">
        <v>24</v>
      </c>
      <c r="G244" s="166"/>
      <c r="H244" s="166"/>
      <c r="I244" s="166"/>
      <c r="J244" s="166">
        <v>0</v>
      </c>
      <c r="K244" s="138">
        <v>0</v>
      </c>
      <c r="L244" s="105">
        <v>0</v>
      </c>
      <c r="M244" s="101">
        <f t="shared" si="21"/>
        <v>0</v>
      </c>
      <c r="N244" s="141" t="s">
        <v>75</v>
      </c>
      <c r="O244" s="101">
        <f t="shared" si="27"/>
        <v>0</v>
      </c>
      <c r="P244" s="141" t="s">
        <v>75</v>
      </c>
      <c r="Q244" s="101">
        <f t="shared" si="28"/>
        <v>0</v>
      </c>
      <c r="R244" s="141" t="s">
        <v>75</v>
      </c>
      <c r="S244" s="101">
        <f t="shared" si="29"/>
        <v>0</v>
      </c>
      <c r="T244" s="101">
        <f t="shared" si="22"/>
        <v>0</v>
      </c>
      <c r="U244" s="106">
        <f t="shared" si="23"/>
        <v>0</v>
      </c>
      <c r="V244" s="99">
        <v>0</v>
      </c>
      <c r="W244" s="100">
        <v>0</v>
      </c>
      <c r="X244" s="100">
        <v>0</v>
      </c>
      <c r="Y244" s="101">
        <v>0</v>
      </c>
      <c r="Z244" s="100">
        <v>0</v>
      </c>
      <c r="AA244" s="101">
        <v>0</v>
      </c>
      <c r="AB244" s="100">
        <v>0</v>
      </c>
      <c r="AC244" s="100">
        <v>0</v>
      </c>
      <c r="AD244" s="100">
        <v>0</v>
      </c>
      <c r="AE244" s="161">
        <v>2864.56</v>
      </c>
      <c r="AF244" s="162">
        <v>0.1</v>
      </c>
      <c r="AG244" s="163">
        <f t="shared" si="24"/>
        <v>694.67426451825577</v>
      </c>
      <c r="AH244" s="163">
        <f t="shared" si="30"/>
        <v>694.67426451825577</v>
      </c>
    </row>
    <row r="245" spans="1:34" s="120" customFormat="1" ht="13.5" collapsed="1" thickBot="1" x14ac:dyDescent="0.25">
      <c r="A245" s="109"/>
      <c r="B245" s="110"/>
      <c r="C245" s="110"/>
      <c r="D245" s="110"/>
      <c r="E245" s="110"/>
      <c r="F245" s="111" t="s">
        <v>25</v>
      </c>
      <c r="G245" s="110"/>
      <c r="H245" s="110"/>
      <c r="I245" s="110"/>
      <c r="J245" s="112"/>
      <c r="K245" s="113">
        <f>SUBTOTAL(9,K3:K244)</f>
        <v>238</v>
      </c>
      <c r="L245" s="113"/>
      <c r="M245" s="113">
        <f t="shared" ref="M245:AH245" si="31">SUBTOTAL(9,M3:M244)</f>
        <v>120.80000000000007</v>
      </c>
      <c r="N245" s="113">
        <f t="shared" si="31"/>
        <v>0</v>
      </c>
      <c r="O245" s="113">
        <f t="shared" si="31"/>
        <v>10.999999999999993</v>
      </c>
      <c r="P245" s="113">
        <f t="shared" si="31"/>
        <v>0</v>
      </c>
      <c r="Q245" s="113">
        <f t="shared" si="31"/>
        <v>8.9999999999999947</v>
      </c>
      <c r="R245" s="113">
        <f t="shared" si="31"/>
        <v>0</v>
      </c>
      <c r="S245" s="114">
        <f t="shared" si="31"/>
        <v>32.399999999999991</v>
      </c>
      <c r="T245" s="114">
        <f t="shared" si="31"/>
        <v>173.19999999999996</v>
      </c>
      <c r="U245" s="115">
        <f t="shared" si="31"/>
        <v>682720.00000000023</v>
      </c>
      <c r="V245" s="116">
        <f t="shared" si="31"/>
        <v>427802.62190029136</v>
      </c>
      <c r="W245" s="116">
        <f t="shared" si="31"/>
        <v>12465.827719379125</v>
      </c>
      <c r="X245" s="115">
        <f t="shared" si="31"/>
        <v>21441.25</v>
      </c>
      <c r="Y245" s="114">
        <f t="shared" si="31"/>
        <v>252.25</v>
      </c>
      <c r="Z245" s="116">
        <f t="shared" si="31"/>
        <v>582.8960825198476</v>
      </c>
      <c r="AA245" s="114">
        <f t="shared" si="31"/>
        <v>0</v>
      </c>
      <c r="AB245" s="116">
        <f t="shared" si="31"/>
        <v>6838.0309821020555</v>
      </c>
      <c r="AC245" s="116">
        <f t="shared" si="31"/>
        <v>183714.489364523</v>
      </c>
      <c r="AD245" s="116">
        <f t="shared" si="31"/>
        <v>213596.13395118478</v>
      </c>
      <c r="AE245" s="117">
        <f t="shared" si="31"/>
        <v>1307530.3699999999</v>
      </c>
      <c r="AF245" s="114">
        <f t="shared" si="31"/>
        <v>36.264999999999965</v>
      </c>
      <c r="AG245" s="118">
        <f t="shared" si="31"/>
        <v>251923.62202754655</v>
      </c>
      <c r="AH245" s="119">
        <f t="shared" si="31"/>
        <v>1801084.8720275448</v>
      </c>
    </row>
    <row r="246" spans="1:34" ht="18.75" customHeight="1" x14ac:dyDescent="0.2">
      <c r="J246" s="121"/>
      <c r="K246" s="170"/>
      <c r="V246" s="171"/>
      <c r="W246" s="171"/>
    </row>
    <row r="247" spans="1:34" s="177" customFormat="1" ht="18.75" customHeight="1" x14ac:dyDescent="0.2">
      <c r="S247" s="178"/>
      <c r="T247" s="178" t="s">
        <v>876</v>
      </c>
      <c r="U247" s="122" t="s">
        <v>877</v>
      </c>
      <c r="V247" s="122" t="s">
        <v>878</v>
      </c>
      <c r="W247" s="122" t="s">
        <v>878</v>
      </c>
      <c r="X247" s="123" t="s">
        <v>879</v>
      </c>
      <c r="Y247" s="123" t="s">
        <v>880</v>
      </c>
      <c r="Z247" s="122" t="s">
        <v>881</v>
      </c>
      <c r="AA247" s="123"/>
      <c r="AB247" s="122" t="s">
        <v>882</v>
      </c>
      <c r="AC247" s="122" t="s">
        <v>883</v>
      </c>
      <c r="AD247" s="122" t="s">
        <v>883</v>
      </c>
      <c r="AE247" s="122"/>
      <c r="AF247" s="122"/>
      <c r="AG247" s="122" t="s">
        <v>877</v>
      </c>
      <c r="AH247" s="179"/>
    </row>
    <row r="248" spans="1:34" ht="18.75" customHeight="1" x14ac:dyDescent="0.2">
      <c r="U248" s="173"/>
      <c r="Z248" s="180"/>
      <c r="AE248" s="181"/>
      <c r="AF248" s="98"/>
      <c r="AG248" s="98"/>
      <c r="AH248" s="98"/>
    </row>
    <row r="249" spans="1:34" s="175" customFormat="1" ht="18.75" customHeight="1" x14ac:dyDescent="0.2">
      <c r="A249" s="168"/>
      <c r="B249" s="169"/>
      <c r="C249" s="169"/>
      <c r="D249" s="169"/>
      <c r="E249" s="169"/>
      <c r="F249" s="169"/>
      <c r="G249" s="169"/>
      <c r="H249" s="169"/>
      <c r="I249" s="169"/>
      <c r="J249" s="169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171"/>
      <c r="V249" s="179"/>
      <c r="W249" s="179"/>
      <c r="X249" s="179"/>
      <c r="Y249" s="179"/>
      <c r="Z249" s="179"/>
      <c r="AA249" s="179"/>
      <c r="AB249" s="179"/>
      <c r="AC249" s="179"/>
      <c r="AD249" s="179"/>
      <c r="AF249" s="176"/>
      <c r="AG249" s="171"/>
      <c r="AH249" s="171"/>
    </row>
    <row r="250" spans="1:34" s="175" customFormat="1" ht="18.75" customHeight="1" x14ac:dyDescent="0.2">
      <c r="A250" s="168"/>
      <c r="B250" s="169"/>
      <c r="C250" s="169"/>
      <c r="D250" s="169"/>
      <c r="E250" s="169"/>
      <c r="F250" s="169"/>
      <c r="G250" s="169"/>
      <c r="H250" s="169"/>
      <c r="I250" s="169"/>
      <c r="J250" s="169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171"/>
      <c r="V250" s="182"/>
      <c r="W250" s="182"/>
      <c r="X250" s="182"/>
      <c r="Y250" s="173"/>
      <c r="Z250" s="171"/>
      <c r="AA250" s="173"/>
      <c r="AB250" s="174"/>
      <c r="AC250" s="172"/>
      <c r="AD250" s="173"/>
      <c r="AF250" s="176"/>
      <c r="AG250" s="171"/>
      <c r="AH250" s="171"/>
    </row>
    <row r="251" spans="1:34" s="175" customFormat="1" ht="18.75" customHeight="1" x14ac:dyDescent="0.2">
      <c r="A251" s="168"/>
      <c r="B251" s="169"/>
      <c r="C251" s="169"/>
      <c r="D251" s="169"/>
      <c r="E251" s="169"/>
      <c r="F251" s="169"/>
      <c r="G251" s="169"/>
      <c r="H251" s="169"/>
      <c r="I251" s="169"/>
      <c r="J251" s="169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171"/>
      <c r="V251" s="182"/>
      <c r="W251" s="182"/>
      <c r="X251" s="182"/>
      <c r="Y251" s="173"/>
      <c r="Z251" s="171"/>
      <c r="AA251" s="173"/>
      <c r="AB251" s="174"/>
      <c r="AC251" s="172"/>
      <c r="AD251" s="173"/>
      <c r="AF251" s="176"/>
      <c r="AG251" s="171"/>
      <c r="AH251" s="171"/>
    </row>
    <row r="252" spans="1:34" s="175" customFormat="1" ht="18.75" customHeight="1" x14ac:dyDescent="0.2">
      <c r="A252" s="168"/>
      <c r="B252" s="169"/>
      <c r="C252" s="169"/>
      <c r="D252" s="169"/>
      <c r="E252" s="169"/>
      <c r="F252" s="169"/>
      <c r="G252" s="169"/>
      <c r="H252" s="169"/>
      <c r="I252" s="169"/>
      <c r="J252" s="169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171"/>
      <c r="V252" s="182"/>
      <c r="W252" s="182"/>
      <c r="X252" s="182"/>
      <c r="Y252" s="173"/>
      <c r="Z252" s="171"/>
      <c r="AA252" s="173"/>
      <c r="AB252" s="174"/>
      <c r="AC252" s="172"/>
      <c r="AD252" s="173"/>
      <c r="AF252" s="176"/>
      <c r="AG252" s="171"/>
      <c r="AH252" s="171"/>
    </row>
    <row r="253" spans="1:34" s="175" customFormat="1" ht="18.75" customHeight="1" x14ac:dyDescent="0.2">
      <c r="A253" s="168"/>
      <c r="B253" s="169"/>
      <c r="C253" s="169"/>
      <c r="D253" s="169"/>
      <c r="E253" s="169"/>
      <c r="F253" s="169"/>
      <c r="G253" s="169"/>
      <c r="H253" s="169"/>
      <c r="I253" s="169"/>
      <c r="J253" s="169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171"/>
      <c r="V253" s="182"/>
      <c r="W253" s="182"/>
      <c r="X253" s="182"/>
      <c r="Y253" s="173"/>
      <c r="Z253" s="171"/>
      <c r="AA253" s="173"/>
      <c r="AB253" s="174"/>
      <c r="AC253" s="172"/>
      <c r="AD253" s="173"/>
      <c r="AF253" s="176"/>
      <c r="AG253" s="171"/>
      <c r="AH253" s="171"/>
    </row>
    <row r="254" spans="1:34" s="175" customFormat="1" ht="18.75" customHeight="1" x14ac:dyDescent="0.2">
      <c r="A254" s="168"/>
      <c r="B254" s="169"/>
      <c r="C254" s="169"/>
      <c r="D254" s="169"/>
      <c r="E254" s="169"/>
      <c r="F254" s="169"/>
      <c r="G254" s="169"/>
      <c r="H254" s="169"/>
      <c r="I254" s="169"/>
      <c r="J254" s="169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171"/>
      <c r="V254" s="182"/>
      <c r="W254" s="182"/>
      <c r="X254" s="182"/>
      <c r="Y254" s="173"/>
      <c r="Z254" s="171"/>
      <c r="AA254" s="173"/>
      <c r="AB254" s="174"/>
      <c r="AC254" s="172"/>
      <c r="AD254" s="173"/>
      <c r="AF254" s="176"/>
      <c r="AG254" s="171"/>
      <c r="AH254" s="171"/>
    </row>
    <row r="255" spans="1:34" s="175" customFormat="1" ht="18.75" customHeight="1" x14ac:dyDescent="0.2">
      <c r="A255" s="168"/>
      <c r="B255" s="169"/>
      <c r="C255" s="169"/>
      <c r="D255" s="169"/>
      <c r="E255" s="169"/>
      <c r="F255" s="169"/>
      <c r="G255" s="169"/>
      <c r="H255" s="169"/>
      <c r="I255" s="169"/>
      <c r="J255" s="169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171"/>
      <c r="V255" s="182"/>
      <c r="W255" s="182"/>
      <c r="X255" s="182"/>
      <c r="Y255" s="173"/>
      <c r="Z255" s="171"/>
      <c r="AA255" s="173"/>
      <c r="AB255" s="174"/>
      <c r="AC255" s="172"/>
      <c r="AD255" s="173"/>
      <c r="AF255" s="176"/>
      <c r="AG255" s="171"/>
      <c r="AH255" s="171"/>
    </row>
    <row r="256" spans="1:34" s="175" customFormat="1" ht="18.75" customHeight="1" x14ac:dyDescent="0.2">
      <c r="A256" s="168"/>
      <c r="B256" s="169"/>
      <c r="C256" s="169"/>
      <c r="D256" s="169"/>
      <c r="E256" s="169"/>
      <c r="F256" s="169"/>
      <c r="G256" s="169"/>
      <c r="H256" s="169"/>
      <c r="I256" s="169"/>
      <c r="J256" s="169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171"/>
      <c r="V256" s="182"/>
      <c r="W256" s="182"/>
      <c r="X256" s="182"/>
      <c r="Y256" s="173"/>
      <c r="Z256" s="171"/>
      <c r="AA256" s="173"/>
      <c r="AB256" s="174"/>
      <c r="AC256" s="172"/>
      <c r="AD256" s="173"/>
      <c r="AF256" s="176"/>
      <c r="AG256" s="171"/>
      <c r="AH256" s="171"/>
    </row>
    <row r="257" spans="1:34" s="175" customFormat="1" ht="18.75" customHeight="1" x14ac:dyDescent="0.2">
      <c r="A257" s="168"/>
      <c r="B257" s="169"/>
      <c r="C257" s="169"/>
      <c r="D257" s="169"/>
      <c r="E257" s="169"/>
      <c r="F257" s="169"/>
      <c r="G257" s="169"/>
      <c r="H257" s="169"/>
      <c r="I257" s="169"/>
      <c r="J257" s="169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171"/>
      <c r="V257" s="182"/>
      <c r="W257" s="182"/>
      <c r="X257" s="182"/>
      <c r="Y257" s="173"/>
      <c r="Z257" s="171"/>
      <c r="AA257" s="173"/>
      <c r="AB257" s="174"/>
      <c r="AC257" s="172"/>
      <c r="AD257" s="173"/>
      <c r="AF257" s="176"/>
      <c r="AG257" s="171"/>
      <c r="AH257" s="171"/>
    </row>
    <row r="258" spans="1:34" s="175" customFormat="1" ht="18.75" customHeight="1" x14ac:dyDescent="0.2">
      <c r="A258" s="168"/>
      <c r="B258" s="169"/>
      <c r="C258" s="169"/>
      <c r="D258" s="169"/>
      <c r="E258" s="169"/>
      <c r="F258" s="169"/>
      <c r="G258" s="169"/>
      <c r="H258" s="169"/>
      <c r="I258" s="169"/>
      <c r="J258" s="169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171"/>
      <c r="V258" s="182"/>
      <c r="W258" s="182"/>
      <c r="X258" s="182"/>
      <c r="Y258" s="173"/>
      <c r="Z258" s="171"/>
      <c r="AA258" s="173"/>
      <c r="AB258" s="174"/>
      <c r="AC258" s="172"/>
      <c r="AD258" s="173"/>
      <c r="AF258" s="176"/>
      <c r="AG258" s="171"/>
      <c r="AH258" s="171"/>
    </row>
    <row r="259" spans="1:34" s="175" customFormat="1" ht="18.75" customHeight="1" x14ac:dyDescent="0.2">
      <c r="A259" s="168"/>
      <c r="B259" s="169"/>
      <c r="C259" s="169"/>
      <c r="D259" s="169"/>
      <c r="E259" s="169"/>
      <c r="F259" s="169"/>
      <c r="G259" s="169"/>
      <c r="H259" s="169"/>
      <c r="I259" s="169"/>
      <c r="J259" s="169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171"/>
      <c r="V259" s="182"/>
      <c r="W259" s="182"/>
      <c r="X259" s="182"/>
      <c r="Y259" s="173"/>
      <c r="Z259" s="171"/>
      <c r="AA259" s="173"/>
      <c r="AB259" s="174"/>
      <c r="AC259" s="172"/>
      <c r="AD259" s="173"/>
      <c r="AF259" s="176"/>
      <c r="AG259" s="171"/>
      <c r="AH259" s="171"/>
    </row>
    <row r="260" spans="1:34" s="175" customFormat="1" ht="18.75" customHeight="1" x14ac:dyDescent="0.2">
      <c r="A260" s="168"/>
      <c r="B260" s="169"/>
      <c r="C260" s="169"/>
      <c r="D260" s="169"/>
      <c r="E260" s="169"/>
      <c r="F260" s="169"/>
      <c r="G260" s="169"/>
      <c r="H260" s="169"/>
      <c r="I260" s="169"/>
      <c r="J260" s="169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171"/>
      <c r="V260" s="182"/>
      <c r="W260" s="182"/>
      <c r="X260" s="182"/>
      <c r="Y260" s="173"/>
      <c r="Z260" s="171"/>
      <c r="AA260" s="173"/>
      <c r="AB260" s="174"/>
      <c r="AC260" s="172"/>
      <c r="AD260" s="173"/>
      <c r="AF260" s="176"/>
      <c r="AG260" s="171"/>
      <c r="AH260" s="171"/>
    </row>
    <row r="261" spans="1:34" s="175" customFormat="1" ht="18.75" customHeight="1" x14ac:dyDescent="0.2">
      <c r="A261" s="168"/>
      <c r="B261" s="169"/>
      <c r="C261" s="169"/>
      <c r="D261" s="169"/>
      <c r="E261" s="169"/>
      <c r="F261" s="169"/>
      <c r="G261" s="169"/>
      <c r="H261" s="169"/>
      <c r="I261" s="169"/>
      <c r="J261" s="169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171"/>
      <c r="V261" s="183"/>
      <c r="W261" s="183"/>
      <c r="X261" s="183"/>
      <c r="Y261" s="173"/>
      <c r="Z261" s="171"/>
      <c r="AA261" s="173"/>
      <c r="AB261" s="174"/>
      <c r="AC261" s="172"/>
      <c r="AD261" s="173"/>
      <c r="AF261" s="176"/>
      <c r="AG261" s="171"/>
      <c r="AH261" s="171"/>
    </row>
  </sheetData>
  <autoFilter ref="A2:AH246"/>
  <sortState ref="A3:AH244">
    <sortCondition ref="F3:F244"/>
    <sortCondition ref="A3:A244"/>
    <sortCondition ref="B3:B244"/>
  </sortState>
  <dataValidations count="1">
    <dataValidation type="list" allowBlank="1" showInputMessage="1" showErrorMessage="1" sqref="B152:B154 B147:B149">
      <formula1>STOPID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9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25.5" customHeight="1" x14ac:dyDescent="0.2">
      <c r="A3" s="102" t="s">
        <v>183</v>
      </c>
      <c r="B3" s="103" t="s">
        <v>184</v>
      </c>
      <c r="C3" s="103" t="s">
        <v>185</v>
      </c>
      <c r="D3" s="103" t="s">
        <v>186</v>
      </c>
      <c r="E3" s="104">
        <v>3</v>
      </c>
      <c r="F3" s="103" t="s">
        <v>14</v>
      </c>
      <c r="G3" s="103" t="s">
        <v>187</v>
      </c>
      <c r="H3" s="103" t="s">
        <v>188</v>
      </c>
      <c r="I3" s="142" t="s">
        <v>189</v>
      </c>
      <c r="J3" s="103">
        <v>152100</v>
      </c>
      <c r="K3" s="138">
        <v>1</v>
      </c>
      <c r="L3" s="105">
        <v>0.5</v>
      </c>
      <c r="M3" s="101">
        <f t="shared" ref="M3:M12" si="0">K3*L3</f>
        <v>0.5</v>
      </c>
      <c r="N3" s="141" t="s">
        <v>75</v>
      </c>
      <c r="O3" s="101">
        <v>0</v>
      </c>
      <c r="P3" s="141" t="s">
        <v>75</v>
      </c>
      <c r="Q3" s="101">
        <v>0</v>
      </c>
      <c r="R3" s="141" t="s">
        <v>75</v>
      </c>
      <c r="S3" s="101">
        <v>0</v>
      </c>
      <c r="T3" s="101">
        <f t="shared" ref="T3:T12" si="1">S3+Q3+O3+M3</f>
        <v>0.5</v>
      </c>
      <c r="U3" s="106">
        <f t="shared" ref="U3:U12" si="2">$U$1*T3</f>
        <v>1970.9006928406466</v>
      </c>
      <c r="V3" s="99">
        <v>0</v>
      </c>
      <c r="W3" s="100">
        <v>0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0</v>
      </c>
      <c r="AF3" s="162">
        <v>3.5000000000000003E-2</v>
      </c>
      <c r="AG3" s="163">
        <f t="shared" ref="AG3:AG12" si="3">AF3*$AG$1</f>
        <v>243.13599258138953</v>
      </c>
      <c r="AH3" s="163">
        <f t="shared" ref="AH3:AH12" si="4">AG3+SUM(AB3:AD3)+Z3+SUM(U3:X3)</f>
        <v>2214.036685422036</v>
      </c>
    </row>
    <row r="4" spans="1:34" s="164" customFormat="1" ht="12.75" customHeight="1" x14ac:dyDescent="0.2">
      <c r="A4" s="102" t="s">
        <v>343</v>
      </c>
      <c r="B4" s="103" t="s">
        <v>344</v>
      </c>
      <c r="C4" s="103" t="s">
        <v>307</v>
      </c>
      <c r="D4" s="103" t="s">
        <v>308</v>
      </c>
      <c r="E4" s="104">
        <v>2</v>
      </c>
      <c r="F4" s="103" t="s">
        <v>14</v>
      </c>
      <c r="G4" s="103" t="s">
        <v>345</v>
      </c>
      <c r="H4" s="103" t="s">
        <v>346</v>
      </c>
      <c r="I4" s="142" t="s">
        <v>189</v>
      </c>
      <c r="J4" s="103" t="s">
        <v>347</v>
      </c>
      <c r="K4" s="138">
        <v>2</v>
      </c>
      <c r="L4" s="105">
        <v>1</v>
      </c>
      <c r="M4" s="101">
        <f t="shared" si="0"/>
        <v>2</v>
      </c>
      <c r="N4" s="141" t="s">
        <v>75</v>
      </c>
      <c r="O4" s="101">
        <v>0</v>
      </c>
      <c r="P4" s="141" t="s">
        <v>75</v>
      </c>
      <c r="Q4" s="101">
        <v>0</v>
      </c>
      <c r="R4" s="141" t="s">
        <v>75</v>
      </c>
      <c r="S4" s="101">
        <v>0</v>
      </c>
      <c r="T4" s="101">
        <f t="shared" si="1"/>
        <v>2</v>
      </c>
      <c r="U4" s="106">
        <f t="shared" si="2"/>
        <v>7883.6027713625863</v>
      </c>
      <c r="V4" s="99">
        <v>0</v>
      </c>
      <c r="W4" s="100">
        <v>0</v>
      </c>
      <c r="X4" s="100">
        <v>127.5</v>
      </c>
      <c r="Y4" s="101">
        <v>1.5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0</v>
      </c>
      <c r="AF4" s="162">
        <v>3.5000000000000003E-2</v>
      </c>
      <c r="AG4" s="163">
        <f t="shared" si="3"/>
        <v>243.13599258138953</v>
      </c>
      <c r="AH4" s="163">
        <f t="shared" si="4"/>
        <v>8254.2387639439767</v>
      </c>
    </row>
    <row r="5" spans="1:34" s="164" customFormat="1" ht="25.5" customHeight="1" x14ac:dyDescent="0.2">
      <c r="A5" s="102" t="s">
        <v>348</v>
      </c>
      <c r="B5" s="103" t="s">
        <v>349</v>
      </c>
      <c r="C5" s="103" t="s">
        <v>329</v>
      </c>
      <c r="D5" s="103" t="s">
        <v>330</v>
      </c>
      <c r="E5" s="104">
        <v>2</v>
      </c>
      <c r="F5" s="103" t="s">
        <v>14</v>
      </c>
      <c r="G5" s="103" t="s">
        <v>350</v>
      </c>
      <c r="H5" s="103" t="s">
        <v>351</v>
      </c>
      <c r="I5" s="142" t="s">
        <v>189</v>
      </c>
      <c r="J5" s="103" t="s">
        <v>352</v>
      </c>
      <c r="K5" s="138">
        <v>3</v>
      </c>
      <c r="L5" s="105">
        <v>1</v>
      </c>
      <c r="M5" s="101">
        <f t="shared" si="0"/>
        <v>3</v>
      </c>
      <c r="N5" s="141" t="s">
        <v>75</v>
      </c>
      <c r="O5" s="101">
        <v>0</v>
      </c>
      <c r="P5" s="141" t="s">
        <v>75</v>
      </c>
      <c r="Q5" s="101">
        <v>0</v>
      </c>
      <c r="R5" s="141" t="s">
        <v>75</v>
      </c>
      <c r="S5" s="101">
        <v>0</v>
      </c>
      <c r="T5" s="101">
        <f t="shared" si="1"/>
        <v>3</v>
      </c>
      <c r="U5" s="106">
        <f t="shared" si="2"/>
        <v>11825.404157043879</v>
      </c>
      <c r="V5" s="99">
        <v>21073.858332788852</v>
      </c>
      <c r="W5" s="100">
        <v>1127.7305066095312</v>
      </c>
      <c r="X5" s="100">
        <v>935</v>
      </c>
      <c r="Y5" s="101">
        <v>11</v>
      </c>
      <c r="Z5" s="100">
        <v>3.2017429351617994</v>
      </c>
      <c r="AA5" s="101">
        <v>0</v>
      </c>
      <c r="AB5" s="100">
        <v>7.765748967126334</v>
      </c>
      <c r="AC5" s="100">
        <v>0</v>
      </c>
      <c r="AD5" s="100">
        <v>0</v>
      </c>
      <c r="AE5" s="161">
        <v>50543</v>
      </c>
      <c r="AF5" s="162">
        <v>1.5</v>
      </c>
      <c r="AG5" s="163">
        <f t="shared" si="3"/>
        <v>10420.113967773836</v>
      </c>
      <c r="AH5" s="163">
        <f t="shared" si="4"/>
        <v>45393.074456118382</v>
      </c>
    </row>
    <row r="6" spans="1:34" s="164" customFormat="1" ht="12.75" customHeight="1" x14ac:dyDescent="0.2">
      <c r="A6" s="102" t="s">
        <v>353</v>
      </c>
      <c r="B6" s="103" t="s">
        <v>354</v>
      </c>
      <c r="C6" s="103" t="s">
        <v>329</v>
      </c>
      <c r="D6" s="103" t="s">
        <v>330</v>
      </c>
      <c r="E6" s="104">
        <v>2</v>
      </c>
      <c r="F6" s="103" t="s">
        <v>14</v>
      </c>
      <c r="G6" s="103" t="s">
        <v>355</v>
      </c>
      <c r="H6" s="103" t="s">
        <v>356</v>
      </c>
      <c r="I6" s="142" t="s">
        <v>189</v>
      </c>
      <c r="J6" s="103" t="s">
        <v>357</v>
      </c>
      <c r="K6" s="138">
        <v>2</v>
      </c>
      <c r="L6" s="105">
        <v>1</v>
      </c>
      <c r="M6" s="101">
        <f t="shared" si="0"/>
        <v>2</v>
      </c>
      <c r="N6" s="141" t="s">
        <v>75</v>
      </c>
      <c r="O6" s="101">
        <v>0</v>
      </c>
      <c r="P6" s="141" t="s">
        <v>75</v>
      </c>
      <c r="Q6" s="101">
        <v>0</v>
      </c>
      <c r="R6" s="141" t="s">
        <v>75</v>
      </c>
      <c r="S6" s="101">
        <v>0</v>
      </c>
      <c r="T6" s="101">
        <f t="shared" si="1"/>
        <v>2</v>
      </c>
      <c r="U6" s="106">
        <f t="shared" si="2"/>
        <v>7883.6027713625863</v>
      </c>
      <c r="V6" s="99">
        <v>0</v>
      </c>
      <c r="W6" s="100">
        <v>0</v>
      </c>
      <c r="X6" s="100">
        <v>0</v>
      </c>
      <c r="Y6" s="101">
        <v>0</v>
      </c>
      <c r="Z6" s="100">
        <v>0</v>
      </c>
      <c r="AA6" s="101">
        <v>0</v>
      </c>
      <c r="AB6" s="100">
        <v>0</v>
      </c>
      <c r="AC6" s="100">
        <v>0</v>
      </c>
      <c r="AD6" s="100">
        <v>0</v>
      </c>
      <c r="AE6" s="161">
        <v>0</v>
      </c>
      <c r="AF6" s="162">
        <v>3.5000000000000003E-2</v>
      </c>
      <c r="AG6" s="163">
        <f t="shared" si="3"/>
        <v>243.13599258138953</v>
      </c>
      <c r="AH6" s="163">
        <f t="shared" si="4"/>
        <v>8126.7387639439758</v>
      </c>
    </row>
    <row r="7" spans="1:34" s="164" customFormat="1" ht="25.5" x14ac:dyDescent="0.2">
      <c r="A7" s="102" t="s">
        <v>358</v>
      </c>
      <c r="B7" s="103" t="s">
        <v>359</v>
      </c>
      <c r="C7" s="103" t="s">
        <v>360</v>
      </c>
      <c r="D7" s="103" t="s">
        <v>361</v>
      </c>
      <c r="E7" s="104" t="s">
        <v>362</v>
      </c>
      <c r="F7" s="103" t="s">
        <v>14</v>
      </c>
      <c r="G7" s="103" t="s">
        <v>345</v>
      </c>
      <c r="H7" s="103" t="s">
        <v>363</v>
      </c>
      <c r="I7" s="142" t="s">
        <v>189</v>
      </c>
      <c r="J7" s="103" t="s">
        <v>364</v>
      </c>
      <c r="K7" s="138">
        <v>2</v>
      </c>
      <c r="L7" s="105">
        <v>0.95</v>
      </c>
      <c r="M7" s="101">
        <f t="shared" si="0"/>
        <v>1.9</v>
      </c>
      <c r="N7" s="141" t="s">
        <v>75</v>
      </c>
      <c r="O7" s="101">
        <v>0</v>
      </c>
      <c r="P7" s="141" t="s">
        <v>75</v>
      </c>
      <c r="Q7" s="101">
        <v>0</v>
      </c>
      <c r="R7" s="141" t="s">
        <v>75</v>
      </c>
      <c r="S7" s="101">
        <v>0</v>
      </c>
      <c r="T7" s="101">
        <f t="shared" si="1"/>
        <v>1.9</v>
      </c>
      <c r="U7" s="106">
        <f t="shared" si="2"/>
        <v>7489.4226327944571</v>
      </c>
      <c r="V7" s="99">
        <v>14123.091822859142</v>
      </c>
      <c r="W7" s="100">
        <v>224.49671307574303</v>
      </c>
      <c r="X7" s="100">
        <v>85</v>
      </c>
      <c r="Y7" s="101">
        <v>1</v>
      </c>
      <c r="Z7" s="100">
        <v>0</v>
      </c>
      <c r="AA7" s="101">
        <v>0</v>
      </c>
      <c r="AB7" s="100">
        <v>0.61573090516050211</v>
      </c>
      <c r="AC7" s="100">
        <v>0</v>
      </c>
      <c r="AD7" s="100">
        <v>0</v>
      </c>
      <c r="AE7" s="161">
        <v>19093</v>
      </c>
      <c r="AF7" s="162">
        <v>0.75</v>
      </c>
      <c r="AG7" s="163">
        <f t="shared" si="3"/>
        <v>5210.0569838869178</v>
      </c>
      <c r="AH7" s="163">
        <f t="shared" si="4"/>
        <v>27132.683883521422</v>
      </c>
    </row>
    <row r="8" spans="1:34" s="164" customFormat="1" ht="25.5" x14ac:dyDescent="0.2">
      <c r="A8" s="102" t="s">
        <v>365</v>
      </c>
      <c r="B8" s="103" t="s">
        <v>366</v>
      </c>
      <c r="C8" s="103" t="s">
        <v>329</v>
      </c>
      <c r="D8" s="103" t="s">
        <v>330</v>
      </c>
      <c r="E8" s="104">
        <v>2</v>
      </c>
      <c r="F8" s="103" t="s">
        <v>14</v>
      </c>
      <c r="G8" s="103" t="s">
        <v>355</v>
      </c>
      <c r="H8" s="103" t="s">
        <v>367</v>
      </c>
      <c r="I8" s="142" t="s">
        <v>189</v>
      </c>
      <c r="J8" s="103">
        <v>151601</v>
      </c>
      <c r="K8" s="138">
        <v>2</v>
      </c>
      <c r="L8" s="105">
        <v>1</v>
      </c>
      <c r="M8" s="101">
        <f t="shared" si="0"/>
        <v>2</v>
      </c>
      <c r="N8" s="141" t="s">
        <v>75</v>
      </c>
      <c r="O8" s="101">
        <v>0</v>
      </c>
      <c r="P8" s="141" t="s">
        <v>75</v>
      </c>
      <c r="Q8" s="101">
        <v>0</v>
      </c>
      <c r="R8" s="141" t="s">
        <v>75</v>
      </c>
      <c r="S8" s="101">
        <v>0</v>
      </c>
      <c r="T8" s="101">
        <f t="shared" si="1"/>
        <v>2</v>
      </c>
      <c r="U8" s="106">
        <f t="shared" si="2"/>
        <v>7883.6027713625863</v>
      </c>
      <c r="V8" s="99">
        <v>0</v>
      </c>
      <c r="W8" s="100">
        <v>0</v>
      </c>
      <c r="X8" s="100">
        <v>0</v>
      </c>
      <c r="Y8" s="101">
        <v>0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0</v>
      </c>
      <c r="AF8" s="162">
        <v>3.5000000000000003E-2</v>
      </c>
      <c r="AG8" s="163">
        <f t="shared" si="3"/>
        <v>243.13599258138953</v>
      </c>
      <c r="AH8" s="163">
        <f t="shared" si="4"/>
        <v>8126.7387639439758</v>
      </c>
    </row>
    <row r="9" spans="1:34" s="164" customFormat="1" ht="25.5" x14ac:dyDescent="0.2">
      <c r="A9" s="102" t="s">
        <v>368</v>
      </c>
      <c r="B9" s="103" t="s">
        <v>369</v>
      </c>
      <c r="C9" s="103" t="s">
        <v>329</v>
      </c>
      <c r="D9" s="103" t="s">
        <v>330</v>
      </c>
      <c r="E9" s="104">
        <v>2</v>
      </c>
      <c r="F9" s="103" t="s">
        <v>14</v>
      </c>
      <c r="G9" s="103" t="s">
        <v>355</v>
      </c>
      <c r="H9" s="103" t="s">
        <v>370</v>
      </c>
      <c r="I9" s="142" t="s">
        <v>189</v>
      </c>
      <c r="J9" s="103" t="s">
        <v>371</v>
      </c>
      <c r="K9" s="138">
        <v>2</v>
      </c>
      <c r="L9" s="105">
        <v>1</v>
      </c>
      <c r="M9" s="101">
        <f t="shared" si="0"/>
        <v>2</v>
      </c>
      <c r="N9" s="141" t="s">
        <v>75</v>
      </c>
      <c r="O9" s="101">
        <v>0</v>
      </c>
      <c r="P9" s="141" t="s">
        <v>75</v>
      </c>
      <c r="Q9" s="101">
        <v>0</v>
      </c>
      <c r="R9" s="141" t="s">
        <v>75</v>
      </c>
      <c r="S9" s="101">
        <v>0</v>
      </c>
      <c r="T9" s="101">
        <f t="shared" si="1"/>
        <v>2</v>
      </c>
      <c r="U9" s="106">
        <f t="shared" si="2"/>
        <v>7883.6027713625863</v>
      </c>
      <c r="V9" s="99">
        <v>1.2313632401530219</v>
      </c>
      <c r="W9" s="100">
        <v>0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1</v>
      </c>
      <c r="AF9" s="162">
        <v>3.5000000000000003E-2</v>
      </c>
      <c r="AG9" s="163">
        <f t="shared" si="3"/>
        <v>243.13599258138953</v>
      </c>
      <c r="AH9" s="163">
        <f t="shared" si="4"/>
        <v>8127.9701271841286</v>
      </c>
    </row>
    <row r="10" spans="1:34" s="164" customFormat="1" ht="12.75" customHeight="1" x14ac:dyDescent="0.2">
      <c r="A10" s="102" t="s">
        <v>372</v>
      </c>
      <c r="B10" s="103" t="s">
        <v>373</v>
      </c>
      <c r="C10" s="103" t="s">
        <v>136</v>
      </c>
      <c r="D10" s="103" t="s">
        <v>374</v>
      </c>
      <c r="E10" s="104">
        <v>1</v>
      </c>
      <c r="F10" s="103" t="s">
        <v>14</v>
      </c>
      <c r="G10" s="103" t="s">
        <v>345</v>
      </c>
      <c r="H10" s="103" t="s">
        <v>375</v>
      </c>
      <c r="I10" s="142" t="s">
        <v>189</v>
      </c>
      <c r="J10" s="103" t="s">
        <v>376</v>
      </c>
      <c r="K10" s="138">
        <v>1</v>
      </c>
      <c r="L10" s="105">
        <v>1</v>
      </c>
      <c r="M10" s="101">
        <f t="shared" si="0"/>
        <v>1</v>
      </c>
      <c r="N10" s="141" t="s">
        <v>75</v>
      </c>
      <c r="O10" s="101">
        <v>0</v>
      </c>
      <c r="P10" s="141" t="s">
        <v>75</v>
      </c>
      <c r="Q10" s="101">
        <v>0</v>
      </c>
      <c r="R10" s="141" t="s">
        <v>75</v>
      </c>
      <c r="S10" s="101">
        <v>0</v>
      </c>
      <c r="T10" s="101">
        <f t="shared" si="1"/>
        <v>1</v>
      </c>
      <c r="U10" s="106">
        <f t="shared" si="2"/>
        <v>3941.8013856812931</v>
      </c>
      <c r="V10" s="99">
        <v>8.8600433139135415</v>
      </c>
      <c r="W10" s="100">
        <v>0</v>
      </c>
      <c r="X10" s="100">
        <v>0</v>
      </c>
      <c r="Y10" s="101">
        <v>0</v>
      </c>
      <c r="Z10" s="100">
        <v>0</v>
      </c>
      <c r="AA10" s="101">
        <v>0</v>
      </c>
      <c r="AB10" s="100">
        <v>0</v>
      </c>
      <c r="AC10" s="100">
        <v>0</v>
      </c>
      <c r="AD10" s="100">
        <v>0</v>
      </c>
      <c r="AE10" s="161">
        <v>11</v>
      </c>
      <c r="AF10" s="162">
        <v>3.5000000000000003E-2</v>
      </c>
      <c r="AG10" s="163">
        <f t="shared" si="3"/>
        <v>243.13599258138953</v>
      </c>
      <c r="AH10" s="163">
        <f t="shared" si="4"/>
        <v>4193.7974215765962</v>
      </c>
    </row>
    <row r="11" spans="1:34" s="164" customFormat="1" ht="12.75" customHeight="1" x14ac:dyDescent="0.2">
      <c r="A11" s="102" t="s">
        <v>377</v>
      </c>
      <c r="B11" s="103" t="s">
        <v>378</v>
      </c>
      <c r="C11" s="103" t="s">
        <v>329</v>
      </c>
      <c r="D11" s="103" t="s">
        <v>330</v>
      </c>
      <c r="E11" s="104">
        <v>2</v>
      </c>
      <c r="F11" s="103" t="s">
        <v>14</v>
      </c>
      <c r="G11" s="103" t="s">
        <v>345</v>
      </c>
      <c r="H11" s="103" t="s">
        <v>379</v>
      </c>
      <c r="I11" s="142" t="s">
        <v>189</v>
      </c>
      <c r="J11" s="103" t="s">
        <v>380</v>
      </c>
      <c r="K11" s="138">
        <v>2</v>
      </c>
      <c r="L11" s="105">
        <v>1</v>
      </c>
      <c r="M11" s="101">
        <f t="shared" si="0"/>
        <v>2</v>
      </c>
      <c r="N11" s="141" t="s">
        <v>75</v>
      </c>
      <c r="O11" s="101">
        <v>0</v>
      </c>
      <c r="P11" s="141" t="s">
        <v>75</v>
      </c>
      <c r="Q11" s="101">
        <v>0</v>
      </c>
      <c r="R11" s="141" t="s">
        <v>75</v>
      </c>
      <c r="S11" s="101">
        <v>0</v>
      </c>
      <c r="T11" s="101">
        <f t="shared" si="1"/>
        <v>2</v>
      </c>
      <c r="U11" s="106">
        <f t="shared" si="2"/>
        <v>7883.6027713625863</v>
      </c>
      <c r="V11" s="99">
        <v>8246.8821404692153</v>
      </c>
      <c r="W11" s="100">
        <v>0</v>
      </c>
      <c r="X11" s="100">
        <v>0</v>
      </c>
      <c r="Y11" s="101">
        <v>0</v>
      </c>
      <c r="Z11" s="100">
        <v>0</v>
      </c>
      <c r="AA11" s="101">
        <v>0</v>
      </c>
      <c r="AB11" s="100">
        <v>0</v>
      </c>
      <c r="AC11" s="100">
        <v>0</v>
      </c>
      <c r="AD11" s="100">
        <v>0</v>
      </c>
      <c r="AE11" s="161">
        <v>22435</v>
      </c>
      <c r="AF11" s="162">
        <v>1</v>
      </c>
      <c r="AG11" s="163">
        <f t="shared" si="3"/>
        <v>6946.7426451825577</v>
      </c>
      <c r="AH11" s="163">
        <f t="shared" si="4"/>
        <v>23077.227557014361</v>
      </c>
    </row>
    <row r="12" spans="1:34" s="164" customFormat="1" ht="12.75" customHeight="1" thickBot="1" x14ac:dyDescent="0.25">
      <c r="A12" s="102" t="s">
        <v>381</v>
      </c>
      <c r="B12" s="103" t="s">
        <v>382</v>
      </c>
      <c r="C12" s="103" t="s">
        <v>185</v>
      </c>
      <c r="D12" s="103" t="s">
        <v>186</v>
      </c>
      <c r="E12" s="104">
        <v>3</v>
      </c>
      <c r="F12" s="103" t="s">
        <v>14</v>
      </c>
      <c r="G12" s="103"/>
      <c r="H12" s="103" t="s">
        <v>383</v>
      </c>
      <c r="I12" s="142" t="s">
        <v>189</v>
      </c>
      <c r="J12" s="103" t="s">
        <v>364</v>
      </c>
      <c r="K12" s="138">
        <v>1</v>
      </c>
      <c r="L12" s="105">
        <v>0.5</v>
      </c>
      <c r="M12" s="101">
        <f t="shared" si="0"/>
        <v>0.5</v>
      </c>
      <c r="N12" s="141" t="s">
        <v>75</v>
      </c>
      <c r="O12" s="101">
        <v>0</v>
      </c>
      <c r="P12" s="141" t="s">
        <v>75</v>
      </c>
      <c r="Q12" s="101">
        <v>0</v>
      </c>
      <c r="R12" s="141" t="s">
        <v>75</v>
      </c>
      <c r="S12" s="101">
        <v>0</v>
      </c>
      <c r="T12" s="101">
        <f t="shared" si="1"/>
        <v>0.5</v>
      </c>
      <c r="U12" s="106">
        <f t="shared" si="2"/>
        <v>1970.9006928406466</v>
      </c>
      <c r="V12" s="99">
        <v>0</v>
      </c>
      <c r="W12" s="100">
        <v>0</v>
      </c>
      <c r="X12" s="100">
        <v>0</v>
      </c>
      <c r="Y12" s="101">
        <v>0</v>
      </c>
      <c r="Z12" s="100">
        <v>0</v>
      </c>
      <c r="AA12" s="101">
        <v>0</v>
      </c>
      <c r="AB12" s="100">
        <v>0</v>
      </c>
      <c r="AC12" s="100">
        <v>0</v>
      </c>
      <c r="AD12" s="100">
        <v>0</v>
      </c>
      <c r="AE12" s="161">
        <v>0</v>
      </c>
      <c r="AF12" s="162">
        <v>3.5000000000000003E-2</v>
      </c>
      <c r="AG12" s="163">
        <f t="shared" si="3"/>
        <v>243.13599258138953</v>
      </c>
      <c r="AH12" s="163">
        <f t="shared" si="4"/>
        <v>2214.036685422036</v>
      </c>
    </row>
    <row r="13" spans="1:34" s="120" customFormat="1" ht="13.5" collapsed="1" thickBot="1" x14ac:dyDescent="0.25">
      <c r="A13" s="109"/>
      <c r="B13" s="110"/>
      <c r="C13" s="110"/>
      <c r="D13" s="110"/>
      <c r="E13" s="110"/>
      <c r="F13" s="111" t="s">
        <v>25</v>
      </c>
      <c r="G13" s="110"/>
      <c r="H13" s="110"/>
      <c r="I13" s="110"/>
      <c r="J13" s="112"/>
      <c r="K13" s="113">
        <f>SUBTOTAL(9,K3:K12)</f>
        <v>18</v>
      </c>
      <c r="L13" s="113"/>
      <c r="M13" s="113">
        <f t="shared" ref="M13:AH13" si="5">SUBTOTAL(9,M3:M12)</f>
        <v>16.899999999999999</v>
      </c>
      <c r="N13" s="113">
        <f t="shared" si="5"/>
        <v>0</v>
      </c>
      <c r="O13" s="113">
        <f t="shared" si="5"/>
        <v>0</v>
      </c>
      <c r="P13" s="113">
        <f t="shared" si="5"/>
        <v>0</v>
      </c>
      <c r="Q13" s="113">
        <f t="shared" si="5"/>
        <v>0</v>
      </c>
      <c r="R13" s="113">
        <f t="shared" si="5"/>
        <v>0</v>
      </c>
      <c r="S13" s="114">
        <f t="shared" si="5"/>
        <v>0</v>
      </c>
      <c r="T13" s="114">
        <f t="shared" si="5"/>
        <v>16.899999999999999</v>
      </c>
      <c r="U13" s="115">
        <f t="shared" si="5"/>
        <v>66616.443418013863</v>
      </c>
      <c r="V13" s="116">
        <f t="shared" si="5"/>
        <v>43453.92370267128</v>
      </c>
      <c r="W13" s="116">
        <f t="shared" si="5"/>
        <v>1352.2272196852741</v>
      </c>
      <c r="X13" s="115">
        <f t="shared" si="5"/>
        <v>1147.5</v>
      </c>
      <c r="Y13" s="114">
        <f t="shared" si="5"/>
        <v>13.5</v>
      </c>
      <c r="Z13" s="116">
        <f t="shared" si="5"/>
        <v>3.2017429351617994</v>
      </c>
      <c r="AA13" s="114">
        <f t="shared" si="5"/>
        <v>0</v>
      </c>
      <c r="AB13" s="116">
        <f t="shared" si="5"/>
        <v>8.3814798722868353</v>
      </c>
      <c r="AC13" s="116">
        <f t="shared" si="5"/>
        <v>0</v>
      </c>
      <c r="AD13" s="116">
        <f t="shared" si="5"/>
        <v>0</v>
      </c>
      <c r="AE13" s="117">
        <f t="shared" si="5"/>
        <v>92083</v>
      </c>
      <c r="AF13" s="114">
        <f t="shared" si="5"/>
        <v>3.4950000000000006</v>
      </c>
      <c r="AG13" s="118">
        <f t="shared" si="5"/>
        <v>24278.865544913038</v>
      </c>
      <c r="AH13" s="119">
        <f t="shared" si="5"/>
        <v>136860.54310809087</v>
      </c>
    </row>
    <row r="14" spans="1:34" ht="18.75" customHeight="1" x14ac:dyDescent="0.2">
      <c r="J14" s="121"/>
      <c r="K14" s="170"/>
      <c r="V14" s="171"/>
      <c r="W14" s="171"/>
    </row>
    <row r="15" spans="1:34" s="177" customFormat="1" ht="18.75" customHeight="1" x14ac:dyDescent="0.2">
      <c r="S15" s="178"/>
      <c r="T15" s="178" t="s">
        <v>876</v>
      </c>
      <c r="U15" s="122" t="s">
        <v>877</v>
      </c>
      <c r="V15" s="122" t="s">
        <v>878</v>
      </c>
      <c r="W15" s="122" t="s">
        <v>878</v>
      </c>
      <c r="X15" s="123" t="s">
        <v>879</v>
      </c>
      <c r="Y15" s="123" t="s">
        <v>880</v>
      </c>
      <c r="Z15" s="122" t="s">
        <v>881</v>
      </c>
      <c r="AA15" s="123"/>
      <c r="AB15" s="122" t="s">
        <v>882</v>
      </c>
      <c r="AC15" s="122" t="s">
        <v>883</v>
      </c>
      <c r="AD15" s="122" t="s">
        <v>883</v>
      </c>
      <c r="AE15" s="122"/>
      <c r="AF15" s="122"/>
      <c r="AG15" s="122" t="s">
        <v>877</v>
      </c>
      <c r="AH15" s="179"/>
    </row>
    <row r="16" spans="1:34" ht="18.75" customHeight="1" x14ac:dyDescent="0.2">
      <c r="U16" s="173"/>
      <c r="Z16" s="180"/>
      <c r="AE16" s="181"/>
      <c r="AF16" s="98"/>
      <c r="AG16" s="98"/>
      <c r="AH16" s="98"/>
    </row>
    <row r="17" spans="1:34" s="175" customFormat="1" ht="18.75" customHeight="1" x14ac:dyDescent="0.2">
      <c r="A17" s="168"/>
      <c r="B17" s="169"/>
      <c r="C17" s="169"/>
      <c r="D17" s="169"/>
      <c r="E17" s="169"/>
      <c r="F17" s="169"/>
      <c r="G17" s="169"/>
      <c r="H17" s="169"/>
      <c r="I17" s="169"/>
      <c r="J17" s="169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171"/>
      <c r="V17" s="179"/>
      <c r="W17" s="179"/>
      <c r="X17" s="179"/>
      <c r="Y17" s="179"/>
      <c r="Z17" s="179"/>
      <c r="AA17" s="179"/>
      <c r="AB17" s="179"/>
      <c r="AC17" s="179"/>
      <c r="AD17" s="179"/>
      <c r="AF17" s="176"/>
      <c r="AG17" s="171"/>
      <c r="AH17" s="171"/>
    </row>
    <row r="18" spans="1:34" s="175" customFormat="1" ht="18.75" customHeight="1" x14ac:dyDescent="0.2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171"/>
      <c r="V18" s="182"/>
      <c r="W18" s="182"/>
      <c r="X18" s="182"/>
      <c r="Y18" s="173"/>
      <c r="Z18" s="171"/>
      <c r="AA18" s="173"/>
      <c r="AB18" s="174"/>
      <c r="AC18" s="172"/>
      <c r="AD18" s="173"/>
      <c r="AF18" s="176"/>
      <c r="AG18" s="171"/>
      <c r="AH18" s="171"/>
    </row>
    <row r="19" spans="1:34" s="175" customFormat="1" ht="18.75" customHeight="1" x14ac:dyDescent="0.2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171"/>
      <c r="V19" s="182"/>
      <c r="W19" s="182"/>
      <c r="X19" s="182"/>
      <c r="Y19" s="173"/>
      <c r="Z19" s="171"/>
      <c r="AA19" s="173"/>
      <c r="AB19" s="174"/>
      <c r="AC19" s="172"/>
      <c r="AD19" s="173"/>
      <c r="AF19" s="176"/>
      <c r="AG19" s="171"/>
      <c r="AH19" s="171"/>
    </row>
    <row r="20" spans="1:34" s="175" customFormat="1" ht="18.75" customHeight="1" x14ac:dyDescent="0.2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171"/>
      <c r="V20" s="182"/>
      <c r="W20" s="182"/>
      <c r="X20" s="182"/>
      <c r="Y20" s="173"/>
      <c r="Z20" s="171"/>
      <c r="AA20" s="173"/>
      <c r="AB20" s="174"/>
      <c r="AC20" s="172"/>
      <c r="AD20" s="173"/>
      <c r="AF20" s="176"/>
      <c r="AG20" s="171"/>
      <c r="AH20" s="171"/>
    </row>
    <row r="21" spans="1:34" s="175" customFormat="1" ht="18.75" customHeight="1" x14ac:dyDescent="0.2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171"/>
      <c r="V21" s="182"/>
      <c r="W21" s="182"/>
      <c r="X21" s="182"/>
      <c r="Y21" s="173"/>
      <c r="Z21" s="171"/>
      <c r="AA21" s="173"/>
      <c r="AB21" s="174"/>
      <c r="AC21" s="172"/>
      <c r="AD21" s="173"/>
      <c r="AF21" s="176"/>
      <c r="AG21" s="171"/>
      <c r="AH21" s="171"/>
    </row>
    <row r="22" spans="1:34" s="175" customFormat="1" ht="18.75" customHeight="1" x14ac:dyDescent="0.2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171"/>
      <c r="V22" s="182"/>
      <c r="W22" s="182"/>
      <c r="X22" s="182"/>
      <c r="Y22" s="173"/>
      <c r="Z22" s="171"/>
      <c r="AA22" s="173"/>
      <c r="AB22" s="174"/>
      <c r="AC22" s="172"/>
      <c r="AD22" s="173"/>
      <c r="AF22" s="176"/>
      <c r="AG22" s="171"/>
      <c r="AH22" s="171"/>
    </row>
    <row r="23" spans="1:34" s="175" customFormat="1" ht="18.75" customHeight="1" x14ac:dyDescent="0.2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171"/>
      <c r="V23" s="182"/>
      <c r="W23" s="182"/>
      <c r="X23" s="182"/>
      <c r="Y23" s="173"/>
      <c r="Z23" s="171"/>
      <c r="AA23" s="173"/>
      <c r="AB23" s="174"/>
      <c r="AC23" s="172"/>
      <c r="AD23" s="173"/>
      <c r="AF23" s="176"/>
      <c r="AG23" s="171"/>
      <c r="AH23" s="171"/>
    </row>
    <row r="24" spans="1:34" s="175" customFormat="1" ht="18.75" customHeight="1" x14ac:dyDescent="0.2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171"/>
      <c r="V24" s="182"/>
      <c r="W24" s="182"/>
      <c r="X24" s="182"/>
      <c r="Y24" s="173"/>
      <c r="Z24" s="171"/>
      <c r="AA24" s="173"/>
      <c r="AB24" s="174"/>
      <c r="AC24" s="172"/>
      <c r="AD24" s="173"/>
      <c r="AF24" s="176"/>
      <c r="AG24" s="171"/>
      <c r="AH24" s="171"/>
    </row>
    <row r="25" spans="1:34" s="175" customFormat="1" ht="18.75" customHeight="1" x14ac:dyDescent="0.2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171"/>
      <c r="V25" s="182"/>
      <c r="W25" s="182"/>
      <c r="X25" s="182"/>
      <c r="Y25" s="173"/>
      <c r="Z25" s="171"/>
      <c r="AA25" s="173"/>
      <c r="AB25" s="174"/>
      <c r="AC25" s="172"/>
      <c r="AD25" s="173"/>
      <c r="AF25" s="176"/>
      <c r="AG25" s="171"/>
      <c r="AH25" s="171"/>
    </row>
    <row r="26" spans="1:34" s="175" customFormat="1" ht="18.75" customHeight="1" x14ac:dyDescent="0.2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171"/>
      <c r="V26" s="182"/>
      <c r="W26" s="182"/>
      <c r="X26" s="182"/>
      <c r="Y26" s="173"/>
      <c r="Z26" s="171"/>
      <c r="AA26" s="173"/>
      <c r="AB26" s="174"/>
      <c r="AC26" s="172"/>
      <c r="AD26" s="173"/>
      <c r="AF26" s="176"/>
      <c r="AG26" s="171"/>
      <c r="AH26" s="171"/>
    </row>
    <row r="27" spans="1:34" s="175" customFormat="1" ht="18.75" customHeight="1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171"/>
      <c r="V27" s="182"/>
      <c r="W27" s="182"/>
      <c r="X27" s="182"/>
      <c r="Y27" s="173"/>
      <c r="Z27" s="171"/>
      <c r="AA27" s="173"/>
      <c r="AB27" s="174"/>
      <c r="AC27" s="172"/>
      <c r="AD27" s="173"/>
      <c r="AF27" s="176"/>
      <c r="AG27" s="171"/>
      <c r="AH27" s="171"/>
    </row>
    <row r="28" spans="1:34" s="175" customFormat="1" ht="18.75" customHeight="1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71"/>
      <c r="V28" s="182"/>
      <c r="W28" s="182"/>
      <c r="X28" s="182"/>
      <c r="Y28" s="173"/>
      <c r="Z28" s="171"/>
      <c r="AA28" s="173"/>
      <c r="AB28" s="174"/>
      <c r="AC28" s="172"/>
      <c r="AD28" s="173"/>
      <c r="AF28" s="176"/>
      <c r="AG28" s="171"/>
      <c r="AH28" s="171"/>
    </row>
    <row r="29" spans="1:34" s="175" customFormat="1" ht="18.75" customHeight="1" x14ac:dyDescent="0.2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71"/>
      <c r="V29" s="183"/>
      <c r="W29" s="183"/>
      <c r="X29" s="183"/>
      <c r="Y29" s="173"/>
      <c r="Z29" s="171"/>
      <c r="AA29" s="173"/>
      <c r="AB29" s="174"/>
      <c r="AC29" s="172"/>
      <c r="AD29" s="173"/>
      <c r="AF29" s="176"/>
      <c r="AG29" s="171"/>
      <c r="AH29" s="171"/>
    </row>
  </sheetData>
  <autoFilter ref="A2:AH14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0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12.75" customHeight="1" x14ac:dyDescent="0.2">
      <c r="A3" s="165" t="s">
        <v>767</v>
      </c>
      <c r="B3" s="166" t="s">
        <v>89</v>
      </c>
      <c r="C3" s="166"/>
      <c r="D3" s="166"/>
      <c r="E3" s="166"/>
      <c r="F3" s="166" t="s">
        <v>15</v>
      </c>
      <c r="G3" s="166"/>
      <c r="H3" s="166"/>
      <c r="I3" s="166"/>
      <c r="J3" s="166">
        <v>709000</v>
      </c>
      <c r="K3" s="138">
        <v>0</v>
      </c>
      <c r="L3" s="105">
        <v>0</v>
      </c>
      <c r="M3" s="101">
        <f t="shared" ref="M3:M13" si="0">K3*L3</f>
        <v>0</v>
      </c>
      <c r="N3" s="141" t="s">
        <v>75</v>
      </c>
      <c r="O3" s="101">
        <f>IF(N3="Y",M3,0)</f>
        <v>0</v>
      </c>
      <c r="P3" s="141" t="s">
        <v>75</v>
      </c>
      <c r="Q3" s="101">
        <f>IF(P3="Y",M3,0)</f>
        <v>0</v>
      </c>
      <c r="R3" s="141" t="s">
        <v>75</v>
      </c>
      <c r="S3" s="101">
        <f>IF(R3="Y",M3,0)</f>
        <v>0</v>
      </c>
      <c r="T3" s="101">
        <f t="shared" ref="T3:T13" si="1">S3+Q3+O3+M3</f>
        <v>0</v>
      </c>
      <c r="U3" s="106">
        <f t="shared" ref="U3:U13" si="2">$U$1*T3</f>
        <v>0</v>
      </c>
      <c r="V3" s="99">
        <v>33.660468572620488</v>
      </c>
      <c r="W3" s="100">
        <v>18.653780720590827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15</v>
      </c>
      <c r="AF3" s="162">
        <v>3.5000000000000003E-2</v>
      </c>
      <c r="AG3" s="163">
        <f t="shared" ref="AG3:AG13" si="3">AF3*$AG$1</f>
        <v>243.13599258138953</v>
      </c>
      <c r="AH3" s="163">
        <f t="shared" ref="AH3:AH13" si="4">AG3+SUM(AB3:AD3)+Z3+SUM(U3:X3)</f>
        <v>295.45024187460086</v>
      </c>
    </row>
    <row r="4" spans="1:34" s="164" customFormat="1" ht="12.75" customHeight="1" x14ac:dyDescent="0.2">
      <c r="A4" s="102" t="s">
        <v>570</v>
      </c>
      <c r="B4" s="103" t="s">
        <v>571</v>
      </c>
      <c r="C4" s="103" t="s">
        <v>572</v>
      </c>
      <c r="D4" s="103" t="s">
        <v>573</v>
      </c>
      <c r="E4" s="104">
        <v>3</v>
      </c>
      <c r="F4" s="103" t="s">
        <v>15</v>
      </c>
      <c r="G4" s="103" t="s">
        <v>574</v>
      </c>
      <c r="H4" s="103" t="s">
        <v>575</v>
      </c>
      <c r="I4" s="142" t="s">
        <v>576</v>
      </c>
      <c r="J4" s="103">
        <v>904100</v>
      </c>
      <c r="K4" s="138">
        <v>2</v>
      </c>
      <c r="L4" s="105">
        <v>0.33329999999999999</v>
      </c>
      <c r="M4" s="101">
        <f t="shared" si="0"/>
        <v>0.66659999999999997</v>
      </c>
      <c r="N4" s="141" t="s">
        <v>75</v>
      </c>
      <c r="O4" s="101">
        <v>0</v>
      </c>
      <c r="P4" s="141" t="s">
        <v>75</v>
      </c>
      <c r="Q4" s="101">
        <v>0</v>
      </c>
      <c r="R4" s="141" t="s">
        <v>75</v>
      </c>
      <c r="S4" s="101">
        <v>0</v>
      </c>
      <c r="T4" s="101">
        <f t="shared" si="1"/>
        <v>0.66659999999999997</v>
      </c>
      <c r="U4" s="106">
        <f t="shared" si="2"/>
        <v>2627.6048036951497</v>
      </c>
      <c r="V4" s="99">
        <v>26.14722880262433</v>
      </c>
      <c r="W4" s="100">
        <v>0</v>
      </c>
      <c r="X4" s="100">
        <v>170</v>
      </c>
      <c r="Y4" s="101">
        <v>2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70</v>
      </c>
      <c r="AF4" s="162">
        <v>3.5000000000000003E-2</v>
      </c>
      <c r="AG4" s="163">
        <f t="shared" si="3"/>
        <v>243.13599258138953</v>
      </c>
      <c r="AH4" s="163">
        <f t="shared" si="4"/>
        <v>3066.8880250791635</v>
      </c>
    </row>
    <row r="5" spans="1:34" s="164" customFormat="1" ht="25.5" customHeight="1" x14ac:dyDescent="0.2">
      <c r="A5" s="102" t="s">
        <v>607</v>
      </c>
      <c r="B5" s="103" t="s">
        <v>571</v>
      </c>
      <c r="C5" s="103" t="s">
        <v>572</v>
      </c>
      <c r="D5" s="103" t="s">
        <v>573</v>
      </c>
      <c r="E5" s="104">
        <v>3</v>
      </c>
      <c r="F5" s="103" t="s">
        <v>15</v>
      </c>
      <c r="G5" s="103" t="s">
        <v>608</v>
      </c>
      <c r="H5" s="103" t="s">
        <v>609</v>
      </c>
      <c r="I5" s="142" t="s">
        <v>610</v>
      </c>
      <c r="J5" s="103">
        <v>902211</v>
      </c>
      <c r="K5" s="138">
        <v>2</v>
      </c>
      <c r="L5" s="105">
        <v>0.33339999999999997</v>
      </c>
      <c r="M5" s="101">
        <f t="shared" si="0"/>
        <v>0.66679999999999995</v>
      </c>
      <c r="N5" s="141" t="s">
        <v>75</v>
      </c>
      <c r="O5" s="101">
        <v>0</v>
      </c>
      <c r="P5" s="141" t="s">
        <v>75</v>
      </c>
      <c r="Q5" s="101">
        <v>0</v>
      </c>
      <c r="R5" s="141" t="s">
        <v>75</v>
      </c>
      <c r="S5" s="101">
        <v>0</v>
      </c>
      <c r="T5" s="101">
        <f t="shared" si="1"/>
        <v>0.66679999999999995</v>
      </c>
      <c r="U5" s="106">
        <f t="shared" si="2"/>
        <v>2628.3931639722859</v>
      </c>
      <c r="V5" s="99">
        <v>54.487823376771217</v>
      </c>
      <c r="W5" s="100">
        <v>81.671354192771105</v>
      </c>
      <c r="X5" s="100">
        <v>0</v>
      </c>
      <c r="Y5" s="101">
        <v>0</v>
      </c>
      <c r="Z5" s="100">
        <v>24.388695486553708</v>
      </c>
      <c r="AA5" s="101">
        <v>0</v>
      </c>
      <c r="AB5" s="100">
        <v>0</v>
      </c>
      <c r="AC5" s="100">
        <v>0</v>
      </c>
      <c r="AD5" s="100">
        <v>0</v>
      </c>
      <c r="AE5" s="161">
        <v>14</v>
      </c>
      <c r="AF5" s="162">
        <v>3.5000000000000003E-2</v>
      </c>
      <c r="AG5" s="163">
        <f t="shared" si="3"/>
        <v>243.13599258138953</v>
      </c>
      <c r="AH5" s="163">
        <f t="shared" si="4"/>
        <v>3032.0770296097717</v>
      </c>
    </row>
    <row r="6" spans="1:34" s="164" customFormat="1" ht="12.75" customHeight="1" x14ac:dyDescent="0.2">
      <c r="A6" s="165" t="s">
        <v>722</v>
      </c>
      <c r="B6" s="166" t="s">
        <v>89</v>
      </c>
      <c r="C6" s="166"/>
      <c r="D6" s="166"/>
      <c r="E6" s="166"/>
      <c r="F6" s="166" t="s">
        <v>15</v>
      </c>
      <c r="G6" s="166"/>
      <c r="H6" s="166"/>
      <c r="I6" s="166"/>
      <c r="J6" s="166">
        <v>705300</v>
      </c>
      <c r="K6" s="138">
        <v>0</v>
      </c>
      <c r="L6" s="105">
        <v>0</v>
      </c>
      <c r="M6" s="101">
        <f t="shared" si="0"/>
        <v>0</v>
      </c>
      <c r="N6" s="141" t="s">
        <v>75</v>
      </c>
      <c r="O6" s="101">
        <f>IF(N6="Y",M6,0)</f>
        <v>0</v>
      </c>
      <c r="P6" s="141" t="s">
        <v>75</v>
      </c>
      <c r="Q6" s="101">
        <f>IF(P6="Y",M6,0)</f>
        <v>0</v>
      </c>
      <c r="R6" s="141" t="s">
        <v>75</v>
      </c>
      <c r="S6" s="101">
        <f>IF(R6="Y",M6,0)</f>
        <v>0</v>
      </c>
      <c r="T6" s="101">
        <f t="shared" si="1"/>
        <v>0</v>
      </c>
      <c r="U6" s="106">
        <f t="shared" si="2"/>
        <v>0</v>
      </c>
      <c r="V6" s="99">
        <v>1.827804809602142</v>
      </c>
      <c r="W6" s="100">
        <v>0</v>
      </c>
      <c r="X6" s="100">
        <v>0</v>
      </c>
      <c r="Y6" s="101">
        <v>0</v>
      </c>
      <c r="Z6" s="100">
        <v>0</v>
      </c>
      <c r="AA6" s="101">
        <v>0</v>
      </c>
      <c r="AB6" s="100">
        <v>0</v>
      </c>
      <c r="AC6" s="100">
        <v>0</v>
      </c>
      <c r="AD6" s="100">
        <v>0</v>
      </c>
      <c r="AE6" s="161">
        <v>5</v>
      </c>
      <c r="AF6" s="162">
        <v>3.5000000000000003E-2</v>
      </c>
      <c r="AG6" s="163">
        <f t="shared" si="3"/>
        <v>243.13599258138953</v>
      </c>
      <c r="AH6" s="163">
        <f t="shared" si="4"/>
        <v>244.96379739099166</v>
      </c>
    </row>
    <row r="7" spans="1:34" s="164" customFormat="1" ht="12.75" customHeight="1" x14ac:dyDescent="0.2">
      <c r="A7" s="165" t="s">
        <v>752</v>
      </c>
      <c r="B7" s="166" t="s">
        <v>89</v>
      </c>
      <c r="C7" s="166"/>
      <c r="D7" s="166"/>
      <c r="E7" s="166"/>
      <c r="F7" s="166" t="s">
        <v>15</v>
      </c>
      <c r="G7" s="166"/>
      <c r="H7" s="166"/>
      <c r="I7" s="166"/>
      <c r="J7" s="166">
        <v>904500</v>
      </c>
      <c r="K7" s="138">
        <v>0</v>
      </c>
      <c r="L7" s="105">
        <v>0</v>
      </c>
      <c r="M7" s="101">
        <f t="shared" si="0"/>
        <v>0</v>
      </c>
      <c r="N7" s="141" t="s">
        <v>75</v>
      </c>
      <c r="O7" s="101">
        <f>IF(N7="Y",M7,0)</f>
        <v>0</v>
      </c>
      <c r="P7" s="141" t="s">
        <v>75</v>
      </c>
      <c r="Q7" s="101">
        <f>IF(P7="Y",M7,0)</f>
        <v>0</v>
      </c>
      <c r="R7" s="141" t="s">
        <v>75</v>
      </c>
      <c r="S7" s="101">
        <f>IF(R7="Y",M7,0)</f>
        <v>0</v>
      </c>
      <c r="T7" s="101">
        <f t="shared" si="1"/>
        <v>0</v>
      </c>
      <c r="U7" s="106">
        <f t="shared" si="2"/>
        <v>0</v>
      </c>
      <c r="V7" s="99">
        <v>0.36556096192042836</v>
      </c>
      <c r="W7" s="100">
        <v>0</v>
      </c>
      <c r="X7" s="100">
        <v>2422.5</v>
      </c>
      <c r="Y7" s="101">
        <v>28.5</v>
      </c>
      <c r="Z7" s="100">
        <v>0</v>
      </c>
      <c r="AA7" s="101">
        <v>0</v>
      </c>
      <c r="AB7" s="100">
        <v>0</v>
      </c>
      <c r="AC7" s="100">
        <v>0</v>
      </c>
      <c r="AD7" s="100">
        <v>0</v>
      </c>
      <c r="AE7" s="161">
        <v>1</v>
      </c>
      <c r="AF7" s="162">
        <v>3.5000000000000003E-2</v>
      </c>
      <c r="AG7" s="163">
        <f t="shared" si="3"/>
        <v>243.13599258138953</v>
      </c>
      <c r="AH7" s="163">
        <f t="shared" si="4"/>
        <v>2666.0015535433099</v>
      </c>
    </row>
    <row r="8" spans="1:34" s="164" customFormat="1" ht="25.5" customHeight="1" x14ac:dyDescent="0.2">
      <c r="A8" s="165" t="s">
        <v>764</v>
      </c>
      <c r="B8" s="166" t="s">
        <v>89</v>
      </c>
      <c r="C8" s="166"/>
      <c r="D8" s="166"/>
      <c r="E8" s="166"/>
      <c r="F8" s="166" t="s">
        <v>15</v>
      </c>
      <c r="G8" s="166"/>
      <c r="H8" s="166"/>
      <c r="I8" s="166"/>
      <c r="J8" s="166">
        <v>704060</v>
      </c>
      <c r="K8" s="138">
        <v>0</v>
      </c>
      <c r="L8" s="105">
        <v>0</v>
      </c>
      <c r="M8" s="101">
        <f t="shared" si="0"/>
        <v>0</v>
      </c>
      <c r="N8" s="141" t="s">
        <v>75</v>
      </c>
      <c r="O8" s="101">
        <f>IF(N8="Y",M8,0)</f>
        <v>0</v>
      </c>
      <c r="P8" s="141" t="s">
        <v>75</v>
      </c>
      <c r="Q8" s="101">
        <f>IF(P8="Y",M8,0)</f>
        <v>0</v>
      </c>
      <c r="R8" s="141" t="s">
        <v>75</v>
      </c>
      <c r="S8" s="101">
        <f>IF(R8="Y",M8,0)</f>
        <v>0</v>
      </c>
      <c r="T8" s="101">
        <f t="shared" si="1"/>
        <v>0</v>
      </c>
      <c r="U8" s="106">
        <f t="shared" si="2"/>
        <v>0</v>
      </c>
      <c r="V8" s="99">
        <v>18.624369007314456</v>
      </c>
      <c r="W8" s="100">
        <v>0</v>
      </c>
      <c r="X8" s="100">
        <v>0</v>
      </c>
      <c r="Y8" s="101">
        <v>0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510</v>
      </c>
      <c r="AF8" s="162">
        <v>0.05</v>
      </c>
      <c r="AG8" s="163">
        <f t="shared" si="3"/>
        <v>347.33713225912788</v>
      </c>
      <c r="AH8" s="163">
        <f t="shared" si="4"/>
        <v>365.96150126644233</v>
      </c>
    </row>
    <row r="9" spans="1:34" s="164" customFormat="1" ht="12.75" customHeight="1" x14ac:dyDescent="0.2">
      <c r="A9" s="165" t="s">
        <v>765</v>
      </c>
      <c r="B9" s="166" t="s">
        <v>89</v>
      </c>
      <c r="C9" s="166"/>
      <c r="D9" s="166"/>
      <c r="E9" s="166"/>
      <c r="F9" s="166" t="s">
        <v>15</v>
      </c>
      <c r="G9" s="166"/>
      <c r="H9" s="166"/>
      <c r="I9" s="166"/>
      <c r="J9" s="166">
        <v>705300</v>
      </c>
      <c r="K9" s="138">
        <v>0</v>
      </c>
      <c r="L9" s="105">
        <v>0</v>
      </c>
      <c r="M9" s="101">
        <f t="shared" si="0"/>
        <v>0</v>
      </c>
      <c r="N9" s="141" t="s">
        <v>75</v>
      </c>
      <c r="O9" s="101">
        <f>IF(N9="Y",M9,0)</f>
        <v>0</v>
      </c>
      <c r="P9" s="141" t="s">
        <v>75</v>
      </c>
      <c r="Q9" s="101">
        <f>IF(P9="Y",M9,0)</f>
        <v>0</v>
      </c>
      <c r="R9" s="141" t="s">
        <v>75</v>
      </c>
      <c r="S9" s="101">
        <f>IF(R9="Y",M9,0)</f>
        <v>0</v>
      </c>
      <c r="T9" s="101">
        <f t="shared" si="1"/>
        <v>0</v>
      </c>
      <c r="U9" s="106">
        <f t="shared" si="2"/>
        <v>0</v>
      </c>
      <c r="V9" s="99">
        <v>44.319456620195091</v>
      </c>
      <c r="W9" s="100">
        <v>102.44200430648426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71</v>
      </c>
      <c r="AF9" s="162">
        <v>3.5000000000000003E-2</v>
      </c>
      <c r="AG9" s="163">
        <f t="shared" si="3"/>
        <v>243.13599258138953</v>
      </c>
      <c r="AH9" s="163">
        <f t="shared" si="4"/>
        <v>389.89745350806891</v>
      </c>
    </row>
    <row r="10" spans="1:34" s="164" customFormat="1" ht="12.75" customHeight="1" x14ac:dyDescent="0.2">
      <c r="A10" s="165" t="s">
        <v>766</v>
      </c>
      <c r="B10" s="166" t="s">
        <v>89</v>
      </c>
      <c r="C10" s="166"/>
      <c r="D10" s="166"/>
      <c r="E10" s="166"/>
      <c r="F10" s="166" t="s">
        <v>15</v>
      </c>
      <c r="G10" s="166"/>
      <c r="H10" s="166"/>
      <c r="I10" s="166"/>
      <c r="J10" s="166">
        <v>709102</v>
      </c>
      <c r="K10" s="138">
        <v>0</v>
      </c>
      <c r="L10" s="105">
        <v>0</v>
      </c>
      <c r="M10" s="101">
        <f t="shared" si="0"/>
        <v>0</v>
      </c>
      <c r="N10" s="141" t="s">
        <v>75</v>
      </c>
      <c r="O10" s="101">
        <f>IF(N10="Y",M10,0)</f>
        <v>0</v>
      </c>
      <c r="P10" s="141" t="s">
        <v>75</v>
      </c>
      <c r="Q10" s="101">
        <f>IF(P10="Y",M10,0)</f>
        <v>0</v>
      </c>
      <c r="R10" s="141" t="s">
        <v>75</v>
      </c>
      <c r="S10" s="101">
        <f>IF(R10="Y",M10,0)</f>
        <v>0</v>
      </c>
      <c r="T10" s="101">
        <f t="shared" si="1"/>
        <v>0</v>
      </c>
      <c r="U10" s="106">
        <f t="shared" si="2"/>
        <v>0</v>
      </c>
      <c r="V10" s="99">
        <v>2.9244876953634269</v>
      </c>
      <c r="W10" s="100">
        <v>0</v>
      </c>
      <c r="X10" s="100">
        <v>0</v>
      </c>
      <c r="Y10" s="101">
        <v>0</v>
      </c>
      <c r="Z10" s="100">
        <v>28.135986798935811</v>
      </c>
      <c r="AA10" s="101">
        <v>0</v>
      </c>
      <c r="AB10" s="100">
        <v>0</v>
      </c>
      <c r="AC10" s="100">
        <v>0</v>
      </c>
      <c r="AD10" s="100">
        <v>0</v>
      </c>
      <c r="AE10" s="161">
        <v>11</v>
      </c>
      <c r="AF10" s="162">
        <v>3.5000000000000003E-2</v>
      </c>
      <c r="AG10" s="163">
        <f t="shared" si="3"/>
        <v>243.13599258138953</v>
      </c>
      <c r="AH10" s="163">
        <f t="shared" si="4"/>
        <v>274.19646707568876</v>
      </c>
    </row>
    <row r="11" spans="1:34" s="164" customFormat="1" ht="12.75" customHeight="1" x14ac:dyDescent="0.2">
      <c r="A11" s="102" t="s">
        <v>768</v>
      </c>
      <c r="B11" s="103" t="s">
        <v>769</v>
      </c>
      <c r="C11" s="103" t="s">
        <v>770</v>
      </c>
      <c r="D11" s="103" t="s">
        <v>771</v>
      </c>
      <c r="E11" s="104">
        <v>1</v>
      </c>
      <c r="F11" s="103" t="s">
        <v>15</v>
      </c>
      <c r="G11" s="103" t="s">
        <v>772</v>
      </c>
      <c r="H11" s="103" t="s">
        <v>350</v>
      </c>
      <c r="I11" s="142" t="s">
        <v>773</v>
      </c>
      <c r="J11" s="103" t="s">
        <v>774</v>
      </c>
      <c r="K11" s="138">
        <v>1</v>
      </c>
      <c r="L11" s="105">
        <v>1</v>
      </c>
      <c r="M11" s="101">
        <f t="shared" si="0"/>
        <v>1</v>
      </c>
      <c r="N11" s="141" t="s">
        <v>75</v>
      </c>
      <c r="O11" s="101">
        <v>0</v>
      </c>
      <c r="P11" s="141" t="s">
        <v>75</v>
      </c>
      <c r="Q11" s="101">
        <v>0</v>
      </c>
      <c r="R11" s="141" t="s">
        <v>75</v>
      </c>
      <c r="S11" s="101">
        <v>0</v>
      </c>
      <c r="T11" s="101">
        <f t="shared" si="1"/>
        <v>1</v>
      </c>
      <c r="U11" s="106">
        <f t="shared" si="2"/>
        <v>3941.8013856812931</v>
      </c>
      <c r="V11" s="99">
        <v>121.46243961071916</v>
      </c>
      <c r="W11" s="100">
        <v>10.403417957652501</v>
      </c>
      <c r="X11" s="100">
        <v>42.5</v>
      </c>
      <c r="Y11" s="101">
        <v>0.5</v>
      </c>
      <c r="Z11" s="100">
        <v>10.231267926885751</v>
      </c>
      <c r="AA11" s="101">
        <v>0</v>
      </c>
      <c r="AB11" s="100">
        <v>0</v>
      </c>
      <c r="AC11" s="100">
        <v>0</v>
      </c>
      <c r="AD11" s="100">
        <v>0</v>
      </c>
      <c r="AE11" s="161">
        <v>100</v>
      </c>
      <c r="AF11" s="162">
        <v>3.5000000000000003E-2</v>
      </c>
      <c r="AG11" s="163">
        <f t="shared" si="3"/>
        <v>243.13599258138953</v>
      </c>
      <c r="AH11" s="163">
        <f t="shared" si="4"/>
        <v>4369.5345037579409</v>
      </c>
    </row>
    <row r="12" spans="1:34" s="164" customFormat="1" ht="12.75" customHeight="1" x14ac:dyDescent="0.2">
      <c r="A12" s="165" t="s">
        <v>775</v>
      </c>
      <c r="B12" s="166" t="s">
        <v>89</v>
      </c>
      <c r="C12" s="166"/>
      <c r="D12" s="166"/>
      <c r="E12" s="166"/>
      <c r="F12" s="166" t="s">
        <v>15</v>
      </c>
      <c r="G12" s="166"/>
      <c r="H12" s="166"/>
      <c r="I12" s="166"/>
      <c r="J12" s="166">
        <v>709101</v>
      </c>
      <c r="K12" s="138">
        <v>0</v>
      </c>
      <c r="L12" s="105">
        <v>0</v>
      </c>
      <c r="M12" s="101">
        <f t="shared" si="0"/>
        <v>0</v>
      </c>
      <c r="N12" s="141" t="s">
        <v>75</v>
      </c>
      <c r="O12" s="101">
        <f>IF(N12="Y",M12,0)</f>
        <v>0</v>
      </c>
      <c r="P12" s="141" t="s">
        <v>75</v>
      </c>
      <c r="Q12" s="101">
        <f>IF(P12="Y",M12,0)</f>
        <v>0</v>
      </c>
      <c r="R12" s="141" t="s">
        <v>75</v>
      </c>
      <c r="S12" s="101">
        <f>IF(R12="Y",M12,0)</f>
        <v>0</v>
      </c>
      <c r="T12" s="101">
        <f t="shared" si="1"/>
        <v>0</v>
      </c>
      <c r="U12" s="106">
        <f t="shared" si="2"/>
        <v>0</v>
      </c>
      <c r="V12" s="99">
        <v>2.1645056955814836</v>
      </c>
      <c r="W12" s="100">
        <v>0</v>
      </c>
      <c r="X12" s="100">
        <v>0</v>
      </c>
      <c r="Y12" s="101">
        <v>0</v>
      </c>
      <c r="Z12" s="100">
        <v>0</v>
      </c>
      <c r="AA12" s="101">
        <v>0</v>
      </c>
      <c r="AB12" s="100">
        <v>0</v>
      </c>
      <c r="AC12" s="100">
        <v>0</v>
      </c>
      <c r="AD12" s="100">
        <v>0</v>
      </c>
      <c r="AE12" s="161">
        <v>4</v>
      </c>
      <c r="AF12" s="162">
        <v>3.5000000000000003E-2</v>
      </c>
      <c r="AG12" s="163">
        <f t="shared" si="3"/>
        <v>243.13599258138953</v>
      </c>
      <c r="AH12" s="163">
        <f t="shared" si="4"/>
        <v>245.30049827697101</v>
      </c>
    </row>
    <row r="13" spans="1:34" s="164" customFormat="1" ht="12.75" customHeight="1" thickBot="1" x14ac:dyDescent="0.25">
      <c r="A13" s="102" t="s">
        <v>776</v>
      </c>
      <c r="B13" s="103" t="s">
        <v>693</v>
      </c>
      <c r="C13" s="103" t="s">
        <v>217</v>
      </c>
      <c r="D13" s="103" t="s">
        <v>218</v>
      </c>
      <c r="E13" s="104">
        <v>2</v>
      </c>
      <c r="F13" s="103" t="s">
        <v>15</v>
      </c>
      <c r="G13" s="103" t="s">
        <v>777</v>
      </c>
      <c r="H13" s="103" t="s">
        <v>778</v>
      </c>
      <c r="I13" s="142" t="s">
        <v>779</v>
      </c>
      <c r="J13" s="103">
        <v>709000</v>
      </c>
      <c r="K13" s="138">
        <v>3</v>
      </c>
      <c r="L13" s="105">
        <v>0.84</v>
      </c>
      <c r="M13" s="101">
        <f t="shared" si="0"/>
        <v>2.52</v>
      </c>
      <c r="N13" s="141" t="s">
        <v>153</v>
      </c>
      <c r="O13" s="101">
        <v>2.52</v>
      </c>
      <c r="P13" s="141" t="s">
        <v>153</v>
      </c>
      <c r="Q13" s="101">
        <v>0.84</v>
      </c>
      <c r="R13" s="141" t="s">
        <v>75</v>
      </c>
      <c r="S13" s="101">
        <v>0</v>
      </c>
      <c r="T13" s="101">
        <f t="shared" si="1"/>
        <v>5.88</v>
      </c>
      <c r="U13" s="106">
        <f t="shared" si="2"/>
        <v>23177.792147806002</v>
      </c>
      <c r="V13" s="99">
        <v>23.896142879219578</v>
      </c>
      <c r="W13" s="100">
        <v>20.897300419284591</v>
      </c>
      <c r="X13" s="100">
        <v>0</v>
      </c>
      <c r="Y13" s="101">
        <v>0</v>
      </c>
      <c r="Z13" s="100">
        <v>108.36737191440089</v>
      </c>
      <c r="AA13" s="101">
        <v>0</v>
      </c>
      <c r="AB13" s="100">
        <v>0</v>
      </c>
      <c r="AC13" s="100">
        <v>0</v>
      </c>
      <c r="AD13" s="100">
        <v>0</v>
      </c>
      <c r="AE13" s="161">
        <v>8</v>
      </c>
      <c r="AF13" s="162">
        <v>3.5000000000000003E-2</v>
      </c>
      <c r="AG13" s="163">
        <f t="shared" si="3"/>
        <v>243.13599258138953</v>
      </c>
      <c r="AH13" s="163">
        <f t="shared" si="4"/>
        <v>23574.088955600299</v>
      </c>
    </row>
    <row r="14" spans="1:34" s="120" customFormat="1" ht="13.5" collapsed="1" thickBot="1" x14ac:dyDescent="0.25">
      <c r="A14" s="109"/>
      <c r="B14" s="110"/>
      <c r="C14" s="110"/>
      <c r="D14" s="110"/>
      <c r="E14" s="110"/>
      <c r="F14" s="111" t="s">
        <v>25</v>
      </c>
      <c r="G14" s="110"/>
      <c r="H14" s="110"/>
      <c r="I14" s="110"/>
      <c r="J14" s="112"/>
      <c r="K14" s="113">
        <f>SUBTOTAL(9,K3:K13)</f>
        <v>8</v>
      </c>
      <c r="L14" s="113"/>
      <c r="M14" s="113">
        <f t="shared" ref="M14:AH14" si="5">SUBTOTAL(9,M3:M13)</f>
        <v>4.8534000000000006</v>
      </c>
      <c r="N14" s="113">
        <f t="shared" si="5"/>
        <v>0</v>
      </c>
      <c r="O14" s="113">
        <f t="shared" si="5"/>
        <v>2.52</v>
      </c>
      <c r="P14" s="113">
        <f t="shared" si="5"/>
        <v>0</v>
      </c>
      <c r="Q14" s="113">
        <f t="shared" si="5"/>
        <v>0.84</v>
      </c>
      <c r="R14" s="113">
        <f t="shared" si="5"/>
        <v>0</v>
      </c>
      <c r="S14" s="114">
        <f t="shared" si="5"/>
        <v>0</v>
      </c>
      <c r="T14" s="114">
        <f t="shared" si="5"/>
        <v>8.2134</v>
      </c>
      <c r="U14" s="115">
        <f t="shared" si="5"/>
        <v>32375.591501154729</v>
      </c>
      <c r="V14" s="116">
        <f t="shared" si="5"/>
        <v>329.8802880319318</v>
      </c>
      <c r="W14" s="116">
        <f t="shared" si="5"/>
        <v>234.06785759678328</v>
      </c>
      <c r="X14" s="115">
        <f t="shared" si="5"/>
        <v>2635</v>
      </c>
      <c r="Y14" s="114">
        <f t="shared" si="5"/>
        <v>31</v>
      </c>
      <c r="Z14" s="116">
        <f t="shared" si="5"/>
        <v>171.12332212677615</v>
      </c>
      <c r="AA14" s="114">
        <f t="shared" si="5"/>
        <v>0</v>
      </c>
      <c r="AB14" s="116">
        <f t="shared" si="5"/>
        <v>0</v>
      </c>
      <c r="AC14" s="116">
        <f t="shared" si="5"/>
        <v>0</v>
      </c>
      <c r="AD14" s="116">
        <f t="shared" si="5"/>
        <v>0</v>
      </c>
      <c r="AE14" s="117">
        <f t="shared" si="5"/>
        <v>809</v>
      </c>
      <c r="AF14" s="114">
        <f t="shared" si="5"/>
        <v>0.40000000000000013</v>
      </c>
      <c r="AG14" s="118">
        <f t="shared" si="5"/>
        <v>2778.6970580730231</v>
      </c>
      <c r="AH14" s="119">
        <f t="shared" si="5"/>
        <v>38524.360026983246</v>
      </c>
    </row>
    <row r="15" spans="1:34" ht="18.75" customHeight="1" x14ac:dyDescent="0.2">
      <c r="J15" s="121"/>
      <c r="K15" s="170"/>
      <c r="V15" s="171"/>
      <c r="W15" s="171"/>
    </row>
    <row r="16" spans="1:34" s="177" customFormat="1" ht="18.75" customHeight="1" x14ac:dyDescent="0.2">
      <c r="S16" s="178"/>
      <c r="T16" s="178" t="s">
        <v>876</v>
      </c>
      <c r="U16" s="122" t="s">
        <v>877</v>
      </c>
      <c r="V16" s="122" t="s">
        <v>878</v>
      </c>
      <c r="W16" s="122" t="s">
        <v>878</v>
      </c>
      <c r="X16" s="123" t="s">
        <v>879</v>
      </c>
      <c r="Y16" s="123" t="s">
        <v>880</v>
      </c>
      <c r="Z16" s="122" t="s">
        <v>881</v>
      </c>
      <c r="AA16" s="123"/>
      <c r="AB16" s="122" t="s">
        <v>882</v>
      </c>
      <c r="AC16" s="122" t="s">
        <v>883</v>
      </c>
      <c r="AD16" s="122" t="s">
        <v>883</v>
      </c>
      <c r="AE16" s="122"/>
      <c r="AF16" s="122"/>
      <c r="AG16" s="122" t="s">
        <v>877</v>
      </c>
      <c r="AH16" s="179"/>
    </row>
    <row r="17" spans="1:34" ht="18.75" customHeight="1" x14ac:dyDescent="0.2">
      <c r="U17" s="173"/>
      <c r="Z17" s="180"/>
      <c r="AE17" s="181"/>
      <c r="AF17" s="98"/>
      <c r="AG17" s="98"/>
      <c r="AH17" s="98"/>
    </row>
    <row r="18" spans="1:34" s="175" customFormat="1" ht="18.75" customHeight="1" x14ac:dyDescent="0.2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171"/>
      <c r="V18" s="179"/>
      <c r="W18" s="179"/>
      <c r="X18" s="179"/>
      <c r="Y18" s="179"/>
      <c r="Z18" s="179"/>
      <c r="AA18" s="179"/>
      <c r="AB18" s="179"/>
      <c r="AC18" s="179"/>
      <c r="AD18" s="179"/>
      <c r="AF18" s="176"/>
      <c r="AG18" s="171"/>
      <c r="AH18" s="171"/>
    </row>
    <row r="19" spans="1:34" s="175" customFormat="1" ht="18.75" customHeight="1" x14ac:dyDescent="0.2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171"/>
      <c r="V19" s="182"/>
      <c r="W19" s="182"/>
      <c r="X19" s="182"/>
      <c r="Y19" s="173"/>
      <c r="Z19" s="171"/>
      <c r="AA19" s="173"/>
      <c r="AB19" s="174"/>
      <c r="AC19" s="172"/>
      <c r="AD19" s="173"/>
      <c r="AF19" s="176"/>
      <c r="AG19" s="171"/>
      <c r="AH19" s="171"/>
    </row>
    <row r="20" spans="1:34" s="175" customFormat="1" ht="18.75" customHeight="1" x14ac:dyDescent="0.2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171"/>
      <c r="V20" s="182"/>
      <c r="W20" s="182"/>
      <c r="X20" s="182"/>
      <c r="Y20" s="173"/>
      <c r="Z20" s="171"/>
      <c r="AA20" s="173"/>
      <c r="AB20" s="174"/>
      <c r="AC20" s="172"/>
      <c r="AD20" s="173"/>
      <c r="AF20" s="176"/>
      <c r="AG20" s="171"/>
      <c r="AH20" s="171"/>
    </row>
    <row r="21" spans="1:34" s="175" customFormat="1" ht="18.75" customHeight="1" x14ac:dyDescent="0.2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171"/>
      <c r="V21" s="182"/>
      <c r="W21" s="182"/>
      <c r="X21" s="182"/>
      <c r="Y21" s="173"/>
      <c r="Z21" s="171"/>
      <c r="AA21" s="173"/>
      <c r="AB21" s="174"/>
      <c r="AC21" s="172"/>
      <c r="AD21" s="173"/>
      <c r="AF21" s="176"/>
      <c r="AG21" s="171"/>
      <c r="AH21" s="171"/>
    </row>
    <row r="22" spans="1:34" s="175" customFormat="1" ht="18.75" customHeight="1" x14ac:dyDescent="0.2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171"/>
      <c r="V22" s="182"/>
      <c r="W22" s="182"/>
      <c r="X22" s="182"/>
      <c r="Y22" s="173"/>
      <c r="Z22" s="171"/>
      <c r="AA22" s="173"/>
      <c r="AB22" s="174"/>
      <c r="AC22" s="172"/>
      <c r="AD22" s="173"/>
      <c r="AF22" s="176"/>
      <c r="AG22" s="171"/>
      <c r="AH22" s="171"/>
    </row>
    <row r="23" spans="1:34" s="175" customFormat="1" ht="18.75" customHeight="1" x14ac:dyDescent="0.2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171"/>
      <c r="V23" s="182"/>
      <c r="W23" s="182"/>
      <c r="X23" s="182"/>
      <c r="Y23" s="173"/>
      <c r="Z23" s="171"/>
      <c r="AA23" s="173"/>
      <c r="AB23" s="174"/>
      <c r="AC23" s="172"/>
      <c r="AD23" s="173"/>
      <c r="AF23" s="176"/>
      <c r="AG23" s="171"/>
      <c r="AH23" s="171"/>
    </row>
    <row r="24" spans="1:34" s="175" customFormat="1" ht="18.75" customHeight="1" x14ac:dyDescent="0.2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171"/>
      <c r="V24" s="182"/>
      <c r="W24" s="182"/>
      <c r="X24" s="182"/>
      <c r="Y24" s="173"/>
      <c r="Z24" s="171"/>
      <c r="AA24" s="173"/>
      <c r="AB24" s="174"/>
      <c r="AC24" s="172"/>
      <c r="AD24" s="173"/>
      <c r="AF24" s="176"/>
      <c r="AG24" s="171"/>
      <c r="AH24" s="171"/>
    </row>
    <row r="25" spans="1:34" s="175" customFormat="1" ht="18.75" customHeight="1" x14ac:dyDescent="0.2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171"/>
      <c r="V25" s="182"/>
      <c r="W25" s="182"/>
      <c r="X25" s="182"/>
      <c r="Y25" s="173"/>
      <c r="Z25" s="171"/>
      <c r="AA25" s="173"/>
      <c r="AB25" s="174"/>
      <c r="AC25" s="172"/>
      <c r="AD25" s="173"/>
      <c r="AF25" s="176"/>
      <c r="AG25" s="171"/>
      <c r="AH25" s="171"/>
    </row>
    <row r="26" spans="1:34" s="175" customFormat="1" ht="18.75" customHeight="1" x14ac:dyDescent="0.2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171"/>
      <c r="V26" s="182"/>
      <c r="W26" s="182"/>
      <c r="X26" s="182"/>
      <c r="Y26" s="173"/>
      <c r="Z26" s="171"/>
      <c r="AA26" s="173"/>
      <c r="AB26" s="174"/>
      <c r="AC26" s="172"/>
      <c r="AD26" s="173"/>
      <c r="AF26" s="176"/>
      <c r="AG26" s="171"/>
      <c r="AH26" s="171"/>
    </row>
    <row r="27" spans="1:34" s="175" customFormat="1" ht="18.75" customHeight="1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171"/>
      <c r="V27" s="182"/>
      <c r="W27" s="182"/>
      <c r="X27" s="182"/>
      <c r="Y27" s="173"/>
      <c r="Z27" s="171"/>
      <c r="AA27" s="173"/>
      <c r="AB27" s="174"/>
      <c r="AC27" s="172"/>
      <c r="AD27" s="173"/>
      <c r="AF27" s="176"/>
      <c r="AG27" s="171"/>
      <c r="AH27" s="171"/>
    </row>
    <row r="28" spans="1:34" s="175" customFormat="1" ht="18.75" customHeight="1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71"/>
      <c r="V28" s="182"/>
      <c r="W28" s="182"/>
      <c r="X28" s="182"/>
      <c r="Y28" s="173"/>
      <c r="Z28" s="171"/>
      <c r="AA28" s="173"/>
      <c r="AB28" s="174"/>
      <c r="AC28" s="172"/>
      <c r="AD28" s="173"/>
      <c r="AF28" s="176"/>
      <c r="AG28" s="171"/>
      <c r="AH28" s="171"/>
    </row>
    <row r="29" spans="1:34" s="175" customFormat="1" ht="18.75" customHeight="1" x14ac:dyDescent="0.2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71"/>
      <c r="V29" s="182"/>
      <c r="W29" s="182"/>
      <c r="X29" s="182"/>
      <c r="Y29" s="173"/>
      <c r="Z29" s="171"/>
      <c r="AA29" s="173"/>
      <c r="AB29" s="174"/>
      <c r="AC29" s="172"/>
      <c r="AD29" s="173"/>
      <c r="AF29" s="176"/>
      <c r="AG29" s="171"/>
      <c r="AH29" s="171"/>
    </row>
    <row r="30" spans="1:34" s="175" customFormat="1" ht="18.75" customHeight="1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171"/>
      <c r="V30" s="183"/>
      <c r="W30" s="183"/>
      <c r="X30" s="183"/>
      <c r="Y30" s="173"/>
      <c r="Z30" s="171"/>
      <c r="AA30" s="173"/>
      <c r="AB30" s="174"/>
      <c r="AC30" s="172"/>
      <c r="AD30" s="173"/>
      <c r="AF30" s="176"/>
      <c r="AG30" s="171"/>
      <c r="AH30" s="171"/>
    </row>
  </sheetData>
  <autoFilter ref="A2:AH15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2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12.75" customHeight="1" x14ac:dyDescent="0.2">
      <c r="A3" s="165" t="s">
        <v>91</v>
      </c>
      <c r="B3" s="166" t="s">
        <v>89</v>
      </c>
      <c r="C3" s="166"/>
      <c r="D3" s="166"/>
      <c r="E3" s="166"/>
      <c r="F3" s="166" t="s">
        <v>16</v>
      </c>
      <c r="G3" s="166"/>
      <c r="H3" s="166"/>
      <c r="I3" s="166"/>
      <c r="J3" s="166" t="s">
        <v>92</v>
      </c>
      <c r="K3" s="138">
        <v>0</v>
      </c>
      <c r="L3" s="105">
        <v>0</v>
      </c>
      <c r="M3" s="101">
        <f t="shared" ref="M3:M25" si="0">K3*L3</f>
        <v>0</v>
      </c>
      <c r="N3" s="141" t="s">
        <v>75</v>
      </c>
      <c r="O3" s="101">
        <f>IF(N3="Y",M3,0)</f>
        <v>0</v>
      </c>
      <c r="P3" s="141" t="s">
        <v>75</v>
      </c>
      <c r="Q3" s="101">
        <f>IF(P3="Y",M3,0)</f>
        <v>0</v>
      </c>
      <c r="R3" s="141" t="s">
        <v>75</v>
      </c>
      <c r="S3" s="101">
        <f>IF(R3="Y",M3,0)</f>
        <v>0</v>
      </c>
      <c r="T3" s="101">
        <f t="shared" ref="T3:T25" si="1">S3+Q3+O3+M3</f>
        <v>0</v>
      </c>
      <c r="U3" s="106">
        <f t="shared" ref="U3:U25" si="2">$U$1*T3</f>
        <v>0</v>
      </c>
      <c r="V3" s="99">
        <v>233.33371398368396</v>
      </c>
      <c r="W3" s="100">
        <v>51.528581466772728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117</v>
      </c>
      <c r="AF3" s="162">
        <v>3.5000000000000003E-2</v>
      </c>
      <c r="AG3" s="163">
        <f t="shared" ref="AG3:AG25" si="3">AF3*$AG$1</f>
        <v>243.13599258138953</v>
      </c>
      <c r="AH3" s="163">
        <f t="shared" ref="AH3:AH25" si="4">AG3+SUM(AB3:AD3)+Z3+SUM(U3:X3)</f>
        <v>527.99828803184619</v>
      </c>
    </row>
    <row r="4" spans="1:34" s="164" customFormat="1" ht="25.5" customHeight="1" x14ac:dyDescent="0.2">
      <c r="A4" s="102" t="s">
        <v>93</v>
      </c>
      <c r="B4" s="103" t="s">
        <v>94</v>
      </c>
      <c r="C4" s="103" t="s">
        <v>95</v>
      </c>
      <c r="D4" s="103" t="s">
        <v>96</v>
      </c>
      <c r="E4" s="104">
        <v>1</v>
      </c>
      <c r="F4" s="103" t="s">
        <v>16</v>
      </c>
      <c r="G4" s="103" t="s">
        <v>97</v>
      </c>
      <c r="H4" s="103" t="s">
        <v>98</v>
      </c>
      <c r="I4" s="142" t="s">
        <v>99</v>
      </c>
      <c r="J4" s="103" t="s">
        <v>100</v>
      </c>
      <c r="K4" s="138">
        <v>1</v>
      </c>
      <c r="L4" s="105">
        <v>0.5</v>
      </c>
      <c r="M4" s="101">
        <f t="shared" si="0"/>
        <v>0.5</v>
      </c>
      <c r="N4" s="141" t="s">
        <v>75</v>
      </c>
      <c r="O4" s="101">
        <v>0</v>
      </c>
      <c r="P4" s="141" t="s">
        <v>75</v>
      </c>
      <c r="Q4" s="101">
        <v>0</v>
      </c>
      <c r="R4" s="141" t="s">
        <v>75</v>
      </c>
      <c r="S4" s="101">
        <v>0</v>
      </c>
      <c r="T4" s="101">
        <f t="shared" si="1"/>
        <v>0.5</v>
      </c>
      <c r="U4" s="106">
        <f t="shared" si="2"/>
        <v>1970.9006928406466</v>
      </c>
      <c r="V4" s="99">
        <v>0</v>
      </c>
      <c r="W4" s="100">
        <v>0</v>
      </c>
      <c r="X4" s="100">
        <v>0</v>
      </c>
      <c r="Y4" s="101">
        <v>0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2393</v>
      </c>
      <c r="AF4" s="162">
        <v>0.1</v>
      </c>
      <c r="AG4" s="163">
        <f t="shared" si="3"/>
        <v>694.67426451825577</v>
      </c>
      <c r="AH4" s="163">
        <f t="shared" si="4"/>
        <v>2665.5749573589023</v>
      </c>
    </row>
    <row r="5" spans="1:34" s="164" customFormat="1" ht="25.5" customHeight="1" x14ac:dyDescent="0.2">
      <c r="A5" s="165" t="s">
        <v>101</v>
      </c>
      <c r="B5" s="166" t="s">
        <v>89</v>
      </c>
      <c r="C5" s="166"/>
      <c r="D5" s="166"/>
      <c r="E5" s="166"/>
      <c r="F5" s="166" t="s">
        <v>16</v>
      </c>
      <c r="G5" s="166"/>
      <c r="H5" s="166"/>
      <c r="I5" s="166"/>
      <c r="J5" s="166" t="s">
        <v>102</v>
      </c>
      <c r="K5" s="138">
        <v>0</v>
      </c>
      <c r="L5" s="105">
        <v>0</v>
      </c>
      <c r="M5" s="101">
        <f t="shared" si="0"/>
        <v>0</v>
      </c>
      <c r="N5" s="141" t="s">
        <v>75</v>
      </c>
      <c r="O5" s="101">
        <f>IF(N5="Y",M5,0)</f>
        <v>0</v>
      </c>
      <c r="P5" s="141" t="s">
        <v>75</v>
      </c>
      <c r="Q5" s="101">
        <f>IF(P5="Y",M5,0)</f>
        <v>0</v>
      </c>
      <c r="R5" s="141" t="s">
        <v>75</v>
      </c>
      <c r="S5" s="101">
        <f>IF(R5="Y",M5,0)</f>
        <v>0</v>
      </c>
      <c r="T5" s="101">
        <f t="shared" si="1"/>
        <v>0</v>
      </c>
      <c r="U5" s="106">
        <f t="shared" si="2"/>
        <v>0</v>
      </c>
      <c r="V5" s="99">
        <v>298.97114669902817</v>
      </c>
      <c r="W5" s="100">
        <v>7.4542751279179651</v>
      </c>
      <c r="X5" s="100">
        <v>0</v>
      </c>
      <c r="Y5" s="101">
        <v>0</v>
      </c>
      <c r="Z5" s="100">
        <v>0</v>
      </c>
      <c r="AA5" s="101">
        <v>0</v>
      </c>
      <c r="AB5" s="100">
        <v>0</v>
      </c>
      <c r="AC5" s="100">
        <v>0</v>
      </c>
      <c r="AD5" s="100">
        <v>0</v>
      </c>
      <c r="AE5" s="161">
        <v>618</v>
      </c>
      <c r="AF5" s="162">
        <v>0.05</v>
      </c>
      <c r="AG5" s="163">
        <f t="shared" si="3"/>
        <v>347.33713225912788</v>
      </c>
      <c r="AH5" s="163">
        <f t="shared" si="4"/>
        <v>653.76255408607403</v>
      </c>
    </row>
    <row r="6" spans="1:34" s="164" customFormat="1" ht="25.5" customHeight="1" x14ac:dyDescent="0.2">
      <c r="A6" s="102" t="s">
        <v>222</v>
      </c>
      <c r="B6" s="103" t="s">
        <v>223</v>
      </c>
      <c r="C6" s="103" t="s">
        <v>95</v>
      </c>
      <c r="D6" s="103" t="s">
        <v>96</v>
      </c>
      <c r="E6" s="104">
        <v>1</v>
      </c>
      <c r="F6" s="103" t="s">
        <v>16</v>
      </c>
      <c r="G6" s="103" t="s">
        <v>224</v>
      </c>
      <c r="H6" s="103" t="s">
        <v>225</v>
      </c>
      <c r="I6" s="142"/>
      <c r="J6" s="103" t="s">
        <v>226</v>
      </c>
      <c r="K6" s="138">
        <v>1</v>
      </c>
      <c r="L6" s="105">
        <v>0.25</v>
      </c>
      <c r="M6" s="101">
        <f t="shared" si="0"/>
        <v>0.25</v>
      </c>
      <c r="N6" s="141" t="s">
        <v>153</v>
      </c>
      <c r="O6" s="101">
        <v>0.25</v>
      </c>
      <c r="P6" s="141" t="s">
        <v>75</v>
      </c>
      <c r="Q6" s="101">
        <v>0</v>
      </c>
      <c r="R6" s="141" t="s">
        <v>75</v>
      </c>
      <c r="S6" s="101">
        <v>0</v>
      </c>
      <c r="T6" s="101">
        <f t="shared" si="1"/>
        <v>0.5</v>
      </c>
      <c r="U6" s="106">
        <f t="shared" si="2"/>
        <v>1970.9006928406466</v>
      </c>
      <c r="V6" s="99">
        <v>138.56684461846973</v>
      </c>
      <c r="W6" s="100">
        <v>0</v>
      </c>
      <c r="X6" s="100">
        <v>0</v>
      </c>
      <c r="Y6" s="101">
        <v>0</v>
      </c>
      <c r="Z6" s="100">
        <v>0</v>
      </c>
      <c r="AA6" s="101">
        <v>0</v>
      </c>
      <c r="AB6" s="100">
        <v>128.28564919966459</v>
      </c>
      <c r="AC6" s="100">
        <v>0</v>
      </c>
      <c r="AD6" s="100">
        <v>0</v>
      </c>
      <c r="AE6" s="161">
        <v>312</v>
      </c>
      <c r="AF6" s="162">
        <v>3.5000000000000003E-2</v>
      </c>
      <c r="AG6" s="163">
        <f t="shared" si="3"/>
        <v>243.13599258138953</v>
      </c>
      <c r="AH6" s="163">
        <f t="shared" si="4"/>
        <v>2480.8891792401701</v>
      </c>
    </row>
    <row r="7" spans="1:34" s="164" customFormat="1" ht="25.5" customHeight="1" x14ac:dyDescent="0.2">
      <c r="A7" s="102" t="s">
        <v>233</v>
      </c>
      <c r="B7" s="103" t="s">
        <v>223</v>
      </c>
      <c r="C7" s="103" t="s">
        <v>95</v>
      </c>
      <c r="D7" s="103" t="s">
        <v>96</v>
      </c>
      <c r="E7" s="104">
        <v>1</v>
      </c>
      <c r="F7" s="103" t="s">
        <v>16</v>
      </c>
      <c r="G7" s="103" t="s">
        <v>234</v>
      </c>
      <c r="H7" s="103" t="s">
        <v>235</v>
      </c>
      <c r="I7" s="142"/>
      <c r="J7" s="103" t="s">
        <v>236</v>
      </c>
      <c r="K7" s="138">
        <v>1</v>
      </c>
      <c r="L7" s="105">
        <v>0.75</v>
      </c>
      <c r="M7" s="101">
        <f t="shared" si="0"/>
        <v>0.75</v>
      </c>
      <c r="N7" s="141" t="s">
        <v>153</v>
      </c>
      <c r="O7" s="101">
        <v>0.75</v>
      </c>
      <c r="P7" s="141" t="s">
        <v>75</v>
      </c>
      <c r="Q7" s="101">
        <v>0</v>
      </c>
      <c r="R7" s="141" t="s">
        <v>75</v>
      </c>
      <c r="S7" s="101">
        <v>0</v>
      </c>
      <c r="T7" s="101">
        <f t="shared" si="1"/>
        <v>1.5</v>
      </c>
      <c r="U7" s="106">
        <f t="shared" si="2"/>
        <v>5912.7020785219393</v>
      </c>
      <c r="V7" s="99">
        <v>0</v>
      </c>
      <c r="W7" s="100">
        <v>0</v>
      </c>
      <c r="X7" s="100">
        <v>0</v>
      </c>
      <c r="Y7" s="101">
        <v>0</v>
      </c>
      <c r="Z7" s="100">
        <v>0</v>
      </c>
      <c r="AA7" s="101">
        <v>0</v>
      </c>
      <c r="AB7" s="100">
        <v>0</v>
      </c>
      <c r="AC7" s="100">
        <v>0</v>
      </c>
      <c r="AD7" s="100">
        <v>0</v>
      </c>
      <c r="AE7" s="161">
        <v>17635</v>
      </c>
      <c r="AF7" s="162">
        <v>0.75</v>
      </c>
      <c r="AG7" s="163">
        <f t="shared" si="3"/>
        <v>5210.0569838869178</v>
      </c>
      <c r="AH7" s="163">
        <f t="shared" si="4"/>
        <v>11122.759062408857</v>
      </c>
    </row>
    <row r="8" spans="1:34" s="164" customFormat="1" ht="25.5" customHeight="1" x14ac:dyDescent="0.2">
      <c r="A8" s="165" t="s">
        <v>241</v>
      </c>
      <c r="B8" s="166" t="s">
        <v>89</v>
      </c>
      <c r="C8" s="166"/>
      <c r="D8" s="166"/>
      <c r="E8" s="166"/>
      <c r="F8" s="166" t="s">
        <v>16</v>
      </c>
      <c r="G8" s="166"/>
      <c r="H8" s="166"/>
      <c r="I8" s="166"/>
      <c r="J8" s="166" t="s">
        <v>242</v>
      </c>
      <c r="K8" s="138">
        <v>0</v>
      </c>
      <c r="L8" s="105">
        <v>0</v>
      </c>
      <c r="M8" s="101">
        <f t="shared" si="0"/>
        <v>0</v>
      </c>
      <c r="N8" s="141" t="s">
        <v>75</v>
      </c>
      <c r="O8" s="101">
        <f>IF(N8="Y",M8,0)</f>
        <v>0</v>
      </c>
      <c r="P8" s="141" t="s">
        <v>75</v>
      </c>
      <c r="Q8" s="101">
        <f>IF(P8="Y",M8,0)</f>
        <v>0</v>
      </c>
      <c r="R8" s="141" t="s">
        <v>75</v>
      </c>
      <c r="S8" s="101">
        <f>IF(R8="Y",M8,0)</f>
        <v>0</v>
      </c>
      <c r="T8" s="101">
        <f t="shared" si="1"/>
        <v>0</v>
      </c>
      <c r="U8" s="106">
        <f t="shared" si="2"/>
        <v>0</v>
      </c>
      <c r="V8" s="99">
        <v>1035.3071242599078</v>
      </c>
      <c r="W8" s="100">
        <v>30.25133013077388</v>
      </c>
      <c r="X8" s="100">
        <v>0</v>
      </c>
      <c r="Y8" s="101">
        <v>0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2424</v>
      </c>
      <c r="AF8" s="162">
        <v>0.1</v>
      </c>
      <c r="AG8" s="163">
        <f t="shared" si="3"/>
        <v>694.67426451825577</v>
      </c>
      <c r="AH8" s="163">
        <f t="shared" si="4"/>
        <v>1760.2327189089374</v>
      </c>
    </row>
    <row r="9" spans="1:34" s="164" customFormat="1" ht="12.75" customHeight="1" x14ac:dyDescent="0.2">
      <c r="A9" s="102" t="s">
        <v>244</v>
      </c>
      <c r="B9" s="103" t="s">
        <v>94</v>
      </c>
      <c r="C9" s="103" t="s">
        <v>95</v>
      </c>
      <c r="D9" s="103" t="s">
        <v>96</v>
      </c>
      <c r="E9" s="104">
        <v>1</v>
      </c>
      <c r="F9" s="103" t="s">
        <v>16</v>
      </c>
      <c r="G9" s="103" t="s">
        <v>97</v>
      </c>
      <c r="H9" s="103" t="s">
        <v>245</v>
      </c>
      <c r="I9" s="142" t="s">
        <v>99</v>
      </c>
      <c r="J9" s="103" t="s">
        <v>246</v>
      </c>
      <c r="K9" s="138">
        <v>1</v>
      </c>
      <c r="L9" s="105">
        <v>0.5</v>
      </c>
      <c r="M9" s="101">
        <f t="shared" si="0"/>
        <v>0.5</v>
      </c>
      <c r="N9" s="141" t="s">
        <v>75</v>
      </c>
      <c r="O9" s="101">
        <v>0</v>
      </c>
      <c r="P9" s="141" t="s">
        <v>75</v>
      </c>
      <c r="Q9" s="101">
        <v>0</v>
      </c>
      <c r="R9" s="141" t="s">
        <v>75</v>
      </c>
      <c r="S9" s="101">
        <v>0</v>
      </c>
      <c r="T9" s="101">
        <f t="shared" si="1"/>
        <v>0.5</v>
      </c>
      <c r="U9" s="106">
        <f t="shared" si="2"/>
        <v>1970.9006928406466</v>
      </c>
      <c r="V9" s="99">
        <v>128.59087836816752</v>
      </c>
      <c r="W9" s="100">
        <v>11.434713303019793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190</v>
      </c>
      <c r="AF9" s="162">
        <v>3.5000000000000003E-2</v>
      </c>
      <c r="AG9" s="163">
        <f t="shared" si="3"/>
        <v>243.13599258138953</v>
      </c>
      <c r="AH9" s="163">
        <f t="shared" si="4"/>
        <v>2354.0622770932232</v>
      </c>
    </row>
    <row r="10" spans="1:34" s="164" customFormat="1" ht="25.5" customHeight="1" x14ac:dyDescent="0.2">
      <c r="A10" s="165" t="s">
        <v>247</v>
      </c>
      <c r="B10" s="166" t="s">
        <v>89</v>
      </c>
      <c r="C10" s="166"/>
      <c r="D10" s="166"/>
      <c r="E10" s="166"/>
      <c r="F10" s="166" t="s">
        <v>16</v>
      </c>
      <c r="G10" s="166"/>
      <c r="H10" s="166"/>
      <c r="I10" s="166"/>
      <c r="J10" s="166" t="s">
        <v>248</v>
      </c>
      <c r="K10" s="138">
        <v>0</v>
      </c>
      <c r="L10" s="105">
        <v>0</v>
      </c>
      <c r="M10" s="101">
        <f t="shared" si="0"/>
        <v>0</v>
      </c>
      <c r="N10" s="141" t="s">
        <v>75</v>
      </c>
      <c r="O10" s="101">
        <f>IF(N10="Y",M10,0)</f>
        <v>0</v>
      </c>
      <c r="P10" s="141" t="s">
        <v>75</v>
      </c>
      <c r="Q10" s="101">
        <f>IF(P10="Y",M10,0)</f>
        <v>0</v>
      </c>
      <c r="R10" s="141" t="s">
        <v>75</v>
      </c>
      <c r="S10" s="101">
        <f>IF(R10="Y",M10,0)</f>
        <v>0</v>
      </c>
      <c r="T10" s="101">
        <f t="shared" si="1"/>
        <v>0</v>
      </c>
      <c r="U10" s="106">
        <f t="shared" si="2"/>
        <v>0</v>
      </c>
      <c r="V10" s="99">
        <v>3.0976481510099458</v>
      </c>
      <c r="W10" s="100">
        <v>0</v>
      </c>
      <c r="X10" s="100">
        <v>0</v>
      </c>
      <c r="Y10" s="101">
        <v>0</v>
      </c>
      <c r="Z10" s="100">
        <v>0</v>
      </c>
      <c r="AA10" s="101">
        <v>0</v>
      </c>
      <c r="AB10" s="100">
        <v>0</v>
      </c>
      <c r="AC10" s="100">
        <v>0</v>
      </c>
      <c r="AD10" s="100">
        <v>0</v>
      </c>
      <c r="AE10" s="161">
        <v>7</v>
      </c>
      <c r="AF10" s="162">
        <v>3.5000000000000003E-2</v>
      </c>
      <c r="AG10" s="163">
        <f t="shared" si="3"/>
        <v>243.13599258138953</v>
      </c>
      <c r="AH10" s="163">
        <f t="shared" si="4"/>
        <v>246.23364073239946</v>
      </c>
    </row>
    <row r="11" spans="1:34" s="164" customFormat="1" ht="25.5" customHeight="1" x14ac:dyDescent="0.2">
      <c r="A11" s="102" t="s">
        <v>249</v>
      </c>
      <c r="B11" s="103" t="s">
        <v>238</v>
      </c>
      <c r="C11" s="103" t="s">
        <v>95</v>
      </c>
      <c r="D11" s="103" t="s">
        <v>96</v>
      </c>
      <c r="E11" s="104">
        <v>1</v>
      </c>
      <c r="F11" s="103" t="s">
        <v>16</v>
      </c>
      <c r="G11" s="103" t="s">
        <v>250</v>
      </c>
      <c r="H11" s="103" t="s">
        <v>251</v>
      </c>
      <c r="I11" s="142"/>
      <c r="J11" s="103" t="s">
        <v>252</v>
      </c>
      <c r="K11" s="138">
        <v>1</v>
      </c>
      <c r="L11" s="105">
        <v>0.25</v>
      </c>
      <c r="M11" s="101">
        <f t="shared" si="0"/>
        <v>0.25</v>
      </c>
      <c r="N11" s="141" t="s">
        <v>153</v>
      </c>
      <c r="O11" s="101">
        <v>0.25</v>
      </c>
      <c r="P11" s="141" t="s">
        <v>75</v>
      </c>
      <c r="Q11" s="101">
        <v>0</v>
      </c>
      <c r="R11" s="141" t="s">
        <v>75</v>
      </c>
      <c r="S11" s="101">
        <v>0</v>
      </c>
      <c r="T11" s="101">
        <f t="shared" si="1"/>
        <v>0.5</v>
      </c>
      <c r="U11" s="106">
        <f t="shared" si="2"/>
        <v>1970.9006928406466</v>
      </c>
      <c r="V11" s="99">
        <v>3291.85722204283</v>
      </c>
      <c r="W11" s="100">
        <v>539.31318692470575</v>
      </c>
      <c r="X11" s="100">
        <v>0</v>
      </c>
      <c r="Y11" s="101">
        <v>0</v>
      </c>
      <c r="Z11" s="100">
        <v>25.774924969654485</v>
      </c>
      <c r="AA11" s="101">
        <v>0</v>
      </c>
      <c r="AB11" s="100">
        <v>381.69033151531124</v>
      </c>
      <c r="AC11" s="100">
        <v>0</v>
      </c>
      <c r="AD11" s="100">
        <v>0</v>
      </c>
      <c r="AE11" s="161">
        <v>5404</v>
      </c>
      <c r="AF11" s="162">
        <v>0.25</v>
      </c>
      <c r="AG11" s="163">
        <f t="shared" si="3"/>
        <v>1736.6856612956394</v>
      </c>
      <c r="AH11" s="163">
        <f t="shared" si="4"/>
        <v>7946.2220195887876</v>
      </c>
    </row>
    <row r="12" spans="1:34" s="164" customFormat="1" ht="25.5" customHeight="1" x14ac:dyDescent="0.2">
      <c r="A12" s="102" t="s">
        <v>253</v>
      </c>
      <c r="B12" s="103" t="s">
        <v>254</v>
      </c>
      <c r="C12" s="103" t="s">
        <v>255</v>
      </c>
      <c r="D12" s="103" t="s">
        <v>256</v>
      </c>
      <c r="E12" s="104">
        <v>1</v>
      </c>
      <c r="F12" s="103" t="s">
        <v>16</v>
      </c>
      <c r="G12" s="103" t="s">
        <v>250</v>
      </c>
      <c r="H12" s="103" t="s">
        <v>257</v>
      </c>
      <c r="I12" s="142"/>
      <c r="J12" s="103" t="s">
        <v>258</v>
      </c>
      <c r="K12" s="138">
        <v>1</v>
      </c>
      <c r="L12" s="105">
        <v>0.5</v>
      </c>
      <c r="M12" s="101">
        <f t="shared" si="0"/>
        <v>0.5</v>
      </c>
      <c r="N12" s="141" t="s">
        <v>153</v>
      </c>
      <c r="O12" s="101">
        <v>0.5</v>
      </c>
      <c r="P12" s="141" t="s">
        <v>75</v>
      </c>
      <c r="Q12" s="101">
        <v>0</v>
      </c>
      <c r="R12" s="141" t="s">
        <v>75</v>
      </c>
      <c r="S12" s="101">
        <v>0</v>
      </c>
      <c r="T12" s="101">
        <f t="shared" si="1"/>
        <v>1</v>
      </c>
      <c r="U12" s="106">
        <f t="shared" si="2"/>
        <v>3941.8013856812931</v>
      </c>
      <c r="V12" s="99">
        <v>410.149779249407</v>
      </c>
      <c r="W12" s="100">
        <v>4.5955968021630174</v>
      </c>
      <c r="X12" s="100">
        <v>0</v>
      </c>
      <c r="Y12" s="101">
        <v>0</v>
      </c>
      <c r="Z12" s="100">
        <v>0</v>
      </c>
      <c r="AA12" s="101">
        <v>0</v>
      </c>
      <c r="AB12" s="100">
        <v>0</v>
      </c>
      <c r="AC12" s="100">
        <v>0</v>
      </c>
      <c r="AD12" s="100">
        <v>0</v>
      </c>
      <c r="AE12" s="161">
        <v>976</v>
      </c>
      <c r="AF12" s="162">
        <v>0.05</v>
      </c>
      <c r="AG12" s="163">
        <f t="shared" si="3"/>
        <v>347.33713225912788</v>
      </c>
      <c r="AH12" s="163">
        <f t="shared" si="4"/>
        <v>4703.8838939919915</v>
      </c>
    </row>
    <row r="13" spans="1:34" s="164" customFormat="1" ht="12.75" customHeight="1" x14ac:dyDescent="0.2">
      <c r="A13" s="165" t="s">
        <v>259</v>
      </c>
      <c r="B13" s="166" t="s">
        <v>89</v>
      </c>
      <c r="C13" s="166"/>
      <c r="D13" s="166"/>
      <c r="E13" s="166"/>
      <c r="F13" s="166" t="s">
        <v>16</v>
      </c>
      <c r="G13" s="166"/>
      <c r="H13" s="166"/>
      <c r="I13" s="166"/>
      <c r="J13" s="166" t="s">
        <v>260</v>
      </c>
      <c r="K13" s="138">
        <v>0</v>
      </c>
      <c r="L13" s="105">
        <v>0</v>
      </c>
      <c r="M13" s="101">
        <f t="shared" si="0"/>
        <v>0</v>
      </c>
      <c r="N13" s="141" t="s">
        <v>75</v>
      </c>
      <c r="O13" s="101">
        <f>IF(N13="Y",M13,0)</f>
        <v>0</v>
      </c>
      <c r="P13" s="141" t="s">
        <v>75</v>
      </c>
      <c r="Q13" s="101">
        <f>IF(P13="Y",M13,0)</f>
        <v>0</v>
      </c>
      <c r="R13" s="141" t="s">
        <v>75</v>
      </c>
      <c r="S13" s="101">
        <f>IF(R13="Y",M13,0)</f>
        <v>0</v>
      </c>
      <c r="T13" s="101">
        <f t="shared" si="1"/>
        <v>0</v>
      </c>
      <c r="U13" s="106">
        <f t="shared" si="2"/>
        <v>0</v>
      </c>
      <c r="V13" s="99">
        <v>2009.2288669931247</v>
      </c>
      <c r="W13" s="100">
        <v>110.60190256544303</v>
      </c>
      <c r="X13" s="100">
        <v>0</v>
      </c>
      <c r="Y13" s="101">
        <v>0</v>
      </c>
      <c r="Z13" s="100">
        <v>0</v>
      </c>
      <c r="AA13" s="101">
        <v>0</v>
      </c>
      <c r="AB13" s="100">
        <v>0</v>
      </c>
      <c r="AC13" s="100">
        <v>0</v>
      </c>
      <c r="AD13" s="100">
        <v>0</v>
      </c>
      <c r="AE13" s="161">
        <v>3993</v>
      </c>
      <c r="AF13" s="162">
        <v>0.1</v>
      </c>
      <c r="AG13" s="163">
        <f t="shared" si="3"/>
        <v>694.67426451825577</v>
      </c>
      <c r="AH13" s="163">
        <f t="shared" si="4"/>
        <v>2814.5050340768234</v>
      </c>
    </row>
    <row r="14" spans="1:34" s="164" customFormat="1" ht="25.5" customHeight="1" x14ac:dyDescent="0.2">
      <c r="A14" s="102" t="s">
        <v>261</v>
      </c>
      <c r="B14" s="103" t="s">
        <v>262</v>
      </c>
      <c r="C14" s="103" t="s">
        <v>263</v>
      </c>
      <c r="D14" s="103" t="s">
        <v>264</v>
      </c>
      <c r="E14" s="104">
        <v>1</v>
      </c>
      <c r="F14" s="103" t="s">
        <v>16</v>
      </c>
      <c r="G14" s="103" t="s">
        <v>250</v>
      </c>
      <c r="H14" s="103" t="s">
        <v>265</v>
      </c>
      <c r="I14" s="142"/>
      <c r="J14" s="103" t="s">
        <v>266</v>
      </c>
      <c r="K14" s="138">
        <v>1</v>
      </c>
      <c r="L14" s="105">
        <v>1</v>
      </c>
      <c r="M14" s="101">
        <f t="shared" si="0"/>
        <v>1</v>
      </c>
      <c r="N14" s="141" t="s">
        <v>75</v>
      </c>
      <c r="O14" s="101">
        <v>0</v>
      </c>
      <c r="P14" s="141" t="s">
        <v>75</v>
      </c>
      <c r="Q14" s="101">
        <v>0</v>
      </c>
      <c r="R14" s="141" t="s">
        <v>75</v>
      </c>
      <c r="S14" s="101">
        <v>0</v>
      </c>
      <c r="T14" s="101">
        <f t="shared" si="1"/>
        <v>1</v>
      </c>
      <c r="U14" s="106">
        <f t="shared" si="2"/>
        <v>3941.8013856812931</v>
      </c>
      <c r="V14" s="99">
        <v>12877.260064634322</v>
      </c>
      <c r="W14" s="100">
        <v>200.28841181080551</v>
      </c>
      <c r="X14" s="100">
        <v>382.5</v>
      </c>
      <c r="Y14" s="101">
        <v>4.5</v>
      </c>
      <c r="Z14" s="100">
        <v>0</v>
      </c>
      <c r="AA14" s="101">
        <v>0</v>
      </c>
      <c r="AB14" s="100">
        <v>0</v>
      </c>
      <c r="AC14" s="100">
        <v>0</v>
      </c>
      <c r="AD14" s="100">
        <v>0</v>
      </c>
      <c r="AE14" s="161">
        <v>20626</v>
      </c>
      <c r="AF14" s="162">
        <v>1</v>
      </c>
      <c r="AG14" s="163">
        <f t="shared" si="3"/>
        <v>6946.7426451825577</v>
      </c>
      <c r="AH14" s="163">
        <f t="shared" si="4"/>
        <v>24348.592507308975</v>
      </c>
    </row>
    <row r="15" spans="1:34" s="164" customFormat="1" ht="25.5" customHeight="1" x14ac:dyDescent="0.2">
      <c r="A15" s="165" t="s">
        <v>267</v>
      </c>
      <c r="B15" s="166" t="s">
        <v>89</v>
      </c>
      <c r="C15" s="166"/>
      <c r="D15" s="166"/>
      <c r="E15" s="166"/>
      <c r="F15" s="166" t="s">
        <v>16</v>
      </c>
      <c r="G15" s="166"/>
      <c r="H15" s="166"/>
      <c r="I15" s="166"/>
      <c r="J15" s="166" t="s">
        <v>268</v>
      </c>
      <c r="K15" s="138">
        <v>0</v>
      </c>
      <c r="L15" s="105">
        <v>0</v>
      </c>
      <c r="M15" s="101">
        <f t="shared" si="0"/>
        <v>0</v>
      </c>
      <c r="N15" s="141" t="s">
        <v>75</v>
      </c>
      <c r="O15" s="101">
        <f>IF(N15="Y",M15,0)</f>
        <v>0</v>
      </c>
      <c r="P15" s="141" t="s">
        <v>75</v>
      </c>
      <c r="Q15" s="101">
        <f>IF(P15="Y",M15,0)</f>
        <v>0</v>
      </c>
      <c r="R15" s="141" t="s">
        <v>75</v>
      </c>
      <c r="S15" s="101">
        <f>IF(R15="Y",M15,0)</f>
        <v>0</v>
      </c>
      <c r="T15" s="101">
        <f t="shared" si="1"/>
        <v>0</v>
      </c>
      <c r="U15" s="106">
        <f t="shared" si="2"/>
        <v>0</v>
      </c>
      <c r="V15" s="99">
        <v>6045.8973088982002</v>
      </c>
      <c r="W15" s="100">
        <v>255.05562252004754</v>
      </c>
      <c r="X15" s="100">
        <v>127.5</v>
      </c>
      <c r="Y15" s="101">
        <v>1.5</v>
      </c>
      <c r="Z15" s="100">
        <v>0</v>
      </c>
      <c r="AA15" s="101">
        <v>0</v>
      </c>
      <c r="AB15" s="100">
        <v>0</v>
      </c>
      <c r="AC15" s="100">
        <v>0</v>
      </c>
      <c r="AD15" s="100">
        <v>0</v>
      </c>
      <c r="AE15" s="161">
        <v>9587</v>
      </c>
      <c r="AF15" s="162">
        <v>0.25</v>
      </c>
      <c r="AG15" s="163">
        <f t="shared" si="3"/>
        <v>1736.6856612956394</v>
      </c>
      <c r="AH15" s="163">
        <f t="shared" si="4"/>
        <v>8165.1385927138872</v>
      </c>
    </row>
    <row r="16" spans="1:34" s="164" customFormat="1" ht="12.75" customHeight="1" x14ac:dyDescent="0.2">
      <c r="A16" s="102" t="s">
        <v>269</v>
      </c>
      <c r="B16" s="103" t="s">
        <v>270</v>
      </c>
      <c r="C16" s="103" t="s">
        <v>271</v>
      </c>
      <c r="D16" s="103" t="s">
        <v>272</v>
      </c>
      <c r="E16" s="104">
        <v>4</v>
      </c>
      <c r="F16" s="103" t="s">
        <v>16</v>
      </c>
      <c r="G16" s="103" t="s">
        <v>250</v>
      </c>
      <c r="H16" s="103" t="s">
        <v>273</v>
      </c>
      <c r="I16" s="142"/>
      <c r="J16" s="103" t="s">
        <v>274</v>
      </c>
      <c r="K16" s="138">
        <v>1</v>
      </c>
      <c r="L16" s="105">
        <v>1</v>
      </c>
      <c r="M16" s="101">
        <f t="shared" si="0"/>
        <v>1</v>
      </c>
      <c r="N16" s="141" t="s">
        <v>153</v>
      </c>
      <c r="O16" s="101">
        <v>1</v>
      </c>
      <c r="P16" s="141" t="s">
        <v>75</v>
      </c>
      <c r="Q16" s="101">
        <v>0</v>
      </c>
      <c r="R16" s="141" t="s">
        <v>75</v>
      </c>
      <c r="S16" s="101">
        <v>0</v>
      </c>
      <c r="T16" s="101">
        <f t="shared" si="1"/>
        <v>2</v>
      </c>
      <c r="U16" s="106">
        <f t="shared" si="2"/>
        <v>7883.6027713625863</v>
      </c>
      <c r="V16" s="99">
        <v>9075.705041395966</v>
      </c>
      <c r="W16" s="100">
        <v>303.61696825628979</v>
      </c>
      <c r="X16" s="100">
        <v>85</v>
      </c>
      <c r="Y16" s="101">
        <v>1</v>
      </c>
      <c r="Z16" s="100">
        <v>0</v>
      </c>
      <c r="AA16" s="101">
        <v>0</v>
      </c>
      <c r="AB16" s="100">
        <v>0</v>
      </c>
      <c r="AC16" s="100">
        <v>0</v>
      </c>
      <c r="AD16" s="100">
        <v>0</v>
      </c>
      <c r="AE16" s="161">
        <v>14022</v>
      </c>
      <c r="AF16" s="162">
        <v>0.5</v>
      </c>
      <c r="AG16" s="163">
        <f t="shared" si="3"/>
        <v>3473.3713225912788</v>
      </c>
      <c r="AH16" s="163">
        <f t="shared" si="4"/>
        <v>20821.296103606124</v>
      </c>
    </row>
    <row r="17" spans="1:34" s="164" customFormat="1" ht="25.5" customHeight="1" x14ac:dyDescent="0.2">
      <c r="A17" s="102" t="s">
        <v>275</v>
      </c>
      <c r="B17" s="103" t="s">
        <v>254</v>
      </c>
      <c r="C17" s="103" t="s">
        <v>276</v>
      </c>
      <c r="D17" s="103" t="s">
        <v>256</v>
      </c>
      <c r="E17" s="104">
        <v>1</v>
      </c>
      <c r="F17" s="103" t="s">
        <v>16</v>
      </c>
      <c r="G17" s="103" t="s">
        <v>250</v>
      </c>
      <c r="H17" s="103" t="s">
        <v>277</v>
      </c>
      <c r="I17" s="142"/>
      <c r="J17" s="103" t="s">
        <v>260</v>
      </c>
      <c r="K17" s="138">
        <v>1</v>
      </c>
      <c r="L17" s="105">
        <v>0.5</v>
      </c>
      <c r="M17" s="101">
        <f t="shared" si="0"/>
        <v>0.5</v>
      </c>
      <c r="N17" s="141" t="s">
        <v>153</v>
      </c>
      <c r="O17" s="101">
        <v>0.5</v>
      </c>
      <c r="P17" s="141" t="s">
        <v>75</v>
      </c>
      <c r="Q17" s="101">
        <v>0</v>
      </c>
      <c r="R17" s="141" t="s">
        <v>75</v>
      </c>
      <c r="S17" s="101">
        <v>0</v>
      </c>
      <c r="T17" s="101">
        <f t="shared" si="1"/>
        <v>1</v>
      </c>
      <c r="U17" s="106">
        <f t="shared" si="2"/>
        <v>3941.8013856812931</v>
      </c>
      <c r="V17" s="99">
        <v>6547.9664300199674</v>
      </c>
      <c r="W17" s="100">
        <v>181.96030330454121</v>
      </c>
      <c r="X17" s="100">
        <v>106.25</v>
      </c>
      <c r="Y17" s="101">
        <v>1.25</v>
      </c>
      <c r="Z17" s="100">
        <v>0</v>
      </c>
      <c r="AA17" s="101">
        <v>0</v>
      </c>
      <c r="AB17" s="100">
        <v>23.623961259219264</v>
      </c>
      <c r="AC17" s="100">
        <v>0</v>
      </c>
      <c r="AD17" s="100">
        <v>0</v>
      </c>
      <c r="AE17" s="161">
        <v>9761</v>
      </c>
      <c r="AF17" s="162">
        <v>0.25</v>
      </c>
      <c r="AG17" s="163">
        <f t="shared" si="3"/>
        <v>1736.6856612956394</v>
      </c>
      <c r="AH17" s="163">
        <f t="shared" si="4"/>
        <v>12538.287741560658</v>
      </c>
    </row>
    <row r="18" spans="1:34" s="164" customFormat="1" ht="25.5" customHeight="1" x14ac:dyDescent="0.2">
      <c r="A18" s="165" t="s">
        <v>278</v>
      </c>
      <c r="B18" s="166" t="s">
        <v>89</v>
      </c>
      <c r="C18" s="166"/>
      <c r="D18" s="166"/>
      <c r="E18" s="166"/>
      <c r="F18" s="166" t="s">
        <v>16</v>
      </c>
      <c r="G18" s="166"/>
      <c r="H18" s="166"/>
      <c r="I18" s="166"/>
      <c r="J18" s="166" t="s">
        <v>279</v>
      </c>
      <c r="K18" s="138">
        <v>0</v>
      </c>
      <c r="L18" s="105">
        <v>0</v>
      </c>
      <c r="M18" s="101">
        <f t="shared" si="0"/>
        <v>0</v>
      </c>
      <c r="N18" s="141" t="s">
        <v>75</v>
      </c>
      <c r="O18" s="101">
        <f>IF(N18="Y",M18,0)</f>
        <v>0</v>
      </c>
      <c r="P18" s="141" t="s">
        <v>75</v>
      </c>
      <c r="Q18" s="101">
        <f>IF(P18="Y",M18,0)</f>
        <v>0</v>
      </c>
      <c r="R18" s="141" t="s">
        <v>75</v>
      </c>
      <c r="S18" s="101">
        <f>IF(R18="Y",M18,0)</f>
        <v>0</v>
      </c>
      <c r="T18" s="101">
        <f t="shared" si="1"/>
        <v>0</v>
      </c>
      <c r="U18" s="106">
        <f t="shared" si="2"/>
        <v>0</v>
      </c>
      <c r="V18" s="99">
        <v>1098.6934710518476</v>
      </c>
      <c r="W18" s="100">
        <v>106.63955729113711</v>
      </c>
      <c r="X18" s="100">
        <v>0</v>
      </c>
      <c r="Y18" s="101">
        <v>0</v>
      </c>
      <c r="Z18" s="100">
        <v>6.1172965576834377</v>
      </c>
      <c r="AA18" s="101">
        <v>0</v>
      </c>
      <c r="AB18" s="100">
        <v>0</v>
      </c>
      <c r="AC18" s="100">
        <v>0</v>
      </c>
      <c r="AD18" s="100">
        <v>0</v>
      </c>
      <c r="AE18" s="161">
        <v>2117</v>
      </c>
      <c r="AF18" s="162">
        <v>0.1</v>
      </c>
      <c r="AG18" s="163">
        <f t="shared" si="3"/>
        <v>694.67426451825577</v>
      </c>
      <c r="AH18" s="163">
        <f t="shared" si="4"/>
        <v>1906.124589418924</v>
      </c>
    </row>
    <row r="19" spans="1:34" s="164" customFormat="1" ht="12.75" customHeight="1" x14ac:dyDescent="0.2">
      <c r="A19" s="102" t="s">
        <v>280</v>
      </c>
      <c r="B19" s="103" t="s">
        <v>228</v>
      </c>
      <c r="C19" s="103" t="s">
        <v>95</v>
      </c>
      <c r="D19" s="103" t="s">
        <v>96</v>
      </c>
      <c r="E19" s="104">
        <v>1</v>
      </c>
      <c r="F19" s="103" t="s">
        <v>16</v>
      </c>
      <c r="G19" s="103" t="s">
        <v>250</v>
      </c>
      <c r="H19" s="103" t="s">
        <v>281</v>
      </c>
      <c r="I19" s="142"/>
      <c r="J19" s="103" t="s">
        <v>282</v>
      </c>
      <c r="K19" s="138">
        <v>1</v>
      </c>
      <c r="L19" s="105">
        <v>0.33</v>
      </c>
      <c r="M19" s="101">
        <f t="shared" si="0"/>
        <v>0.33</v>
      </c>
      <c r="N19" s="141" t="s">
        <v>153</v>
      </c>
      <c r="O19" s="101">
        <v>0.33</v>
      </c>
      <c r="P19" s="141" t="s">
        <v>75</v>
      </c>
      <c r="Q19" s="101">
        <v>0</v>
      </c>
      <c r="R19" s="141" t="s">
        <v>75</v>
      </c>
      <c r="S19" s="101">
        <v>0</v>
      </c>
      <c r="T19" s="101">
        <f t="shared" si="1"/>
        <v>0.66</v>
      </c>
      <c r="U19" s="106">
        <f t="shared" si="2"/>
        <v>2601.5889145496535</v>
      </c>
      <c r="V19" s="99">
        <v>4458.6797123662682</v>
      </c>
      <c r="W19" s="100">
        <v>10.765275973570848</v>
      </c>
      <c r="X19" s="100">
        <v>0</v>
      </c>
      <c r="Y19" s="101">
        <v>0</v>
      </c>
      <c r="Z19" s="100">
        <v>0</v>
      </c>
      <c r="AA19" s="101">
        <v>0</v>
      </c>
      <c r="AB19" s="100">
        <v>0</v>
      </c>
      <c r="AC19" s="100">
        <v>1913.5125433671258</v>
      </c>
      <c r="AD19" s="100">
        <v>2538.6616270614581</v>
      </c>
      <c r="AE19" s="161">
        <v>13103</v>
      </c>
      <c r="AF19" s="162">
        <v>0.5</v>
      </c>
      <c r="AG19" s="163">
        <f t="shared" si="3"/>
        <v>3473.3713225912788</v>
      </c>
      <c r="AH19" s="163">
        <f t="shared" si="4"/>
        <v>14996.579395909357</v>
      </c>
    </row>
    <row r="20" spans="1:34" s="164" customFormat="1" ht="12.75" x14ac:dyDescent="0.2">
      <c r="A20" s="165" t="s">
        <v>289</v>
      </c>
      <c r="B20" s="166" t="s">
        <v>89</v>
      </c>
      <c r="C20" s="166"/>
      <c r="D20" s="166"/>
      <c r="E20" s="166"/>
      <c r="F20" s="166" t="s">
        <v>16</v>
      </c>
      <c r="G20" s="166"/>
      <c r="H20" s="166"/>
      <c r="I20" s="166"/>
      <c r="J20" s="166" t="s">
        <v>242</v>
      </c>
      <c r="K20" s="138">
        <v>0</v>
      </c>
      <c r="L20" s="105">
        <v>0</v>
      </c>
      <c r="M20" s="101">
        <f t="shared" si="0"/>
        <v>0</v>
      </c>
      <c r="N20" s="141" t="s">
        <v>75</v>
      </c>
      <c r="O20" s="101">
        <f>IF(N20="Y",M20,0)</f>
        <v>0</v>
      </c>
      <c r="P20" s="141" t="s">
        <v>75</v>
      </c>
      <c r="Q20" s="101">
        <f>IF(P20="Y",M20,0)</f>
        <v>0</v>
      </c>
      <c r="R20" s="141" t="s">
        <v>75</v>
      </c>
      <c r="S20" s="101">
        <f>IF(R20="Y",M20,0)</f>
        <v>0</v>
      </c>
      <c r="T20" s="101">
        <f t="shared" si="1"/>
        <v>0</v>
      </c>
      <c r="U20" s="106">
        <f t="shared" si="2"/>
        <v>0</v>
      </c>
      <c r="V20" s="99">
        <v>5.9259355932364182</v>
      </c>
      <c r="W20" s="100">
        <v>0</v>
      </c>
      <c r="X20" s="100">
        <v>0</v>
      </c>
      <c r="Y20" s="101">
        <v>0</v>
      </c>
      <c r="Z20" s="100">
        <v>0</v>
      </c>
      <c r="AA20" s="101">
        <v>0</v>
      </c>
      <c r="AB20" s="100">
        <v>0</v>
      </c>
      <c r="AC20" s="100">
        <v>0</v>
      </c>
      <c r="AD20" s="100">
        <v>0</v>
      </c>
      <c r="AE20" s="161">
        <v>5</v>
      </c>
      <c r="AF20" s="162">
        <v>3.5000000000000003E-2</v>
      </c>
      <c r="AG20" s="163">
        <f t="shared" si="3"/>
        <v>243.13599258138953</v>
      </c>
      <c r="AH20" s="163">
        <f t="shared" si="4"/>
        <v>249.06192817462596</v>
      </c>
    </row>
    <row r="21" spans="1:34" s="164" customFormat="1" ht="12.75" x14ac:dyDescent="0.2">
      <c r="A21" s="102" t="s">
        <v>390</v>
      </c>
      <c r="B21" s="103" t="s">
        <v>238</v>
      </c>
      <c r="C21" s="103" t="s">
        <v>95</v>
      </c>
      <c r="D21" s="103" t="s">
        <v>96</v>
      </c>
      <c r="E21" s="104">
        <v>1</v>
      </c>
      <c r="F21" s="103" t="s">
        <v>16</v>
      </c>
      <c r="G21" s="103" t="s">
        <v>234</v>
      </c>
      <c r="H21" s="103" t="s">
        <v>391</v>
      </c>
      <c r="I21" s="142"/>
      <c r="J21" s="103" t="s">
        <v>392</v>
      </c>
      <c r="K21" s="138">
        <v>1</v>
      </c>
      <c r="L21" s="105">
        <v>0.35</v>
      </c>
      <c r="M21" s="101">
        <f t="shared" si="0"/>
        <v>0.35</v>
      </c>
      <c r="N21" s="141" t="s">
        <v>153</v>
      </c>
      <c r="O21" s="101">
        <v>0.35</v>
      </c>
      <c r="P21" s="141" t="s">
        <v>75</v>
      </c>
      <c r="Q21" s="101">
        <v>0</v>
      </c>
      <c r="R21" s="141" t="s">
        <v>75</v>
      </c>
      <c r="S21" s="101">
        <v>0</v>
      </c>
      <c r="T21" s="101">
        <f t="shared" si="1"/>
        <v>0.7</v>
      </c>
      <c r="U21" s="106">
        <f t="shared" si="2"/>
        <v>2759.260969976905</v>
      </c>
      <c r="V21" s="99">
        <v>0</v>
      </c>
      <c r="W21" s="100">
        <v>0</v>
      </c>
      <c r="X21" s="100">
        <v>0</v>
      </c>
      <c r="Y21" s="101">
        <v>0</v>
      </c>
      <c r="Z21" s="100">
        <v>0</v>
      </c>
      <c r="AA21" s="101">
        <v>0</v>
      </c>
      <c r="AB21" s="100">
        <v>0</v>
      </c>
      <c r="AC21" s="100">
        <v>0</v>
      </c>
      <c r="AD21" s="100">
        <v>0</v>
      </c>
      <c r="AE21" s="161">
        <v>0</v>
      </c>
      <c r="AF21" s="162">
        <v>3.5000000000000003E-2</v>
      </c>
      <c r="AG21" s="163">
        <f t="shared" si="3"/>
        <v>243.13599258138953</v>
      </c>
      <c r="AH21" s="163">
        <f t="shared" si="4"/>
        <v>3002.3969625582945</v>
      </c>
    </row>
    <row r="22" spans="1:34" s="164" customFormat="1" ht="25.5" customHeight="1" x14ac:dyDescent="0.2">
      <c r="A22" s="165" t="s">
        <v>549</v>
      </c>
      <c r="B22" s="166" t="s">
        <v>89</v>
      </c>
      <c r="C22" s="166"/>
      <c r="D22" s="166"/>
      <c r="E22" s="166"/>
      <c r="F22" s="166" t="s">
        <v>16</v>
      </c>
      <c r="G22" s="166"/>
      <c r="H22" s="166"/>
      <c r="I22" s="166"/>
      <c r="J22" s="166" t="s">
        <v>550</v>
      </c>
      <c r="K22" s="138">
        <v>0</v>
      </c>
      <c r="L22" s="105">
        <v>0</v>
      </c>
      <c r="M22" s="101">
        <f t="shared" si="0"/>
        <v>0</v>
      </c>
      <c r="N22" s="141" t="s">
        <v>75</v>
      </c>
      <c r="O22" s="101">
        <f>IF(N22="Y",M22,0)</f>
        <v>0</v>
      </c>
      <c r="P22" s="141" t="s">
        <v>75</v>
      </c>
      <c r="Q22" s="101">
        <f>IF(P22="Y",M22,0)</f>
        <v>0</v>
      </c>
      <c r="R22" s="141" t="s">
        <v>75</v>
      </c>
      <c r="S22" s="101">
        <f>IF(R22="Y",M22,0)</f>
        <v>0</v>
      </c>
      <c r="T22" s="101">
        <f t="shared" si="1"/>
        <v>0</v>
      </c>
      <c r="U22" s="106">
        <f t="shared" si="2"/>
        <v>0</v>
      </c>
      <c r="V22" s="99">
        <v>33.535408243542456</v>
      </c>
      <c r="W22" s="100">
        <v>22.616125994896741</v>
      </c>
      <c r="X22" s="100">
        <v>0</v>
      </c>
      <c r="Y22" s="101">
        <v>0</v>
      </c>
      <c r="Z22" s="100">
        <v>0</v>
      </c>
      <c r="AA22" s="101">
        <v>0</v>
      </c>
      <c r="AB22" s="100">
        <v>0</v>
      </c>
      <c r="AC22" s="100">
        <v>0</v>
      </c>
      <c r="AD22" s="100">
        <v>0</v>
      </c>
      <c r="AE22" s="161">
        <v>12</v>
      </c>
      <c r="AF22" s="162">
        <v>3.5000000000000003E-2</v>
      </c>
      <c r="AG22" s="163">
        <f t="shared" si="3"/>
        <v>243.13599258138953</v>
      </c>
      <c r="AH22" s="163">
        <f t="shared" si="4"/>
        <v>299.28752681982871</v>
      </c>
    </row>
    <row r="23" spans="1:34" s="164" customFormat="1" ht="12.75" x14ac:dyDescent="0.2">
      <c r="A23" s="165" t="s">
        <v>584</v>
      </c>
      <c r="B23" s="166" t="s">
        <v>89</v>
      </c>
      <c r="C23" s="166"/>
      <c r="D23" s="166"/>
      <c r="E23" s="166"/>
      <c r="F23" s="166" t="s">
        <v>16</v>
      </c>
      <c r="G23" s="166"/>
      <c r="H23" s="166"/>
      <c r="I23" s="166"/>
      <c r="J23" s="166" t="s">
        <v>585</v>
      </c>
      <c r="K23" s="138">
        <v>0</v>
      </c>
      <c r="L23" s="105">
        <v>0</v>
      </c>
      <c r="M23" s="101">
        <f t="shared" si="0"/>
        <v>0</v>
      </c>
      <c r="N23" s="141" t="s">
        <v>75</v>
      </c>
      <c r="O23" s="101">
        <f>IF(N23="Y",M23,0)</f>
        <v>0</v>
      </c>
      <c r="P23" s="141" t="s">
        <v>75</v>
      </c>
      <c r="Q23" s="101">
        <f>IF(P23="Y",M23,0)</f>
        <v>0</v>
      </c>
      <c r="R23" s="141" t="s">
        <v>75</v>
      </c>
      <c r="S23" s="101">
        <f>IF(R23="Y",M23,0)</f>
        <v>0</v>
      </c>
      <c r="T23" s="101">
        <f t="shared" si="1"/>
        <v>0</v>
      </c>
      <c r="U23" s="106">
        <f t="shared" si="2"/>
        <v>0</v>
      </c>
      <c r="V23" s="99">
        <v>75.180497826530186</v>
      </c>
      <c r="W23" s="100">
        <v>49.827848791956505</v>
      </c>
      <c r="X23" s="100">
        <v>0</v>
      </c>
      <c r="Y23" s="101">
        <v>0</v>
      </c>
      <c r="Z23" s="100">
        <v>0</v>
      </c>
      <c r="AA23" s="101">
        <v>0</v>
      </c>
      <c r="AB23" s="100">
        <v>0</v>
      </c>
      <c r="AC23" s="100">
        <v>0</v>
      </c>
      <c r="AD23" s="100">
        <v>0</v>
      </c>
      <c r="AE23" s="161">
        <v>159</v>
      </c>
      <c r="AF23" s="162">
        <v>3.5000000000000003E-2</v>
      </c>
      <c r="AG23" s="163">
        <f t="shared" si="3"/>
        <v>243.13599258138953</v>
      </c>
      <c r="AH23" s="163">
        <f t="shared" si="4"/>
        <v>368.14433919987619</v>
      </c>
    </row>
    <row r="24" spans="1:34" s="164" customFormat="1" ht="25.5" customHeight="1" x14ac:dyDescent="0.2">
      <c r="A24" s="102" t="s">
        <v>711</v>
      </c>
      <c r="B24" s="103" t="s">
        <v>712</v>
      </c>
      <c r="C24" s="103" t="s">
        <v>713</v>
      </c>
      <c r="D24" s="103" t="s">
        <v>714</v>
      </c>
      <c r="E24" s="104">
        <v>3</v>
      </c>
      <c r="F24" s="103" t="s">
        <v>16</v>
      </c>
      <c r="G24" s="103" t="s">
        <v>250</v>
      </c>
      <c r="H24" s="103" t="s">
        <v>715</v>
      </c>
      <c r="I24" s="142" t="s">
        <v>716</v>
      </c>
      <c r="J24" s="103" t="s">
        <v>717</v>
      </c>
      <c r="K24" s="138">
        <v>1</v>
      </c>
      <c r="L24" s="105">
        <v>1</v>
      </c>
      <c r="M24" s="101">
        <f t="shared" si="0"/>
        <v>1</v>
      </c>
      <c r="N24" s="141" t="s">
        <v>153</v>
      </c>
      <c r="O24" s="101">
        <v>1</v>
      </c>
      <c r="P24" s="141" t="s">
        <v>75</v>
      </c>
      <c r="Q24" s="101">
        <v>0</v>
      </c>
      <c r="R24" s="141" t="s">
        <v>75</v>
      </c>
      <c r="S24" s="101">
        <v>0</v>
      </c>
      <c r="T24" s="101">
        <f t="shared" si="1"/>
        <v>2</v>
      </c>
      <c r="U24" s="106">
        <f t="shared" si="2"/>
        <v>7883.6027713625863</v>
      </c>
      <c r="V24" s="99">
        <v>14354.963292995148</v>
      </c>
      <c r="W24" s="100">
        <v>245.8825218165174</v>
      </c>
      <c r="X24" s="100">
        <v>63.75</v>
      </c>
      <c r="Y24" s="101">
        <v>0.75</v>
      </c>
      <c r="Z24" s="100">
        <v>5.9652584853433526</v>
      </c>
      <c r="AA24" s="101">
        <v>0</v>
      </c>
      <c r="AB24" s="100">
        <v>0</v>
      </c>
      <c r="AC24" s="100">
        <v>0</v>
      </c>
      <c r="AD24" s="100">
        <v>0</v>
      </c>
      <c r="AE24" s="161">
        <v>23359</v>
      </c>
      <c r="AF24" s="162">
        <v>1</v>
      </c>
      <c r="AG24" s="163">
        <f t="shared" si="3"/>
        <v>6946.7426451825577</v>
      </c>
      <c r="AH24" s="163">
        <f t="shared" si="4"/>
        <v>29500.906489842157</v>
      </c>
    </row>
    <row r="25" spans="1:34" s="164" customFormat="1" ht="13.5" thickBot="1" x14ac:dyDescent="0.25">
      <c r="A25" s="165" t="s">
        <v>842</v>
      </c>
      <c r="B25" s="166" t="s">
        <v>89</v>
      </c>
      <c r="C25" s="166"/>
      <c r="D25" s="166"/>
      <c r="E25" s="166"/>
      <c r="F25" s="166" t="s">
        <v>16</v>
      </c>
      <c r="G25" s="166"/>
      <c r="H25" s="166"/>
      <c r="I25" s="166"/>
      <c r="J25" s="166" t="s">
        <v>266</v>
      </c>
      <c r="K25" s="138">
        <v>0</v>
      </c>
      <c r="L25" s="105">
        <v>0</v>
      </c>
      <c r="M25" s="101">
        <f t="shared" si="0"/>
        <v>0</v>
      </c>
      <c r="N25" s="141" t="s">
        <v>75</v>
      </c>
      <c r="O25" s="101">
        <f>IF(N25="Y",M25,0)</f>
        <v>0</v>
      </c>
      <c r="P25" s="141" t="s">
        <v>75</v>
      </c>
      <c r="Q25" s="101">
        <f>IF(P25="Y",M25,0)</f>
        <v>0</v>
      </c>
      <c r="R25" s="141" t="s">
        <v>75</v>
      </c>
      <c r="S25" s="101">
        <f>IF(R25="Y",M25,0)</f>
        <v>0</v>
      </c>
      <c r="T25" s="101">
        <f t="shared" si="1"/>
        <v>0</v>
      </c>
      <c r="U25" s="106">
        <f t="shared" si="2"/>
        <v>0</v>
      </c>
      <c r="V25" s="99">
        <v>0</v>
      </c>
      <c r="W25" s="100">
        <v>0</v>
      </c>
      <c r="X25" s="100">
        <v>0</v>
      </c>
      <c r="Y25" s="101">
        <v>0</v>
      </c>
      <c r="Z25" s="100">
        <v>0</v>
      </c>
      <c r="AA25" s="101">
        <v>0</v>
      </c>
      <c r="AB25" s="100">
        <v>0</v>
      </c>
      <c r="AC25" s="100">
        <v>0</v>
      </c>
      <c r="AD25" s="100">
        <v>0</v>
      </c>
      <c r="AE25" s="161">
        <v>3</v>
      </c>
      <c r="AF25" s="162">
        <v>3.5000000000000003E-2</v>
      </c>
      <c r="AG25" s="163">
        <f t="shared" si="3"/>
        <v>243.13599258138953</v>
      </c>
      <c r="AH25" s="163">
        <f t="shared" si="4"/>
        <v>243.13599258138953</v>
      </c>
    </row>
    <row r="26" spans="1:34" s="120" customFormat="1" ht="13.5" collapsed="1" thickBot="1" x14ac:dyDescent="0.25">
      <c r="A26" s="109"/>
      <c r="B26" s="110"/>
      <c r="C26" s="110"/>
      <c r="D26" s="110"/>
      <c r="E26" s="110"/>
      <c r="F26" s="111" t="s">
        <v>25</v>
      </c>
      <c r="G26" s="110"/>
      <c r="H26" s="110"/>
      <c r="I26" s="110"/>
      <c r="J26" s="112"/>
      <c r="K26" s="113">
        <f>SUBTOTAL(9,K3:K25)</f>
        <v>12</v>
      </c>
      <c r="L26" s="113"/>
      <c r="M26" s="113">
        <f t="shared" ref="M26:AH26" si="5">SUBTOTAL(9,M3:M25)</f>
        <v>6.93</v>
      </c>
      <c r="N26" s="113">
        <f t="shared" si="5"/>
        <v>0</v>
      </c>
      <c r="O26" s="113">
        <f t="shared" si="5"/>
        <v>4.93</v>
      </c>
      <c r="P26" s="113">
        <f t="shared" si="5"/>
        <v>0</v>
      </c>
      <c r="Q26" s="113">
        <f t="shared" si="5"/>
        <v>0</v>
      </c>
      <c r="R26" s="113">
        <f t="shared" si="5"/>
        <v>0</v>
      </c>
      <c r="S26" s="114">
        <f t="shared" si="5"/>
        <v>0</v>
      </c>
      <c r="T26" s="114">
        <f t="shared" si="5"/>
        <v>11.86</v>
      </c>
      <c r="U26" s="115">
        <f t="shared" si="5"/>
        <v>46749.764434180135</v>
      </c>
      <c r="V26" s="116">
        <f t="shared" si="5"/>
        <v>62122.910387390657</v>
      </c>
      <c r="W26" s="116">
        <f t="shared" si="5"/>
        <v>2131.8322220805589</v>
      </c>
      <c r="X26" s="115">
        <f t="shared" si="5"/>
        <v>765</v>
      </c>
      <c r="Y26" s="114">
        <f t="shared" si="5"/>
        <v>9</v>
      </c>
      <c r="Z26" s="116">
        <f t="shared" si="5"/>
        <v>37.857480012681279</v>
      </c>
      <c r="AA26" s="114">
        <f t="shared" si="5"/>
        <v>0</v>
      </c>
      <c r="AB26" s="116">
        <f t="shared" si="5"/>
        <v>533.59994197419508</v>
      </c>
      <c r="AC26" s="116">
        <f t="shared" si="5"/>
        <v>1913.5125433671258</v>
      </c>
      <c r="AD26" s="116">
        <f t="shared" si="5"/>
        <v>2538.6616270614581</v>
      </c>
      <c r="AE26" s="117">
        <f t="shared" si="5"/>
        <v>126823</v>
      </c>
      <c r="AF26" s="114">
        <f t="shared" si="5"/>
        <v>5.3150000000000013</v>
      </c>
      <c r="AG26" s="118">
        <f t="shared" si="5"/>
        <v>36921.937159145287</v>
      </c>
      <c r="AH26" s="119">
        <f t="shared" si="5"/>
        <v>153715.07579521212</v>
      </c>
    </row>
    <row r="27" spans="1:34" ht="18.75" customHeight="1" x14ac:dyDescent="0.2">
      <c r="J27" s="121"/>
      <c r="K27" s="170"/>
      <c r="V27" s="171"/>
      <c r="W27" s="171"/>
    </row>
    <row r="28" spans="1:34" s="177" customFormat="1" ht="18.75" customHeight="1" x14ac:dyDescent="0.2">
      <c r="S28" s="178"/>
      <c r="T28" s="178" t="s">
        <v>876</v>
      </c>
      <c r="U28" s="122" t="s">
        <v>877</v>
      </c>
      <c r="V28" s="122" t="s">
        <v>878</v>
      </c>
      <c r="W28" s="122" t="s">
        <v>878</v>
      </c>
      <c r="X28" s="123" t="s">
        <v>879</v>
      </c>
      <c r="Y28" s="123" t="s">
        <v>880</v>
      </c>
      <c r="Z28" s="122" t="s">
        <v>881</v>
      </c>
      <c r="AA28" s="123"/>
      <c r="AB28" s="122" t="s">
        <v>882</v>
      </c>
      <c r="AC28" s="122" t="s">
        <v>883</v>
      </c>
      <c r="AD28" s="122" t="s">
        <v>883</v>
      </c>
      <c r="AE28" s="122"/>
      <c r="AF28" s="122"/>
      <c r="AG28" s="122" t="s">
        <v>877</v>
      </c>
      <c r="AH28" s="179"/>
    </row>
    <row r="29" spans="1:34" ht="18.75" customHeight="1" x14ac:dyDescent="0.2">
      <c r="U29" s="173"/>
      <c r="Z29" s="180"/>
      <c r="AE29" s="181"/>
      <c r="AF29" s="98"/>
      <c r="AG29" s="98"/>
      <c r="AH29" s="98"/>
    </row>
    <row r="30" spans="1:34" s="175" customFormat="1" ht="18.75" customHeight="1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171"/>
      <c r="V30" s="179"/>
      <c r="W30" s="179"/>
      <c r="X30" s="179"/>
      <c r="Y30" s="179"/>
      <c r="Z30" s="179"/>
      <c r="AA30" s="179"/>
      <c r="AB30" s="179"/>
      <c r="AC30" s="179"/>
      <c r="AD30" s="179"/>
      <c r="AF30" s="176"/>
      <c r="AG30" s="171"/>
      <c r="AH30" s="171"/>
    </row>
    <row r="31" spans="1:34" s="175" customFormat="1" ht="18.75" customHeigh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171"/>
      <c r="V31" s="182"/>
      <c r="W31" s="182"/>
      <c r="X31" s="182"/>
      <c r="Y31" s="173"/>
      <c r="Z31" s="171"/>
      <c r="AA31" s="173"/>
      <c r="AB31" s="174"/>
      <c r="AC31" s="172"/>
      <c r="AD31" s="173"/>
      <c r="AF31" s="176"/>
      <c r="AG31" s="171"/>
      <c r="AH31" s="171"/>
    </row>
    <row r="32" spans="1:34" s="175" customFormat="1" ht="18.75" customHeight="1" x14ac:dyDescent="0.2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171"/>
      <c r="V32" s="182"/>
      <c r="W32" s="182"/>
      <c r="X32" s="182"/>
      <c r="Y32" s="173"/>
      <c r="Z32" s="171"/>
      <c r="AA32" s="173"/>
      <c r="AB32" s="174"/>
      <c r="AC32" s="172"/>
      <c r="AD32" s="173"/>
      <c r="AF32" s="176"/>
      <c r="AG32" s="171"/>
      <c r="AH32" s="171"/>
    </row>
    <row r="33" spans="1:34" s="175" customFormat="1" ht="18.75" customHeight="1" x14ac:dyDescent="0.2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171"/>
      <c r="V33" s="182"/>
      <c r="W33" s="182"/>
      <c r="X33" s="182"/>
      <c r="Y33" s="173"/>
      <c r="Z33" s="171"/>
      <c r="AA33" s="173"/>
      <c r="AB33" s="174"/>
      <c r="AC33" s="172"/>
      <c r="AD33" s="173"/>
      <c r="AF33" s="176"/>
      <c r="AG33" s="171"/>
      <c r="AH33" s="171"/>
    </row>
    <row r="34" spans="1:34" s="175" customFormat="1" ht="18.75" customHeight="1" x14ac:dyDescent="0.2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171"/>
      <c r="V34" s="182"/>
      <c r="W34" s="182"/>
      <c r="X34" s="182"/>
      <c r="Y34" s="173"/>
      <c r="Z34" s="171"/>
      <c r="AA34" s="173"/>
      <c r="AB34" s="174"/>
      <c r="AC34" s="172"/>
      <c r="AD34" s="173"/>
      <c r="AF34" s="176"/>
      <c r="AG34" s="171"/>
      <c r="AH34" s="171"/>
    </row>
    <row r="35" spans="1:34" s="175" customFormat="1" ht="18.75" customHeight="1" x14ac:dyDescent="0.2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171"/>
      <c r="V35" s="182"/>
      <c r="W35" s="182"/>
      <c r="X35" s="182"/>
      <c r="Y35" s="173"/>
      <c r="Z35" s="171"/>
      <c r="AA35" s="173"/>
      <c r="AB35" s="174"/>
      <c r="AC35" s="172"/>
      <c r="AD35" s="173"/>
      <c r="AF35" s="176"/>
      <c r="AG35" s="171"/>
      <c r="AH35" s="171"/>
    </row>
    <row r="36" spans="1:34" s="175" customFormat="1" ht="18.75" customHeight="1" x14ac:dyDescent="0.2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171"/>
      <c r="V36" s="182"/>
      <c r="W36" s="182"/>
      <c r="X36" s="182"/>
      <c r="Y36" s="173"/>
      <c r="Z36" s="171"/>
      <c r="AA36" s="173"/>
      <c r="AB36" s="174"/>
      <c r="AC36" s="172"/>
      <c r="AD36" s="173"/>
      <c r="AF36" s="176"/>
      <c r="AG36" s="171"/>
      <c r="AH36" s="171"/>
    </row>
    <row r="37" spans="1:34" s="175" customFormat="1" ht="18.75" customHeight="1" x14ac:dyDescent="0.2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171"/>
      <c r="V37" s="182"/>
      <c r="W37" s="182"/>
      <c r="X37" s="182"/>
      <c r="Y37" s="173"/>
      <c r="Z37" s="171"/>
      <c r="AA37" s="173"/>
      <c r="AB37" s="174"/>
      <c r="AC37" s="172"/>
      <c r="AD37" s="173"/>
      <c r="AF37" s="176"/>
      <c r="AG37" s="171"/>
      <c r="AH37" s="171"/>
    </row>
    <row r="38" spans="1:34" s="175" customFormat="1" ht="18.75" customHeight="1" x14ac:dyDescent="0.2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171"/>
      <c r="V38" s="182"/>
      <c r="W38" s="182"/>
      <c r="X38" s="182"/>
      <c r="Y38" s="173"/>
      <c r="Z38" s="171"/>
      <c r="AA38" s="173"/>
      <c r="AB38" s="174"/>
      <c r="AC38" s="172"/>
      <c r="AD38" s="173"/>
      <c r="AF38" s="176"/>
      <c r="AG38" s="171"/>
      <c r="AH38" s="171"/>
    </row>
    <row r="39" spans="1:34" s="175" customFormat="1" ht="18.75" customHeight="1" x14ac:dyDescent="0.2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171"/>
      <c r="V39" s="182"/>
      <c r="W39" s="182"/>
      <c r="X39" s="182"/>
      <c r="Y39" s="173"/>
      <c r="Z39" s="171"/>
      <c r="AA39" s="173"/>
      <c r="AB39" s="174"/>
      <c r="AC39" s="172"/>
      <c r="AD39" s="173"/>
      <c r="AF39" s="176"/>
      <c r="AG39" s="171"/>
      <c r="AH39" s="171"/>
    </row>
    <row r="40" spans="1:34" s="175" customFormat="1" ht="18.75" customHeight="1" x14ac:dyDescent="0.2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171"/>
      <c r="V40" s="182"/>
      <c r="W40" s="182"/>
      <c r="X40" s="182"/>
      <c r="Y40" s="173"/>
      <c r="Z40" s="171"/>
      <c r="AA40" s="173"/>
      <c r="AB40" s="174"/>
      <c r="AC40" s="172"/>
      <c r="AD40" s="173"/>
      <c r="AF40" s="176"/>
      <c r="AG40" s="171"/>
      <c r="AH40" s="171"/>
    </row>
    <row r="41" spans="1:34" s="175" customFormat="1" ht="18.75" customHeight="1" x14ac:dyDescent="0.2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171"/>
      <c r="V41" s="182"/>
      <c r="W41" s="182"/>
      <c r="X41" s="182"/>
      <c r="Y41" s="173"/>
      <c r="Z41" s="171"/>
      <c r="AA41" s="173"/>
      <c r="AB41" s="174"/>
      <c r="AC41" s="172"/>
      <c r="AD41" s="173"/>
      <c r="AF41" s="176"/>
      <c r="AG41" s="171"/>
      <c r="AH41" s="171"/>
    </row>
    <row r="42" spans="1:34" s="175" customFormat="1" ht="18.75" customHeight="1" x14ac:dyDescent="0.2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171"/>
      <c r="V42" s="183"/>
      <c r="W42" s="183"/>
      <c r="X42" s="183"/>
      <c r="Y42" s="173"/>
      <c r="Z42" s="171"/>
      <c r="AA42" s="173"/>
      <c r="AB42" s="174"/>
      <c r="AC42" s="172"/>
      <c r="AD42" s="173"/>
      <c r="AF42" s="176"/>
      <c r="AG42" s="171"/>
      <c r="AH42" s="171"/>
    </row>
  </sheetData>
  <autoFilter ref="A2:AH27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9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25.5" customHeight="1" x14ac:dyDescent="0.2">
      <c r="A3" s="102" t="s">
        <v>215</v>
      </c>
      <c r="B3" s="103" t="s">
        <v>216</v>
      </c>
      <c r="C3" s="103" t="s">
        <v>217</v>
      </c>
      <c r="D3" s="103" t="s">
        <v>218</v>
      </c>
      <c r="E3" s="104">
        <v>2</v>
      </c>
      <c r="F3" s="103" t="s">
        <v>17</v>
      </c>
      <c r="G3" s="103" t="s">
        <v>81</v>
      </c>
      <c r="H3" s="103" t="s">
        <v>219</v>
      </c>
      <c r="I3" s="142" t="s">
        <v>220</v>
      </c>
      <c r="J3" s="103" t="s">
        <v>221</v>
      </c>
      <c r="K3" s="138">
        <v>2</v>
      </c>
      <c r="L3" s="105">
        <v>1</v>
      </c>
      <c r="M3" s="101">
        <f t="shared" ref="M3:M22" si="0">K3*L3</f>
        <v>2</v>
      </c>
      <c r="N3" s="141" t="s">
        <v>75</v>
      </c>
      <c r="O3" s="101">
        <v>0</v>
      </c>
      <c r="P3" s="141" t="s">
        <v>153</v>
      </c>
      <c r="Q3" s="101">
        <v>1</v>
      </c>
      <c r="R3" s="141" t="s">
        <v>75</v>
      </c>
      <c r="S3" s="101">
        <v>0</v>
      </c>
      <c r="T3" s="101">
        <f t="shared" ref="T3:T22" si="1">S3+Q3+O3+M3</f>
        <v>3</v>
      </c>
      <c r="U3" s="106">
        <f t="shared" ref="U3:U22" si="2">$U$1*T3</f>
        <v>11825.404157043879</v>
      </c>
      <c r="V3" s="99">
        <v>1741.4843224623519</v>
      </c>
      <c r="W3" s="100">
        <v>187.71384575764296</v>
      </c>
      <c r="X3" s="100">
        <v>85</v>
      </c>
      <c r="Y3" s="101">
        <v>1</v>
      </c>
      <c r="Z3" s="100">
        <v>0</v>
      </c>
      <c r="AA3" s="101">
        <v>0</v>
      </c>
      <c r="AB3" s="100">
        <v>68.886465756936175</v>
      </c>
      <c r="AC3" s="100">
        <v>37912.527622773545</v>
      </c>
      <c r="AD3" s="100">
        <v>35934.228340814574</v>
      </c>
      <c r="AE3" s="161">
        <v>94156</v>
      </c>
      <c r="AF3" s="162">
        <v>1.5</v>
      </c>
      <c r="AG3" s="163">
        <f t="shared" ref="AG3:AG22" si="3">AF3*$AG$1</f>
        <v>10420.113967773836</v>
      </c>
      <c r="AH3" s="163">
        <f t="shared" ref="AH3:AH22" si="4">AG3+SUM(AB3:AD3)+Z3+SUM(U3:X3)</f>
        <v>98175.358722382764</v>
      </c>
    </row>
    <row r="4" spans="1:34" s="164" customFormat="1" ht="12.75" x14ac:dyDescent="0.2">
      <c r="A4" s="144" t="s">
        <v>283</v>
      </c>
      <c r="B4" s="166" t="s">
        <v>284</v>
      </c>
      <c r="C4" s="166" t="s">
        <v>285</v>
      </c>
      <c r="D4" s="166" t="s">
        <v>286</v>
      </c>
      <c r="E4" s="166">
        <v>1</v>
      </c>
      <c r="F4" s="167" t="s">
        <v>17</v>
      </c>
      <c r="G4" s="166"/>
      <c r="H4" s="166" t="s">
        <v>287</v>
      </c>
      <c r="I4" s="166" t="s">
        <v>288</v>
      </c>
      <c r="J4" s="167">
        <v>502200</v>
      </c>
      <c r="K4" s="138">
        <v>2</v>
      </c>
      <c r="L4" s="105">
        <v>0.1</v>
      </c>
      <c r="M4" s="101">
        <f t="shared" si="0"/>
        <v>0.2</v>
      </c>
      <c r="N4" s="141" t="s">
        <v>153</v>
      </c>
      <c r="O4" s="101">
        <v>0.2</v>
      </c>
      <c r="P4" s="141" t="s">
        <v>75</v>
      </c>
      <c r="Q4" s="101">
        <v>0</v>
      </c>
      <c r="R4" s="141" t="s">
        <v>75</v>
      </c>
      <c r="S4" s="101">
        <v>0</v>
      </c>
      <c r="T4" s="101">
        <f t="shared" si="1"/>
        <v>0.4</v>
      </c>
      <c r="U4" s="106">
        <f t="shared" si="2"/>
        <v>1576.7205542725173</v>
      </c>
      <c r="V4" s="99">
        <v>23.655642246377191</v>
      </c>
      <c r="W4" s="100">
        <v>0</v>
      </c>
      <c r="X4" s="100">
        <v>0</v>
      </c>
      <c r="Y4" s="101">
        <v>0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64</v>
      </c>
      <c r="AF4" s="162">
        <v>3.5000000000000003E-2</v>
      </c>
      <c r="AG4" s="163">
        <f t="shared" si="3"/>
        <v>243.13599258138953</v>
      </c>
      <c r="AH4" s="163">
        <f t="shared" si="4"/>
        <v>1843.5121891002841</v>
      </c>
    </row>
    <row r="5" spans="1:34" s="164" customFormat="1" ht="12.75" x14ac:dyDescent="0.2">
      <c r="A5" s="102" t="s">
        <v>290</v>
      </c>
      <c r="B5" s="103" t="s">
        <v>284</v>
      </c>
      <c r="C5" s="103" t="s">
        <v>285</v>
      </c>
      <c r="D5" s="103" t="s">
        <v>286</v>
      </c>
      <c r="E5" s="104">
        <v>1</v>
      </c>
      <c r="F5" s="103" t="s">
        <v>17</v>
      </c>
      <c r="G5" s="103" t="s">
        <v>291</v>
      </c>
      <c r="H5" s="103" t="s">
        <v>292</v>
      </c>
      <c r="I5" s="142" t="s">
        <v>220</v>
      </c>
      <c r="J5" s="103">
        <v>505911</v>
      </c>
      <c r="K5" s="138">
        <v>2</v>
      </c>
      <c r="L5" s="105">
        <v>0.1</v>
      </c>
      <c r="M5" s="101">
        <f t="shared" si="0"/>
        <v>0.2</v>
      </c>
      <c r="N5" s="141" t="s">
        <v>153</v>
      </c>
      <c r="O5" s="101">
        <v>0.2</v>
      </c>
      <c r="P5" s="141" t="s">
        <v>75</v>
      </c>
      <c r="Q5" s="101">
        <v>0</v>
      </c>
      <c r="R5" s="141" t="s">
        <v>75</v>
      </c>
      <c r="S5" s="101">
        <v>0</v>
      </c>
      <c r="T5" s="101">
        <f t="shared" si="1"/>
        <v>0.4</v>
      </c>
      <c r="U5" s="106">
        <f t="shared" si="2"/>
        <v>1576.7205542725173</v>
      </c>
      <c r="V5" s="99">
        <v>0</v>
      </c>
      <c r="W5" s="100">
        <v>0</v>
      </c>
      <c r="X5" s="100">
        <v>0</v>
      </c>
      <c r="Y5" s="101">
        <v>0</v>
      </c>
      <c r="Z5" s="100">
        <v>0</v>
      </c>
      <c r="AA5" s="101">
        <v>0</v>
      </c>
      <c r="AB5" s="100">
        <v>0</v>
      </c>
      <c r="AC5" s="100">
        <v>293.4297871668436</v>
      </c>
      <c r="AD5" s="100">
        <v>0</v>
      </c>
      <c r="AE5" s="161">
        <v>2555</v>
      </c>
      <c r="AF5" s="162">
        <v>0.1</v>
      </c>
      <c r="AG5" s="163">
        <f t="shared" si="3"/>
        <v>694.67426451825577</v>
      </c>
      <c r="AH5" s="163">
        <f t="shared" si="4"/>
        <v>2564.8246059576168</v>
      </c>
    </row>
    <row r="6" spans="1:34" s="164" customFormat="1" ht="12.75" x14ac:dyDescent="0.2">
      <c r="A6" s="102" t="s">
        <v>293</v>
      </c>
      <c r="B6" s="103" t="s">
        <v>294</v>
      </c>
      <c r="C6" s="103" t="s">
        <v>295</v>
      </c>
      <c r="D6" s="103" t="s">
        <v>296</v>
      </c>
      <c r="E6" s="104">
        <v>4</v>
      </c>
      <c r="F6" s="103" t="s">
        <v>17</v>
      </c>
      <c r="G6" s="103" t="s">
        <v>297</v>
      </c>
      <c r="H6" s="103" t="s">
        <v>298</v>
      </c>
      <c r="I6" s="142" t="s">
        <v>220</v>
      </c>
      <c r="J6" s="103">
        <v>503101</v>
      </c>
      <c r="K6" s="138">
        <v>1</v>
      </c>
      <c r="L6" s="105">
        <v>1</v>
      </c>
      <c r="M6" s="101">
        <f t="shared" si="0"/>
        <v>1</v>
      </c>
      <c r="N6" s="141" t="s">
        <v>75</v>
      </c>
      <c r="O6" s="101">
        <v>0</v>
      </c>
      <c r="P6" s="141" t="s">
        <v>75</v>
      </c>
      <c r="Q6" s="101">
        <v>0</v>
      </c>
      <c r="R6" s="141" t="s">
        <v>75</v>
      </c>
      <c r="S6" s="101">
        <v>0</v>
      </c>
      <c r="T6" s="101">
        <f t="shared" si="1"/>
        <v>1</v>
      </c>
      <c r="U6" s="106">
        <f t="shared" si="2"/>
        <v>3941.8013856812931</v>
      </c>
      <c r="V6" s="99">
        <v>250.8036799533549</v>
      </c>
      <c r="W6" s="100">
        <v>52.867456125670614</v>
      </c>
      <c r="X6" s="100">
        <v>85</v>
      </c>
      <c r="Y6" s="101">
        <v>1</v>
      </c>
      <c r="Z6" s="100">
        <v>0</v>
      </c>
      <c r="AA6" s="101">
        <v>0</v>
      </c>
      <c r="AB6" s="100">
        <v>0</v>
      </c>
      <c r="AC6" s="100">
        <v>0</v>
      </c>
      <c r="AD6" s="100">
        <v>0</v>
      </c>
      <c r="AE6" s="161">
        <v>627</v>
      </c>
      <c r="AF6" s="162">
        <v>0.05</v>
      </c>
      <c r="AG6" s="163">
        <f t="shared" si="3"/>
        <v>347.33713225912788</v>
      </c>
      <c r="AH6" s="163">
        <f t="shared" si="4"/>
        <v>4677.8096540194456</v>
      </c>
    </row>
    <row r="7" spans="1:34" s="164" customFormat="1" ht="25.5" x14ac:dyDescent="0.2">
      <c r="A7" s="102" t="s">
        <v>299</v>
      </c>
      <c r="B7" s="103" t="s">
        <v>300</v>
      </c>
      <c r="C7" s="103" t="s">
        <v>301</v>
      </c>
      <c r="D7" s="103" t="s">
        <v>302</v>
      </c>
      <c r="E7" s="104">
        <v>4</v>
      </c>
      <c r="F7" s="103" t="s">
        <v>17</v>
      </c>
      <c r="G7" s="103" t="s">
        <v>303</v>
      </c>
      <c r="H7" s="103" t="s">
        <v>304</v>
      </c>
      <c r="I7" s="142" t="s">
        <v>220</v>
      </c>
      <c r="J7" s="103">
        <v>504101</v>
      </c>
      <c r="K7" s="138">
        <v>1</v>
      </c>
      <c r="L7" s="105">
        <v>1</v>
      </c>
      <c r="M7" s="101">
        <f t="shared" si="0"/>
        <v>1</v>
      </c>
      <c r="N7" s="141" t="s">
        <v>75</v>
      </c>
      <c r="O7" s="101">
        <v>0</v>
      </c>
      <c r="P7" s="141" t="s">
        <v>75</v>
      </c>
      <c r="Q7" s="101">
        <v>0</v>
      </c>
      <c r="R7" s="141" t="s">
        <v>75</v>
      </c>
      <c r="S7" s="101">
        <v>0</v>
      </c>
      <c r="T7" s="101">
        <f t="shared" si="1"/>
        <v>1</v>
      </c>
      <c r="U7" s="106">
        <f t="shared" si="2"/>
        <v>3941.8013856812931</v>
      </c>
      <c r="V7" s="99">
        <v>453.22825260413526</v>
      </c>
      <c r="W7" s="100">
        <v>43.694355422140497</v>
      </c>
      <c r="X7" s="100">
        <v>212.5</v>
      </c>
      <c r="Y7" s="101">
        <v>2.5</v>
      </c>
      <c r="Z7" s="100">
        <v>0</v>
      </c>
      <c r="AA7" s="101">
        <v>0</v>
      </c>
      <c r="AB7" s="100">
        <v>0</v>
      </c>
      <c r="AC7" s="100">
        <v>0</v>
      </c>
      <c r="AD7" s="100">
        <v>0</v>
      </c>
      <c r="AE7" s="161">
        <v>972</v>
      </c>
      <c r="AF7" s="162">
        <v>0.05</v>
      </c>
      <c r="AG7" s="163">
        <f t="shared" si="3"/>
        <v>347.33713225912788</v>
      </c>
      <c r="AH7" s="163">
        <f t="shared" si="4"/>
        <v>4998.5611259666966</v>
      </c>
    </row>
    <row r="8" spans="1:34" s="164" customFormat="1" ht="12.75" x14ac:dyDescent="0.2">
      <c r="A8" s="102" t="s">
        <v>305</v>
      </c>
      <c r="B8" s="103" t="s">
        <v>306</v>
      </c>
      <c r="C8" s="103" t="s">
        <v>307</v>
      </c>
      <c r="D8" s="103" t="s">
        <v>308</v>
      </c>
      <c r="E8" s="104">
        <v>2</v>
      </c>
      <c r="F8" s="103" t="s">
        <v>17</v>
      </c>
      <c r="G8" s="103" t="s">
        <v>309</v>
      </c>
      <c r="H8" s="103" t="s">
        <v>310</v>
      </c>
      <c r="I8" s="142" t="s">
        <v>220</v>
      </c>
      <c r="J8" s="103" t="s">
        <v>311</v>
      </c>
      <c r="K8" s="138">
        <v>2</v>
      </c>
      <c r="L8" s="105">
        <v>1</v>
      </c>
      <c r="M8" s="101">
        <f t="shared" si="0"/>
        <v>2</v>
      </c>
      <c r="N8" s="141" t="s">
        <v>75</v>
      </c>
      <c r="O8" s="101">
        <v>0</v>
      </c>
      <c r="P8" s="141" t="s">
        <v>75</v>
      </c>
      <c r="Q8" s="101">
        <v>0</v>
      </c>
      <c r="R8" s="141" t="s">
        <v>75</v>
      </c>
      <c r="S8" s="101">
        <v>0</v>
      </c>
      <c r="T8" s="101">
        <f t="shared" si="1"/>
        <v>2</v>
      </c>
      <c r="U8" s="106">
        <f t="shared" si="2"/>
        <v>7883.6027713625863</v>
      </c>
      <c r="V8" s="99">
        <v>77.951065116874503</v>
      </c>
      <c r="W8" s="100">
        <v>0</v>
      </c>
      <c r="X8" s="100">
        <v>0</v>
      </c>
      <c r="Y8" s="101">
        <v>0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185</v>
      </c>
      <c r="AF8" s="162">
        <v>3.5000000000000003E-2</v>
      </c>
      <c r="AG8" s="163">
        <f t="shared" si="3"/>
        <v>243.13599258138953</v>
      </c>
      <c r="AH8" s="163">
        <f t="shared" si="4"/>
        <v>8204.6898290608515</v>
      </c>
    </row>
    <row r="9" spans="1:34" s="164" customFormat="1" ht="12.75" x14ac:dyDescent="0.2">
      <c r="A9" s="102" t="s">
        <v>312</v>
      </c>
      <c r="B9" s="103" t="s">
        <v>284</v>
      </c>
      <c r="C9" s="103" t="s">
        <v>285</v>
      </c>
      <c r="D9" s="103" t="s">
        <v>286</v>
      </c>
      <c r="E9" s="104">
        <v>1</v>
      </c>
      <c r="F9" s="103" t="s">
        <v>17</v>
      </c>
      <c r="G9" s="103" t="s">
        <v>313</v>
      </c>
      <c r="H9" s="103" t="s">
        <v>314</v>
      </c>
      <c r="I9" s="142" t="s">
        <v>220</v>
      </c>
      <c r="J9" s="103">
        <v>504401</v>
      </c>
      <c r="K9" s="138">
        <v>2</v>
      </c>
      <c r="L9" s="105">
        <v>0.1</v>
      </c>
      <c r="M9" s="101">
        <f t="shared" si="0"/>
        <v>0.2</v>
      </c>
      <c r="N9" s="141" t="s">
        <v>153</v>
      </c>
      <c r="O9" s="101">
        <v>0.2</v>
      </c>
      <c r="P9" s="141" t="s">
        <v>75</v>
      </c>
      <c r="Q9" s="101">
        <v>0</v>
      </c>
      <c r="R9" s="141" t="s">
        <v>75</v>
      </c>
      <c r="S9" s="101">
        <v>0</v>
      </c>
      <c r="T9" s="101">
        <f t="shared" si="1"/>
        <v>0.4</v>
      </c>
      <c r="U9" s="106">
        <f t="shared" si="2"/>
        <v>1576.7205542725173</v>
      </c>
      <c r="V9" s="99">
        <v>293.13179133361507</v>
      </c>
      <c r="W9" s="100">
        <v>119.55788845942216</v>
      </c>
      <c r="X9" s="100">
        <v>0</v>
      </c>
      <c r="Y9" s="101">
        <v>0</v>
      </c>
      <c r="Z9" s="100">
        <v>9.2653789967252056</v>
      </c>
      <c r="AA9" s="101">
        <v>0</v>
      </c>
      <c r="AB9" s="100">
        <v>0</v>
      </c>
      <c r="AC9" s="100">
        <v>0</v>
      </c>
      <c r="AD9" s="100">
        <v>0</v>
      </c>
      <c r="AE9" s="161">
        <v>475</v>
      </c>
      <c r="AF9" s="162">
        <v>3.5000000000000003E-2</v>
      </c>
      <c r="AG9" s="163">
        <f t="shared" si="3"/>
        <v>243.13599258138953</v>
      </c>
      <c r="AH9" s="163">
        <f t="shared" si="4"/>
        <v>2241.8116056436693</v>
      </c>
    </row>
    <row r="10" spans="1:34" s="164" customFormat="1" ht="12.75" x14ac:dyDescent="0.2">
      <c r="A10" s="165" t="s">
        <v>315</v>
      </c>
      <c r="B10" s="166" t="s">
        <v>89</v>
      </c>
      <c r="C10" s="166"/>
      <c r="D10" s="166"/>
      <c r="E10" s="166"/>
      <c r="F10" s="166" t="s">
        <v>17</v>
      </c>
      <c r="G10" s="166"/>
      <c r="H10" s="166"/>
      <c r="I10" s="166"/>
      <c r="J10" s="166">
        <v>502800</v>
      </c>
      <c r="K10" s="138">
        <v>0</v>
      </c>
      <c r="L10" s="105">
        <v>0</v>
      </c>
      <c r="M10" s="101">
        <f t="shared" si="0"/>
        <v>0</v>
      </c>
      <c r="N10" s="141" t="s">
        <v>75</v>
      </c>
      <c r="O10" s="101">
        <f>IF(N10="Y",M10,0)</f>
        <v>0</v>
      </c>
      <c r="P10" s="141" t="s">
        <v>75</v>
      </c>
      <c r="Q10" s="101">
        <f>IF(P10="Y",M10,0)</f>
        <v>0</v>
      </c>
      <c r="R10" s="141" t="s">
        <v>75</v>
      </c>
      <c r="S10" s="101">
        <f>IF(R10="Y",M10,0)</f>
        <v>0</v>
      </c>
      <c r="T10" s="101">
        <f t="shared" si="1"/>
        <v>0</v>
      </c>
      <c r="U10" s="106">
        <f t="shared" si="2"/>
        <v>0</v>
      </c>
      <c r="V10" s="99">
        <v>48.340627201319805</v>
      </c>
      <c r="W10" s="100">
        <v>0</v>
      </c>
      <c r="X10" s="100">
        <v>0</v>
      </c>
      <c r="Y10" s="101">
        <v>0</v>
      </c>
      <c r="Z10" s="100">
        <v>0</v>
      </c>
      <c r="AA10" s="101">
        <v>0</v>
      </c>
      <c r="AB10" s="100">
        <v>0</v>
      </c>
      <c r="AC10" s="100">
        <v>0</v>
      </c>
      <c r="AD10" s="100">
        <v>0</v>
      </c>
      <c r="AE10" s="161">
        <v>131</v>
      </c>
      <c r="AF10" s="162">
        <v>3.5000000000000003E-2</v>
      </c>
      <c r="AG10" s="163">
        <f t="shared" si="3"/>
        <v>243.13599258138953</v>
      </c>
      <c r="AH10" s="163">
        <f t="shared" si="4"/>
        <v>291.47661978270935</v>
      </c>
    </row>
    <row r="11" spans="1:34" s="164" customFormat="1" ht="25.5" x14ac:dyDescent="0.2">
      <c r="A11" s="102" t="s">
        <v>316</v>
      </c>
      <c r="B11" s="103" t="s">
        <v>284</v>
      </c>
      <c r="C11" s="103" t="s">
        <v>285</v>
      </c>
      <c r="D11" s="103" t="s">
        <v>286</v>
      </c>
      <c r="E11" s="104">
        <v>1</v>
      </c>
      <c r="F11" s="103" t="s">
        <v>17</v>
      </c>
      <c r="G11" s="103" t="s">
        <v>317</v>
      </c>
      <c r="H11" s="103" t="s">
        <v>318</v>
      </c>
      <c r="I11" s="142" t="s">
        <v>220</v>
      </c>
      <c r="J11" s="103" t="s">
        <v>319</v>
      </c>
      <c r="K11" s="138">
        <v>2</v>
      </c>
      <c r="L11" s="105">
        <v>0.1</v>
      </c>
      <c r="M11" s="101">
        <f t="shared" si="0"/>
        <v>0.2</v>
      </c>
      <c r="N11" s="141" t="s">
        <v>153</v>
      </c>
      <c r="O11" s="101">
        <v>0.2</v>
      </c>
      <c r="P11" s="141" t="s">
        <v>75</v>
      </c>
      <c r="Q11" s="101">
        <v>0</v>
      </c>
      <c r="R11" s="141" t="s">
        <v>75</v>
      </c>
      <c r="S11" s="101">
        <v>0</v>
      </c>
      <c r="T11" s="101">
        <f t="shared" si="1"/>
        <v>0.4</v>
      </c>
      <c r="U11" s="106">
        <f t="shared" si="2"/>
        <v>1576.7205542725173</v>
      </c>
      <c r="V11" s="99">
        <v>0</v>
      </c>
      <c r="W11" s="100">
        <v>0</v>
      </c>
      <c r="X11" s="100">
        <v>0</v>
      </c>
      <c r="Y11" s="101">
        <v>0</v>
      </c>
      <c r="Z11" s="100">
        <v>0</v>
      </c>
      <c r="AA11" s="101">
        <v>0</v>
      </c>
      <c r="AB11" s="100">
        <v>0</v>
      </c>
      <c r="AC11" s="100">
        <v>0</v>
      </c>
      <c r="AD11" s="100">
        <v>0</v>
      </c>
      <c r="AE11" s="161">
        <v>219</v>
      </c>
      <c r="AF11" s="162">
        <v>3.5000000000000003E-2</v>
      </c>
      <c r="AG11" s="163">
        <f t="shared" si="3"/>
        <v>243.13599258138953</v>
      </c>
      <c r="AH11" s="163">
        <f t="shared" si="4"/>
        <v>1819.8565468539068</v>
      </c>
    </row>
    <row r="12" spans="1:34" s="164" customFormat="1" ht="12.75" x14ac:dyDescent="0.2">
      <c r="A12" s="102" t="s">
        <v>320</v>
      </c>
      <c r="B12" s="103" t="s">
        <v>321</v>
      </c>
      <c r="C12" s="103" t="s">
        <v>322</v>
      </c>
      <c r="D12" s="103" t="s">
        <v>323</v>
      </c>
      <c r="E12" s="104">
        <v>2</v>
      </c>
      <c r="F12" s="103" t="s">
        <v>17</v>
      </c>
      <c r="G12" s="103" t="s">
        <v>324</v>
      </c>
      <c r="H12" s="103" t="s">
        <v>325</v>
      </c>
      <c r="I12" s="142" t="s">
        <v>220</v>
      </c>
      <c r="J12" s="103" t="s">
        <v>326</v>
      </c>
      <c r="K12" s="138">
        <v>1</v>
      </c>
      <c r="L12" s="105">
        <v>1</v>
      </c>
      <c r="M12" s="101">
        <f t="shared" si="0"/>
        <v>1</v>
      </c>
      <c r="N12" s="141" t="s">
        <v>75</v>
      </c>
      <c r="O12" s="101">
        <v>0</v>
      </c>
      <c r="P12" s="141" t="s">
        <v>75</v>
      </c>
      <c r="Q12" s="101">
        <v>0</v>
      </c>
      <c r="R12" s="141" t="s">
        <v>75</v>
      </c>
      <c r="S12" s="101">
        <v>0</v>
      </c>
      <c r="T12" s="101">
        <f t="shared" si="1"/>
        <v>1</v>
      </c>
      <c r="U12" s="106">
        <f t="shared" si="2"/>
        <v>3941.8013856812931</v>
      </c>
      <c r="V12" s="99">
        <v>312.35260191037872</v>
      </c>
      <c r="W12" s="100">
        <v>43.404869009405829</v>
      </c>
      <c r="X12" s="100">
        <v>0</v>
      </c>
      <c r="Y12" s="101">
        <v>0</v>
      </c>
      <c r="Z12" s="100">
        <v>0</v>
      </c>
      <c r="AA12" s="101">
        <v>0</v>
      </c>
      <c r="AB12" s="100">
        <v>0</v>
      </c>
      <c r="AC12" s="100">
        <v>0</v>
      </c>
      <c r="AD12" s="100">
        <v>0</v>
      </c>
      <c r="AE12" s="161">
        <v>679</v>
      </c>
      <c r="AF12" s="162">
        <v>0.05</v>
      </c>
      <c r="AG12" s="163">
        <f t="shared" si="3"/>
        <v>347.33713225912788</v>
      </c>
      <c r="AH12" s="163">
        <f t="shared" si="4"/>
        <v>4644.8959888602058</v>
      </c>
    </row>
    <row r="13" spans="1:34" s="164" customFormat="1" ht="25.5" x14ac:dyDescent="0.2">
      <c r="A13" s="102" t="s">
        <v>327</v>
      </c>
      <c r="B13" s="103" t="s">
        <v>328</v>
      </c>
      <c r="C13" s="103" t="s">
        <v>329</v>
      </c>
      <c r="D13" s="103" t="s">
        <v>330</v>
      </c>
      <c r="E13" s="104">
        <v>2</v>
      </c>
      <c r="F13" s="103" t="s">
        <v>17</v>
      </c>
      <c r="G13" s="103" t="s">
        <v>309</v>
      </c>
      <c r="H13" s="103" t="s">
        <v>331</v>
      </c>
      <c r="I13" s="142" t="s">
        <v>220</v>
      </c>
      <c r="J13" s="103">
        <v>505911</v>
      </c>
      <c r="K13" s="138">
        <v>1</v>
      </c>
      <c r="L13" s="105">
        <v>0.5</v>
      </c>
      <c r="M13" s="101">
        <f t="shared" si="0"/>
        <v>0.5</v>
      </c>
      <c r="N13" s="141" t="s">
        <v>75</v>
      </c>
      <c r="O13" s="101">
        <v>0</v>
      </c>
      <c r="P13" s="141" t="s">
        <v>75</v>
      </c>
      <c r="Q13" s="101">
        <v>0</v>
      </c>
      <c r="R13" s="141" t="s">
        <v>75</v>
      </c>
      <c r="S13" s="101">
        <v>0</v>
      </c>
      <c r="T13" s="101">
        <f t="shared" si="1"/>
        <v>0.5</v>
      </c>
      <c r="U13" s="106">
        <f t="shared" si="2"/>
        <v>1970.9006928406466</v>
      </c>
      <c r="V13" s="99">
        <v>0</v>
      </c>
      <c r="W13" s="100">
        <v>0</v>
      </c>
      <c r="X13" s="100">
        <v>0</v>
      </c>
      <c r="Y13" s="101">
        <v>0</v>
      </c>
      <c r="Z13" s="100">
        <v>0</v>
      </c>
      <c r="AA13" s="101">
        <v>0</v>
      </c>
      <c r="AB13" s="100">
        <v>0</v>
      </c>
      <c r="AC13" s="100">
        <v>0</v>
      </c>
      <c r="AD13" s="100">
        <v>0</v>
      </c>
      <c r="AE13" s="161">
        <v>13</v>
      </c>
      <c r="AF13" s="162">
        <v>3.5000000000000003E-2</v>
      </c>
      <c r="AG13" s="163">
        <f t="shared" si="3"/>
        <v>243.13599258138953</v>
      </c>
      <c r="AH13" s="163">
        <f t="shared" si="4"/>
        <v>2214.036685422036</v>
      </c>
    </row>
    <row r="14" spans="1:34" s="164" customFormat="1" ht="12.75" x14ac:dyDescent="0.2">
      <c r="A14" s="102" t="s">
        <v>339</v>
      </c>
      <c r="B14" s="103" t="s">
        <v>284</v>
      </c>
      <c r="C14" s="103" t="s">
        <v>285</v>
      </c>
      <c r="D14" s="103" t="s">
        <v>286</v>
      </c>
      <c r="E14" s="104">
        <v>1</v>
      </c>
      <c r="F14" s="103" t="s">
        <v>17</v>
      </c>
      <c r="G14" s="103" t="s">
        <v>340</v>
      </c>
      <c r="H14" s="103" t="s">
        <v>341</v>
      </c>
      <c r="I14" s="142" t="s">
        <v>220</v>
      </c>
      <c r="J14" s="103">
        <v>505601</v>
      </c>
      <c r="K14" s="138">
        <v>2</v>
      </c>
      <c r="L14" s="105">
        <v>0.1</v>
      </c>
      <c r="M14" s="101">
        <f t="shared" si="0"/>
        <v>0.2</v>
      </c>
      <c r="N14" s="141" t="s">
        <v>153</v>
      </c>
      <c r="O14" s="101">
        <v>0.2</v>
      </c>
      <c r="P14" s="141" t="s">
        <v>75</v>
      </c>
      <c r="Q14" s="101">
        <v>0</v>
      </c>
      <c r="R14" s="141" t="s">
        <v>75</v>
      </c>
      <c r="S14" s="101">
        <v>0</v>
      </c>
      <c r="T14" s="101">
        <f t="shared" si="1"/>
        <v>0.4</v>
      </c>
      <c r="U14" s="106">
        <f t="shared" si="2"/>
        <v>1576.7205542725173</v>
      </c>
      <c r="V14" s="99">
        <v>544.91671386896689</v>
      </c>
      <c r="W14" s="100">
        <v>0</v>
      </c>
      <c r="X14" s="100">
        <v>42.5</v>
      </c>
      <c r="Y14" s="101">
        <v>0.5</v>
      </c>
      <c r="Z14" s="100">
        <v>0</v>
      </c>
      <c r="AA14" s="101">
        <v>0</v>
      </c>
      <c r="AB14" s="100">
        <v>0</v>
      </c>
      <c r="AC14" s="100">
        <v>0</v>
      </c>
      <c r="AD14" s="100">
        <v>0</v>
      </c>
      <c r="AE14" s="161">
        <v>1483</v>
      </c>
      <c r="AF14" s="162">
        <v>0.1</v>
      </c>
      <c r="AG14" s="163">
        <f t="shared" si="3"/>
        <v>694.67426451825577</v>
      </c>
      <c r="AH14" s="163">
        <f t="shared" si="4"/>
        <v>2858.8115326597399</v>
      </c>
    </row>
    <row r="15" spans="1:34" s="164" customFormat="1" ht="12.75" x14ac:dyDescent="0.2">
      <c r="A15" s="102" t="s">
        <v>384</v>
      </c>
      <c r="B15" s="103" t="s">
        <v>385</v>
      </c>
      <c r="C15" s="103" t="s">
        <v>386</v>
      </c>
      <c r="D15" s="103" t="s">
        <v>387</v>
      </c>
      <c r="E15" s="104" t="s">
        <v>192</v>
      </c>
      <c r="F15" s="103" t="s">
        <v>17</v>
      </c>
      <c r="G15" s="103" t="s">
        <v>388</v>
      </c>
      <c r="H15" s="103" t="s">
        <v>389</v>
      </c>
      <c r="I15" s="142" t="s">
        <v>220</v>
      </c>
      <c r="J15" s="103">
        <v>509200</v>
      </c>
      <c r="K15" s="138">
        <v>2</v>
      </c>
      <c r="L15" s="105">
        <v>1</v>
      </c>
      <c r="M15" s="101">
        <f t="shared" si="0"/>
        <v>2</v>
      </c>
      <c r="N15" s="141" t="s">
        <v>75</v>
      </c>
      <c r="O15" s="101">
        <v>0</v>
      </c>
      <c r="P15" s="141" t="s">
        <v>75</v>
      </c>
      <c r="Q15" s="101">
        <v>0</v>
      </c>
      <c r="R15" s="141" t="s">
        <v>75</v>
      </c>
      <c r="S15" s="101">
        <v>0</v>
      </c>
      <c r="T15" s="101">
        <f t="shared" si="1"/>
        <v>2</v>
      </c>
      <c r="U15" s="106">
        <f t="shared" si="2"/>
        <v>7883.6027713625863</v>
      </c>
      <c r="V15" s="99">
        <v>3091.4528547079258</v>
      </c>
      <c r="W15" s="100">
        <v>128.09773763509514</v>
      </c>
      <c r="X15" s="100">
        <v>0</v>
      </c>
      <c r="Y15" s="101">
        <v>0</v>
      </c>
      <c r="Z15" s="100">
        <v>0</v>
      </c>
      <c r="AA15" s="101">
        <v>0</v>
      </c>
      <c r="AB15" s="100">
        <v>0</v>
      </c>
      <c r="AC15" s="100">
        <v>0</v>
      </c>
      <c r="AD15" s="100">
        <v>0</v>
      </c>
      <c r="AE15" s="161">
        <v>7345</v>
      </c>
      <c r="AF15" s="162">
        <v>0.25</v>
      </c>
      <c r="AG15" s="163">
        <f t="shared" si="3"/>
        <v>1736.6856612956394</v>
      </c>
      <c r="AH15" s="163">
        <f t="shared" si="4"/>
        <v>12839.839025001247</v>
      </c>
    </row>
    <row r="16" spans="1:34" s="164" customFormat="1" ht="25.5" x14ac:dyDescent="0.2">
      <c r="A16" s="102" t="s">
        <v>393</v>
      </c>
      <c r="B16" s="103" t="s">
        <v>328</v>
      </c>
      <c r="C16" s="103" t="s">
        <v>329</v>
      </c>
      <c r="D16" s="103" t="s">
        <v>330</v>
      </c>
      <c r="E16" s="104">
        <v>2</v>
      </c>
      <c r="F16" s="103" t="s">
        <v>17</v>
      </c>
      <c r="G16" s="103" t="s">
        <v>394</v>
      </c>
      <c r="H16" s="103" t="s">
        <v>395</v>
      </c>
      <c r="I16" s="142" t="s">
        <v>220</v>
      </c>
      <c r="J16" s="103" t="s">
        <v>396</v>
      </c>
      <c r="K16" s="138">
        <v>1</v>
      </c>
      <c r="L16" s="105">
        <v>0.5</v>
      </c>
      <c r="M16" s="101">
        <f t="shared" si="0"/>
        <v>0.5</v>
      </c>
      <c r="N16" s="141" t="s">
        <v>75</v>
      </c>
      <c r="O16" s="101">
        <v>0</v>
      </c>
      <c r="P16" s="141" t="s">
        <v>75</v>
      </c>
      <c r="Q16" s="101">
        <v>0</v>
      </c>
      <c r="R16" s="141" t="s">
        <v>75</v>
      </c>
      <c r="S16" s="101">
        <v>0</v>
      </c>
      <c r="T16" s="101">
        <f t="shared" si="1"/>
        <v>0.5</v>
      </c>
      <c r="U16" s="106">
        <f t="shared" si="2"/>
        <v>1970.9006928406466</v>
      </c>
      <c r="V16" s="99">
        <v>0</v>
      </c>
      <c r="W16" s="100">
        <v>0</v>
      </c>
      <c r="X16" s="100">
        <v>0</v>
      </c>
      <c r="Y16" s="101">
        <v>0</v>
      </c>
      <c r="Z16" s="100">
        <v>0</v>
      </c>
      <c r="AA16" s="101">
        <v>0</v>
      </c>
      <c r="AB16" s="100">
        <v>0</v>
      </c>
      <c r="AC16" s="100">
        <v>0</v>
      </c>
      <c r="AD16" s="100">
        <v>0</v>
      </c>
      <c r="AE16" s="161">
        <v>1112</v>
      </c>
      <c r="AF16" s="162">
        <v>0.1</v>
      </c>
      <c r="AG16" s="163">
        <f t="shared" si="3"/>
        <v>694.67426451825577</v>
      </c>
      <c r="AH16" s="163">
        <f t="shared" si="4"/>
        <v>2665.5749573589023</v>
      </c>
    </row>
    <row r="17" spans="1:34" s="164" customFormat="1" ht="25.5" x14ac:dyDescent="0.2">
      <c r="A17" s="102" t="s">
        <v>397</v>
      </c>
      <c r="B17" s="103" t="s">
        <v>284</v>
      </c>
      <c r="C17" s="103" t="s">
        <v>285</v>
      </c>
      <c r="D17" s="103" t="s">
        <v>286</v>
      </c>
      <c r="E17" s="104">
        <v>1</v>
      </c>
      <c r="F17" s="103" t="s">
        <v>17</v>
      </c>
      <c r="G17" s="103" t="s">
        <v>309</v>
      </c>
      <c r="H17" s="103" t="s">
        <v>398</v>
      </c>
      <c r="I17" s="142" t="s">
        <v>220</v>
      </c>
      <c r="J17" s="103" t="s">
        <v>399</v>
      </c>
      <c r="K17" s="138">
        <v>2</v>
      </c>
      <c r="L17" s="105">
        <v>0.1</v>
      </c>
      <c r="M17" s="101">
        <f t="shared" si="0"/>
        <v>0.2</v>
      </c>
      <c r="N17" s="141" t="s">
        <v>153</v>
      </c>
      <c r="O17" s="101">
        <v>0.2</v>
      </c>
      <c r="P17" s="141" t="s">
        <v>75</v>
      </c>
      <c r="Q17" s="101">
        <v>0</v>
      </c>
      <c r="R17" s="141" t="s">
        <v>75</v>
      </c>
      <c r="S17" s="101">
        <v>0</v>
      </c>
      <c r="T17" s="101">
        <f t="shared" si="1"/>
        <v>0.4</v>
      </c>
      <c r="U17" s="106">
        <f t="shared" si="2"/>
        <v>1576.7205542725173</v>
      </c>
      <c r="V17" s="99">
        <v>758.65443628865319</v>
      </c>
      <c r="W17" s="100">
        <v>0</v>
      </c>
      <c r="X17" s="100">
        <v>0</v>
      </c>
      <c r="Y17" s="101">
        <v>0</v>
      </c>
      <c r="Z17" s="100">
        <v>0</v>
      </c>
      <c r="AA17" s="101">
        <v>0</v>
      </c>
      <c r="AB17" s="100">
        <v>0</v>
      </c>
      <c r="AC17" s="100">
        <v>0</v>
      </c>
      <c r="AD17" s="100">
        <v>0</v>
      </c>
      <c r="AE17" s="161">
        <v>1984</v>
      </c>
      <c r="AF17" s="162">
        <v>0.1</v>
      </c>
      <c r="AG17" s="163">
        <f t="shared" si="3"/>
        <v>694.67426451825577</v>
      </c>
      <c r="AH17" s="163">
        <f t="shared" si="4"/>
        <v>3030.0492550794261</v>
      </c>
    </row>
    <row r="18" spans="1:34" s="164" customFormat="1" ht="12.75" x14ac:dyDescent="0.2">
      <c r="A18" s="102" t="s">
        <v>400</v>
      </c>
      <c r="B18" s="103" t="s">
        <v>284</v>
      </c>
      <c r="C18" s="103" t="s">
        <v>285</v>
      </c>
      <c r="D18" s="103" t="s">
        <v>286</v>
      </c>
      <c r="E18" s="104">
        <v>1</v>
      </c>
      <c r="F18" s="103" t="s">
        <v>17</v>
      </c>
      <c r="G18" s="103" t="s">
        <v>340</v>
      </c>
      <c r="H18" s="103" t="s">
        <v>401</v>
      </c>
      <c r="I18" s="142" t="s">
        <v>220</v>
      </c>
      <c r="J18" s="103" t="s">
        <v>402</v>
      </c>
      <c r="K18" s="138">
        <v>2</v>
      </c>
      <c r="L18" s="105">
        <v>0.1</v>
      </c>
      <c r="M18" s="101">
        <f t="shared" si="0"/>
        <v>0.2</v>
      </c>
      <c r="N18" s="141" t="s">
        <v>153</v>
      </c>
      <c r="O18" s="101">
        <v>0.2</v>
      </c>
      <c r="P18" s="141" t="s">
        <v>75</v>
      </c>
      <c r="Q18" s="101">
        <v>0</v>
      </c>
      <c r="R18" s="141" t="s">
        <v>75</v>
      </c>
      <c r="S18" s="101">
        <v>0</v>
      </c>
      <c r="T18" s="101">
        <f t="shared" si="1"/>
        <v>0.4</v>
      </c>
      <c r="U18" s="106">
        <f t="shared" si="2"/>
        <v>1576.7205542725173</v>
      </c>
      <c r="V18" s="99">
        <v>0</v>
      </c>
      <c r="W18" s="100">
        <v>0</v>
      </c>
      <c r="X18" s="100">
        <v>0</v>
      </c>
      <c r="Y18" s="101">
        <v>0</v>
      </c>
      <c r="Z18" s="100">
        <v>0</v>
      </c>
      <c r="AA18" s="101">
        <v>0</v>
      </c>
      <c r="AB18" s="100">
        <v>0</v>
      </c>
      <c r="AC18" s="100">
        <v>0</v>
      </c>
      <c r="AD18" s="100">
        <v>0</v>
      </c>
      <c r="AE18" s="161">
        <v>37</v>
      </c>
      <c r="AF18" s="162">
        <v>3.5000000000000003E-2</v>
      </c>
      <c r="AG18" s="163">
        <f t="shared" si="3"/>
        <v>243.13599258138953</v>
      </c>
      <c r="AH18" s="163">
        <f t="shared" si="4"/>
        <v>1819.8565468539068</v>
      </c>
    </row>
    <row r="19" spans="1:34" s="164" customFormat="1" ht="12.75" x14ac:dyDescent="0.2">
      <c r="A19" s="102" t="s">
        <v>403</v>
      </c>
      <c r="B19" s="103" t="s">
        <v>284</v>
      </c>
      <c r="C19" s="103" t="s">
        <v>285</v>
      </c>
      <c r="D19" s="103" t="s">
        <v>286</v>
      </c>
      <c r="E19" s="104">
        <v>1</v>
      </c>
      <c r="F19" s="103" t="s">
        <v>17</v>
      </c>
      <c r="G19" s="103" t="s">
        <v>340</v>
      </c>
      <c r="H19" s="103" t="s">
        <v>404</v>
      </c>
      <c r="I19" s="142" t="s">
        <v>220</v>
      </c>
      <c r="J19" s="103" t="s">
        <v>405</v>
      </c>
      <c r="K19" s="138">
        <v>2</v>
      </c>
      <c r="L19" s="105">
        <v>0.1</v>
      </c>
      <c r="M19" s="101">
        <f t="shared" si="0"/>
        <v>0.2</v>
      </c>
      <c r="N19" s="141" t="s">
        <v>153</v>
      </c>
      <c r="O19" s="101">
        <v>0.2</v>
      </c>
      <c r="P19" s="141" t="s">
        <v>75</v>
      </c>
      <c r="Q19" s="101">
        <v>0</v>
      </c>
      <c r="R19" s="141" t="s">
        <v>75</v>
      </c>
      <c r="S19" s="101">
        <v>0</v>
      </c>
      <c r="T19" s="101">
        <f t="shared" si="1"/>
        <v>0.4</v>
      </c>
      <c r="U19" s="106">
        <f t="shared" si="2"/>
        <v>1576.7205542725173</v>
      </c>
      <c r="V19" s="99">
        <v>222.54966560703127</v>
      </c>
      <c r="W19" s="100">
        <v>21.530551947141696</v>
      </c>
      <c r="X19" s="100">
        <v>42.5</v>
      </c>
      <c r="Y19" s="101">
        <v>0.5</v>
      </c>
      <c r="Z19" s="100">
        <v>0</v>
      </c>
      <c r="AA19" s="101">
        <v>0</v>
      </c>
      <c r="AB19" s="100">
        <v>0</v>
      </c>
      <c r="AC19" s="100">
        <v>0</v>
      </c>
      <c r="AD19" s="100">
        <v>0</v>
      </c>
      <c r="AE19" s="161">
        <v>554</v>
      </c>
      <c r="AF19" s="162">
        <v>0.05</v>
      </c>
      <c r="AG19" s="163">
        <f t="shared" si="3"/>
        <v>347.33713225912788</v>
      </c>
      <c r="AH19" s="163">
        <f t="shared" si="4"/>
        <v>2210.6379040858183</v>
      </c>
    </row>
    <row r="20" spans="1:34" s="164" customFormat="1" ht="25.5" x14ac:dyDescent="0.2">
      <c r="A20" s="102" t="s">
        <v>406</v>
      </c>
      <c r="B20" s="103" t="s">
        <v>284</v>
      </c>
      <c r="C20" s="103" t="s">
        <v>285</v>
      </c>
      <c r="D20" s="103" t="s">
        <v>286</v>
      </c>
      <c r="E20" s="104">
        <v>1</v>
      </c>
      <c r="F20" s="103" t="s">
        <v>17</v>
      </c>
      <c r="G20" s="103" t="s">
        <v>309</v>
      </c>
      <c r="H20" s="103" t="s">
        <v>407</v>
      </c>
      <c r="I20" s="142" t="s">
        <v>220</v>
      </c>
      <c r="J20" s="103" t="s">
        <v>408</v>
      </c>
      <c r="K20" s="138">
        <v>2</v>
      </c>
      <c r="L20" s="105">
        <v>0.1</v>
      </c>
      <c r="M20" s="101">
        <f t="shared" si="0"/>
        <v>0.2</v>
      </c>
      <c r="N20" s="141" t="s">
        <v>153</v>
      </c>
      <c r="O20" s="101">
        <v>0.2</v>
      </c>
      <c r="P20" s="141" t="s">
        <v>75</v>
      </c>
      <c r="Q20" s="101">
        <v>0</v>
      </c>
      <c r="R20" s="141" t="s">
        <v>75</v>
      </c>
      <c r="S20" s="101">
        <v>0</v>
      </c>
      <c r="T20" s="101">
        <f t="shared" si="1"/>
        <v>0.4</v>
      </c>
      <c r="U20" s="106">
        <f t="shared" si="2"/>
        <v>1576.7205542725173</v>
      </c>
      <c r="V20" s="99">
        <v>0</v>
      </c>
      <c r="W20" s="100">
        <v>0</v>
      </c>
      <c r="X20" s="100">
        <v>0</v>
      </c>
      <c r="Y20" s="101">
        <v>0</v>
      </c>
      <c r="Z20" s="100">
        <v>0</v>
      </c>
      <c r="AA20" s="101">
        <v>0</v>
      </c>
      <c r="AB20" s="100">
        <v>0</v>
      </c>
      <c r="AC20" s="100">
        <v>0</v>
      </c>
      <c r="AD20" s="100">
        <v>0</v>
      </c>
      <c r="AE20" s="161">
        <v>188</v>
      </c>
      <c r="AF20" s="162">
        <v>3.5000000000000003E-2</v>
      </c>
      <c r="AG20" s="163">
        <f t="shared" si="3"/>
        <v>243.13599258138953</v>
      </c>
      <c r="AH20" s="163">
        <f t="shared" si="4"/>
        <v>1819.8565468539068</v>
      </c>
    </row>
    <row r="21" spans="1:34" s="164" customFormat="1" ht="12.75" x14ac:dyDescent="0.2">
      <c r="A21" s="102" t="s">
        <v>780</v>
      </c>
      <c r="B21" s="103" t="s">
        <v>284</v>
      </c>
      <c r="C21" s="103" t="s">
        <v>285</v>
      </c>
      <c r="D21" s="103" t="s">
        <v>286</v>
      </c>
      <c r="E21" s="104">
        <v>1</v>
      </c>
      <c r="F21" s="103" t="s">
        <v>17</v>
      </c>
      <c r="G21" s="103" t="s">
        <v>340</v>
      </c>
      <c r="H21" s="103" t="s">
        <v>781</v>
      </c>
      <c r="I21" s="142" t="s">
        <v>220</v>
      </c>
      <c r="J21" s="103">
        <v>505401</v>
      </c>
      <c r="K21" s="138">
        <v>2</v>
      </c>
      <c r="L21" s="105">
        <v>0.1</v>
      </c>
      <c r="M21" s="101">
        <f t="shared" si="0"/>
        <v>0.2</v>
      </c>
      <c r="N21" s="141" t="s">
        <v>153</v>
      </c>
      <c r="O21" s="101">
        <v>0.2</v>
      </c>
      <c r="P21" s="141" t="s">
        <v>75</v>
      </c>
      <c r="Q21" s="101">
        <v>0</v>
      </c>
      <c r="R21" s="141" t="s">
        <v>75</v>
      </c>
      <c r="S21" s="101">
        <v>0</v>
      </c>
      <c r="T21" s="101">
        <f t="shared" si="1"/>
        <v>0.4</v>
      </c>
      <c r="U21" s="106">
        <f t="shared" si="2"/>
        <v>1576.7205542725173</v>
      </c>
      <c r="V21" s="99">
        <v>29.206396852379484</v>
      </c>
      <c r="W21" s="100">
        <v>0</v>
      </c>
      <c r="X21" s="100">
        <v>0</v>
      </c>
      <c r="Y21" s="101">
        <v>0</v>
      </c>
      <c r="Z21" s="100">
        <v>0</v>
      </c>
      <c r="AA21" s="101">
        <v>0</v>
      </c>
      <c r="AB21" s="100">
        <v>0</v>
      </c>
      <c r="AC21" s="100">
        <v>0</v>
      </c>
      <c r="AD21" s="100">
        <v>0</v>
      </c>
      <c r="AE21" s="161">
        <v>69</v>
      </c>
      <c r="AF21" s="162">
        <v>3.5000000000000003E-2</v>
      </c>
      <c r="AG21" s="163">
        <f t="shared" si="3"/>
        <v>243.13599258138953</v>
      </c>
      <c r="AH21" s="163">
        <f t="shared" si="4"/>
        <v>1849.0629437062862</v>
      </c>
    </row>
    <row r="22" spans="1:34" s="164" customFormat="1" ht="13.5" thickBot="1" x14ac:dyDescent="0.25">
      <c r="A22" s="102" t="s">
        <v>808</v>
      </c>
      <c r="B22" s="103" t="s">
        <v>809</v>
      </c>
      <c r="C22" s="103" t="s">
        <v>810</v>
      </c>
      <c r="D22" s="103" t="s">
        <v>811</v>
      </c>
      <c r="E22" s="104">
        <v>3</v>
      </c>
      <c r="F22" s="103" t="s">
        <v>17</v>
      </c>
      <c r="G22" s="103" t="s">
        <v>297</v>
      </c>
      <c r="H22" s="103" t="s">
        <v>812</v>
      </c>
      <c r="I22" s="142" t="s">
        <v>220</v>
      </c>
      <c r="J22" s="103">
        <v>503201</v>
      </c>
      <c r="K22" s="138">
        <v>1</v>
      </c>
      <c r="L22" s="105">
        <v>1</v>
      </c>
      <c r="M22" s="101">
        <f t="shared" si="0"/>
        <v>1</v>
      </c>
      <c r="N22" s="141" t="s">
        <v>75</v>
      </c>
      <c r="O22" s="101">
        <v>0</v>
      </c>
      <c r="P22" s="141" t="s">
        <v>75</v>
      </c>
      <c r="Q22" s="101">
        <v>0</v>
      </c>
      <c r="R22" s="141" t="s">
        <v>75</v>
      </c>
      <c r="S22" s="101">
        <v>0</v>
      </c>
      <c r="T22" s="101">
        <f t="shared" si="1"/>
        <v>1</v>
      </c>
      <c r="U22" s="106">
        <f t="shared" si="2"/>
        <v>3941.8013856812931</v>
      </c>
      <c r="V22" s="99">
        <v>370.91931602015671</v>
      </c>
      <c r="W22" s="100">
        <v>70.019526080200322</v>
      </c>
      <c r="X22" s="100">
        <v>0</v>
      </c>
      <c r="Y22" s="101">
        <v>0</v>
      </c>
      <c r="Z22" s="100">
        <v>5.4286535241430514</v>
      </c>
      <c r="AA22" s="101">
        <v>0</v>
      </c>
      <c r="AB22" s="100">
        <v>0</v>
      </c>
      <c r="AC22" s="100">
        <v>0</v>
      </c>
      <c r="AD22" s="100">
        <v>0</v>
      </c>
      <c r="AE22" s="161">
        <v>914</v>
      </c>
      <c r="AF22" s="162">
        <v>0.05</v>
      </c>
      <c r="AG22" s="163">
        <f t="shared" si="3"/>
        <v>347.33713225912788</v>
      </c>
      <c r="AH22" s="163">
        <f t="shared" si="4"/>
        <v>4735.506013564921</v>
      </c>
    </row>
    <row r="23" spans="1:34" s="120" customFormat="1" ht="13.5" collapsed="1" thickBot="1" x14ac:dyDescent="0.25">
      <c r="A23" s="109"/>
      <c r="B23" s="110"/>
      <c r="C23" s="110"/>
      <c r="D23" s="110"/>
      <c r="E23" s="110"/>
      <c r="F23" s="111" t="s">
        <v>25</v>
      </c>
      <c r="G23" s="110"/>
      <c r="H23" s="110"/>
      <c r="I23" s="110"/>
      <c r="J23" s="112"/>
      <c r="K23" s="113">
        <f>SUBTOTAL(9,K3:K22)</f>
        <v>32</v>
      </c>
      <c r="L23" s="113"/>
      <c r="M23" s="113">
        <f t="shared" ref="M23:AH23" si="5">SUBTOTAL(9,M3:M22)</f>
        <v>12.999999999999996</v>
      </c>
      <c r="N23" s="113">
        <f t="shared" si="5"/>
        <v>0</v>
      </c>
      <c r="O23" s="113">
        <f t="shared" si="5"/>
        <v>1.9999999999999998</v>
      </c>
      <c r="P23" s="113">
        <f t="shared" si="5"/>
        <v>0</v>
      </c>
      <c r="Q23" s="113">
        <f t="shared" si="5"/>
        <v>1</v>
      </c>
      <c r="R23" s="113">
        <f t="shared" si="5"/>
        <v>0</v>
      </c>
      <c r="S23" s="114">
        <f t="shared" si="5"/>
        <v>0</v>
      </c>
      <c r="T23" s="114">
        <f t="shared" si="5"/>
        <v>16</v>
      </c>
      <c r="U23" s="115">
        <f t="shared" si="5"/>
        <v>63068.822170900705</v>
      </c>
      <c r="V23" s="116">
        <f t="shared" si="5"/>
        <v>8218.6473661735217</v>
      </c>
      <c r="W23" s="116">
        <f t="shared" si="5"/>
        <v>666.8862304367193</v>
      </c>
      <c r="X23" s="115">
        <f t="shared" si="5"/>
        <v>467.5</v>
      </c>
      <c r="Y23" s="114">
        <f t="shared" si="5"/>
        <v>5.5</v>
      </c>
      <c r="Z23" s="116">
        <f t="shared" si="5"/>
        <v>14.694032520868257</v>
      </c>
      <c r="AA23" s="114">
        <f t="shared" si="5"/>
        <v>0</v>
      </c>
      <c r="AB23" s="116">
        <f t="shared" si="5"/>
        <v>68.886465756936175</v>
      </c>
      <c r="AC23" s="116">
        <f t="shared" si="5"/>
        <v>38205.957409940391</v>
      </c>
      <c r="AD23" s="116">
        <f t="shared" si="5"/>
        <v>35934.228340814574</v>
      </c>
      <c r="AE23" s="117">
        <f t="shared" si="5"/>
        <v>113762</v>
      </c>
      <c r="AF23" s="114">
        <f t="shared" si="5"/>
        <v>2.7149999999999999</v>
      </c>
      <c r="AG23" s="118">
        <f t="shared" si="5"/>
        <v>18860.406281670646</v>
      </c>
      <c r="AH23" s="119">
        <f t="shared" si="5"/>
        <v>165506.02829821434</v>
      </c>
    </row>
    <row r="24" spans="1:34" ht="18.75" customHeight="1" x14ac:dyDescent="0.2">
      <c r="J24" s="121"/>
      <c r="K24" s="170"/>
      <c r="V24" s="171"/>
      <c r="W24" s="171"/>
    </row>
    <row r="25" spans="1:34" s="177" customFormat="1" ht="18.75" customHeight="1" x14ac:dyDescent="0.2">
      <c r="S25" s="178"/>
      <c r="T25" s="178" t="s">
        <v>876</v>
      </c>
      <c r="U25" s="122" t="s">
        <v>877</v>
      </c>
      <c r="V25" s="122" t="s">
        <v>878</v>
      </c>
      <c r="W25" s="122" t="s">
        <v>878</v>
      </c>
      <c r="X25" s="123" t="s">
        <v>879</v>
      </c>
      <c r="Y25" s="123" t="s">
        <v>880</v>
      </c>
      <c r="Z25" s="122" t="s">
        <v>881</v>
      </c>
      <c r="AA25" s="123"/>
      <c r="AB25" s="122" t="s">
        <v>882</v>
      </c>
      <c r="AC25" s="122" t="s">
        <v>883</v>
      </c>
      <c r="AD25" s="122" t="s">
        <v>883</v>
      </c>
      <c r="AE25" s="122"/>
      <c r="AF25" s="122"/>
      <c r="AG25" s="122" t="s">
        <v>877</v>
      </c>
      <c r="AH25" s="179"/>
    </row>
    <row r="26" spans="1:34" ht="18.75" customHeight="1" x14ac:dyDescent="0.2">
      <c r="U26" s="173"/>
      <c r="Z26" s="180"/>
      <c r="AE26" s="181"/>
      <c r="AF26" s="98"/>
      <c r="AG26" s="98"/>
      <c r="AH26" s="98"/>
    </row>
    <row r="27" spans="1:34" s="175" customFormat="1" ht="18.75" customHeight="1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171"/>
      <c r="V27" s="179"/>
      <c r="W27" s="179"/>
      <c r="X27" s="179"/>
      <c r="Y27" s="179"/>
      <c r="Z27" s="179"/>
      <c r="AA27" s="179"/>
      <c r="AB27" s="179"/>
      <c r="AC27" s="179"/>
      <c r="AD27" s="179"/>
      <c r="AF27" s="176"/>
      <c r="AG27" s="171"/>
      <c r="AH27" s="171"/>
    </row>
    <row r="28" spans="1:34" s="175" customFormat="1" ht="18.75" customHeight="1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71"/>
      <c r="V28" s="182"/>
      <c r="W28" s="182"/>
      <c r="X28" s="182"/>
      <c r="Y28" s="173"/>
      <c r="Z28" s="171"/>
      <c r="AA28" s="173"/>
      <c r="AB28" s="174"/>
      <c r="AC28" s="172"/>
      <c r="AD28" s="173"/>
      <c r="AF28" s="176"/>
      <c r="AG28" s="171"/>
      <c r="AH28" s="171"/>
    </row>
    <row r="29" spans="1:34" s="175" customFormat="1" ht="18.75" customHeight="1" x14ac:dyDescent="0.2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71"/>
      <c r="V29" s="182"/>
      <c r="W29" s="182"/>
      <c r="X29" s="182"/>
      <c r="Y29" s="173"/>
      <c r="Z29" s="171"/>
      <c r="AA29" s="173"/>
      <c r="AB29" s="174"/>
      <c r="AC29" s="172"/>
      <c r="AD29" s="173"/>
      <c r="AF29" s="176"/>
      <c r="AG29" s="171"/>
      <c r="AH29" s="171"/>
    </row>
    <row r="30" spans="1:34" s="175" customFormat="1" ht="18.75" customHeight="1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171"/>
      <c r="V30" s="182"/>
      <c r="W30" s="182"/>
      <c r="X30" s="182"/>
      <c r="Y30" s="173"/>
      <c r="Z30" s="171"/>
      <c r="AA30" s="173"/>
      <c r="AB30" s="174"/>
      <c r="AC30" s="172"/>
      <c r="AD30" s="173"/>
      <c r="AF30" s="176"/>
      <c r="AG30" s="171"/>
      <c r="AH30" s="171"/>
    </row>
    <row r="31" spans="1:34" s="175" customFormat="1" ht="18.75" customHeigh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171"/>
      <c r="V31" s="182"/>
      <c r="W31" s="182"/>
      <c r="X31" s="182"/>
      <c r="Y31" s="173"/>
      <c r="Z31" s="171"/>
      <c r="AA31" s="173"/>
      <c r="AB31" s="174"/>
      <c r="AC31" s="172"/>
      <c r="AD31" s="173"/>
      <c r="AF31" s="176"/>
      <c r="AG31" s="171"/>
      <c r="AH31" s="171"/>
    </row>
    <row r="32" spans="1:34" s="175" customFormat="1" ht="18.75" customHeight="1" x14ac:dyDescent="0.2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171"/>
      <c r="V32" s="182"/>
      <c r="W32" s="182"/>
      <c r="X32" s="182"/>
      <c r="Y32" s="173"/>
      <c r="Z32" s="171"/>
      <c r="AA32" s="173"/>
      <c r="AB32" s="174"/>
      <c r="AC32" s="172"/>
      <c r="AD32" s="173"/>
      <c r="AF32" s="176"/>
      <c r="AG32" s="171"/>
      <c r="AH32" s="171"/>
    </row>
    <row r="33" spans="1:34" s="175" customFormat="1" ht="18.75" customHeight="1" x14ac:dyDescent="0.2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171"/>
      <c r="V33" s="182"/>
      <c r="W33" s="182"/>
      <c r="X33" s="182"/>
      <c r="Y33" s="173"/>
      <c r="Z33" s="171"/>
      <c r="AA33" s="173"/>
      <c r="AB33" s="174"/>
      <c r="AC33" s="172"/>
      <c r="AD33" s="173"/>
      <c r="AF33" s="176"/>
      <c r="AG33" s="171"/>
      <c r="AH33" s="171"/>
    </row>
    <row r="34" spans="1:34" s="175" customFormat="1" ht="18.75" customHeight="1" x14ac:dyDescent="0.2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171"/>
      <c r="V34" s="182"/>
      <c r="W34" s="182"/>
      <c r="X34" s="182"/>
      <c r="Y34" s="173"/>
      <c r="Z34" s="171"/>
      <c r="AA34" s="173"/>
      <c r="AB34" s="174"/>
      <c r="AC34" s="172"/>
      <c r="AD34" s="173"/>
      <c r="AF34" s="176"/>
      <c r="AG34" s="171"/>
      <c r="AH34" s="171"/>
    </row>
    <row r="35" spans="1:34" s="175" customFormat="1" ht="18.75" customHeight="1" x14ac:dyDescent="0.2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171"/>
      <c r="V35" s="182"/>
      <c r="W35" s="182"/>
      <c r="X35" s="182"/>
      <c r="Y35" s="173"/>
      <c r="Z35" s="171"/>
      <c r="AA35" s="173"/>
      <c r="AB35" s="174"/>
      <c r="AC35" s="172"/>
      <c r="AD35" s="173"/>
      <c r="AF35" s="176"/>
      <c r="AG35" s="171"/>
      <c r="AH35" s="171"/>
    </row>
    <row r="36" spans="1:34" s="175" customFormat="1" ht="18.75" customHeight="1" x14ac:dyDescent="0.2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171"/>
      <c r="V36" s="182"/>
      <c r="W36" s="182"/>
      <c r="X36" s="182"/>
      <c r="Y36" s="173"/>
      <c r="Z36" s="171"/>
      <c r="AA36" s="173"/>
      <c r="AB36" s="174"/>
      <c r="AC36" s="172"/>
      <c r="AD36" s="173"/>
      <c r="AF36" s="176"/>
      <c r="AG36" s="171"/>
      <c r="AH36" s="171"/>
    </row>
    <row r="37" spans="1:34" s="175" customFormat="1" ht="18.75" customHeight="1" x14ac:dyDescent="0.2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171"/>
      <c r="V37" s="182"/>
      <c r="W37" s="182"/>
      <c r="X37" s="182"/>
      <c r="Y37" s="173"/>
      <c r="Z37" s="171"/>
      <c r="AA37" s="173"/>
      <c r="AB37" s="174"/>
      <c r="AC37" s="172"/>
      <c r="AD37" s="173"/>
      <c r="AF37" s="176"/>
      <c r="AG37" s="171"/>
      <c r="AH37" s="171"/>
    </row>
    <row r="38" spans="1:34" s="175" customFormat="1" ht="18.75" customHeight="1" x14ac:dyDescent="0.2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171"/>
      <c r="V38" s="182"/>
      <c r="W38" s="182"/>
      <c r="X38" s="182"/>
      <c r="Y38" s="173"/>
      <c r="Z38" s="171"/>
      <c r="AA38" s="173"/>
      <c r="AB38" s="174"/>
      <c r="AC38" s="172"/>
      <c r="AD38" s="173"/>
      <c r="AF38" s="176"/>
      <c r="AG38" s="171"/>
      <c r="AH38" s="171"/>
    </row>
    <row r="39" spans="1:34" s="175" customFormat="1" ht="18.75" customHeight="1" x14ac:dyDescent="0.2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171"/>
      <c r="V39" s="183"/>
      <c r="W39" s="183"/>
      <c r="X39" s="183"/>
      <c r="Y39" s="173"/>
      <c r="Z39" s="171"/>
      <c r="AA39" s="173"/>
      <c r="AB39" s="174"/>
      <c r="AC39" s="172"/>
      <c r="AD39" s="173"/>
      <c r="AF39" s="176"/>
      <c r="AG39" s="171"/>
      <c r="AH39" s="171"/>
    </row>
  </sheetData>
  <autoFilter ref="A2:AH24"/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9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12.75" x14ac:dyDescent="0.2">
      <c r="A3" s="165" t="s">
        <v>88</v>
      </c>
      <c r="B3" s="166" t="s">
        <v>89</v>
      </c>
      <c r="C3" s="166"/>
      <c r="D3" s="166"/>
      <c r="E3" s="166"/>
      <c r="F3" s="166" t="s">
        <v>18</v>
      </c>
      <c r="G3" s="166"/>
      <c r="H3" s="166"/>
      <c r="I3" s="166"/>
      <c r="J3" s="166" t="s">
        <v>90</v>
      </c>
      <c r="K3" s="138">
        <v>0</v>
      </c>
      <c r="L3" s="105">
        <v>0</v>
      </c>
      <c r="M3" s="101">
        <f t="shared" ref="M3:M22" si="0">K3*L3</f>
        <v>0</v>
      </c>
      <c r="N3" s="141" t="s">
        <v>75</v>
      </c>
      <c r="O3" s="101">
        <f>IF(N3="Y",M3,0)</f>
        <v>0</v>
      </c>
      <c r="P3" s="141" t="s">
        <v>75</v>
      </c>
      <c r="Q3" s="101">
        <f>IF(P3="Y",M3,0)</f>
        <v>0</v>
      </c>
      <c r="R3" s="141" t="s">
        <v>75</v>
      </c>
      <c r="S3" s="101">
        <f>IF(R3="Y",M3,0)</f>
        <v>0</v>
      </c>
      <c r="T3" s="101">
        <f t="shared" ref="T3:T22" si="1">S3+Q3+O3+M3</f>
        <v>0</v>
      </c>
      <c r="U3" s="106">
        <f t="shared" ref="U3:U22" si="2">$U$1*T3</f>
        <v>0</v>
      </c>
      <c r="V3" s="99">
        <v>0.36556096192042836</v>
      </c>
      <c r="W3" s="100">
        <v>0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1</v>
      </c>
      <c r="AF3" s="162">
        <v>3.5000000000000003E-2</v>
      </c>
      <c r="AG3" s="163">
        <f t="shared" ref="AG3:AG22" si="3">AF3*$AG$1</f>
        <v>243.13599258138953</v>
      </c>
      <c r="AH3" s="163">
        <f t="shared" ref="AH3:AH22" si="4">AG3+SUM(AB3:AD3)+Z3+SUM(U3:X3)</f>
        <v>243.50155354330997</v>
      </c>
    </row>
    <row r="4" spans="1:34" s="164" customFormat="1" ht="12.75" x14ac:dyDescent="0.2">
      <c r="A4" s="165" t="s">
        <v>243</v>
      </c>
      <c r="B4" s="166" t="s">
        <v>89</v>
      </c>
      <c r="C4" s="166"/>
      <c r="D4" s="166"/>
      <c r="E4" s="166"/>
      <c r="F4" s="166" t="s">
        <v>18</v>
      </c>
      <c r="G4" s="166"/>
      <c r="H4" s="166"/>
      <c r="I4" s="166"/>
      <c r="J4" s="166">
        <v>704310</v>
      </c>
      <c r="K4" s="138">
        <v>0</v>
      </c>
      <c r="L4" s="105">
        <v>0</v>
      </c>
      <c r="M4" s="101">
        <f t="shared" si="0"/>
        <v>0</v>
      </c>
      <c r="N4" s="141" t="s">
        <v>75</v>
      </c>
      <c r="O4" s="101">
        <f>IF(N4="Y",M4,0)</f>
        <v>0</v>
      </c>
      <c r="P4" s="141" t="s">
        <v>75</v>
      </c>
      <c r="Q4" s="101">
        <f>IF(P4="Y",M4,0)</f>
        <v>0</v>
      </c>
      <c r="R4" s="141" t="s">
        <v>75</v>
      </c>
      <c r="S4" s="101">
        <f>IF(R4="Y",M4,0)</f>
        <v>0</v>
      </c>
      <c r="T4" s="101">
        <f t="shared" si="1"/>
        <v>0</v>
      </c>
      <c r="U4" s="106">
        <f t="shared" si="2"/>
        <v>0</v>
      </c>
      <c r="V4" s="99">
        <v>36.873557027394789</v>
      </c>
      <c r="W4" s="100">
        <v>0</v>
      </c>
      <c r="X4" s="100">
        <v>0</v>
      </c>
      <c r="Y4" s="101">
        <v>0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84</v>
      </c>
      <c r="AF4" s="162">
        <v>3.5000000000000003E-2</v>
      </c>
      <c r="AG4" s="163">
        <f t="shared" si="3"/>
        <v>243.13599258138953</v>
      </c>
      <c r="AH4" s="163">
        <f t="shared" si="4"/>
        <v>280.00954960878431</v>
      </c>
    </row>
    <row r="5" spans="1:34" s="164" customFormat="1" ht="12.75" x14ac:dyDescent="0.2">
      <c r="A5" s="102" t="s">
        <v>599</v>
      </c>
      <c r="B5" s="103" t="s">
        <v>600</v>
      </c>
      <c r="C5" s="103" t="s">
        <v>217</v>
      </c>
      <c r="D5" s="103" t="s">
        <v>218</v>
      </c>
      <c r="E5" s="104" t="s">
        <v>362</v>
      </c>
      <c r="F5" s="103" t="s">
        <v>18</v>
      </c>
      <c r="G5" s="103" t="s">
        <v>601</v>
      </c>
      <c r="H5" s="103" t="s">
        <v>602</v>
      </c>
      <c r="I5" s="142" t="s">
        <v>603</v>
      </c>
      <c r="J5" s="103" t="s">
        <v>604</v>
      </c>
      <c r="K5" s="138">
        <v>3</v>
      </c>
      <c r="L5" s="105">
        <v>0.01</v>
      </c>
      <c r="M5" s="101">
        <f t="shared" si="0"/>
        <v>0.03</v>
      </c>
      <c r="N5" s="141" t="s">
        <v>75</v>
      </c>
      <c r="O5" s="101">
        <v>0</v>
      </c>
      <c r="P5" s="141" t="s">
        <v>153</v>
      </c>
      <c r="Q5" s="101">
        <v>0.02</v>
      </c>
      <c r="R5" s="141" t="s">
        <v>75</v>
      </c>
      <c r="S5" s="101">
        <v>0</v>
      </c>
      <c r="T5" s="101">
        <f t="shared" si="1"/>
        <v>0.05</v>
      </c>
      <c r="U5" s="106">
        <f t="shared" si="2"/>
        <v>197.09006928406467</v>
      </c>
      <c r="V5" s="99">
        <v>0.36556096192042836</v>
      </c>
      <c r="W5" s="100">
        <v>0</v>
      </c>
      <c r="X5" s="100">
        <v>0</v>
      </c>
      <c r="Y5" s="101">
        <v>0</v>
      </c>
      <c r="Z5" s="100">
        <v>0</v>
      </c>
      <c r="AA5" s="101">
        <v>0</v>
      </c>
      <c r="AB5" s="100">
        <v>0</v>
      </c>
      <c r="AC5" s="100">
        <v>0</v>
      </c>
      <c r="AD5" s="100">
        <v>0</v>
      </c>
      <c r="AE5" s="161">
        <v>1</v>
      </c>
      <c r="AF5" s="162">
        <v>3.5000000000000003E-2</v>
      </c>
      <c r="AG5" s="163">
        <f t="shared" si="3"/>
        <v>243.13599258138953</v>
      </c>
      <c r="AH5" s="163">
        <f t="shared" si="4"/>
        <v>440.59162282737464</v>
      </c>
    </row>
    <row r="6" spans="1:34" s="164" customFormat="1" ht="12.75" customHeight="1" x14ac:dyDescent="0.2">
      <c r="A6" s="102" t="s">
        <v>665</v>
      </c>
      <c r="B6" s="103" t="s">
        <v>600</v>
      </c>
      <c r="C6" s="103" t="s">
        <v>217</v>
      </c>
      <c r="D6" s="103" t="s">
        <v>218</v>
      </c>
      <c r="E6" s="104" t="s">
        <v>362</v>
      </c>
      <c r="F6" s="103" t="s">
        <v>18</v>
      </c>
      <c r="G6" s="103" t="s">
        <v>601</v>
      </c>
      <c r="H6" s="103" t="s">
        <v>666</v>
      </c>
      <c r="I6" s="142" t="s">
        <v>603</v>
      </c>
      <c r="J6" s="103">
        <v>706408</v>
      </c>
      <c r="K6" s="138">
        <v>3</v>
      </c>
      <c r="L6" s="105">
        <v>0.01</v>
      </c>
      <c r="M6" s="101">
        <f t="shared" si="0"/>
        <v>0.03</v>
      </c>
      <c r="N6" s="141" t="s">
        <v>75</v>
      </c>
      <c r="O6" s="101">
        <v>0</v>
      </c>
      <c r="P6" s="141" t="s">
        <v>153</v>
      </c>
      <c r="Q6" s="101">
        <v>0.02</v>
      </c>
      <c r="R6" s="141" t="s">
        <v>75</v>
      </c>
      <c r="S6" s="101">
        <v>0</v>
      </c>
      <c r="T6" s="101">
        <f t="shared" si="1"/>
        <v>0.05</v>
      </c>
      <c r="U6" s="106">
        <f t="shared" si="2"/>
        <v>197.09006928406467</v>
      </c>
      <c r="V6" s="99">
        <v>419.99106514531758</v>
      </c>
      <c r="W6" s="100">
        <v>0</v>
      </c>
      <c r="X6" s="100">
        <v>0</v>
      </c>
      <c r="Y6" s="101">
        <v>0</v>
      </c>
      <c r="Z6" s="100">
        <v>0</v>
      </c>
      <c r="AA6" s="101">
        <v>0</v>
      </c>
      <c r="AB6" s="100">
        <v>0</v>
      </c>
      <c r="AC6" s="100">
        <v>0</v>
      </c>
      <c r="AD6" s="100">
        <v>0</v>
      </c>
      <c r="AE6" s="161">
        <v>281</v>
      </c>
      <c r="AF6" s="162">
        <v>3.5000000000000003E-2</v>
      </c>
      <c r="AG6" s="163">
        <f t="shared" si="3"/>
        <v>243.13599258138953</v>
      </c>
      <c r="AH6" s="163">
        <f t="shared" si="4"/>
        <v>860.21712701077172</v>
      </c>
    </row>
    <row r="7" spans="1:34" s="164" customFormat="1" ht="12.75" customHeight="1" x14ac:dyDescent="0.2">
      <c r="A7" s="165" t="s">
        <v>718</v>
      </c>
      <c r="B7" s="166" t="s">
        <v>89</v>
      </c>
      <c r="C7" s="166"/>
      <c r="D7" s="166"/>
      <c r="E7" s="166"/>
      <c r="F7" s="166" t="s">
        <v>18</v>
      </c>
      <c r="G7" s="166"/>
      <c r="H7" s="166"/>
      <c r="I7" s="166"/>
      <c r="J7" s="166">
        <v>704050</v>
      </c>
      <c r="K7" s="138">
        <v>0</v>
      </c>
      <c r="L7" s="105">
        <v>0</v>
      </c>
      <c r="M7" s="101">
        <f t="shared" si="0"/>
        <v>0</v>
      </c>
      <c r="N7" s="141" t="s">
        <v>75</v>
      </c>
      <c r="O7" s="101">
        <f>IF(N7="Y",M7,0)</f>
        <v>0</v>
      </c>
      <c r="P7" s="141" t="s">
        <v>75</v>
      </c>
      <c r="Q7" s="101">
        <f>IF(P7="Y",M7,0)</f>
        <v>0</v>
      </c>
      <c r="R7" s="141" t="s">
        <v>75</v>
      </c>
      <c r="S7" s="101">
        <f>IF(R7="Y",M7,0)</f>
        <v>0</v>
      </c>
      <c r="T7" s="101">
        <f t="shared" si="1"/>
        <v>0</v>
      </c>
      <c r="U7" s="106">
        <f t="shared" si="2"/>
        <v>0</v>
      </c>
      <c r="V7" s="99">
        <v>6140.0100165420827</v>
      </c>
      <c r="W7" s="100">
        <v>0</v>
      </c>
      <c r="X7" s="100">
        <v>0</v>
      </c>
      <c r="Y7" s="101">
        <v>0</v>
      </c>
      <c r="Z7" s="100">
        <v>0</v>
      </c>
      <c r="AA7" s="101">
        <v>0</v>
      </c>
      <c r="AB7" s="100">
        <v>0</v>
      </c>
      <c r="AC7" s="100">
        <v>0</v>
      </c>
      <c r="AD7" s="100">
        <v>0</v>
      </c>
      <c r="AE7" s="161">
        <v>16582</v>
      </c>
      <c r="AF7" s="162">
        <v>0.75</v>
      </c>
      <c r="AG7" s="163">
        <f t="shared" si="3"/>
        <v>5210.0569838869178</v>
      </c>
      <c r="AH7" s="163">
        <f t="shared" si="4"/>
        <v>11350.067000429</v>
      </c>
    </row>
    <row r="8" spans="1:34" s="164" customFormat="1" ht="12.75" x14ac:dyDescent="0.2">
      <c r="A8" s="102" t="s">
        <v>719</v>
      </c>
      <c r="B8" s="103" t="s">
        <v>693</v>
      </c>
      <c r="C8" s="103" t="s">
        <v>217</v>
      </c>
      <c r="D8" s="103" t="s">
        <v>218</v>
      </c>
      <c r="E8" s="104">
        <v>2</v>
      </c>
      <c r="F8" s="103" t="s">
        <v>18</v>
      </c>
      <c r="G8" s="103" t="s">
        <v>720</v>
      </c>
      <c r="H8" s="103" t="s">
        <v>721</v>
      </c>
      <c r="I8" s="142" t="s">
        <v>603</v>
      </c>
      <c r="J8" s="103">
        <v>704002</v>
      </c>
      <c r="K8" s="138">
        <v>3</v>
      </c>
      <c r="L8" s="105">
        <v>0.12</v>
      </c>
      <c r="M8" s="101">
        <f t="shared" si="0"/>
        <v>0.36</v>
      </c>
      <c r="N8" s="141" t="s">
        <v>153</v>
      </c>
      <c r="O8" s="101">
        <v>0.36</v>
      </c>
      <c r="P8" s="141" t="s">
        <v>153</v>
      </c>
      <c r="Q8" s="101">
        <v>0.12</v>
      </c>
      <c r="R8" s="141" t="s">
        <v>75</v>
      </c>
      <c r="S8" s="101">
        <v>0</v>
      </c>
      <c r="T8" s="101">
        <f t="shared" si="1"/>
        <v>0.84</v>
      </c>
      <c r="U8" s="106">
        <f t="shared" si="2"/>
        <v>3311.1131639722862</v>
      </c>
      <c r="V8" s="99">
        <v>0</v>
      </c>
      <c r="W8" s="100">
        <v>0</v>
      </c>
      <c r="X8" s="100">
        <v>42.5</v>
      </c>
      <c r="Y8" s="101">
        <v>0.5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4</v>
      </c>
      <c r="AF8" s="162">
        <v>3.5000000000000003E-2</v>
      </c>
      <c r="AG8" s="163">
        <f t="shared" si="3"/>
        <v>243.13599258138953</v>
      </c>
      <c r="AH8" s="163">
        <f t="shared" si="4"/>
        <v>3596.7491565536757</v>
      </c>
    </row>
    <row r="9" spans="1:34" s="164" customFormat="1" ht="12.75" customHeight="1" x14ac:dyDescent="0.2">
      <c r="A9" s="102" t="s">
        <v>723</v>
      </c>
      <c r="B9" s="103" t="s">
        <v>600</v>
      </c>
      <c r="C9" s="103" t="s">
        <v>217</v>
      </c>
      <c r="D9" s="103" t="s">
        <v>218</v>
      </c>
      <c r="E9" s="104" t="s">
        <v>362</v>
      </c>
      <c r="F9" s="103" t="s">
        <v>18</v>
      </c>
      <c r="G9" s="103" t="s">
        <v>601</v>
      </c>
      <c r="H9" s="103" t="s">
        <v>724</v>
      </c>
      <c r="I9" s="142" t="s">
        <v>603</v>
      </c>
      <c r="J9" s="103" t="s">
        <v>725</v>
      </c>
      <c r="K9" s="138">
        <v>3</v>
      </c>
      <c r="L9" s="105">
        <v>0.01</v>
      </c>
      <c r="M9" s="101">
        <f t="shared" si="0"/>
        <v>0.03</v>
      </c>
      <c r="N9" s="141" t="s">
        <v>75</v>
      </c>
      <c r="O9" s="101">
        <v>0</v>
      </c>
      <c r="P9" s="141" t="s">
        <v>153</v>
      </c>
      <c r="Q9" s="101">
        <v>0.02</v>
      </c>
      <c r="R9" s="141" t="s">
        <v>75</v>
      </c>
      <c r="S9" s="101">
        <v>0</v>
      </c>
      <c r="T9" s="101">
        <f t="shared" si="1"/>
        <v>0.05</v>
      </c>
      <c r="U9" s="106">
        <f t="shared" si="2"/>
        <v>197.09006928406467</v>
      </c>
      <c r="V9" s="99">
        <v>499.06767322389419</v>
      </c>
      <c r="W9" s="100">
        <v>10.403417957652501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1333</v>
      </c>
      <c r="AF9" s="162">
        <v>0.1</v>
      </c>
      <c r="AG9" s="163">
        <f t="shared" si="3"/>
        <v>694.67426451825577</v>
      </c>
      <c r="AH9" s="163">
        <f t="shared" si="4"/>
        <v>1401.2354249838672</v>
      </c>
    </row>
    <row r="10" spans="1:34" s="164" customFormat="1" ht="25.5" customHeight="1" x14ac:dyDescent="0.2">
      <c r="A10" s="102" t="s">
        <v>726</v>
      </c>
      <c r="B10" s="103" t="s">
        <v>727</v>
      </c>
      <c r="C10" s="103" t="s">
        <v>217</v>
      </c>
      <c r="D10" s="103" t="s">
        <v>218</v>
      </c>
      <c r="E10" s="104">
        <v>2</v>
      </c>
      <c r="F10" s="103" t="s">
        <v>18</v>
      </c>
      <c r="G10" s="103" t="s">
        <v>720</v>
      </c>
      <c r="H10" s="103" t="s">
        <v>728</v>
      </c>
      <c r="I10" s="142" t="s">
        <v>729</v>
      </c>
      <c r="J10" s="103">
        <v>704000</v>
      </c>
      <c r="K10" s="138">
        <v>2</v>
      </c>
      <c r="L10" s="105">
        <v>1</v>
      </c>
      <c r="M10" s="101">
        <f t="shared" si="0"/>
        <v>2</v>
      </c>
      <c r="N10" s="141" t="s">
        <v>75</v>
      </c>
      <c r="O10" s="101">
        <v>0</v>
      </c>
      <c r="P10" s="141" t="s">
        <v>153</v>
      </c>
      <c r="Q10" s="101">
        <v>1</v>
      </c>
      <c r="R10" s="141" t="s">
        <v>75</v>
      </c>
      <c r="S10" s="101">
        <v>0</v>
      </c>
      <c r="T10" s="101">
        <f t="shared" si="1"/>
        <v>3</v>
      </c>
      <c r="U10" s="106">
        <f t="shared" si="2"/>
        <v>11825.404157043879</v>
      </c>
      <c r="V10" s="99">
        <v>0</v>
      </c>
      <c r="W10" s="100">
        <v>0</v>
      </c>
      <c r="X10" s="100">
        <v>0</v>
      </c>
      <c r="Y10" s="101">
        <v>0</v>
      </c>
      <c r="Z10" s="100">
        <v>0</v>
      </c>
      <c r="AA10" s="101">
        <v>0</v>
      </c>
      <c r="AB10" s="100">
        <v>0</v>
      </c>
      <c r="AC10" s="100">
        <v>0</v>
      </c>
      <c r="AD10" s="100">
        <v>0</v>
      </c>
      <c r="AE10" s="161">
        <v>2691</v>
      </c>
      <c r="AF10" s="162">
        <v>0.1</v>
      </c>
      <c r="AG10" s="163">
        <f t="shared" si="3"/>
        <v>694.67426451825577</v>
      </c>
      <c r="AH10" s="163">
        <f t="shared" si="4"/>
        <v>12520.078421562135</v>
      </c>
    </row>
    <row r="11" spans="1:34" s="164" customFormat="1" ht="25.5" customHeight="1" x14ac:dyDescent="0.2">
      <c r="A11" s="165" t="s">
        <v>730</v>
      </c>
      <c r="B11" s="166" t="s">
        <v>89</v>
      </c>
      <c r="C11" s="166"/>
      <c r="D11" s="166"/>
      <c r="E11" s="166"/>
      <c r="F11" s="166" t="s">
        <v>18</v>
      </c>
      <c r="G11" s="166"/>
      <c r="H11" s="166"/>
      <c r="I11" s="166"/>
      <c r="J11" s="166">
        <v>704050</v>
      </c>
      <c r="K11" s="138">
        <v>0</v>
      </c>
      <c r="L11" s="105">
        <v>0</v>
      </c>
      <c r="M11" s="101">
        <f t="shared" si="0"/>
        <v>0</v>
      </c>
      <c r="N11" s="141" t="s">
        <v>75</v>
      </c>
      <c r="O11" s="101">
        <f t="shared" ref="O11:O16" si="5">IF(N11="Y",M11,0)</f>
        <v>0</v>
      </c>
      <c r="P11" s="141" t="s">
        <v>75</v>
      </c>
      <c r="Q11" s="101">
        <f t="shared" ref="Q11:Q16" si="6">IF(P11="Y",M11,0)</f>
        <v>0</v>
      </c>
      <c r="R11" s="141" t="s">
        <v>75</v>
      </c>
      <c r="S11" s="101">
        <f t="shared" ref="S11:S16" si="7">IF(R11="Y",M11,0)</f>
        <v>0</v>
      </c>
      <c r="T11" s="101">
        <f t="shared" si="1"/>
        <v>0</v>
      </c>
      <c r="U11" s="106">
        <f t="shared" si="2"/>
        <v>0</v>
      </c>
      <c r="V11" s="99">
        <v>1873.7692905509787</v>
      </c>
      <c r="W11" s="100">
        <v>0</v>
      </c>
      <c r="X11" s="100">
        <v>0</v>
      </c>
      <c r="Y11" s="101">
        <v>0</v>
      </c>
      <c r="Z11" s="100">
        <v>0</v>
      </c>
      <c r="AA11" s="101">
        <v>0</v>
      </c>
      <c r="AB11" s="100">
        <v>0</v>
      </c>
      <c r="AC11" s="100">
        <v>3331.372766312872</v>
      </c>
      <c r="AD11" s="100">
        <v>8805.9955757405496</v>
      </c>
      <c r="AE11" s="161">
        <v>12409</v>
      </c>
      <c r="AF11" s="162">
        <v>0.5</v>
      </c>
      <c r="AG11" s="163">
        <f t="shared" si="3"/>
        <v>3473.3713225912788</v>
      </c>
      <c r="AH11" s="163">
        <f t="shared" si="4"/>
        <v>17484.508955195681</v>
      </c>
    </row>
    <row r="12" spans="1:34" s="164" customFormat="1" ht="25.5" customHeight="1" x14ac:dyDescent="0.2">
      <c r="A12" s="165" t="s">
        <v>731</v>
      </c>
      <c r="B12" s="166" t="s">
        <v>89</v>
      </c>
      <c r="C12" s="166"/>
      <c r="D12" s="166"/>
      <c r="E12" s="166"/>
      <c r="F12" s="166" t="s">
        <v>18</v>
      </c>
      <c r="G12" s="166"/>
      <c r="H12" s="166"/>
      <c r="I12" s="166"/>
      <c r="J12" s="166">
        <v>704700</v>
      </c>
      <c r="K12" s="138">
        <v>0</v>
      </c>
      <c r="L12" s="105">
        <v>0</v>
      </c>
      <c r="M12" s="101">
        <f t="shared" si="0"/>
        <v>0</v>
      </c>
      <c r="N12" s="141" t="s">
        <v>75</v>
      </c>
      <c r="O12" s="101">
        <f t="shared" si="5"/>
        <v>0</v>
      </c>
      <c r="P12" s="141" t="s">
        <v>75</v>
      </c>
      <c r="Q12" s="101">
        <f t="shared" si="6"/>
        <v>0</v>
      </c>
      <c r="R12" s="141" t="s">
        <v>75</v>
      </c>
      <c r="S12" s="101">
        <f t="shared" si="7"/>
        <v>0</v>
      </c>
      <c r="T12" s="101">
        <f t="shared" si="1"/>
        <v>0</v>
      </c>
      <c r="U12" s="106">
        <f t="shared" si="2"/>
        <v>0</v>
      </c>
      <c r="V12" s="99">
        <v>73.997234712945655</v>
      </c>
      <c r="W12" s="100">
        <v>0</v>
      </c>
      <c r="X12" s="100">
        <v>0</v>
      </c>
      <c r="Y12" s="101">
        <v>0</v>
      </c>
      <c r="Z12" s="100">
        <v>0</v>
      </c>
      <c r="AA12" s="101">
        <v>0</v>
      </c>
      <c r="AB12" s="100">
        <v>0</v>
      </c>
      <c r="AC12" s="100">
        <v>0</v>
      </c>
      <c r="AD12" s="100">
        <v>0</v>
      </c>
      <c r="AE12" s="161">
        <v>179</v>
      </c>
      <c r="AF12" s="162">
        <v>3.5000000000000003E-2</v>
      </c>
      <c r="AG12" s="163">
        <f t="shared" si="3"/>
        <v>243.13599258138953</v>
      </c>
      <c r="AH12" s="163">
        <f t="shared" si="4"/>
        <v>317.1332272943352</v>
      </c>
    </row>
    <row r="13" spans="1:34" s="164" customFormat="1" ht="25.5" customHeight="1" x14ac:dyDescent="0.2">
      <c r="A13" s="165" t="s">
        <v>732</v>
      </c>
      <c r="B13" s="166" t="s">
        <v>89</v>
      </c>
      <c r="C13" s="166"/>
      <c r="D13" s="166"/>
      <c r="E13" s="166"/>
      <c r="F13" s="166" t="s">
        <v>18</v>
      </c>
      <c r="G13" s="166"/>
      <c r="H13" s="166"/>
      <c r="I13" s="166"/>
      <c r="J13" s="166">
        <v>705210</v>
      </c>
      <c r="K13" s="138">
        <v>0</v>
      </c>
      <c r="L13" s="105">
        <v>0</v>
      </c>
      <c r="M13" s="101">
        <f t="shared" si="0"/>
        <v>0</v>
      </c>
      <c r="N13" s="141" t="s">
        <v>75</v>
      </c>
      <c r="O13" s="101">
        <f t="shared" si="5"/>
        <v>0</v>
      </c>
      <c r="P13" s="141" t="s">
        <v>75</v>
      </c>
      <c r="Q13" s="101">
        <f t="shared" si="6"/>
        <v>0</v>
      </c>
      <c r="R13" s="141" t="s">
        <v>75</v>
      </c>
      <c r="S13" s="101">
        <f t="shared" si="7"/>
        <v>0</v>
      </c>
      <c r="T13" s="101">
        <f t="shared" si="1"/>
        <v>0</v>
      </c>
      <c r="U13" s="106">
        <f t="shared" si="2"/>
        <v>0</v>
      </c>
      <c r="V13" s="99">
        <v>1693.2302754888558</v>
      </c>
      <c r="W13" s="100">
        <v>10.403417957652501</v>
      </c>
      <c r="X13" s="100">
        <v>0</v>
      </c>
      <c r="Y13" s="101">
        <v>0</v>
      </c>
      <c r="Z13" s="100">
        <v>0</v>
      </c>
      <c r="AA13" s="101">
        <v>0</v>
      </c>
      <c r="AB13" s="100">
        <v>0</v>
      </c>
      <c r="AC13" s="100">
        <v>0</v>
      </c>
      <c r="AD13" s="100">
        <v>0</v>
      </c>
      <c r="AE13" s="161">
        <v>3415</v>
      </c>
      <c r="AF13" s="162">
        <v>0.1</v>
      </c>
      <c r="AG13" s="163">
        <f t="shared" si="3"/>
        <v>694.67426451825577</v>
      </c>
      <c r="AH13" s="163">
        <f t="shared" si="4"/>
        <v>2398.3079579647638</v>
      </c>
    </row>
    <row r="14" spans="1:34" s="164" customFormat="1" ht="25.5" customHeight="1" x14ac:dyDescent="0.2">
      <c r="A14" s="165" t="s">
        <v>733</v>
      </c>
      <c r="B14" s="166" t="s">
        <v>89</v>
      </c>
      <c r="C14" s="166"/>
      <c r="D14" s="166"/>
      <c r="E14" s="166"/>
      <c r="F14" s="166" t="s">
        <v>18</v>
      </c>
      <c r="G14" s="166"/>
      <c r="H14" s="166"/>
      <c r="I14" s="166"/>
      <c r="J14" s="166">
        <v>705245</v>
      </c>
      <c r="K14" s="138">
        <v>0</v>
      </c>
      <c r="L14" s="105">
        <v>0</v>
      </c>
      <c r="M14" s="101">
        <f t="shared" si="0"/>
        <v>0</v>
      </c>
      <c r="N14" s="141" t="s">
        <v>75</v>
      </c>
      <c r="O14" s="101">
        <f t="shared" si="5"/>
        <v>0</v>
      </c>
      <c r="P14" s="141" t="s">
        <v>75</v>
      </c>
      <c r="Q14" s="101">
        <f t="shared" si="6"/>
        <v>0</v>
      </c>
      <c r="R14" s="141" t="s">
        <v>75</v>
      </c>
      <c r="S14" s="101">
        <f t="shared" si="7"/>
        <v>0</v>
      </c>
      <c r="T14" s="101">
        <f t="shared" si="1"/>
        <v>0</v>
      </c>
      <c r="U14" s="106">
        <f t="shared" si="2"/>
        <v>0</v>
      </c>
      <c r="V14" s="99">
        <v>3004.8149067327836</v>
      </c>
      <c r="W14" s="100">
        <v>0</v>
      </c>
      <c r="X14" s="100">
        <v>42.5</v>
      </c>
      <c r="Y14" s="101">
        <v>0.5</v>
      </c>
      <c r="Z14" s="100">
        <v>0</v>
      </c>
      <c r="AA14" s="101">
        <v>0</v>
      </c>
      <c r="AB14" s="100">
        <v>0</v>
      </c>
      <c r="AC14" s="100">
        <v>0</v>
      </c>
      <c r="AD14" s="100">
        <v>0</v>
      </c>
      <c r="AE14" s="161">
        <v>4572</v>
      </c>
      <c r="AF14" s="162">
        <v>0.1</v>
      </c>
      <c r="AG14" s="163">
        <f t="shared" si="3"/>
        <v>694.67426451825577</v>
      </c>
      <c r="AH14" s="163">
        <f t="shared" si="4"/>
        <v>3741.9891712510394</v>
      </c>
    </row>
    <row r="15" spans="1:34" s="164" customFormat="1" ht="25.5" customHeight="1" x14ac:dyDescent="0.2">
      <c r="A15" s="165" t="s">
        <v>734</v>
      </c>
      <c r="B15" s="166" t="s">
        <v>89</v>
      </c>
      <c r="C15" s="166"/>
      <c r="D15" s="166"/>
      <c r="E15" s="166"/>
      <c r="F15" s="166" t="s">
        <v>18</v>
      </c>
      <c r="G15" s="166"/>
      <c r="H15" s="166"/>
      <c r="I15" s="166"/>
      <c r="J15" s="166">
        <v>705200</v>
      </c>
      <c r="K15" s="138">
        <v>0</v>
      </c>
      <c r="L15" s="105">
        <v>0</v>
      </c>
      <c r="M15" s="101">
        <f t="shared" si="0"/>
        <v>0</v>
      </c>
      <c r="N15" s="141" t="s">
        <v>75</v>
      </c>
      <c r="O15" s="101">
        <f t="shared" si="5"/>
        <v>0</v>
      </c>
      <c r="P15" s="141" t="s">
        <v>75</v>
      </c>
      <c r="Q15" s="101">
        <f t="shared" si="6"/>
        <v>0</v>
      </c>
      <c r="R15" s="141" t="s">
        <v>75</v>
      </c>
      <c r="S15" s="101">
        <f t="shared" si="7"/>
        <v>0</v>
      </c>
      <c r="T15" s="101">
        <f t="shared" si="1"/>
        <v>0</v>
      </c>
      <c r="U15" s="106">
        <f t="shared" si="2"/>
        <v>0</v>
      </c>
      <c r="V15" s="99">
        <v>617.1438639241926</v>
      </c>
      <c r="W15" s="100">
        <v>0</v>
      </c>
      <c r="X15" s="100">
        <v>0</v>
      </c>
      <c r="Y15" s="101">
        <v>0</v>
      </c>
      <c r="Z15" s="100">
        <v>0</v>
      </c>
      <c r="AA15" s="101">
        <v>0</v>
      </c>
      <c r="AB15" s="100">
        <v>0</v>
      </c>
      <c r="AC15" s="100">
        <v>0</v>
      </c>
      <c r="AD15" s="100">
        <v>0</v>
      </c>
      <c r="AE15" s="161">
        <v>936</v>
      </c>
      <c r="AF15" s="162">
        <v>0.05</v>
      </c>
      <c r="AG15" s="163">
        <f t="shared" si="3"/>
        <v>347.33713225912788</v>
      </c>
      <c r="AH15" s="163">
        <f t="shared" si="4"/>
        <v>964.48099618332049</v>
      </c>
    </row>
    <row r="16" spans="1:34" s="164" customFormat="1" ht="25.5" customHeight="1" x14ac:dyDescent="0.2">
      <c r="A16" s="165" t="s">
        <v>735</v>
      </c>
      <c r="B16" s="166" t="s">
        <v>89</v>
      </c>
      <c r="C16" s="166"/>
      <c r="D16" s="166"/>
      <c r="E16" s="166"/>
      <c r="F16" s="166" t="s">
        <v>18</v>
      </c>
      <c r="G16" s="166"/>
      <c r="H16" s="166"/>
      <c r="I16" s="166"/>
      <c r="J16" s="166">
        <v>708400</v>
      </c>
      <c r="K16" s="138">
        <v>0</v>
      </c>
      <c r="L16" s="105">
        <v>0</v>
      </c>
      <c r="M16" s="101">
        <f t="shared" si="0"/>
        <v>0</v>
      </c>
      <c r="N16" s="141" t="s">
        <v>75</v>
      </c>
      <c r="O16" s="101">
        <f t="shared" si="5"/>
        <v>0</v>
      </c>
      <c r="P16" s="141" t="s">
        <v>75</v>
      </c>
      <c r="Q16" s="101">
        <f t="shared" si="6"/>
        <v>0</v>
      </c>
      <c r="R16" s="141" t="s">
        <v>75</v>
      </c>
      <c r="S16" s="101">
        <f t="shared" si="7"/>
        <v>0</v>
      </c>
      <c r="T16" s="101">
        <f t="shared" si="1"/>
        <v>0</v>
      </c>
      <c r="U16" s="106">
        <f t="shared" si="2"/>
        <v>0</v>
      </c>
      <c r="V16" s="99">
        <v>4.5983720999464408</v>
      </c>
      <c r="W16" s="100">
        <v>0</v>
      </c>
      <c r="X16" s="100">
        <v>0</v>
      </c>
      <c r="Y16" s="101">
        <v>0</v>
      </c>
      <c r="Z16" s="100">
        <v>0</v>
      </c>
      <c r="AA16" s="101">
        <v>0</v>
      </c>
      <c r="AB16" s="100">
        <v>0</v>
      </c>
      <c r="AC16" s="100">
        <v>0</v>
      </c>
      <c r="AD16" s="100">
        <v>0</v>
      </c>
      <c r="AE16" s="161">
        <v>8</v>
      </c>
      <c r="AF16" s="162">
        <v>3.5000000000000003E-2</v>
      </c>
      <c r="AG16" s="163">
        <f t="shared" si="3"/>
        <v>243.13599258138953</v>
      </c>
      <c r="AH16" s="163">
        <f t="shared" si="4"/>
        <v>247.73436468133596</v>
      </c>
    </row>
    <row r="17" spans="1:34" s="164" customFormat="1" ht="25.5" customHeight="1" x14ac:dyDescent="0.2">
      <c r="A17" s="102" t="s">
        <v>736</v>
      </c>
      <c r="B17" s="103" t="s">
        <v>737</v>
      </c>
      <c r="C17" s="103" t="s">
        <v>217</v>
      </c>
      <c r="D17" s="103" t="s">
        <v>218</v>
      </c>
      <c r="E17" s="104">
        <v>2</v>
      </c>
      <c r="F17" s="103" t="s">
        <v>18</v>
      </c>
      <c r="G17" s="103" t="s">
        <v>738</v>
      </c>
      <c r="H17" s="103" t="s">
        <v>739</v>
      </c>
      <c r="I17" s="142" t="s">
        <v>740</v>
      </c>
      <c r="J17" s="103">
        <v>705100</v>
      </c>
      <c r="K17" s="138">
        <v>1</v>
      </c>
      <c r="L17" s="105">
        <v>1</v>
      </c>
      <c r="M17" s="101">
        <f t="shared" si="0"/>
        <v>1</v>
      </c>
      <c r="N17" s="141" t="s">
        <v>75</v>
      </c>
      <c r="O17" s="101">
        <v>0</v>
      </c>
      <c r="P17" s="141" t="s">
        <v>153</v>
      </c>
      <c r="Q17" s="101">
        <v>1</v>
      </c>
      <c r="R17" s="141" t="s">
        <v>75</v>
      </c>
      <c r="S17" s="101">
        <v>0</v>
      </c>
      <c r="T17" s="101">
        <f t="shared" si="1"/>
        <v>2</v>
      </c>
      <c r="U17" s="106">
        <f t="shared" si="2"/>
        <v>7883.6027713625863</v>
      </c>
      <c r="V17" s="99">
        <v>0</v>
      </c>
      <c r="W17" s="100">
        <v>0</v>
      </c>
      <c r="X17" s="100">
        <v>0</v>
      </c>
      <c r="Y17" s="101">
        <v>0</v>
      </c>
      <c r="Z17" s="100">
        <v>0</v>
      </c>
      <c r="AA17" s="101">
        <v>0</v>
      </c>
      <c r="AB17" s="100">
        <v>0</v>
      </c>
      <c r="AC17" s="100">
        <v>0</v>
      </c>
      <c r="AD17" s="100">
        <v>0</v>
      </c>
      <c r="AE17" s="161">
        <v>219</v>
      </c>
      <c r="AF17" s="162">
        <v>3.5000000000000003E-2</v>
      </c>
      <c r="AG17" s="163">
        <f t="shared" si="3"/>
        <v>243.13599258138953</v>
      </c>
      <c r="AH17" s="163">
        <f t="shared" si="4"/>
        <v>8126.7387639439758</v>
      </c>
    </row>
    <row r="18" spans="1:34" s="164" customFormat="1" ht="25.5" customHeight="1" x14ac:dyDescent="0.2">
      <c r="A18" s="102" t="s">
        <v>741</v>
      </c>
      <c r="B18" s="103" t="s">
        <v>600</v>
      </c>
      <c r="C18" s="103" t="s">
        <v>217</v>
      </c>
      <c r="D18" s="103" t="s">
        <v>218</v>
      </c>
      <c r="E18" s="104" t="s">
        <v>362</v>
      </c>
      <c r="F18" s="103" t="s">
        <v>18</v>
      </c>
      <c r="G18" s="103" t="s">
        <v>601</v>
      </c>
      <c r="H18" s="103" t="s">
        <v>742</v>
      </c>
      <c r="I18" s="142" t="s">
        <v>603</v>
      </c>
      <c r="J18" s="103" t="s">
        <v>743</v>
      </c>
      <c r="K18" s="138">
        <v>3</v>
      </c>
      <c r="L18" s="105">
        <v>0.01</v>
      </c>
      <c r="M18" s="101">
        <f t="shared" si="0"/>
        <v>0.03</v>
      </c>
      <c r="N18" s="141" t="s">
        <v>75</v>
      </c>
      <c r="O18" s="101">
        <v>0</v>
      </c>
      <c r="P18" s="141" t="s">
        <v>153</v>
      </c>
      <c r="Q18" s="101">
        <v>0.02</v>
      </c>
      <c r="R18" s="141" t="s">
        <v>75</v>
      </c>
      <c r="S18" s="101">
        <v>0</v>
      </c>
      <c r="T18" s="101">
        <f t="shared" si="1"/>
        <v>0.05</v>
      </c>
      <c r="U18" s="106">
        <f t="shared" si="2"/>
        <v>197.09006928406467</v>
      </c>
      <c r="V18" s="99">
        <v>65.060231196522551</v>
      </c>
      <c r="W18" s="100">
        <v>0</v>
      </c>
      <c r="X18" s="100">
        <v>0</v>
      </c>
      <c r="Y18" s="101">
        <v>0</v>
      </c>
      <c r="Z18" s="100">
        <v>0</v>
      </c>
      <c r="AA18" s="101">
        <v>0</v>
      </c>
      <c r="AB18" s="100">
        <v>0</v>
      </c>
      <c r="AC18" s="100">
        <v>0</v>
      </c>
      <c r="AD18" s="100">
        <v>0</v>
      </c>
      <c r="AE18" s="161">
        <v>112</v>
      </c>
      <c r="AF18" s="162">
        <v>3.5000000000000003E-2</v>
      </c>
      <c r="AG18" s="163">
        <f t="shared" si="3"/>
        <v>243.13599258138953</v>
      </c>
      <c r="AH18" s="163">
        <f t="shared" si="4"/>
        <v>505.28629306197678</v>
      </c>
    </row>
    <row r="19" spans="1:34" s="164" customFormat="1" ht="12.75" x14ac:dyDescent="0.2">
      <c r="A19" s="102" t="s">
        <v>744</v>
      </c>
      <c r="B19" s="103" t="s">
        <v>600</v>
      </c>
      <c r="C19" s="103" t="s">
        <v>217</v>
      </c>
      <c r="D19" s="103" t="s">
        <v>218</v>
      </c>
      <c r="E19" s="104" t="s">
        <v>362</v>
      </c>
      <c r="F19" s="103" t="s">
        <v>18</v>
      </c>
      <c r="G19" s="103" t="s">
        <v>601</v>
      </c>
      <c r="H19" s="103" t="s">
        <v>745</v>
      </c>
      <c r="I19" s="142" t="s">
        <v>603</v>
      </c>
      <c r="J19" s="103" t="s">
        <v>746</v>
      </c>
      <c r="K19" s="138">
        <v>3</v>
      </c>
      <c r="L19" s="105">
        <v>0.05</v>
      </c>
      <c r="M19" s="101">
        <f t="shared" si="0"/>
        <v>0.15000000000000002</v>
      </c>
      <c r="N19" s="141" t="s">
        <v>75</v>
      </c>
      <c r="O19" s="101">
        <v>0</v>
      </c>
      <c r="P19" s="141" t="s">
        <v>153</v>
      </c>
      <c r="Q19" s="101">
        <v>0.1</v>
      </c>
      <c r="R19" s="141" t="s">
        <v>75</v>
      </c>
      <c r="S19" s="101">
        <v>0</v>
      </c>
      <c r="T19" s="101">
        <f t="shared" si="1"/>
        <v>0.25</v>
      </c>
      <c r="U19" s="106">
        <f t="shared" si="2"/>
        <v>985.45034642032329</v>
      </c>
      <c r="V19" s="99">
        <v>4148.5974364299227</v>
      </c>
      <c r="W19" s="100">
        <v>129.50898389717671</v>
      </c>
      <c r="X19" s="100">
        <v>0</v>
      </c>
      <c r="Y19" s="101">
        <v>0</v>
      </c>
      <c r="Z19" s="100">
        <v>0</v>
      </c>
      <c r="AA19" s="101">
        <v>0</v>
      </c>
      <c r="AB19" s="100">
        <v>2.4126598732819677</v>
      </c>
      <c r="AC19" s="100">
        <v>0</v>
      </c>
      <c r="AD19" s="100">
        <v>0</v>
      </c>
      <c r="AE19" s="161">
        <v>7489</v>
      </c>
      <c r="AF19" s="162">
        <v>0.25</v>
      </c>
      <c r="AG19" s="163">
        <f t="shared" si="3"/>
        <v>1736.6856612956394</v>
      </c>
      <c r="AH19" s="163">
        <f t="shared" si="4"/>
        <v>7002.6550879163442</v>
      </c>
    </row>
    <row r="20" spans="1:34" s="164" customFormat="1" ht="12.75" x14ac:dyDescent="0.2">
      <c r="A20" s="102" t="s">
        <v>747</v>
      </c>
      <c r="B20" s="103" t="s">
        <v>600</v>
      </c>
      <c r="C20" s="103" t="s">
        <v>217</v>
      </c>
      <c r="D20" s="103" t="s">
        <v>218</v>
      </c>
      <c r="E20" s="104" t="s">
        <v>362</v>
      </c>
      <c r="F20" s="103" t="s">
        <v>18</v>
      </c>
      <c r="G20" s="103" t="s">
        <v>601</v>
      </c>
      <c r="H20" s="103" t="s">
        <v>748</v>
      </c>
      <c r="I20" s="142" t="s">
        <v>603</v>
      </c>
      <c r="J20" s="103" t="s">
        <v>749</v>
      </c>
      <c r="K20" s="138">
        <v>3</v>
      </c>
      <c r="L20" s="105">
        <v>0.2</v>
      </c>
      <c r="M20" s="101">
        <f t="shared" si="0"/>
        <v>0.60000000000000009</v>
      </c>
      <c r="N20" s="141" t="s">
        <v>75</v>
      </c>
      <c r="O20" s="101">
        <v>0</v>
      </c>
      <c r="P20" s="141" t="s">
        <v>153</v>
      </c>
      <c r="Q20" s="101">
        <v>0.4</v>
      </c>
      <c r="R20" s="141" t="s">
        <v>75</v>
      </c>
      <c r="S20" s="101">
        <v>0</v>
      </c>
      <c r="T20" s="101">
        <f t="shared" si="1"/>
        <v>1</v>
      </c>
      <c r="U20" s="106">
        <f t="shared" si="2"/>
        <v>3941.8013856812931</v>
      </c>
      <c r="V20" s="99">
        <v>8488.7199568302094</v>
      </c>
      <c r="W20" s="100">
        <v>66.545689127384165</v>
      </c>
      <c r="X20" s="100">
        <v>276.25</v>
      </c>
      <c r="Y20" s="101">
        <v>3.25</v>
      </c>
      <c r="Z20" s="100">
        <v>0</v>
      </c>
      <c r="AA20" s="101">
        <v>0</v>
      </c>
      <c r="AB20" s="100">
        <v>3583.6669614656821</v>
      </c>
      <c r="AC20" s="100">
        <v>0</v>
      </c>
      <c r="AD20" s="100">
        <v>3650.8026344973046</v>
      </c>
      <c r="AE20" s="161">
        <v>18699</v>
      </c>
      <c r="AF20" s="162">
        <v>0.75</v>
      </c>
      <c r="AG20" s="163">
        <f t="shared" si="3"/>
        <v>5210.0569838869178</v>
      </c>
      <c r="AH20" s="163">
        <f t="shared" si="4"/>
        <v>25217.843611488792</v>
      </c>
    </row>
    <row r="21" spans="1:34" s="164" customFormat="1" ht="12.75" x14ac:dyDescent="0.2">
      <c r="A21" s="102" t="s">
        <v>750</v>
      </c>
      <c r="B21" s="103" t="s">
        <v>600</v>
      </c>
      <c r="C21" s="103" t="s">
        <v>217</v>
      </c>
      <c r="D21" s="103" t="s">
        <v>218</v>
      </c>
      <c r="E21" s="104" t="s">
        <v>362</v>
      </c>
      <c r="F21" s="103" t="s">
        <v>18</v>
      </c>
      <c r="G21" s="103" t="s">
        <v>601</v>
      </c>
      <c r="H21" s="103" t="s">
        <v>751</v>
      </c>
      <c r="I21" s="142" t="s">
        <v>603</v>
      </c>
      <c r="J21" s="103">
        <v>706211</v>
      </c>
      <c r="K21" s="138">
        <v>3</v>
      </c>
      <c r="L21" s="105">
        <v>0.7</v>
      </c>
      <c r="M21" s="101">
        <f t="shared" si="0"/>
        <v>2.0999999999999996</v>
      </c>
      <c r="N21" s="141" t="s">
        <v>75</v>
      </c>
      <c r="O21" s="101">
        <v>0</v>
      </c>
      <c r="P21" s="141" t="s">
        <v>153</v>
      </c>
      <c r="Q21" s="101">
        <v>1.4</v>
      </c>
      <c r="R21" s="141" t="s">
        <v>75</v>
      </c>
      <c r="S21" s="101">
        <v>0</v>
      </c>
      <c r="T21" s="101">
        <f t="shared" si="1"/>
        <v>3.4999999999999996</v>
      </c>
      <c r="U21" s="106">
        <f t="shared" si="2"/>
        <v>13796.304849884524</v>
      </c>
      <c r="V21" s="99">
        <v>18327.947167323557</v>
      </c>
      <c r="W21" s="100">
        <v>33.634702579610433</v>
      </c>
      <c r="X21" s="100">
        <v>85</v>
      </c>
      <c r="Y21" s="101">
        <v>1</v>
      </c>
      <c r="Z21" s="100">
        <v>0</v>
      </c>
      <c r="AA21" s="101">
        <v>0</v>
      </c>
      <c r="AB21" s="100">
        <v>0</v>
      </c>
      <c r="AC21" s="100">
        <v>138234.42570827049</v>
      </c>
      <c r="AD21" s="100">
        <v>159185.49288690227</v>
      </c>
      <c r="AE21" s="161">
        <v>349147</v>
      </c>
      <c r="AF21" s="162">
        <v>2</v>
      </c>
      <c r="AG21" s="163">
        <f t="shared" si="3"/>
        <v>13893.485290365115</v>
      </c>
      <c r="AH21" s="163">
        <f t="shared" si="4"/>
        <v>343556.29060532554</v>
      </c>
    </row>
    <row r="22" spans="1:34" s="164" customFormat="1" ht="26.25" thickBot="1" x14ac:dyDescent="0.25">
      <c r="A22" s="102" t="s">
        <v>753</v>
      </c>
      <c r="B22" s="103" t="s">
        <v>600</v>
      </c>
      <c r="C22" s="103" t="s">
        <v>217</v>
      </c>
      <c r="D22" s="103" t="s">
        <v>218</v>
      </c>
      <c r="E22" s="104" t="s">
        <v>362</v>
      </c>
      <c r="F22" s="103" t="s">
        <v>18</v>
      </c>
      <c r="G22" s="103" t="s">
        <v>601</v>
      </c>
      <c r="H22" s="103" t="s">
        <v>754</v>
      </c>
      <c r="I22" s="142" t="s">
        <v>603</v>
      </c>
      <c r="J22" s="103">
        <v>705401</v>
      </c>
      <c r="K22" s="138">
        <v>3</v>
      </c>
      <c r="L22" s="105">
        <v>0.01</v>
      </c>
      <c r="M22" s="101">
        <f t="shared" si="0"/>
        <v>0.03</v>
      </c>
      <c r="N22" s="141" t="s">
        <v>75</v>
      </c>
      <c r="O22" s="101">
        <v>0</v>
      </c>
      <c r="P22" s="141" t="s">
        <v>153</v>
      </c>
      <c r="Q22" s="101">
        <v>0.02</v>
      </c>
      <c r="R22" s="141" t="s">
        <v>75</v>
      </c>
      <c r="S22" s="101">
        <v>0</v>
      </c>
      <c r="T22" s="101">
        <f t="shared" si="1"/>
        <v>0.05</v>
      </c>
      <c r="U22" s="106">
        <f t="shared" si="2"/>
        <v>197.09006928406467</v>
      </c>
      <c r="V22" s="99">
        <v>0</v>
      </c>
      <c r="W22" s="100">
        <v>0</v>
      </c>
      <c r="X22" s="100">
        <v>0</v>
      </c>
      <c r="Y22" s="101">
        <v>0</v>
      </c>
      <c r="Z22" s="100">
        <v>0</v>
      </c>
      <c r="AA22" s="101">
        <v>0</v>
      </c>
      <c r="AB22" s="100">
        <v>0</v>
      </c>
      <c r="AC22" s="100">
        <v>0</v>
      </c>
      <c r="AD22" s="100">
        <v>0</v>
      </c>
      <c r="AE22" s="161">
        <v>0</v>
      </c>
      <c r="AF22" s="162">
        <v>3.5000000000000003E-2</v>
      </c>
      <c r="AG22" s="163">
        <f t="shared" si="3"/>
        <v>243.13599258138953</v>
      </c>
      <c r="AH22" s="163">
        <f t="shared" si="4"/>
        <v>440.2260618654542</v>
      </c>
    </row>
    <row r="23" spans="1:34" s="120" customFormat="1" ht="13.5" collapsed="1" thickBot="1" x14ac:dyDescent="0.25">
      <c r="A23" s="109"/>
      <c r="B23" s="110"/>
      <c r="C23" s="110"/>
      <c r="D23" s="110"/>
      <c r="E23" s="110"/>
      <c r="F23" s="111" t="s">
        <v>25</v>
      </c>
      <c r="G23" s="110"/>
      <c r="H23" s="110"/>
      <c r="I23" s="110"/>
      <c r="J23" s="112"/>
      <c r="K23" s="113">
        <f>SUBTOTAL(9,K3:K22)</f>
        <v>30</v>
      </c>
      <c r="L23" s="113"/>
      <c r="M23" s="113">
        <f t="shared" ref="M23:AH23" si="8">SUBTOTAL(9,M3:M22)</f>
        <v>6.36</v>
      </c>
      <c r="N23" s="113">
        <f t="shared" si="8"/>
        <v>0</v>
      </c>
      <c r="O23" s="113">
        <f t="shared" si="8"/>
        <v>0.36</v>
      </c>
      <c r="P23" s="113">
        <f t="shared" si="8"/>
        <v>0</v>
      </c>
      <c r="Q23" s="113">
        <f t="shared" si="8"/>
        <v>4.1199999999999992</v>
      </c>
      <c r="R23" s="113">
        <f t="shared" si="8"/>
        <v>0</v>
      </c>
      <c r="S23" s="114">
        <f t="shared" si="8"/>
        <v>0</v>
      </c>
      <c r="T23" s="114">
        <f t="shared" si="8"/>
        <v>10.84</v>
      </c>
      <c r="U23" s="115">
        <f t="shared" si="8"/>
        <v>42729.127020785221</v>
      </c>
      <c r="V23" s="116">
        <f t="shared" si="8"/>
        <v>45394.552169152448</v>
      </c>
      <c r="W23" s="116">
        <f t="shared" si="8"/>
        <v>250.4962115194763</v>
      </c>
      <c r="X23" s="115">
        <f t="shared" si="8"/>
        <v>446.25</v>
      </c>
      <c r="Y23" s="114">
        <f t="shared" si="8"/>
        <v>5.25</v>
      </c>
      <c r="Z23" s="116">
        <f t="shared" si="8"/>
        <v>0</v>
      </c>
      <c r="AA23" s="114">
        <f t="shared" si="8"/>
        <v>0</v>
      </c>
      <c r="AB23" s="116">
        <f t="shared" si="8"/>
        <v>3586.079621338964</v>
      </c>
      <c r="AC23" s="116">
        <f t="shared" si="8"/>
        <v>141565.79847458337</v>
      </c>
      <c r="AD23" s="116">
        <f t="shared" si="8"/>
        <v>171642.29109714011</v>
      </c>
      <c r="AE23" s="117">
        <f t="shared" si="8"/>
        <v>418162</v>
      </c>
      <c r="AF23" s="114">
        <f t="shared" si="8"/>
        <v>5.0500000000000007</v>
      </c>
      <c r="AG23" s="118">
        <f t="shared" si="8"/>
        <v>35081.050358171924</v>
      </c>
      <c r="AH23" s="119">
        <f t="shared" si="8"/>
        <v>440695.64495269151</v>
      </c>
    </row>
    <row r="24" spans="1:34" ht="18.75" customHeight="1" x14ac:dyDescent="0.2">
      <c r="J24" s="121"/>
      <c r="K24" s="170"/>
      <c r="V24" s="171"/>
      <c r="W24" s="171"/>
    </row>
    <row r="25" spans="1:34" s="177" customFormat="1" ht="18.75" customHeight="1" x14ac:dyDescent="0.2">
      <c r="S25" s="178"/>
      <c r="T25" s="178" t="s">
        <v>876</v>
      </c>
      <c r="U25" s="122" t="s">
        <v>877</v>
      </c>
      <c r="V25" s="122" t="s">
        <v>878</v>
      </c>
      <c r="W25" s="122" t="s">
        <v>878</v>
      </c>
      <c r="X25" s="123" t="s">
        <v>879</v>
      </c>
      <c r="Y25" s="123" t="s">
        <v>880</v>
      </c>
      <c r="Z25" s="122" t="s">
        <v>881</v>
      </c>
      <c r="AA25" s="123"/>
      <c r="AB25" s="122" t="s">
        <v>882</v>
      </c>
      <c r="AC25" s="122" t="s">
        <v>883</v>
      </c>
      <c r="AD25" s="122" t="s">
        <v>883</v>
      </c>
      <c r="AE25" s="122"/>
      <c r="AF25" s="122"/>
      <c r="AG25" s="122" t="s">
        <v>877</v>
      </c>
      <c r="AH25" s="179"/>
    </row>
    <row r="26" spans="1:34" ht="18.75" customHeight="1" x14ac:dyDescent="0.2">
      <c r="U26" s="173"/>
      <c r="Z26" s="180"/>
      <c r="AE26" s="181"/>
      <c r="AF26" s="98"/>
      <c r="AG26" s="98"/>
      <c r="AH26" s="98"/>
    </row>
    <row r="27" spans="1:34" s="175" customFormat="1" ht="18.75" customHeight="1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171"/>
      <c r="V27" s="179"/>
      <c r="W27" s="179"/>
      <c r="X27" s="179"/>
      <c r="Y27" s="179"/>
      <c r="Z27" s="179"/>
      <c r="AA27" s="179"/>
      <c r="AB27" s="179"/>
      <c r="AC27" s="179"/>
      <c r="AD27" s="179"/>
      <c r="AF27" s="176"/>
      <c r="AG27" s="171"/>
      <c r="AH27" s="171"/>
    </row>
    <row r="28" spans="1:34" s="175" customFormat="1" ht="18.75" customHeight="1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71"/>
      <c r="V28" s="182"/>
      <c r="W28" s="182"/>
      <c r="X28" s="182"/>
      <c r="Y28" s="173"/>
      <c r="Z28" s="171"/>
      <c r="AA28" s="173"/>
      <c r="AB28" s="174"/>
      <c r="AC28" s="172"/>
      <c r="AD28" s="173"/>
      <c r="AF28" s="176"/>
      <c r="AG28" s="171"/>
      <c r="AH28" s="171"/>
    </row>
    <row r="29" spans="1:34" s="175" customFormat="1" ht="18.75" customHeight="1" x14ac:dyDescent="0.2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71"/>
      <c r="V29" s="182"/>
      <c r="W29" s="182"/>
      <c r="X29" s="182"/>
      <c r="Y29" s="173"/>
      <c r="Z29" s="171"/>
      <c r="AA29" s="173"/>
      <c r="AB29" s="174"/>
      <c r="AC29" s="172"/>
      <c r="AD29" s="173"/>
      <c r="AF29" s="176"/>
      <c r="AG29" s="171"/>
      <c r="AH29" s="171"/>
    </row>
    <row r="30" spans="1:34" s="175" customFormat="1" ht="18.75" customHeight="1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171"/>
      <c r="V30" s="182"/>
      <c r="W30" s="182"/>
      <c r="X30" s="182"/>
      <c r="Y30" s="173"/>
      <c r="Z30" s="171"/>
      <c r="AA30" s="173"/>
      <c r="AB30" s="174"/>
      <c r="AC30" s="172"/>
      <c r="AD30" s="173"/>
      <c r="AF30" s="176"/>
      <c r="AG30" s="171"/>
      <c r="AH30" s="171"/>
    </row>
    <row r="31" spans="1:34" s="175" customFormat="1" ht="18.75" customHeigh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171"/>
      <c r="V31" s="182"/>
      <c r="W31" s="182"/>
      <c r="X31" s="182"/>
      <c r="Y31" s="173"/>
      <c r="Z31" s="171"/>
      <c r="AA31" s="173"/>
      <c r="AB31" s="174"/>
      <c r="AC31" s="172"/>
      <c r="AD31" s="173"/>
      <c r="AF31" s="176"/>
      <c r="AG31" s="171"/>
      <c r="AH31" s="171"/>
    </row>
    <row r="32" spans="1:34" s="175" customFormat="1" ht="18.75" customHeight="1" x14ac:dyDescent="0.2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171"/>
      <c r="V32" s="182"/>
      <c r="W32" s="182"/>
      <c r="X32" s="182"/>
      <c r="Y32" s="173"/>
      <c r="Z32" s="171"/>
      <c r="AA32" s="173"/>
      <c r="AB32" s="174"/>
      <c r="AC32" s="172"/>
      <c r="AD32" s="173"/>
      <c r="AF32" s="176"/>
      <c r="AG32" s="171"/>
      <c r="AH32" s="171"/>
    </row>
    <row r="33" spans="1:34" s="175" customFormat="1" ht="18.75" customHeight="1" x14ac:dyDescent="0.2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171"/>
      <c r="V33" s="182"/>
      <c r="W33" s="182"/>
      <c r="X33" s="182"/>
      <c r="Y33" s="173"/>
      <c r="Z33" s="171"/>
      <c r="AA33" s="173"/>
      <c r="AB33" s="174"/>
      <c r="AC33" s="172"/>
      <c r="AD33" s="173"/>
      <c r="AF33" s="176"/>
      <c r="AG33" s="171"/>
      <c r="AH33" s="171"/>
    </row>
    <row r="34" spans="1:34" s="175" customFormat="1" ht="18.75" customHeight="1" x14ac:dyDescent="0.2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171"/>
      <c r="V34" s="182"/>
      <c r="W34" s="182"/>
      <c r="X34" s="182"/>
      <c r="Y34" s="173"/>
      <c r="Z34" s="171"/>
      <c r="AA34" s="173"/>
      <c r="AB34" s="174"/>
      <c r="AC34" s="172"/>
      <c r="AD34" s="173"/>
      <c r="AF34" s="176"/>
      <c r="AG34" s="171"/>
      <c r="AH34" s="171"/>
    </row>
    <row r="35" spans="1:34" s="175" customFormat="1" ht="18.75" customHeight="1" x14ac:dyDescent="0.2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171"/>
      <c r="V35" s="182"/>
      <c r="W35" s="182"/>
      <c r="X35" s="182"/>
      <c r="Y35" s="173"/>
      <c r="Z35" s="171"/>
      <c r="AA35" s="173"/>
      <c r="AB35" s="174"/>
      <c r="AC35" s="172"/>
      <c r="AD35" s="173"/>
      <c r="AF35" s="176"/>
      <c r="AG35" s="171"/>
      <c r="AH35" s="171"/>
    </row>
    <row r="36" spans="1:34" s="175" customFormat="1" ht="18.75" customHeight="1" x14ac:dyDescent="0.2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171"/>
      <c r="V36" s="182"/>
      <c r="W36" s="182"/>
      <c r="X36" s="182"/>
      <c r="Y36" s="173"/>
      <c r="Z36" s="171"/>
      <c r="AA36" s="173"/>
      <c r="AB36" s="174"/>
      <c r="AC36" s="172"/>
      <c r="AD36" s="173"/>
      <c r="AF36" s="176"/>
      <c r="AG36" s="171"/>
      <c r="AH36" s="171"/>
    </row>
    <row r="37" spans="1:34" s="175" customFormat="1" ht="18.75" customHeight="1" x14ac:dyDescent="0.2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171"/>
      <c r="V37" s="182"/>
      <c r="W37" s="182"/>
      <c r="X37" s="182"/>
      <c r="Y37" s="173"/>
      <c r="Z37" s="171"/>
      <c r="AA37" s="173"/>
      <c r="AB37" s="174"/>
      <c r="AC37" s="172"/>
      <c r="AD37" s="173"/>
      <c r="AF37" s="176"/>
      <c r="AG37" s="171"/>
      <c r="AH37" s="171"/>
    </row>
    <row r="38" spans="1:34" s="175" customFormat="1" ht="18.75" customHeight="1" x14ac:dyDescent="0.2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171"/>
      <c r="V38" s="182"/>
      <c r="W38" s="182"/>
      <c r="X38" s="182"/>
      <c r="Y38" s="173"/>
      <c r="Z38" s="171"/>
      <c r="AA38" s="173"/>
      <c r="AB38" s="174"/>
      <c r="AC38" s="172"/>
      <c r="AD38" s="173"/>
      <c r="AF38" s="176"/>
      <c r="AG38" s="171"/>
      <c r="AH38" s="171"/>
    </row>
    <row r="39" spans="1:34" s="175" customFormat="1" ht="18.75" customHeight="1" x14ac:dyDescent="0.2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171"/>
      <c r="V39" s="183"/>
      <c r="W39" s="183"/>
      <c r="X39" s="183"/>
      <c r="Y39" s="173"/>
      <c r="Z39" s="171"/>
      <c r="AA39" s="173"/>
      <c r="AB39" s="174"/>
      <c r="AC39" s="172"/>
      <c r="AD39" s="173"/>
      <c r="AF39" s="176"/>
      <c r="AG39" s="171"/>
      <c r="AH39" s="171"/>
    </row>
  </sheetData>
  <autoFilter ref="A2:AH24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12.75" x14ac:dyDescent="0.2">
      <c r="A3" s="102" t="s">
        <v>195</v>
      </c>
      <c r="B3" s="103" t="s">
        <v>196</v>
      </c>
      <c r="C3" s="103" t="s">
        <v>197</v>
      </c>
      <c r="D3" s="103" t="s">
        <v>198</v>
      </c>
      <c r="E3" s="104">
        <v>2</v>
      </c>
      <c r="F3" s="103" t="s">
        <v>19</v>
      </c>
      <c r="G3" s="103" t="s">
        <v>199</v>
      </c>
      <c r="H3" s="103" t="s">
        <v>200</v>
      </c>
      <c r="I3" s="142" t="s">
        <v>201</v>
      </c>
      <c r="J3" s="103" t="s">
        <v>202</v>
      </c>
      <c r="K3" s="138">
        <v>1</v>
      </c>
      <c r="L3" s="105">
        <v>1</v>
      </c>
      <c r="M3" s="101">
        <f t="shared" ref="M3:M14" si="0">K3*L3</f>
        <v>1</v>
      </c>
      <c r="N3" s="141" t="s">
        <v>75</v>
      </c>
      <c r="O3" s="101">
        <v>0</v>
      </c>
      <c r="P3" s="141" t="s">
        <v>75</v>
      </c>
      <c r="Q3" s="101">
        <v>0</v>
      </c>
      <c r="R3" s="141" t="s">
        <v>75</v>
      </c>
      <c r="S3" s="101">
        <v>0</v>
      </c>
      <c r="T3" s="101">
        <f t="shared" ref="T3:T14" si="1">S3+Q3+O3+M3</f>
        <v>1</v>
      </c>
      <c r="U3" s="106">
        <f t="shared" ref="U3:U14" si="2">$U$1*T3</f>
        <v>3941.8013856812931</v>
      </c>
      <c r="V3" s="99">
        <v>0</v>
      </c>
      <c r="W3" s="100">
        <v>5.6268921475303086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0</v>
      </c>
      <c r="AF3" s="162">
        <v>3.5000000000000003E-2</v>
      </c>
      <c r="AG3" s="163">
        <f t="shared" ref="AG3:AG14" si="3">AF3*$AG$1</f>
        <v>243.13599258138953</v>
      </c>
      <c r="AH3" s="163">
        <f t="shared" ref="AH3:AH14" si="4">AG3+SUM(AB3:AD3)+Z3+SUM(U3:X3)</f>
        <v>4190.5642704102129</v>
      </c>
    </row>
    <row r="4" spans="1:34" s="164" customFormat="1" ht="12.75" x14ac:dyDescent="0.2">
      <c r="A4" s="165" t="s">
        <v>569</v>
      </c>
      <c r="B4" s="166" t="s">
        <v>89</v>
      </c>
      <c r="C4" s="166"/>
      <c r="D4" s="166"/>
      <c r="E4" s="166"/>
      <c r="F4" s="166" t="s">
        <v>19</v>
      </c>
      <c r="G4" s="166"/>
      <c r="H4" s="166"/>
      <c r="I4" s="166"/>
      <c r="J4" s="166">
        <v>700000</v>
      </c>
      <c r="K4" s="138">
        <v>0</v>
      </c>
      <c r="L4" s="105">
        <v>0</v>
      </c>
      <c r="M4" s="101">
        <f t="shared" si="0"/>
        <v>0</v>
      </c>
      <c r="N4" s="141" t="s">
        <v>75</v>
      </c>
      <c r="O4" s="101">
        <f>IF(N4="Y",M4,0)</f>
        <v>0</v>
      </c>
      <c r="P4" s="141" t="s">
        <v>75</v>
      </c>
      <c r="Q4" s="101">
        <f>IF(P4="Y",M4,0)</f>
        <v>0</v>
      </c>
      <c r="R4" s="141" t="s">
        <v>75</v>
      </c>
      <c r="S4" s="101">
        <f>IF(R4="Y",M4,0)</f>
        <v>0</v>
      </c>
      <c r="T4" s="101">
        <f t="shared" si="1"/>
        <v>0</v>
      </c>
      <c r="U4" s="106">
        <f t="shared" si="2"/>
        <v>0</v>
      </c>
      <c r="V4" s="99">
        <v>1.0389627338791123</v>
      </c>
      <c r="W4" s="100">
        <v>0</v>
      </c>
      <c r="X4" s="100">
        <v>0</v>
      </c>
      <c r="Y4" s="101">
        <v>0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1</v>
      </c>
      <c r="AF4" s="162">
        <v>3.5000000000000003E-2</v>
      </c>
      <c r="AG4" s="163">
        <f t="shared" si="3"/>
        <v>243.13599258138953</v>
      </c>
      <c r="AH4" s="163">
        <f t="shared" si="4"/>
        <v>244.17495531526865</v>
      </c>
    </row>
    <row r="5" spans="1:34" s="164" customFormat="1" ht="12.75" x14ac:dyDescent="0.2">
      <c r="A5" s="102" t="s">
        <v>577</v>
      </c>
      <c r="B5" s="103" t="s">
        <v>578</v>
      </c>
      <c r="C5" s="103" t="s">
        <v>579</v>
      </c>
      <c r="D5" s="103" t="s">
        <v>580</v>
      </c>
      <c r="E5" s="104">
        <v>3</v>
      </c>
      <c r="F5" s="103" t="s">
        <v>19</v>
      </c>
      <c r="G5" s="103" t="s">
        <v>581</v>
      </c>
      <c r="H5" s="103"/>
      <c r="I5" s="142" t="s">
        <v>582</v>
      </c>
      <c r="J5" s="103" t="s">
        <v>583</v>
      </c>
      <c r="K5" s="138">
        <v>1</v>
      </c>
      <c r="L5" s="105">
        <v>0.4</v>
      </c>
      <c r="M5" s="101">
        <f t="shared" si="0"/>
        <v>0.4</v>
      </c>
      <c r="N5" s="141" t="s">
        <v>75</v>
      </c>
      <c r="O5" s="101">
        <v>0</v>
      </c>
      <c r="P5" s="141" t="s">
        <v>75</v>
      </c>
      <c r="Q5" s="101">
        <v>0</v>
      </c>
      <c r="R5" s="141" t="s">
        <v>75</v>
      </c>
      <c r="S5" s="101">
        <v>0</v>
      </c>
      <c r="T5" s="101">
        <f t="shared" si="1"/>
        <v>0.4</v>
      </c>
      <c r="U5" s="106">
        <f t="shared" si="2"/>
        <v>1576.7205542725173</v>
      </c>
      <c r="V5" s="99">
        <v>3075.9646139528754</v>
      </c>
      <c r="W5" s="100">
        <v>181.27277307429634</v>
      </c>
      <c r="X5" s="100">
        <v>21.25</v>
      </c>
      <c r="Y5" s="101">
        <v>0.25</v>
      </c>
      <c r="Z5" s="100">
        <v>0</v>
      </c>
      <c r="AA5" s="101">
        <v>0</v>
      </c>
      <c r="AB5" s="100">
        <v>5.7300671990446741</v>
      </c>
      <c r="AC5" s="100">
        <v>2029.2209366321292</v>
      </c>
      <c r="AD5" s="100">
        <v>2411.2146272612708</v>
      </c>
      <c r="AE5" s="161">
        <v>12838</v>
      </c>
      <c r="AF5" s="162">
        <v>0.5</v>
      </c>
      <c r="AG5" s="163">
        <f t="shared" si="3"/>
        <v>3473.3713225912788</v>
      </c>
      <c r="AH5" s="163">
        <f t="shared" si="4"/>
        <v>12774.744894983412</v>
      </c>
    </row>
    <row r="6" spans="1:34" s="164" customFormat="1" ht="12.75" customHeight="1" x14ac:dyDescent="0.2">
      <c r="A6" s="102" t="s">
        <v>586</v>
      </c>
      <c r="B6" s="103" t="s">
        <v>571</v>
      </c>
      <c r="C6" s="103" t="s">
        <v>572</v>
      </c>
      <c r="D6" s="103" t="s">
        <v>573</v>
      </c>
      <c r="E6" s="104">
        <v>3</v>
      </c>
      <c r="F6" s="103" t="s">
        <v>19</v>
      </c>
      <c r="G6" s="103" t="s">
        <v>395</v>
      </c>
      <c r="H6" s="103" t="s">
        <v>199</v>
      </c>
      <c r="I6" s="142" t="s">
        <v>587</v>
      </c>
      <c r="J6" s="103" t="s">
        <v>588</v>
      </c>
      <c r="K6" s="138">
        <v>2</v>
      </c>
      <c r="L6" s="105">
        <v>0.33329999999999999</v>
      </c>
      <c r="M6" s="101">
        <f t="shared" si="0"/>
        <v>0.66659999999999997</v>
      </c>
      <c r="N6" s="141" t="s">
        <v>75</v>
      </c>
      <c r="O6" s="101">
        <v>0</v>
      </c>
      <c r="P6" s="141" t="s">
        <v>75</v>
      </c>
      <c r="Q6" s="101">
        <v>0</v>
      </c>
      <c r="R6" s="141" t="s">
        <v>75</v>
      </c>
      <c r="S6" s="101">
        <v>0</v>
      </c>
      <c r="T6" s="101">
        <f t="shared" si="1"/>
        <v>0.66659999999999997</v>
      </c>
      <c r="U6" s="106">
        <f t="shared" si="2"/>
        <v>2627.6048036951497</v>
      </c>
      <c r="V6" s="99">
        <v>1263.1574238147855</v>
      </c>
      <c r="W6" s="100">
        <v>44.110492140446603</v>
      </c>
      <c r="X6" s="100">
        <v>0</v>
      </c>
      <c r="Y6" s="101">
        <v>0</v>
      </c>
      <c r="Z6" s="100">
        <v>8.9791896840850463</v>
      </c>
      <c r="AA6" s="101">
        <v>0</v>
      </c>
      <c r="AB6" s="100">
        <v>0</v>
      </c>
      <c r="AC6" s="100">
        <v>0</v>
      </c>
      <c r="AD6" s="100">
        <v>0</v>
      </c>
      <c r="AE6" s="161">
        <v>2597</v>
      </c>
      <c r="AF6" s="162">
        <v>0.1</v>
      </c>
      <c r="AG6" s="163">
        <f t="shared" si="3"/>
        <v>694.67426451825577</v>
      </c>
      <c r="AH6" s="163">
        <f t="shared" si="4"/>
        <v>4638.5261738527224</v>
      </c>
    </row>
    <row r="7" spans="1:34" s="164" customFormat="1" ht="12.75" customHeight="1" x14ac:dyDescent="0.2">
      <c r="A7" s="102" t="s">
        <v>589</v>
      </c>
      <c r="B7" s="103" t="s">
        <v>590</v>
      </c>
      <c r="C7" s="103" t="s">
        <v>591</v>
      </c>
      <c r="D7" s="103" t="s">
        <v>592</v>
      </c>
      <c r="E7" s="104">
        <v>1</v>
      </c>
      <c r="F7" s="103" t="s">
        <v>19</v>
      </c>
      <c r="G7" s="103" t="s">
        <v>199</v>
      </c>
      <c r="H7" s="103" t="s">
        <v>200</v>
      </c>
      <c r="I7" s="142" t="s">
        <v>201</v>
      </c>
      <c r="J7" s="103" t="s">
        <v>593</v>
      </c>
      <c r="K7" s="138">
        <v>1</v>
      </c>
      <c r="L7" s="105">
        <v>0.75</v>
      </c>
      <c r="M7" s="101">
        <f t="shared" si="0"/>
        <v>0.75</v>
      </c>
      <c r="N7" s="141" t="s">
        <v>75</v>
      </c>
      <c r="O7" s="101">
        <v>0</v>
      </c>
      <c r="P7" s="141" t="s">
        <v>75</v>
      </c>
      <c r="Q7" s="101">
        <v>0</v>
      </c>
      <c r="R7" s="141" t="s">
        <v>75</v>
      </c>
      <c r="S7" s="101">
        <v>0</v>
      </c>
      <c r="T7" s="101">
        <f t="shared" si="1"/>
        <v>0.75</v>
      </c>
      <c r="U7" s="106">
        <f t="shared" si="2"/>
        <v>2956.3510392609696</v>
      </c>
      <c r="V7" s="99">
        <v>9.1678841239517954</v>
      </c>
      <c r="W7" s="100">
        <v>10.403417957652501</v>
      </c>
      <c r="X7" s="100">
        <v>0</v>
      </c>
      <c r="Y7" s="101">
        <v>0</v>
      </c>
      <c r="Z7" s="100">
        <v>0</v>
      </c>
      <c r="AA7" s="101">
        <v>0</v>
      </c>
      <c r="AB7" s="100">
        <v>0</v>
      </c>
      <c r="AC7" s="100">
        <v>0</v>
      </c>
      <c r="AD7" s="100">
        <v>0</v>
      </c>
      <c r="AE7" s="161">
        <v>25</v>
      </c>
      <c r="AF7" s="162">
        <v>3.5000000000000003E-2</v>
      </c>
      <c r="AG7" s="163">
        <f t="shared" si="3"/>
        <v>243.13599258138953</v>
      </c>
      <c r="AH7" s="163">
        <f t="shared" si="4"/>
        <v>3219.0583339239633</v>
      </c>
    </row>
    <row r="8" spans="1:34" s="164" customFormat="1" ht="12.75" customHeight="1" x14ac:dyDescent="0.2">
      <c r="A8" s="102" t="s">
        <v>667</v>
      </c>
      <c r="B8" s="103" t="s">
        <v>590</v>
      </c>
      <c r="C8" s="103" t="s">
        <v>591</v>
      </c>
      <c r="D8" s="103" t="s">
        <v>592</v>
      </c>
      <c r="E8" s="104">
        <v>1</v>
      </c>
      <c r="F8" s="103" t="s">
        <v>19</v>
      </c>
      <c r="G8" s="103" t="s">
        <v>199</v>
      </c>
      <c r="H8" s="103" t="s">
        <v>668</v>
      </c>
      <c r="I8" s="142" t="s">
        <v>201</v>
      </c>
      <c r="J8" s="103" t="s">
        <v>669</v>
      </c>
      <c r="K8" s="138">
        <v>1</v>
      </c>
      <c r="L8" s="105">
        <v>0.25</v>
      </c>
      <c r="M8" s="101">
        <f t="shared" si="0"/>
        <v>0.25</v>
      </c>
      <c r="N8" s="141" t="s">
        <v>75</v>
      </c>
      <c r="O8" s="101">
        <v>0</v>
      </c>
      <c r="P8" s="141" t="s">
        <v>75</v>
      </c>
      <c r="Q8" s="101">
        <v>0</v>
      </c>
      <c r="R8" s="141" t="s">
        <v>75</v>
      </c>
      <c r="S8" s="101">
        <v>0</v>
      </c>
      <c r="T8" s="101">
        <f t="shared" si="1"/>
        <v>0.25</v>
      </c>
      <c r="U8" s="106">
        <f t="shared" si="2"/>
        <v>985.45034642032329</v>
      </c>
      <c r="V8" s="99">
        <v>1.0966828857612849</v>
      </c>
      <c r="W8" s="100">
        <v>0</v>
      </c>
      <c r="X8" s="100">
        <v>0</v>
      </c>
      <c r="Y8" s="101">
        <v>0</v>
      </c>
      <c r="Z8" s="100">
        <v>0</v>
      </c>
      <c r="AA8" s="101">
        <v>0</v>
      </c>
      <c r="AB8" s="100">
        <v>0</v>
      </c>
      <c r="AC8" s="100">
        <v>0</v>
      </c>
      <c r="AD8" s="100">
        <v>0</v>
      </c>
      <c r="AE8" s="161">
        <v>3</v>
      </c>
      <c r="AF8" s="162">
        <v>3.5000000000000003E-2</v>
      </c>
      <c r="AG8" s="163">
        <f t="shared" si="3"/>
        <v>243.13599258138953</v>
      </c>
      <c r="AH8" s="163">
        <f t="shared" si="4"/>
        <v>1229.6830218874741</v>
      </c>
    </row>
    <row r="9" spans="1:34" s="164" customFormat="1" ht="25.5" customHeight="1" x14ac:dyDescent="0.2">
      <c r="A9" s="102" t="s">
        <v>696</v>
      </c>
      <c r="B9" s="103" t="s">
        <v>578</v>
      </c>
      <c r="C9" s="103" t="s">
        <v>579</v>
      </c>
      <c r="D9" s="103"/>
      <c r="E9" s="104">
        <v>3</v>
      </c>
      <c r="F9" s="103" t="s">
        <v>19</v>
      </c>
      <c r="G9" s="103" t="s">
        <v>697</v>
      </c>
      <c r="H9" s="103" t="s">
        <v>81</v>
      </c>
      <c r="I9" s="142" t="s">
        <v>698</v>
      </c>
      <c r="J9" s="103">
        <v>700000</v>
      </c>
      <c r="K9" s="138">
        <v>1</v>
      </c>
      <c r="L9" s="105">
        <v>0.4</v>
      </c>
      <c r="M9" s="101">
        <f t="shared" si="0"/>
        <v>0.4</v>
      </c>
      <c r="N9" s="141" t="s">
        <v>75</v>
      </c>
      <c r="O9" s="101">
        <v>0</v>
      </c>
      <c r="P9" s="141" t="s">
        <v>75</v>
      </c>
      <c r="Q9" s="101">
        <v>0</v>
      </c>
      <c r="R9" s="141" t="s">
        <v>75</v>
      </c>
      <c r="S9" s="101">
        <v>0</v>
      </c>
      <c r="T9" s="101">
        <f t="shared" si="1"/>
        <v>0.4</v>
      </c>
      <c r="U9" s="106">
        <f t="shared" si="2"/>
        <v>1576.7205542725173</v>
      </c>
      <c r="V9" s="99">
        <v>64.550369854896687</v>
      </c>
      <c r="W9" s="100">
        <v>0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41</v>
      </c>
      <c r="AF9" s="162">
        <v>3.5000000000000003E-2</v>
      </c>
      <c r="AG9" s="163">
        <f t="shared" si="3"/>
        <v>243.13599258138953</v>
      </c>
      <c r="AH9" s="163">
        <f t="shared" si="4"/>
        <v>1884.4069167088035</v>
      </c>
    </row>
    <row r="10" spans="1:34" s="164" customFormat="1" ht="12.75" customHeight="1" x14ac:dyDescent="0.2">
      <c r="A10" s="102" t="s">
        <v>755</v>
      </c>
      <c r="B10" s="103" t="s">
        <v>756</v>
      </c>
      <c r="C10" s="103" t="s">
        <v>757</v>
      </c>
      <c r="D10" s="103" t="s">
        <v>758</v>
      </c>
      <c r="E10" s="104">
        <v>1</v>
      </c>
      <c r="F10" s="103" t="s">
        <v>19</v>
      </c>
      <c r="G10" s="103" t="s">
        <v>395</v>
      </c>
      <c r="H10" s="103" t="s">
        <v>759</v>
      </c>
      <c r="I10" s="142" t="s">
        <v>760</v>
      </c>
      <c r="J10" s="103" t="s">
        <v>761</v>
      </c>
      <c r="K10" s="138">
        <v>1</v>
      </c>
      <c r="L10" s="105">
        <v>1</v>
      </c>
      <c r="M10" s="101">
        <f t="shared" si="0"/>
        <v>1</v>
      </c>
      <c r="N10" s="141" t="s">
        <v>75</v>
      </c>
      <c r="O10" s="101">
        <v>0</v>
      </c>
      <c r="P10" s="141" t="s">
        <v>75</v>
      </c>
      <c r="Q10" s="101">
        <v>0</v>
      </c>
      <c r="R10" s="141" t="s">
        <v>75</v>
      </c>
      <c r="S10" s="101">
        <v>0</v>
      </c>
      <c r="T10" s="101">
        <f t="shared" si="1"/>
        <v>1</v>
      </c>
      <c r="U10" s="106">
        <f t="shared" si="2"/>
        <v>3941.8013856812931</v>
      </c>
      <c r="V10" s="99">
        <v>2308.5559546287595</v>
      </c>
      <c r="W10" s="100">
        <v>72.89629730675118</v>
      </c>
      <c r="X10" s="100">
        <v>63.75</v>
      </c>
      <c r="Y10" s="101">
        <v>0.75</v>
      </c>
      <c r="Z10" s="100">
        <v>42.695868079503988</v>
      </c>
      <c r="AA10" s="101">
        <v>0</v>
      </c>
      <c r="AB10" s="100">
        <v>80.974896997026036</v>
      </c>
      <c r="AC10" s="100">
        <v>0</v>
      </c>
      <c r="AD10" s="100">
        <v>9.2517258191406455</v>
      </c>
      <c r="AE10" s="161">
        <v>4728</v>
      </c>
      <c r="AF10" s="162">
        <v>0.1</v>
      </c>
      <c r="AG10" s="163">
        <f t="shared" si="3"/>
        <v>694.67426451825577</v>
      </c>
      <c r="AH10" s="163">
        <f t="shared" si="4"/>
        <v>7214.6003930307297</v>
      </c>
    </row>
    <row r="11" spans="1:34" s="164" customFormat="1" ht="12.75" customHeight="1" x14ac:dyDescent="0.2">
      <c r="A11" s="165" t="s">
        <v>762</v>
      </c>
      <c r="B11" s="166" t="s">
        <v>89</v>
      </c>
      <c r="C11" s="166"/>
      <c r="D11" s="166"/>
      <c r="E11" s="166"/>
      <c r="F11" s="166" t="s">
        <v>19</v>
      </c>
      <c r="G11" s="166"/>
      <c r="H11" s="166"/>
      <c r="I11" s="166"/>
      <c r="J11" s="166">
        <v>908020</v>
      </c>
      <c r="K11" s="138">
        <v>0</v>
      </c>
      <c r="L11" s="105">
        <v>0</v>
      </c>
      <c r="M11" s="101">
        <f t="shared" si="0"/>
        <v>0</v>
      </c>
      <c r="N11" s="141" t="s">
        <v>75</v>
      </c>
      <c r="O11" s="101">
        <f>IF(N11="Y",M11,0)</f>
        <v>0</v>
      </c>
      <c r="P11" s="141" t="s">
        <v>75</v>
      </c>
      <c r="Q11" s="101">
        <f>IF(P11="Y",M11,0)</f>
        <v>0</v>
      </c>
      <c r="R11" s="141" t="s">
        <v>75</v>
      </c>
      <c r="S11" s="101">
        <f>IF(R11="Y",M11,0)</f>
        <v>0</v>
      </c>
      <c r="T11" s="101">
        <f t="shared" si="1"/>
        <v>0</v>
      </c>
      <c r="U11" s="106">
        <f t="shared" si="2"/>
        <v>0</v>
      </c>
      <c r="V11" s="99">
        <v>4440.815325358737</v>
      </c>
      <c r="W11" s="100">
        <v>0</v>
      </c>
      <c r="X11" s="100">
        <v>0</v>
      </c>
      <c r="Y11" s="101">
        <v>0</v>
      </c>
      <c r="Z11" s="100">
        <v>0</v>
      </c>
      <c r="AA11" s="101">
        <v>0</v>
      </c>
      <c r="AB11" s="100">
        <v>0</v>
      </c>
      <c r="AC11" s="100">
        <v>0</v>
      </c>
      <c r="AD11" s="100">
        <v>0</v>
      </c>
      <c r="AE11" s="161">
        <v>11569</v>
      </c>
      <c r="AF11" s="162">
        <v>0.5</v>
      </c>
      <c r="AG11" s="163">
        <f t="shared" si="3"/>
        <v>3473.3713225912788</v>
      </c>
      <c r="AH11" s="163">
        <f t="shared" si="4"/>
        <v>7914.1866479500159</v>
      </c>
    </row>
    <row r="12" spans="1:34" s="164" customFormat="1" ht="12.75" customHeight="1" x14ac:dyDescent="0.2">
      <c r="A12" s="165" t="s">
        <v>763</v>
      </c>
      <c r="B12" s="166" t="s">
        <v>89</v>
      </c>
      <c r="C12" s="166"/>
      <c r="D12" s="166"/>
      <c r="E12" s="166"/>
      <c r="F12" s="166" t="s">
        <v>19</v>
      </c>
      <c r="G12" s="166"/>
      <c r="H12" s="166"/>
      <c r="I12" s="166"/>
      <c r="J12" s="166">
        <v>908040</v>
      </c>
      <c r="K12" s="138">
        <v>0</v>
      </c>
      <c r="L12" s="105">
        <v>0</v>
      </c>
      <c r="M12" s="101">
        <f t="shared" si="0"/>
        <v>0</v>
      </c>
      <c r="N12" s="141" t="s">
        <v>75</v>
      </c>
      <c r="O12" s="101">
        <f>IF(N12="Y",M12,0)</f>
        <v>0</v>
      </c>
      <c r="P12" s="141" t="s">
        <v>75</v>
      </c>
      <c r="Q12" s="101">
        <f>IF(P12="Y",M12,0)</f>
        <v>0</v>
      </c>
      <c r="R12" s="141" t="s">
        <v>75</v>
      </c>
      <c r="S12" s="101">
        <f>IF(R12="Y",M12,0)</f>
        <v>0</v>
      </c>
      <c r="T12" s="101">
        <f t="shared" si="1"/>
        <v>0</v>
      </c>
      <c r="U12" s="106">
        <f t="shared" si="2"/>
        <v>0</v>
      </c>
      <c r="V12" s="99">
        <v>654.49842221727215</v>
      </c>
      <c r="W12" s="100">
        <v>13.660140100917632</v>
      </c>
      <c r="X12" s="100">
        <v>0</v>
      </c>
      <c r="Y12" s="101">
        <v>0</v>
      </c>
      <c r="Z12" s="100">
        <v>0</v>
      </c>
      <c r="AA12" s="101">
        <v>0</v>
      </c>
      <c r="AB12" s="100">
        <v>0</v>
      </c>
      <c r="AC12" s="100">
        <v>0</v>
      </c>
      <c r="AD12" s="100">
        <v>499.04405953981359</v>
      </c>
      <c r="AE12" s="161">
        <v>2151</v>
      </c>
      <c r="AF12" s="162">
        <v>0.1</v>
      </c>
      <c r="AG12" s="163">
        <f t="shared" si="3"/>
        <v>694.67426451825577</v>
      </c>
      <c r="AH12" s="163">
        <f t="shared" si="4"/>
        <v>1861.8768863762591</v>
      </c>
    </row>
    <row r="13" spans="1:34" s="164" customFormat="1" ht="12.75" customHeight="1" x14ac:dyDescent="0.2">
      <c r="A13" s="102" t="s">
        <v>795</v>
      </c>
      <c r="B13" s="103" t="s">
        <v>578</v>
      </c>
      <c r="C13" s="103" t="s">
        <v>579</v>
      </c>
      <c r="D13" s="103"/>
      <c r="E13" s="104">
        <v>3</v>
      </c>
      <c r="F13" s="103" t="s">
        <v>19</v>
      </c>
      <c r="G13" s="103" t="s">
        <v>199</v>
      </c>
      <c r="H13" s="103" t="s">
        <v>796</v>
      </c>
      <c r="I13" s="142" t="s">
        <v>587</v>
      </c>
      <c r="J13" s="103" t="s">
        <v>588</v>
      </c>
      <c r="K13" s="138">
        <v>1</v>
      </c>
      <c r="L13" s="105">
        <v>0.2</v>
      </c>
      <c r="M13" s="101">
        <f t="shared" si="0"/>
        <v>0.2</v>
      </c>
      <c r="N13" s="141" t="s">
        <v>75</v>
      </c>
      <c r="O13" s="101">
        <v>0</v>
      </c>
      <c r="P13" s="141" t="s">
        <v>75</v>
      </c>
      <c r="Q13" s="101">
        <v>0</v>
      </c>
      <c r="R13" s="141" t="s">
        <v>75</v>
      </c>
      <c r="S13" s="101">
        <v>0</v>
      </c>
      <c r="T13" s="101">
        <f t="shared" si="1"/>
        <v>0.2</v>
      </c>
      <c r="U13" s="106">
        <f t="shared" si="2"/>
        <v>788.36027713625867</v>
      </c>
      <c r="V13" s="99">
        <v>0</v>
      </c>
      <c r="W13" s="100">
        <v>0</v>
      </c>
      <c r="X13" s="100">
        <v>0</v>
      </c>
      <c r="Y13" s="101">
        <v>0</v>
      </c>
      <c r="Z13" s="100">
        <v>0</v>
      </c>
      <c r="AA13" s="101">
        <v>0</v>
      </c>
      <c r="AB13" s="100">
        <v>0</v>
      </c>
      <c r="AC13" s="100">
        <v>0</v>
      </c>
      <c r="AD13" s="100">
        <v>0</v>
      </c>
      <c r="AE13" s="161">
        <v>0</v>
      </c>
      <c r="AF13" s="162">
        <v>3.5000000000000003E-2</v>
      </c>
      <c r="AG13" s="163">
        <f t="shared" si="3"/>
        <v>243.13599258138953</v>
      </c>
      <c r="AH13" s="163">
        <f t="shared" si="4"/>
        <v>1031.4962697176481</v>
      </c>
    </row>
    <row r="14" spans="1:34" s="164" customFormat="1" ht="12.75" customHeight="1" thickBot="1" x14ac:dyDescent="0.25">
      <c r="A14" s="102" t="s">
        <v>816</v>
      </c>
      <c r="B14" s="103" t="s">
        <v>817</v>
      </c>
      <c r="C14" s="103" t="s">
        <v>818</v>
      </c>
      <c r="D14" s="103" t="s">
        <v>819</v>
      </c>
      <c r="E14" s="104">
        <v>4</v>
      </c>
      <c r="F14" s="103" t="s">
        <v>19</v>
      </c>
      <c r="G14" s="103" t="s">
        <v>395</v>
      </c>
      <c r="H14" s="103" t="s">
        <v>820</v>
      </c>
      <c r="I14" s="142" t="s">
        <v>821</v>
      </c>
      <c r="J14" s="103" t="s">
        <v>822</v>
      </c>
      <c r="K14" s="138">
        <v>1</v>
      </c>
      <c r="L14" s="105">
        <v>1</v>
      </c>
      <c r="M14" s="101">
        <f t="shared" si="0"/>
        <v>1</v>
      </c>
      <c r="N14" s="141" t="s">
        <v>75</v>
      </c>
      <c r="O14" s="101">
        <v>0</v>
      </c>
      <c r="P14" s="141" t="s">
        <v>75</v>
      </c>
      <c r="Q14" s="101">
        <v>0</v>
      </c>
      <c r="R14" s="141" t="s">
        <v>75</v>
      </c>
      <c r="S14" s="101">
        <v>0</v>
      </c>
      <c r="T14" s="101">
        <f t="shared" si="1"/>
        <v>1</v>
      </c>
      <c r="U14" s="106">
        <f t="shared" si="2"/>
        <v>3941.8013856812931</v>
      </c>
      <c r="V14" s="99">
        <v>52179.931203889108</v>
      </c>
      <c r="W14" s="100">
        <v>346.29812123385898</v>
      </c>
      <c r="X14" s="100">
        <v>0</v>
      </c>
      <c r="Y14" s="101">
        <v>0</v>
      </c>
      <c r="Z14" s="100">
        <v>12.198819451286855</v>
      </c>
      <c r="AA14" s="101">
        <v>0</v>
      </c>
      <c r="AB14" s="100">
        <v>2159.6196031346813</v>
      </c>
      <c r="AC14" s="100">
        <v>0</v>
      </c>
      <c r="AD14" s="100">
        <v>0</v>
      </c>
      <c r="AE14" s="161">
        <v>134904</v>
      </c>
      <c r="AF14" s="162">
        <v>2</v>
      </c>
      <c r="AG14" s="163">
        <f t="shared" si="3"/>
        <v>13893.485290365115</v>
      </c>
      <c r="AH14" s="163">
        <f t="shared" si="4"/>
        <v>72533.334423755339</v>
      </c>
    </row>
    <row r="15" spans="1:34" s="120" customFormat="1" ht="13.5" collapsed="1" thickBot="1" x14ac:dyDescent="0.25">
      <c r="A15" s="109"/>
      <c r="B15" s="110"/>
      <c r="C15" s="110"/>
      <c r="D15" s="110"/>
      <c r="E15" s="110"/>
      <c r="F15" s="111" t="s">
        <v>25</v>
      </c>
      <c r="G15" s="110"/>
      <c r="H15" s="110"/>
      <c r="I15" s="110"/>
      <c r="J15" s="112"/>
      <c r="K15" s="113">
        <f>SUBTOTAL(9,K3:K14)</f>
        <v>10</v>
      </c>
      <c r="L15" s="113"/>
      <c r="M15" s="113">
        <f t="shared" ref="M15:AH15" si="5">SUBTOTAL(9,M3:M14)</f>
        <v>5.6665999999999999</v>
      </c>
      <c r="N15" s="113">
        <f t="shared" si="5"/>
        <v>0</v>
      </c>
      <c r="O15" s="113">
        <f t="shared" si="5"/>
        <v>0</v>
      </c>
      <c r="P15" s="113">
        <f t="shared" si="5"/>
        <v>0</v>
      </c>
      <c r="Q15" s="113">
        <f t="shared" si="5"/>
        <v>0</v>
      </c>
      <c r="R15" s="113">
        <f t="shared" si="5"/>
        <v>0</v>
      </c>
      <c r="S15" s="114">
        <f t="shared" si="5"/>
        <v>0</v>
      </c>
      <c r="T15" s="114">
        <f t="shared" si="5"/>
        <v>5.6665999999999999</v>
      </c>
      <c r="U15" s="115">
        <f t="shared" si="5"/>
        <v>22336.611732101617</v>
      </c>
      <c r="V15" s="116">
        <f t="shared" si="5"/>
        <v>63998.776843460029</v>
      </c>
      <c r="W15" s="116">
        <f t="shared" si="5"/>
        <v>674.26813396145349</v>
      </c>
      <c r="X15" s="115">
        <f t="shared" si="5"/>
        <v>85</v>
      </c>
      <c r="Y15" s="114">
        <f t="shared" si="5"/>
        <v>1</v>
      </c>
      <c r="Z15" s="116">
        <f t="shared" si="5"/>
        <v>63.87387721487589</v>
      </c>
      <c r="AA15" s="114">
        <f t="shared" si="5"/>
        <v>0</v>
      </c>
      <c r="AB15" s="116">
        <f t="shared" si="5"/>
        <v>2246.324567330752</v>
      </c>
      <c r="AC15" s="116">
        <f t="shared" si="5"/>
        <v>2029.2209366321292</v>
      </c>
      <c r="AD15" s="116">
        <f t="shared" si="5"/>
        <v>2919.510412620225</v>
      </c>
      <c r="AE15" s="117">
        <f t="shared" si="5"/>
        <v>168857</v>
      </c>
      <c r="AF15" s="114">
        <f t="shared" si="5"/>
        <v>3.51</v>
      </c>
      <c r="AG15" s="118">
        <f t="shared" si="5"/>
        <v>24383.066684590776</v>
      </c>
      <c r="AH15" s="119">
        <f t="shared" si="5"/>
        <v>118736.65318791184</v>
      </c>
    </row>
    <row r="16" spans="1:34" ht="18.75" customHeight="1" x14ac:dyDescent="0.2">
      <c r="J16" s="121"/>
      <c r="K16" s="170"/>
      <c r="V16" s="171"/>
      <c r="W16" s="171"/>
    </row>
    <row r="17" spans="1:34" s="177" customFormat="1" ht="18.75" customHeight="1" x14ac:dyDescent="0.2">
      <c r="S17" s="178"/>
      <c r="T17" s="178" t="s">
        <v>876</v>
      </c>
      <c r="U17" s="122" t="s">
        <v>877</v>
      </c>
      <c r="V17" s="122" t="s">
        <v>878</v>
      </c>
      <c r="W17" s="122" t="s">
        <v>878</v>
      </c>
      <c r="X17" s="123" t="s">
        <v>879</v>
      </c>
      <c r="Y17" s="123" t="s">
        <v>880</v>
      </c>
      <c r="Z17" s="122" t="s">
        <v>881</v>
      </c>
      <c r="AA17" s="123"/>
      <c r="AB17" s="122" t="s">
        <v>882</v>
      </c>
      <c r="AC17" s="122" t="s">
        <v>883</v>
      </c>
      <c r="AD17" s="122" t="s">
        <v>883</v>
      </c>
      <c r="AE17" s="122"/>
      <c r="AF17" s="122"/>
      <c r="AG17" s="122" t="s">
        <v>877</v>
      </c>
      <c r="AH17" s="179"/>
    </row>
    <row r="18" spans="1:34" ht="18.75" customHeight="1" x14ac:dyDescent="0.2">
      <c r="U18" s="173"/>
      <c r="Z18" s="180"/>
      <c r="AE18" s="181"/>
      <c r="AF18" s="98"/>
      <c r="AG18" s="98"/>
      <c r="AH18" s="98"/>
    </row>
    <row r="19" spans="1:34" s="175" customFormat="1" ht="18.75" customHeight="1" x14ac:dyDescent="0.2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171"/>
      <c r="V19" s="179"/>
      <c r="W19" s="179"/>
      <c r="X19" s="179"/>
      <c r="Y19" s="179"/>
      <c r="Z19" s="179"/>
      <c r="AA19" s="179"/>
      <c r="AB19" s="179"/>
      <c r="AC19" s="179"/>
      <c r="AD19" s="179"/>
      <c r="AF19" s="176"/>
      <c r="AG19" s="171"/>
      <c r="AH19" s="171"/>
    </row>
    <row r="20" spans="1:34" s="175" customFormat="1" ht="18.75" customHeight="1" x14ac:dyDescent="0.2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171"/>
      <c r="V20" s="182"/>
      <c r="W20" s="182"/>
      <c r="X20" s="182"/>
      <c r="Y20" s="173"/>
      <c r="Z20" s="171"/>
      <c r="AA20" s="173"/>
      <c r="AB20" s="174"/>
      <c r="AC20" s="172"/>
      <c r="AD20" s="173"/>
      <c r="AF20" s="176"/>
      <c r="AG20" s="171"/>
      <c r="AH20" s="171"/>
    </row>
    <row r="21" spans="1:34" s="175" customFormat="1" ht="18.75" customHeight="1" x14ac:dyDescent="0.2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171"/>
      <c r="V21" s="182"/>
      <c r="W21" s="182"/>
      <c r="X21" s="182"/>
      <c r="Y21" s="173"/>
      <c r="Z21" s="171"/>
      <c r="AA21" s="173"/>
      <c r="AB21" s="174"/>
      <c r="AC21" s="172"/>
      <c r="AD21" s="173"/>
      <c r="AF21" s="176"/>
      <c r="AG21" s="171"/>
      <c r="AH21" s="171"/>
    </row>
    <row r="22" spans="1:34" s="175" customFormat="1" ht="18.75" customHeight="1" x14ac:dyDescent="0.2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171"/>
      <c r="V22" s="182"/>
      <c r="W22" s="182"/>
      <c r="X22" s="182"/>
      <c r="Y22" s="173"/>
      <c r="Z22" s="171"/>
      <c r="AA22" s="173"/>
      <c r="AB22" s="174"/>
      <c r="AC22" s="172"/>
      <c r="AD22" s="173"/>
      <c r="AF22" s="176"/>
      <c r="AG22" s="171"/>
      <c r="AH22" s="171"/>
    </row>
    <row r="23" spans="1:34" s="175" customFormat="1" ht="18.75" customHeight="1" x14ac:dyDescent="0.2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171"/>
      <c r="V23" s="182"/>
      <c r="W23" s="182"/>
      <c r="X23" s="182"/>
      <c r="Y23" s="173"/>
      <c r="Z23" s="171"/>
      <c r="AA23" s="173"/>
      <c r="AB23" s="174"/>
      <c r="AC23" s="172"/>
      <c r="AD23" s="173"/>
      <c r="AF23" s="176"/>
      <c r="AG23" s="171"/>
      <c r="AH23" s="171"/>
    </row>
    <row r="24" spans="1:34" s="175" customFormat="1" ht="18.75" customHeight="1" x14ac:dyDescent="0.2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171"/>
      <c r="V24" s="182"/>
      <c r="W24" s="182"/>
      <c r="X24" s="182"/>
      <c r="Y24" s="173"/>
      <c r="Z24" s="171"/>
      <c r="AA24" s="173"/>
      <c r="AB24" s="174"/>
      <c r="AC24" s="172"/>
      <c r="AD24" s="173"/>
      <c r="AF24" s="176"/>
      <c r="AG24" s="171"/>
      <c r="AH24" s="171"/>
    </row>
    <row r="25" spans="1:34" s="175" customFormat="1" ht="18.75" customHeight="1" x14ac:dyDescent="0.2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171"/>
      <c r="V25" s="182"/>
      <c r="W25" s="182"/>
      <c r="X25" s="182"/>
      <c r="Y25" s="173"/>
      <c r="Z25" s="171"/>
      <c r="AA25" s="173"/>
      <c r="AB25" s="174"/>
      <c r="AC25" s="172"/>
      <c r="AD25" s="173"/>
      <c r="AF25" s="176"/>
      <c r="AG25" s="171"/>
      <c r="AH25" s="171"/>
    </row>
    <row r="26" spans="1:34" s="175" customFormat="1" ht="18.75" customHeight="1" x14ac:dyDescent="0.2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171"/>
      <c r="V26" s="182"/>
      <c r="W26" s="182"/>
      <c r="X26" s="182"/>
      <c r="Y26" s="173"/>
      <c r="Z26" s="171"/>
      <c r="AA26" s="173"/>
      <c r="AB26" s="174"/>
      <c r="AC26" s="172"/>
      <c r="AD26" s="173"/>
      <c r="AF26" s="176"/>
      <c r="AG26" s="171"/>
      <c r="AH26" s="171"/>
    </row>
    <row r="27" spans="1:34" s="175" customFormat="1" ht="18.75" customHeight="1" x14ac:dyDescent="0.2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171"/>
      <c r="V27" s="182"/>
      <c r="W27" s="182"/>
      <c r="X27" s="182"/>
      <c r="Y27" s="173"/>
      <c r="Z27" s="171"/>
      <c r="AA27" s="173"/>
      <c r="AB27" s="174"/>
      <c r="AC27" s="172"/>
      <c r="AD27" s="173"/>
      <c r="AF27" s="176"/>
      <c r="AG27" s="171"/>
      <c r="AH27" s="171"/>
    </row>
    <row r="28" spans="1:34" s="175" customFormat="1" ht="18.75" customHeight="1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71"/>
      <c r="V28" s="182"/>
      <c r="W28" s="182"/>
      <c r="X28" s="182"/>
      <c r="Y28" s="173"/>
      <c r="Z28" s="171"/>
      <c r="AA28" s="173"/>
      <c r="AB28" s="174"/>
      <c r="AC28" s="172"/>
      <c r="AD28" s="173"/>
      <c r="AF28" s="176"/>
      <c r="AG28" s="171"/>
      <c r="AH28" s="171"/>
    </row>
    <row r="29" spans="1:34" s="175" customFormat="1" ht="18.75" customHeight="1" x14ac:dyDescent="0.2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71"/>
      <c r="V29" s="182"/>
      <c r="W29" s="182"/>
      <c r="X29" s="182"/>
      <c r="Y29" s="173"/>
      <c r="Z29" s="171"/>
      <c r="AA29" s="173"/>
      <c r="AB29" s="174"/>
      <c r="AC29" s="172"/>
      <c r="AD29" s="173"/>
      <c r="AF29" s="176"/>
      <c r="AG29" s="171"/>
      <c r="AH29" s="171"/>
    </row>
    <row r="30" spans="1:34" s="175" customFormat="1" ht="18.75" customHeight="1" x14ac:dyDescent="0.2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171"/>
      <c r="V30" s="182"/>
      <c r="W30" s="182"/>
      <c r="X30" s="182"/>
      <c r="Y30" s="173"/>
      <c r="Z30" s="171"/>
      <c r="AA30" s="173"/>
      <c r="AB30" s="174"/>
      <c r="AC30" s="172"/>
      <c r="AD30" s="173"/>
      <c r="AF30" s="176"/>
      <c r="AG30" s="171"/>
      <c r="AH30" s="171"/>
    </row>
    <row r="31" spans="1:34" s="175" customFormat="1" ht="18.75" customHeigh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171"/>
      <c r="V31" s="183"/>
      <c r="W31" s="183"/>
      <c r="X31" s="183"/>
      <c r="Y31" s="173"/>
      <c r="Z31" s="171"/>
      <c r="AA31" s="173"/>
      <c r="AB31" s="174"/>
      <c r="AC31" s="172"/>
      <c r="AD31" s="173"/>
      <c r="AF31" s="176"/>
      <c r="AG31" s="171"/>
      <c r="AH31" s="171"/>
    </row>
  </sheetData>
  <autoFilter ref="A2:AH16"/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26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64" customFormat="1" ht="12.75" customHeight="1" x14ac:dyDescent="0.2">
      <c r="A3" s="102" t="s">
        <v>76</v>
      </c>
      <c r="B3" s="103" t="s">
        <v>77</v>
      </c>
      <c r="C3" s="103" t="s">
        <v>78</v>
      </c>
      <c r="D3" s="103" t="s">
        <v>79</v>
      </c>
      <c r="E3" s="104">
        <v>2</v>
      </c>
      <c r="F3" s="103" t="s">
        <v>20</v>
      </c>
      <c r="G3" s="103" t="s">
        <v>80</v>
      </c>
      <c r="H3" s="103" t="s">
        <v>81</v>
      </c>
      <c r="I3" s="142" t="s">
        <v>82</v>
      </c>
      <c r="J3" s="103">
        <v>400001</v>
      </c>
      <c r="K3" s="138">
        <v>1</v>
      </c>
      <c r="L3" s="105">
        <v>0.1</v>
      </c>
      <c r="M3" s="101">
        <f t="shared" ref="M3:M34" si="0">K3*L3</f>
        <v>0.1</v>
      </c>
      <c r="N3" s="141" t="s">
        <v>75</v>
      </c>
      <c r="O3" s="101">
        <v>0</v>
      </c>
      <c r="P3" s="141" t="s">
        <v>75</v>
      </c>
      <c r="Q3" s="101">
        <v>0</v>
      </c>
      <c r="R3" s="141" t="s">
        <v>75</v>
      </c>
      <c r="S3" s="101">
        <v>0</v>
      </c>
      <c r="T3" s="101">
        <f t="shared" ref="T3:T34" si="1">S3+Q3+O3+M3</f>
        <v>0.1</v>
      </c>
      <c r="U3" s="106">
        <f t="shared" ref="U3:U34" si="2">$U$1*T3</f>
        <v>394.18013856812934</v>
      </c>
      <c r="V3" s="99">
        <v>0</v>
      </c>
      <c r="W3" s="100">
        <v>0</v>
      </c>
      <c r="X3" s="100">
        <v>0</v>
      </c>
      <c r="Y3" s="101">
        <v>0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61">
        <v>181</v>
      </c>
      <c r="AF3" s="162">
        <v>3.5000000000000003E-2</v>
      </c>
      <c r="AG3" s="163">
        <f t="shared" ref="AG3:AG34" si="3">AF3*$AG$1</f>
        <v>243.13599258138953</v>
      </c>
      <c r="AH3" s="163">
        <f>AG3+SUM(AB3:AD3)+SUM(U3:Z3)</f>
        <v>637.31613114951892</v>
      </c>
    </row>
    <row r="4" spans="1:34" s="164" customFormat="1" ht="12.75" customHeight="1" x14ac:dyDescent="0.2">
      <c r="A4" s="102" t="s">
        <v>83</v>
      </c>
      <c r="B4" s="103" t="s">
        <v>84</v>
      </c>
      <c r="C4" s="103" t="s">
        <v>78</v>
      </c>
      <c r="D4" s="103" t="s">
        <v>79</v>
      </c>
      <c r="E4" s="104">
        <v>2</v>
      </c>
      <c r="F4" s="103" t="s">
        <v>20</v>
      </c>
      <c r="G4" s="103" t="s">
        <v>85</v>
      </c>
      <c r="H4" s="103" t="s">
        <v>86</v>
      </c>
      <c r="I4" s="142" t="s">
        <v>87</v>
      </c>
      <c r="J4" s="103">
        <v>407002</v>
      </c>
      <c r="K4" s="138">
        <v>1</v>
      </c>
      <c r="L4" s="105">
        <v>0.12</v>
      </c>
      <c r="M4" s="101">
        <f t="shared" si="0"/>
        <v>0.12</v>
      </c>
      <c r="N4" s="141" t="s">
        <v>75</v>
      </c>
      <c r="O4" s="101">
        <v>0</v>
      </c>
      <c r="P4" s="141" t="s">
        <v>75</v>
      </c>
      <c r="Q4" s="101">
        <v>0</v>
      </c>
      <c r="R4" s="141" t="s">
        <v>75</v>
      </c>
      <c r="S4" s="101">
        <v>0</v>
      </c>
      <c r="T4" s="101">
        <f t="shared" si="1"/>
        <v>0.12</v>
      </c>
      <c r="U4" s="106">
        <f t="shared" si="2"/>
        <v>473.01616628175515</v>
      </c>
      <c r="V4" s="99">
        <v>0</v>
      </c>
      <c r="W4" s="100">
        <v>0</v>
      </c>
      <c r="X4" s="100">
        <v>0</v>
      </c>
      <c r="Y4" s="101">
        <v>0</v>
      </c>
      <c r="Z4" s="100">
        <v>0</v>
      </c>
      <c r="AA4" s="101">
        <v>0</v>
      </c>
      <c r="AB4" s="100">
        <v>0</v>
      </c>
      <c r="AC4" s="100">
        <v>0</v>
      </c>
      <c r="AD4" s="100">
        <v>0</v>
      </c>
      <c r="AE4" s="161">
        <v>0</v>
      </c>
      <c r="AF4" s="162">
        <v>3.5000000000000003E-2</v>
      </c>
      <c r="AG4" s="163">
        <f t="shared" si="3"/>
        <v>243.13599258138953</v>
      </c>
      <c r="AH4" s="163">
        <f>AG4+SUM(AB4:AD4)+SUM(U4:Z4)</f>
        <v>716.15215886314468</v>
      </c>
    </row>
    <row r="5" spans="1:34" s="164" customFormat="1" ht="12.75" customHeight="1" x14ac:dyDescent="0.2">
      <c r="A5" s="102" t="s">
        <v>103</v>
      </c>
      <c r="B5" s="103" t="s">
        <v>104</v>
      </c>
      <c r="C5" s="103" t="s">
        <v>78</v>
      </c>
      <c r="D5" s="103" t="s">
        <v>79</v>
      </c>
      <c r="E5" s="104">
        <v>2</v>
      </c>
      <c r="F5" s="166" t="s">
        <v>20</v>
      </c>
      <c r="G5" s="103" t="s">
        <v>105</v>
      </c>
      <c r="H5" s="103" t="s">
        <v>106</v>
      </c>
      <c r="I5" s="142" t="s">
        <v>107</v>
      </c>
      <c r="J5" s="103" t="s">
        <v>108</v>
      </c>
      <c r="K5" s="138">
        <v>1</v>
      </c>
      <c r="L5" s="105">
        <v>0.13</v>
      </c>
      <c r="M5" s="101">
        <f t="shared" si="0"/>
        <v>0.13</v>
      </c>
      <c r="N5" s="141" t="s">
        <v>75</v>
      </c>
      <c r="O5" s="101">
        <v>0</v>
      </c>
      <c r="P5" s="141" t="s">
        <v>75</v>
      </c>
      <c r="Q5" s="101">
        <v>0</v>
      </c>
      <c r="R5" s="141" t="s">
        <v>75</v>
      </c>
      <c r="S5" s="101">
        <v>0</v>
      </c>
      <c r="T5" s="101">
        <f t="shared" si="1"/>
        <v>0.13</v>
      </c>
      <c r="U5" s="106">
        <f t="shared" si="2"/>
        <v>512.43418013856808</v>
      </c>
      <c r="V5" s="99">
        <v>0.36556096192042836</v>
      </c>
      <c r="W5" s="100">
        <v>0</v>
      </c>
      <c r="X5" s="100">
        <v>0</v>
      </c>
      <c r="Y5" s="101">
        <v>0</v>
      </c>
      <c r="Z5" s="100">
        <v>0</v>
      </c>
      <c r="AA5" s="101">
        <v>0</v>
      </c>
      <c r="AB5" s="100">
        <v>0</v>
      </c>
      <c r="AC5" s="100">
        <v>0</v>
      </c>
      <c r="AD5" s="100">
        <v>0</v>
      </c>
      <c r="AE5" s="161">
        <v>1</v>
      </c>
      <c r="AF5" s="162">
        <v>3.5000000000000003E-2</v>
      </c>
      <c r="AG5" s="163">
        <f t="shared" si="3"/>
        <v>243.13599258138953</v>
      </c>
      <c r="AH5" s="163">
        <f t="shared" ref="AH5:AH36" si="4">AG5+SUM(AB5:AD5)+Z5+SUM(U5:X5)</f>
        <v>755.93573368187799</v>
      </c>
    </row>
    <row r="6" spans="1:34" s="164" customFormat="1" ht="25.5" customHeight="1" x14ac:dyDescent="0.2">
      <c r="A6" s="102" t="s">
        <v>109</v>
      </c>
      <c r="B6" s="103" t="s">
        <v>77</v>
      </c>
      <c r="C6" s="103" t="s">
        <v>78</v>
      </c>
      <c r="D6" s="103" t="s">
        <v>79</v>
      </c>
      <c r="E6" s="104">
        <v>2</v>
      </c>
      <c r="F6" s="103" t="s">
        <v>20</v>
      </c>
      <c r="G6" s="103" t="s">
        <v>110</v>
      </c>
      <c r="H6" s="103" t="s">
        <v>110</v>
      </c>
      <c r="I6" s="142"/>
      <c r="J6" s="102">
        <v>402100</v>
      </c>
      <c r="K6" s="138">
        <v>1</v>
      </c>
      <c r="L6" s="105">
        <v>7.0000000000000007E-2</v>
      </c>
      <c r="M6" s="101">
        <f t="shared" si="0"/>
        <v>7.0000000000000007E-2</v>
      </c>
      <c r="N6" s="141" t="s">
        <v>75</v>
      </c>
      <c r="O6" s="101">
        <v>0</v>
      </c>
      <c r="P6" s="141" t="s">
        <v>75</v>
      </c>
      <c r="Q6" s="101">
        <v>0</v>
      </c>
      <c r="R6" s="141" t="s">
        <v>75</v>
      </c>
      <c r="S6" s="101">
        <v>0</v>
      </c>
      <c r="T6" s="101">
        <f t="shared" si="1"/>
        <v>7.0000000000000007E-2</v>
      </c>
      <c r="U6" s="106">
        <f t="shared" si="2"/>
        <v>275.92609699769054</v>
      </c>
      <c r="V6" s="99">
        <v>11.101509212004586</v>
      </c>
      <c r="W6" s="100">
        <v>0</v>
      </c>
      <c r="X6" s="100">
        <v>0</v>
      </c>
      <c r="Y6" s="101">
        <v>0</v>
      </c>
      <c r="Z6" s="100">
        <v>0</v>
      </c>
      <c r="AA6" s="101">
        <v>0</v>
      </c>
      <c r="AB6" s="100">
        <v>0</v>
      </c>
      <c r="AC6" s="100">
        <v>0</v>
      </c>
      <c r="AD6" s="100">
        <v>0</v>
      </c>
      <c r="AE6" s="161">
        <v>4</v>
      </c>
      <c r="AF6" s="162">
        <v>3.5000000000000003E-2</v>
      </c>
      <c r="AG6" s="163">
        <f t="shared" si="3"/>
        <v>243.13599258138953</v>
      </c>
      <c r="AH6" s="163">
        <f t="shared" si="4"/>
        <v>530.16359879108472</v>
      </c>
    </row>
    <row r="7" spans="1:34" s="164" customFormat="1" ht="12.75" customHeight="1" x14ac:dyDescent="0.2">
      <c r="A7" s="102" t="s">
        <v>111</v>
      </c>
      <c r="B7" s="103" t="s">
        <v>112</v>
      </c>
      <c r="C7" s="103" t="s">
        <v>78</v>
      </c>
      <c r="D7" s="103" t="s">
        <v>79</v>
      </c>
      <c r="E7" s="104">
        <v>2</v>
      </c>
      <c r="F7" s="166" t="s">
        <v>20</v>
      </c>
      <c r="G7" s="103" t="s">
        <v>105</v>
      </c>
      <c r="H7" s="103" t="s">
        <v>113</v>
      </c>
      <c r="I7" s="142" t="s">
        <v>114</v>
      </c>
      <c r="J7" s="102">
        <v>403600</v>
      </c>
      <c r="K7" s="138">
        <v>1</v>
      </c>
      <c r="L7" s="105">
        <v>0.4</v>
      </c>
      <c r="M7" s="101">
        <f t="shared" si="0"/>
        <v>0.4</v>
      </c>
      <c r="N7" s="141" t="s">
        <v>75</v>
      </c>
      <c r="O7" s="101">
        <v>0</v>
      </c>
      <c r="P7" s="141" t="s">
        <v>75</v>
      </c>
      <c r="Q7" s="101">
        <v>0</v>
      </c>
      <c r="R7" s="141" t="s">
        <v>75</v>
      </c>
      <c r="S7" s="101">
        <v>0</v>
      </c>
      <c r="T7" s="101">
        <f t="shared" si="1"/>
        <v>0.4</v>
      </c>
      <c r="U7" s="106">
        <f t="shared" si="2"/>
        <v>1576.7205542725173</v>
      </c>
      <c r="V7" s="99">
        <v>623.3584002768398</v>
      </c>
      <c r="W7" s="100">
        <v>14.365763231958409</v>
      </c>
      <c r="X7" s="100">
        <v>0</v>
      </c>
      <c r="Y7" s="101">
        <v>0</v>
      </c>
      <c r="Z7" s="100">
        <v>4.3107265216424233</v>
      </c>
      <c r="AA7" s="101">
        <v>0</v>
      </c>
      <c r="AB7" s="100">
        <v>0</v>
      </c>
      <c r="AC7" s="100">
        <v>0</v>
      </c>
      <c r="AD7" s="100">
        <v>0</v>
      </c>
      <c r="AE7" s="161">
        <v>1732</v>
      </c>
      <c r="AF7" s="162">
        <v>0.1</v>
      </c>
      <c r="AG7" s="163">
        <f t="shared" si="3"/>
        <v>694.67426451825577</v>
      </c>
      <c r="AH7" s="163">
        <f t="shared" si="4"/>
        <v>2913.4297088212134</v>
      </c>
    </row>
    <row r="8" spans="1:34" s="164" customFormat="1" ht="12.75" customHeight="1" x14ac:dyDescent="0.2">
      <c r="A8" s="102" t="s">
        <v>115</v>
      </c>
      <c r="B8" s="103" t="s">
        <v>116</v>
      </c>
      <c r="C8" s="103" t="s">
        <v>117</v>
      </c>
      <c r="D8" s="103" t="s">
        <v>118</v>
      </c>
      <c r="E8" s="104">
        <v>3</v>
      </c>
      <c r="F8" s="103" t="s">
        <v>20</v>
      </c>
      <c r="G8" s="103" t="s">
        <v>105</v>
      </c>
      <c r="H8" s="103" t="s">
        <v>119</v>
      </c>
      <c r="I8" s="142" t="s">
        <v>120</v>
      </c>
      <c r="J8" s="102">
        <v>403350</v>
      </c>
      <c r="K8" s="138">
        <v>1</v>
      </c>
      <c r="L8" s="105">
        <v>0.13</v>
      </c>
      <c r="M8" s="101">
        <f t="shared" si="0"/>
        <v>0.13</v>
      </c>
      <c r="N8" s="141" t="s">
        <v>75</v>
      </c>
      <c r="O8" s="101">
        <v>0</v>
      </c>
      <c r="P8" s="141" t="s">
        <v>75</v>
      </c>
      <c r="Q8" s="101">
        <v>0</v>
      </c>
      <c r="R8" s="141" t="s">
        <v>75</v>
      </c>
      <c r="S8" s="101">
        <v>0</v>
      </c>
      <c r="T8" s="101">
        <f t="shared" si="1"/>
        <v>0.13</v>
      </c>
      <c r="U8" s="106">
        <f t="shared" si="2"/>
        <v>512.43418013856808</v>
      </c>
      <c r="V8" s="99">
        <v>3515.3304100799764</v>
      </c>
      <c r="W8" s="100">
        <v>109.19065630336146</v>
      </c>
      <c r="X8" s="100">
        <v>0</v>
      </c>
      <c r="Y8" s="101">
        <v>0</v>
      </c>
      <c r="Z8" s="100">
        <v>9.9271917822055791</v>
      </c>
      <c r="AA8" s="101">
        <v>0</v>
      </c>
      <c r="AB8" s="100">
        <v>394.75890582892191</v>
      </c>
      <c r="AC8" s="100">
        <v>0</v>
      </c>
      <c r="AD8" s="100">
        <v>0</v>
      </c>
      <c r="AE8" s="161">
        <v>7534</v>
      </c>
      <c r="AF8" s="162">
        <v>0.25</v>
      </c>
      <c r="AG8" s="163">
        <f t="shared" si="3"/>
        <v>1736.6856612956394</v>
      </c>
      <c r="AH8" s="163">
        <f t="shared" si="4"/>
        <v>6278.3270054286731</v>
      </c>
    </row>
    <row r="9" spans="1:34" s="164" customFormat="1" ht="25.5" customHeight="1" x14ac:dyDescent="0.2">
      <c r="A9" s="102" t="s">
        <v>121</v>
      </c>
      <c r="B9" s="103" t="s">
        <v>104</v>
      </c>
      <c r="C9" s="103" t="s">
        <v>78</v>
      </c>
      <c r="D9" s="103" t="s">
        <v>79</v>
      </c>
      <c r="E9" s="104">
        <v>2</v>
      </c>
      <c r="F9" s="166" t="s">
        <v>20</v>
      </c>
      <c r="G9" s="103" t="s">
        <v>110</v>
      </c>
      <c r="H9" s="103" t="s">
        <v>122</v>
      </c>
      <c r="I9" s="142" t="s">
        <v>123</v>
      </c>
      <c r="J9" s="103" t="s">
        <v>124</v>
      </c>
      <c r="K9" s="138">
        <v>1</v>
      </c>
      <c r="L9" s="105">
        <v>0.2</v>
      </c>
      <c r="M9" s="101">
        <f t="shared" si="0"/>
        <v>0.2</v>
      </c>
      <c r="N9" s="141" t="s">
        <v>75</v>
      </c>
      <c r="O9" s="101">
        <v>0</v>
      </c>
      <c r="P9" s="141" t="s">
        <v>75</v>
      </c>
      <c r="Q9" s="101">
        <v>0</v>
      </c>
      <c r="R9" s="141" t="s">
        <v>75</v>
      </c>
      <c r="S9" s="101">
        <v>0</v>
      </c>
      <c r="T9" s="101">
        <f t="shared" si="1"/>
        <v>0.2</v>
      </c>
      <c r="U9" s="106">
        <f t="shared" si="2"/>
        <v>788.36027713625867</v>
      </c>
      <c r="V9" s="99">
        <v>200.08690649955236</v>
      </c>
      <c r="W9" s="100">
        <v>88.003869471342199</v>
      </c>
      <c r="X9" s="100">
        <v>0</v>
      </c>
      <c r="Y9" s="101">
        <v>0</v>
      </c>
      <c r="Z9" s="100">
        <v>0</v>
      </c>
      <c r="AA9" s="101">
        <v>0</v>
      </c>
      <c r="AB9" s="100">
        <v>0</v>
      </c>
      <c r="AC9" s="100">
        <v>0</v>
      </c>
      <c r="AD9" s="100">
        <v>0</v>
      </c>
      <c r="AE9" s="161">
        <v>167</v>
      </c>
      <c r="AF9" s="162">
        <v>3.5000000000000003E-2</v>
      </c>
      <c r="AG9" s="163">
        <f t="shared" si="3"/>
        <v>243.13599258138953</v>
      </c>
      <c r="AH9" s="163">
        <f t="shared" si="4"/>
        <v>1319.5870456885427</v>
      </c>
    </row>
    <row r="10" spans="1:34" s="164" customFormat="1" ht="12.75" customHeight="1" x14ac:dyDescent="0.2">
      <c r="A10" s="102" t="s">
        <v>125</v>
      </c>
      <c r="B10" s="103" t="s">
        <v>104</v>
      </c>
      <c r="C10" s="103" t="s">
        <v>78</v>
      </c>
      <c r="D10" s="103" t="s">
        <v>79</v>
      </c>
      <c r="E10" s="104">
        <v>2</v>
      </c>
      <c r="F10" s="166" t="s">
        <v>20</v>
      </c>
      <c r="G10" s="103" t="s">
        <v>126</v>
      </c>
      <c r="H10" s="103" t="s">
        <v>127</v>
      </c>
      <c r="I10" s="142" t="s">
        <v>128</v>
      </c>
      <c r="J10" s="102" t="s">
        <v>129</v>
      </c>
      <c r="K10" s="138">
        <v>1</v>
      </c>
      <c r="L10" s="105">
        <v>0.2</v>
      </c>
      <c r="M10" s="101">
        <f t="shared" si="0"/>
        <v>0.2</v>
      </c>
      <c r="N10" s="141" t="s">
        <v>75</v>
      </c>
      <c r="O10" s="101">
        <v>0</v>
      </c>
      <c r="P10" s="141" t="s">
        <v>75</v>
      </c>
      <c r="Q10" s="101">
        <v>0</v>
      </c>
      <c r="R10" s="141" t="s">
        <v>75</v>
      </c>
      <c r="S10" s="101">
        <v>0</v>
      </c>
      <c r="T10" s="101">
        <f t="shared" si="1"/>
        <v>0.2</v>
      </c>
      <c r="U10" s="106">
        <f t="shared" si="2"/>
        <v>788.36027713625867</v>
      </c>
      <c r="V10" s="99">
        <v>14.391557869288443</v>
      </c>
      <c r="W10" s="100">
        <v>0</v>
      </c>
      <c r="X10" s="100">
        <v>0</v>
      </c>
      <c r="Y10" s="101">
        <v>0</v>
      </c>
      <c r="Z10" s="100">
        <v>0</v>
      </c>
      <c r="AA10" s="101">
        <v>0</v>
      </c>
      <c r="AB10" s="100">
        <v>0</v>
      </c>
      <c r="AC10" s="100">
        <v>0</v>
      </c>
      <c r="AD10" s="100">
        <v>0</v>
      </c>
      <c r="AE10" s="161">
        <v>36</v>
      </c>
      <c r="AF10" s="162">
        <v>3.5000000000000003E-2</v>
      </c>
      <c r="AG10" s="163">
        <f t="shared" si="3"/>
        <v>243.13599258138953</v>
      </c>
      <c r="AH10" s="163">
        <f t="shared" si="4"/>
        <v>1045.8878275869367</v>
      </c>
    </row>
    <row r="11" spans="1:34" s="164" customFormat="1" ht="12.75" customHeight="1" x14ac:dyDescent="0.2">
      <c r="A11" s="165" t="s">
        <v>130</v>
      </c>
      <c r="B11" s="166" t="s">
        <v>89</v>
      </c>
      <c r="C11" s="166"/>
      <c r="D11" s="166"/>
      <c r="E11" s="166"/>
      <c r="F11" s="166" t="s">
        <v>20</v>
      </c>
      <c r="G11" s="166"/>
      <c r="H11" s="166"/>
      <c r="I11" s="166"/>
      <c r="J11" s="166">
        <v>401646</v>
      </c>
      <c r="K11" s="138">
        <v>0</v>
      </c>
      <c r="L11" s="105">
        <v>0</v>
      </c>
      <c r="M11" s="101">
        <f t="shared" si="0"/>
        <v>0</v>
      </c>
      <c r="N11" s="141" t="s">
        <v>75</v>
      </c>
      <c r="O11" s="101">
        <f>IF(N11="Y",M11,0)</f>
        <v>0</v>
      </c>
      <c r="P11" s="141" t="s">
        <v>75</v>
      </c>
      <c r="Q11" s="101">
        <f>IF(P11="Y",M11,0)</f>
        <v>0</v>
      </c>
      <c r="R11" s="141" t="s">
        <v>75</v>
      </c>
      <c r="S11" s="101">
        <f>IF(R11="Y",M11,0)</f>
        <v>0</v>
      </c>
      <c r="T11" s="101">
        <f t="shared" si="1"/>
        <v>0</v>
      </c>
      <c r="U11" s="106">
        <f t="shared" si="2"/>
        <v>0</v>
      </c>
      <c r="V11" s="99">
        <v>119.51919449735267</v>
      </c>
      <c r="W11" s="100">
        <v>0</v>
      </c>
      <c r="X11" s="100">
        <v>0</v>
      </c>
      <c r="Y11" s="101">
        <v>0</v>
      </c>
      <c r="Z11" s="100">
        <v>0</v>
      </c>
      <c r="AA11" s="101">
        <v>0</v>
      </c>
      <c r="AB11" s="100">
        <v>0</v>
      </c>
      <c r="AC11" s="100">
        <v>0</v>
      </c>
      <c r="AD11" s="100">
        <v>0</v>
      </c>
      <c r="AE11" s="161">
        <v>119</v>
      </c>
      <c r="AF11" s="162">
        <v>3.5000000000000003E-2</v>
      </c>
      <c r="AG11" s="163">
        <f t="shared" si="3"/>
        <v>243.13599258138953</v>
      </c>
      <c r="AH11" s="163">
        <f t="shared" si="4"/>
        <v>362.65518707874219</v>
      </c>
    </row>
    <row r="12" spans="1:34" s="164" customFormat="1" ht="12.75" customHeight="1" x14ac:dyDescent="0.2">
      <c r="A12" s="102" t="s">
        <v>131</v>
      </c>
      <c r="B12" s="103" t="s">
        <v>77</v>
      </c>
      <c r="C12" s="103" t="s">
        <v>78</v>
      </c>
      <c r="D12" s="103" t="s">
        <v>79</v>
      </c>
      <c r="E12" s="104">
        <v>2</v>
      </c>
      <c r="F12" s="103" t="s">
        <v>20</v>
      </c>
      <c r="G12" s="103" t="s">
        <v>105</v>
      </c>
      <c r="H12" s="103" t="s">
        <v>132</v>
      </c>
      <c r="I12" s="142" t="s">
        <v>133</v>
      </c>
      <c r="J12" s="102">
        <v>403002</v>
      </c>
      <c r="K12" s="138">
        <v>1</v>
      </c>
      <c r="L12" s="105">
        <v>0.2</v>
      </c>
      <c r="M12" s="101">
        <f t="shared" si="0"/>
        <v>0.2</v>
      </c>
      <c r="N12" s="141" t="s">
        <v>75</v>
      </c>
      <c r="O12" s="101">
        <v>0</v>
      </c>
      <c r="P12" s="141" t="s">
        <v>75</v>
      </c>
      <c r="Q12" s="101">
        <v>0</v>
      </c>
      <c r="R12" s="141" t="s">
        <v>75</v>
      </c>
      <c r="S12" s="101">
        <v>0</v>
      </c>
      <c r="T12" s="101">
        <f t="shared" si="1"/>
        <v>0.2</v>
      </c>
      <c r="U12" s="106">
        <f t="shared" si="2"/>
        <v>788.36027713625867</v>
      </c>
      <c r="V12" s="99">
        <v>0</v>
      </c>
      <c r="W12" s="100">
        <v>0</v>
      </c>
      <c r="X12" s="100">
        <v>0</v>
      </c>
      <c r="Y12" s="101">
        <v>0</v>
      </c>
      <c r="Z12" s="100">
        <v>0</v>
      </c>
      <c r="AA12" s="101">
        <v>0</v>
      </c>
      <c r="AB12" s="100">
        <v>0</v>
      </c>
      <c r="AC12" s="100">
        <v>0</v>
      </c>
      <c r="AD12" s="100">
        <v>0</v>
      </c>
      <c r="AE12" s="161">
        <v>0</v>
      </c>
      <c r="AF12" s="162">
        <v>3.5000000000000003E-2</v>
      </c>
      <c r="AG12" s="163">
        <f t="shared" si="3"/>
        <v>243.13599258138953</v>
      </c>
      <c r="AH12" s="163">
        <f t="shared" si="4"/>
        <v>1031.4962697176481</v>
      </c>
    </row>
    <row r="13" spans="1:34" s="164" customFormat="1" ht="12.75" customHeight="1" x14ac:dyDescent="0.2">
      <c r="A13" s="102" t="s">
        <v>134</v>
      </c>
      <c r="B13" s="103" t="s">
        <v>135</v>
      </c>
      <c r="C13" s="103" t="s">
        <v>136</v>
      </c>
      <c r="D13" s="103" t="s">
        <v>137</v>
      </c>
      <c r="E13" s="104">
        <v>1</v>
      </c>
      <c r="F13" s="166" t="s">
        <v>20</v>
      </c>
      <c r="G13" s="103" t="s">
        <v>138</v>
      </c>
      <c r="H13" s="103" t="s">
        <v>139</v>
      </c>
      <c r="I13" s="142" t="s">
        <v>140</v>
      </c>
      <c r="J13" s="103">
        <v>401661</v>
      </c>
      <c r="K13" s="138">
        <v>1</v>
      </c>
      <c r="L13" s="105">
        <v>0.18</v>
      </c>
      <c r="M13" s="101">
        <f t="shared" si="0"/>
        <v>0.18</v>
      </c>
      <c r="N13" s="141" t="s">
        <v>75</v>
      </c>
      <c r="O13" s="101">
        <v>0</v>
      </c>
      <c r="P13" s="141" t="s">
        <v>75</v>
      </c>
      <c r="Q13" s="101">
        <v>0</v>
      </c>
      <c r="R13" s="141" t="s">
        <v>75</v>
      </c>
      <c r="S13" s="101">
        <v>0</v>
      </c>
      <c r="T13" s="101">
        <f t="shared" si="1"/>
        <v>0.18</v>
      </c>
      <c r="U13" s="106">
        <f t="shared" si="2"/>
        <v>709.52424942263269</v>
      </c>
      <c r="V13" s="99">
        <v>0</v>
      </c>
      <c r="W13" s="100">
        <v>0</v>
      </c>
      <c r="X13" s="100">
        <v>0</v>
      </c>
      <c r="Y13" s="101">
        <v>0</v>
      </c>
      <c r="Z13" s="100">
        <v>0</v>
      </c>
      <c r="AA13" s="101">
        <v>0</v>
      </c>
      <c r="AB13" s="100">
        <v>0</v>
      </c>
      <c r="AC13" s="100">
        <v>0</v>
      </c>
      <c r="AD13" s="100">
        <v>0</v>
      </c>
      <c r="AE13" s="161">
        <v>0</v>
      </c>
      <c r="AF13" s="162">
        <v>3.5000000000000003E-2</v>
      </c>
      <c r="AG13" s="163">
        <f t="shared" si="3"/>
        <v>243.13599258138953</v>
      </c>
      <c r="AH13" s="163">
        <f t="shared" si="4"/>
        <v>952.66024200402217</v>
      </c>
    </row>
    <row r="14" spans="1:34" s="164" customFormat="1" ht="12.75" customHeight="1" x14ac:dyDescent="0.2">
      <c r="A14" s="102" t="s">
        <v>141</v>
      </c>
      <c r="B14" s="103" t="s">
        <v>116</v>
      </c>
      <c r="C14" s="103" t="s">
        <v>117</v>
      </c>
      <c r="D14" s="103" t="s">
        <v>118</v>
      </c>
      <c r="E14" s="104">
        <v>3</v>
      </c>
      <c r="F14" s="103" t="s">
        <v>20</v>
      </c>
      <c r="G14" s="103" t="s">
        <v>105</v>
      </c>
      <c r="H14" s="103" t="s">
        <v>142</v>
      </c>
      <c r="I14" s="142" t="s">
        <v>120</v>
      </c>
      <c r="J14" s="103">
        <v>403370</v>
      </c>
      <c r="K14" s="138">
        <v>1</v>
      </c>
      <c r="L14" s="105">
        <v>0.03</v>
      </c>
      <c r="M14" s="101">
        <f t="shared" si="0"/>
        <v>0.03</v>
      </c>
      <c r="N14" s="141" t="s">
        <v>75</v>
      </c>
      <c r="O14" s="101">
        <v>0</v>
      </c>
      <c r="P14" s="141" t="s">
        <v>75</v>
      </c>
      <c r="Q14" s="101">
        <v>0</v>
      </c>
      <c r="R14" s="141" t="s">
        <v>75</v>
      </c>
      <c r="S14" s="101">
        <v>0</v>
      </c>
      <c r="T14" s="101">
        <f t="shared" si="1"/>
        <v>0.03</v>
      </c>
      <c r="U14" s="106">
        <f t="shared" si="2"/>
        <v>118.25404157043879</v>
      </c>
      <c r="V14" s="99">
        <v>17.700846577199687</v>
      </c>
      <c r="W14" s="100">
        <v>0</v>
      </c>
      <c r="X14" s="100">
        <v>0</v>
      </c>
      <c r="Y14" s="101">
        <v>0</v>
      </c>
      <c r="Z14" s="100">
        <v>0</v>
      </c>
      <c r="AA14" s="101">
        <v>0</v>
      </c>
      <c r="AB14" s="100">
        <v>0</v>
      </c>
      <c r="AC14" s="100">
        <v>0</v>
      </c>
      <c r="AD14" s="100">
        <v>0</v>
      </c>
      <c r="AE14" s="161">
        <v>66</v>
      </c>
      <c r="AF14" s="162">
        <v>3.5000000000000003E-2</v>
      </c>
      <c r="AG14" s="163">
        <f t="shared" si="3"/>
        <v>243.13599258138953</v>
      </c>
      <c r="AH14" s="163">
        <f t="shared" si="4"/>
        <v>379.09088072902802</v>
      </c>
    </row>
    <row r="15" spans="1:34" s="164" customFormat="1" ht="12.75" customHeight="1" x14ac:dyDescent="0.2">
      <c r="A15" s="102" t="s">
        <v>143</v>
      </c>
      <c r="B15" s="103" t="s">
        <v>77</v>
      </c>
      <c r="C15" s="103" t="s">
        <v>78</v>
      </c>
      <c r="D15" s="103" t="s">
        <v>79</v>
      </c>
      <c r="E15" s="104">
        <v>2</v>
      </c>
      <c r="F15" s="166" t="s">
        <v>20</v>
      </c>
      <c r="G15" s="103" t="s">
        <v>144</v>
      </c>
      <c r="H15" s="103" t="s">
        <v>145</v>
      </c>
      <c r="I15" s="142" t="s">
        <v>146</v>
      </c>
      <c r="J15" s="102">
        <v>404002</v>
      </c>
      <c r="K15" s="138">
        <v>1</v>
      </c>
      <c r="L15" s="105">
        <v>0.13</v>
      </c>
      <c r="M15" s="101">
        <f t="shared" si="0"/>
        <v>0.13</v>
      </c>
      <c r="N15" s="141" t="s">
        <v>75</v>
      </c>
      <c r="O15" s="101">
        <v>0</v>
      </c>
      <c r="P15" s="141" t="s">
        <v>75</v>
      </c>
      <c r="Q15" s="101">
        <v>0</v>
      </c>
      <c r="R15" s="141" t="s">
        <v>75</v>
      </c>
      <c r="S15" s="101">
        <v>0</v>
      </c>
      <c r="T15" s="101">
        <f t="shared" si="1"/>
        <v>0.13</v>
      </c>
      <c r="U15" s="106">
        <f t="shared" si="2"/>
        <v>512.43418013856808</v>
      </c>
      <c r="V15" s="99">
        <v>0</v>
      </c>
      <c r="W15" s="100">
        <v>0</v>
      </c>
      <c r="X15" s="100">
        <v>0</v>
      </c>
      <c r="Y15" s="101">
        <v>0</v>
      </c>
      <c r="Z15" s="100">
        <v>0</v>
      </c>
      <c r="AA15" s="101">
        <v>0</v>
      </c>
      <c r="AB15" s="100">
        <v>0</v>
      </c>
      <c r="AC15" s="100">
        <v>0</v>
      </c>
      <c r="AD15" s="100">
        <v>0</v>
      </c>
      <c r="AE15" s="161">
        <v>0</v>
      </c>
      <c r="AF15" s="162">
        <v>3.5000000000000003E-2</v>
      </c>
      <c r="AG15" s="163">
        <f t="shared" si="3"/>
        <v>243.13599258138953</v>
      </c>
      <c r="AH15" s="163">
        <f t="shared" si="4"/>
        <v>755.57017271995755</v>
      </c>
    </row>
    <row r="16" spans="1:34" s="164" customFormat="1" ht="12.75" customHeight="1" x14ac:dyDescent="0.2">
      <c r="A16" s="165" t="s">
        <v>147</v>
      </c>
      <c r="B16" s="166" t="s">
        <v>89</v>
      </c>
      <c r="C16" s="166"/>
      <c r="D16" s="166"/>
      <c r="E16" s="166"/>
      <c r="F16" s="166" t="s">
        <v>20</v>
      </c>
      <c r="G16" s="166"/>
      <c r="H16" s="166"/>
      <c r="I16" s="166"/>
      <c r="J16" s="166" t="s">
        <v>148</v>
      </c>
      <c r="K16" s="138">
        <v>0</v>
      </c>
      <c r="L16" s="105">
        <v>0</v>
      </c>
      <c r="M16" s="101">
        <f t="shared" si="0"/>
        <v>0</v>
      </c>
      <c r="N16" s="141" t="s">
        <v>75</v>
      </c>
      <c r="O16" s="101">
        <f>IF(N16="Y",M16,0)</f>
        <v>0</v>
      </c>
      <c r="P16" s="141" t="s">
        <v>75</v>
      </c>
      <c r="Q16" s="101">
        <f>IF(P16="Y",M16,0)</f>
        <v>0</v>
      </c>
      <c r="R16" s="141" t="s">
        <v>75</v>
      </c>
      <c r="S16" s="101">
        <f>IF(R16="Y",M16,0)</f>
        <v>0</v>
      </c>
      <c r="T16" s="101">
        <f t="shared" si="1"/>
        <v>0</v>
      </c>
      <c r="U16" s="106">
        <f t="shared" si="2"/>
        <v>0</v>
      </c>
      <c r="V16" s="99">
        <v>227.94649980801444</v>
      </c>
      <c r="W16" s="100">
        <v>0</v>
      </c>
      <c r="X16" s="100">
        <v>0</v>
      </c>
      <c r="Y16" s="101">
        <v>0</v>
      </c>
      <c r="Z16" s="100">
        <v>0</v>
      </c>
      <c r="AA16" s="101">
        <v>0</v>
      </c>
      <c r="AB16" s="100">
        <v>0</v>
      </c>
      <c r="AC16" s="100">
        <v>0</v>
      </c>
      <c r="AD16" s="100">
        <v>0</v>
      </c>
      <c r="AE16" s="161">
        <v>606</v>
      </c>
      <c r="AF16" s="162">
        <v>0.05</v>
      </c>
      <c r="AG16" s="163">
        <f t="shared" si="3"/>
        <v>347.33713225912788</v>
      </c>
      <c r="AH16" s="163">
        <f t="shared" si="4"/>
        <v>575.28363206714232</v>
      </c>
    </row>
    <row r="17" spans="1:34" s="164" customFormat="1" ht="25.5" customHeight="1" x14ac:dyDescent="0.2">
      <c r="A17" s="102" t="s">
        <v>149</v>
      </c>
      <c r="B17" s="103" t="s">
        <v>150</v>
      </c>
      <c r="C17" s="103" t="s">
        <v>151</v>
      </c>
      <c r="D17" s="103" t="s">
        <v>152</v>
      </c>
      <c r="E17" s="104">
        <v>3</v>
      </c>
      <c r="F17" s="103" t="s">
        <v>20</v>
      </c>
      <c r="G17" s="103"/>
      <c r="H17" s="103" t="s">
        <v>151</v>
      </c>
      <c r="I17" s="142"/>
      <c r="J17" s="143">
        <v>404585</v>
      </c>
      <c r="K17" s="138">
        <v>1</v>
      </c>
      <c r="L17" s="105">
        <v>0.87</v>
      </c>
      <c r="M17" s="101">
        <f t="shared" si="0"/>
        <v>0.87</v>
      </c>
      <c r="N17" s="141" t="s">
        <v>75</v>
      </c>
      <c r="O17" s="101">
        <v>0</v>
      </c>
      <c r="P17" s="141" t="s">
        <v>75</v>
      </c>
      <c r="Q17" s="101">
        <v>0</v>
      </c>
      <c r="R17" s="141" t="s">
        <v>153</v>
      </c>
      <c r="S17" s="101">
        <v>0.87</v>
      </c>
      <c r="T17" s="101">
        <f t="shared" si="1"/>
        <v>1.74</v>
      </c>
      <c r="U17" s="106">
        <f t="shared" si="2"/>
        <v>6858.7344110854501</v>
      </c>
      <c r="V17" s="99">
        <v>0</v>
      </c>
      <c r="W17" s="100">
        <v>0</v>
      </c>
      <c r="X17" s="100">
        <v>0</v>
      </c>
      <c r="Y17" s="101">
        <v>0</v>
      </c>
      <c r="Z17" s="100">
        <v>0</v>
      </c>
      <c r="AA17" s="101">
        <v>0</v>
      </c>
      <c r="AB17" s="100">
        <v>0</v>
      </c>
      <c r="AC17" s="100">
        <v>0</v>
      </c>
      <c r="AD17" s="100">
        <v>0</v>
      </c>
      <c r="AE17" s="161">
        <v>0</v>
      </c>
      <c r="AF17" s="162">
        <v>3.5000000000000003E-2</v>
      </c>
      <c r="AG17" s="163">
        <f t="shared" si="3"/>
        <v>243.13599258138953</v>
      </c>
      <c r="AH17" s="163">
        <f t="shared" si="4"/>
        <v>7101.8704036668396</v>
      </c>
    </row>
    <row r="18" spans="1:34" s="164" customFormat="1" ht="25.5" customHeight="1" x14ac:dyDescent="0.2">
      <c r="A18" s="102" t="s">
        <v>157</v>
      </c>
      <c r="B18" s="103" t="s">
        <v>158</v>
      </c>
      <c r="C18" s="103" t="s">
        <v>159</v>
      </c>
      <c r="D18" s="103" t="s">
        <v>160</v>
      </c>
      <c r="E18" s="104">
        <v>3</v>
      </c>
      <c r="F18" s="166" t="s">
        <v>20</v>
      </c>
      <c r="G18" s="103" t="s">
        <v>85</v>
      </c>
      <c r="H18" s="103" t="s">
        <v>161</v>
      </c>
      <c r="I18" s="142" t="s">
        <v>162</v>
      </c>
      <c r="J18" s="103">
        <v>407400</v>
      </c>
      <c r="K18" s="138">
        <v>2</v>
      </c>
      <c r="L18" s="105">
        <v>0.34</v>
      </c>
      <c r="M18" s="101">
        <f t="shared" si="0"/>
        <v>0.68</v>
      </c>
      <c r="N18" s="141" t="s">
        <v>75</v>
      </c>
      <c r="O18" s="101">
        <v>0</v>
      </c>
      <c r="P18" s="141" t="s">
        <v>75</v>
      </c>
      <c r="Q18" s="101">
        <v>0</v>
      </c>
      <c r="R18" s="141" t="s">
        <v>75</v>
      </c>
      <c r="S18" s="101">
        <v>0</v>
      </c>
      <c r="T18" s="101">
        <f t="shared" si="1"/>
        <v>0.68</v>
      </c>
      <c r="U18" s="106">
        <f t="shared" si="2"/>
        <v>2680.4249422632797</v>
      </c>
      <c r="V18" s="99">
        <v>3046.8159372523783</v>
      </c>
      <c r="W18" s="100">
        <v>0</v>
      </c>
      <c r="X18" s="100">
        <v>0</v>
      </c>
      <c r="Y18" s="101">
        <v>0</v>
      </c>
      <c r="Z18" s="100">
        <v>0</v>
      </c>
      <c r="AA18" s="101">
        <v>0</v>
      </c>
      <c r="AB18" s="100">
        <v>0</v>
      </c>
      <c r="AC18" s="100">
        <v>0</v>
      </c>
      <c r="AD18" s="100">
        <v>0</v>
      </c>
      <c r="AE18" s="161">
        <v>8496</v>
      </c>
      <c r="AF18" s="162">
        <v>0.25</v>
      </c>
      <c r="AG18" s="163">
        <f t="shared" si="3"/>
        <v>1736.6856612956394</v>
      </c>
      <c r="AH18" s="163">
        <f t="shared" si="4"/>
        <v>7463.9265408112969</v>
      </c>
    </row>
    <row r="19" spans="1:34" s="164" customFormat="1" ht="25.5" customHeight="1" x14ac:dyDescent="0.2">
      <c r="A19" s="102" t="s">
        <v>157</v>
      </c>
      <c r="B19" s="103" t="s">
        <v>163</v>
      </c>
      <c r="C19" s="103" t="s">
        <v>159</v>
      </c>
      <c r="D19" s="103" t="s">
        <v>160</v>
      </c>
      <c r="E19" s="104">
        <v>3</v>
      </c>
      <c r="F19" s="103" t="s">
        <v>20</v>
      </c>
      <c r="G19" s="103" t="s">
        <v>85</v>
      </c>
      <c r="H19" s="103" t="s">
        <v>161</v>
      </c>
      <c r="I19" s="142" t="s">
        <v>162</v>
      </c>
      <c r="J19" s="103">
        <v>407400</v>
      </c>
      <c r="K19" s="138">
        <v>0</v>
      </c>
      <c r="L19" s="105">
        <v>1</v>
      </c>
      <c r="M19" s="101">
        <f t="shared" si="0"/>
        <v>0</v>
      </c>
      <c r="N19" s="141" t="s">
        <v>75</v>
      </c>
      <c r="O19" s="101">
        <v>0</v>
      </c>
      <c r="P19" s="141" t="s">
        <v>75</v>
      </c>
      <c r="Q19" s="101">
        <v>0</v>
      </c>
      <c r="R19" s="141" t="s">
        <v>153</v>
      </c>
      <c r="S19" s="101">
        <v>2</v>
      </c>
      <c r="T19" s="101">
        <f t="shared" si="1"/>
        <v>2</v>
      </c>
      <c r="U19" s="106">
        <f t="shared" si="2"/>
        <v>7883.6027713625863</v>
      </c>
      <c r="V19" s="99">
        <v>3046.8159372523783</v>
      </c>
      <c r="W19" s="100">
        <v>0</v>
      </c>
      <c r="X19" s="100">
        <v>0</v>
      </c>
      <c r="Y19" s="101">
        <v>0</v>
      </c>
      <c r="Z19" s="100">
        <v>0</v>
      </c>
      <c r="AA19" s="101">
        <v>0</v>
      </c>
      <c r="AB19" s="100">
        <v>0</v>
      </c>
      <c r="AC19" s="100">
        <v>0</v>
      </c>
      <c r="AD19" s="100">
        <v>0</v>
      </c>
      <c r="AE19" s="161">
        <v>0</v>
      </c>
      <c r="AF19" s="162">
        <v>3.5000000000000003E-2</v>
      </c>
      <c r="AG19" s="163">
        <f t="shared" si="3"/>
        <v>243.13599258138953</v>
      </c>
      <c r="AH19" s="163">
        <f t="shared" si="4"/>
        <v>11173.554701196355</v>
      </c>
    </row>
    <row r="20" spans="1:34" s="164" customFormat="1" ht="25.5" customHeight="1" x14ac:dyDescent="0.2">
      <c r="A20" s="102" t="s">
        <v>157</v>
      </c>
      <c r="B20" s="103" t="s">
        <v>164</v>
      </c>
      <c r="C20" s="103" t="s">
        <v>159</v>
      </c>
      <c r="D20" s="103" t="s">
        <v>160</v>
      </c>
      <c r="E20" s="104">
        <v>3</v>
      </c>
      <c r="F20" s="166" t="s">
        <v>20</v>
      </c>
      <c r="G20" s="103" t="s">
        <v>85</v>
      </c>
      <c r="H20" s="103" t="s">
        <v>161</v>
      </c>
      <c r="I20" s="142" t="s">
        <v>165</v>
      </c>
      <c r="J20" s="103">
        <v>408245</v>
      </c>
      <c r="K20" s="138">
        <v>0</v>
      </c>
      <c r="L20" s="105">
        <v>1</v>
      </c>
      <c r="M20" s="101">
        <f t="shared" si="0"/>
        <v>0</v>
      </c>
      <c r="N20" s="141" t="s">
        <v>75</v>
      </c>
      <c r="O20" s="101">
        <v>0</v>
      </c>
      <c r="P20" s="141" t="s">
        <v>75</v>
      </c>
      <c r="Q20" s="101">
        <v>0</v>
      </c>
      <c r="R20" s="141" t="s">
        <v>153</v>
      </c>
      <c r="S20" s="101">
        <v>2</v>
      </c>
      <c r="T20" s="101">
        <f t="shared" si="1"/>
        <v>2</v>
      </c>
      <c r="U20" s="106">
        <f t="shared" si="2"/>
        <v>7883.6027713625863</v>
      </c>
      <c r="V20" s="99">
        <v>0</v>
      </c>
      <c r="W20" s="100">
        <v>0</v>
      </c>
      <c r="X20" s="100">
        <v>0</v>
      </c>
      <c r="Y20" s="101">
        <v>0</v>
      </c>
      <c r="Z20" s="100">
        <v>0</v>
      </c>
      <c r="AA20" s="101">
        <v>0</v>
      </c>
      <c r="AB20" s="100">
        <v>0</v>
      </c>
      <c r="AC20" s="100">
        <v>0</v>
      </c>
      <c r="AD20" s="100">
        <v>0</v>
      </c>
      <c r="AE20" s="161">
        <v>0</v>
      </c>
      <c r="AF20" s="162">
        <v>3.5000000000000003E-2</v>
      </c>
      <c r="AG20" s="163">
        <f t="shared" si="3"/>
        <v>243.13599258138953</v>
      </c>
      <c r="AH20" s="163">
        <f t="shared" si="4"/>
        <v>8126.7387639439758</v>
      </c>
    </row>
    <row r="21" spans="1:34" s="164" customFormat="1" ht="25.5" customHeight="1" x14ac:dyDescent="0.2">
      <c r="A21" s="102" t="s">
        <v>166</v>
      </c>
      <c r="B21" s="103" t="s">
        <v>84</v>
      </c>
      <c r="C21" s="103" t="s">
        <v>78</v>
      </c>
      <c r="D21" s="103" t="s">
        <v>79</v>
      </c>
      <c r="E21" s="104">
        <v>2</v>
      </c>
      <c r="F21" s="103" t="s">
        <v>20</v>
      </c>
      <c r="G21" s="103" t="s">
        <v>144</v>
      </c>
      <c r="H21" s="103" t="s">
        <v>167</v>
      </c>
      <c r="I21" s="142" t="s">
        <v>146</v>
      </c>
      <c r="J21" s="102">
        <v>401601</v>
      </c>
      <c r="K21" s="138">
        <v>1</v>
      </c>
      <c r="L21" s="105">
        <v>0.47</v>
      </c>
      <c r="M21" s="101">
        <f t="shared" si="0"/>
        <v>0.47</v>
      </c>
      <c r="N21" s="141" t="s">
        <v>75</v>
      </c>
      <c r="O21" s="101">
        <v>0</v>
      </c>
      <c r="P21" s="141" t="s">
        <v>75</v>
      </c>
      <c r="Q21" s="101">
        <v>0</v>
      </c>
      <c r="R21" s="141" t="s">
        <v>75</v>
      </c>
      <c r="S21" s="101">
        <v>0</v>
      </c>
      <c r="T21" s="101">
        <f t="shared" si="1"/>
        <v>0.47</v>
      </c>
      <c r="U21" s="106">
        <f t="shared" si="2"/>
        <v>1852.6466512702077</v>
      </c>
      <c r="V21" s="99">
        <v>257.73009817921564</v>
      </c>
      <c r="W21" s="100">
        <v>4.1975529846528348</v>
      </c>
      <c r="X21" s="100">
        <v>0</v>
      </c>
      <c r="Y21" s="101">
        <v>0</v>
      </c>
      <c r="Z21" s="100">
        <v>0</v>
      </c>
      <c r="AA21" s="101">
        <v>0</v>
      </c>
      <c r="AB21" s="100">
        <v>0</v>
      </c>
      <c r="AC21" s="100">
        <v>0</v>
      </c>
      <c r="AD21" s="100">
        <v>0</v>
      </c>
      <c r="AE21" s="161">
        <v>703</v>
      </c>
      <c r="AF21" s="162">
        <v>0.05</v>
      </c>
      <c r="AG21" s="163">
        <f t="shared" si="3"/>
        <v>347.33713225912788</v>
      </c>
      <c r="AH21" s="163">
        <f t="shared" si="4"/>
        <v>2461.9114346932038</v>
      </c>
    </row>
    <row r="22" spans="1:34" s="164" customFormat="1" ht="25.5" customHeight="1" x14ac:dyDescent="0.2">
      <c r="A22" s="102" t="s">
        <v>168</v>
      </c>
      <c r="B22" s="103" t="s">
        <v>135</v>
      </c>
      <c r="C22" s="103" t="s">
        <v>136</v>
      </c>
      <c r="D22" s="103" t="s">
        <v>137</v>
      </c>
      <c r="E22" s="104">
        <v>1</v>
      </c>
      <c r="F22" s="166" t="s">
        <v>20</v>
      </c>
      <c r="G22" s="103" t="s">
        <v>144</v>
      </c>
      <c r="H22" s="103" t="s">
        <v>138</v>
      </c>
      <c r="I22" s="142" t="s">
        <v>140</v>
      </c>
      <c r="J22" s="103" t="s">
        <v>169</v>
      </c>
      <c r="K22" s="138">
        <v>1</v>
      </c>
      <c r="L22" s="105">
        <v>7.0000000000000007E-2</v>
      </c>
      <c r="M22" s="101">
        <f t="shared" si="0"/>
        <v>7.0000000000000007E-2</v>
      </c>
      <c r="N22" s="141" t="s">
        <v>75</v>
      </c>
      <c r="O22" s="101">
        <v>0</v>
      </c>
      <c r="P22" s="141" t="s">
        <v>75</v>
      </c>
      <c r="Q22" s="101">
        <v>0</v>
      </c>
      <c r="R22" s="141" t="s">
        <v>75</v>
      </c>
      <c r="S22" s="101">
        <v>0</v>
      </c>
      <c r="T22" s="101">
        <f t="shared" si="1"/>
        <v>7.0000000000000007E-2</v>
      </c>
      <c r="U22" s="106">
        <f t="shared" si="2"/>
        <v>275.92609699769054</v>
      </c>
      <c r="V22" s="99">
        <v>0</v>
      </c>
      <c r="W22" s="100">
        <v>0</v>
      </c>
      <c r="X22" s="100">
        <v>0</v>
      </c>
      <c r="Y22" s="101">
        <v>0</v>
      </c>
      <c r="Z22" s="100">
        <v>0</v>
      </c>
      <c r="AA22" s="101">
        <v>0</v>
      </c>
      <c r="AB22" s="100">
        <v>0</v>
      </c>
      <c r="AC22" s="100">
        <v>0</v>
      </c>
      <c r="AD22" s="100">
        <v>0</v>
      </c>
      <c r="AE22" s="161">
        <v>254</v>
      </c>
      <c r="AF22" s="162">
        <v>3.5000000000000003E-2</v>
      </c>
      <c r="AG22" s="163">
        <f t="shared" si="3"/>
        <v>243.13599258138953</v>
      </c>
      <c r="AH22" s="163">
        <f t="shared" si="4"/>
        <v>519.06208957908007</v>
      </c>
    </row>
    <row r="23" spans="1:34" s="164" customFormat="1" ht="25.5" customHeight="1" x14ac:dyDescent="0.2">
      <c r="A23" s="165" t="s">
        <v>170</v>
      </c>
      <c r="B23" s="166" t="s">
        <v>89</v>
      </c>
      <c r="C23" s="166"/>
      <c r="D23" s="166"/>
      <c r="E23" s="166"/>
      <c r="F23" s="166" t="s">
        <v>20</v>
      </c>
      <c r="G23" s="166"/>
      <c r="H23" s="166"/>
      <c r="I23" s="166"/>
      <c r="J23" s="166">
        <v>404585</v>
      </c>
      <c r="K23" s="138">
        <v>0</v>
      </c>
      <c r="L23" s="105">
        <v>0</v>
      </c>
      <c r="M23" s="101">
        <f t="shared" si="0"/>
        <v>0</v>
      </c>
      <c r="N23" s="141" t="s">
        <v>75</v>
      </c>
      <c r="O23" s="101">
        <f>IF(N23="Y",M23,0)</f>
        <v>0</v>
      </c>
      <c r="P23" s="141" t="s">
        <v>75</v>
      </c>
      <c r="Q23" s="101">
        <f>IF(P23="Y",M23,0)</f>
        <v>0</v>
      </c>
      <c r="R23" s="141" t="s">
        <v>75</v>
      </c>
      <c r="S23" s="101">
        <f>IF(R23="Y",M23,0)</f>
        <v>0</v>
      </c>
      <c r="T23" s="101">
        <f t="shared" si="1"/>
        <v>0</v>
      </c>
      <c r="U23" s="106">
        <f t="shared" si="2"/>
        <v>0</v>
      </c>
      <c r="V23" s="99">
        <v>38.268460697880634</v>
      </c>
      <c r="W23" s="100">
        <v>10.403417957652501</v>
      </c>
      <c r="X23" s="100">
        <v>85</v>
      </c>
      <c r="Y23" s="101">
        <v>1</v>
      </c>
      <c r="Z23" s="100">
        <v>0</v>
      </c>
      <c r="AA23" s="101">
        <v>0</v>
      </c>
      <c r="AB23" s="100">
        <v>0</v>
      </c>
      <c r="AC23" s="100">
        <v>0</v>
      </c>
      <c r="AD23" s="100">
        <v>0</v>
      </c>
      <c r="AE23" s="161">
        <v>68</v>
      </c>
      <c r="AF23" s="162">
        <v>3.5000000000000003E-2</v>
      </c>
      <c r="AG23" s="163">
        <f t="shared" si="3"/>
        <v>243.13599258138953</v>
      </c>
      <c r="AH23" s="163">
        <f t="shared" si="4"/>
        <v>376.80787123692267</v>
      </c>
    </row>
    <row r="24" spans="1:34" s="164" customFormat="1" ht="25.5" customHeight="1" x14ac:dyDescent="0.2">
      <c r="A24" s="102" t="s">
        <v>171</v>
      </c>
      <c r="B24" s="103" t="s">
        <v>77</v>
      </c>
      <c r="C24" s="103" t="s">
        <v>78</v>
      </c>
      <c r="D24" s="103" t="s">
        <v>79</v>
      </c>
      <c r="E24" s="104">
        <v>2</v>
      </c>
      <c r="F24" s="166" t="s">
        <v>20</v>
      </c>
      <c r="G24" s="103" t="s">
        <v>85</v>
      </c>
      <c r="H24" s="103" t="s">
        <v>172</v>
      </c>
      <c r="I24" s="142" t="s">
        <v>173</v>
      </c>
      <c r="J24" s="102">
        <v>407050</v>
      </c>
      <c r="K24" s="138">
        <v>1</v>
      </c>
      <c r="L24" s="105">
        <v>0.13</v>
      </c>
      <c r="M24" s="101">
        <f t="shared" si="0"/>
        <v>0.13</v>
      </c>
      <c r="N24" s="141" t="s">
        <v>75</v>
      </c>
      <c r="O24" s="101">
        <v>0</v>
      </c>
      <c r="P24" s="141" t="s">
        <v>75</v>
      </c>
      <c r="Q24" s="101">
        <v>0</v>
      </c>
      <c r="R24" s="141" t="s">
        <v>75</v>
      </c>
      <c r="S24" s="101">
        <v>0</v>
      </c>
      <c r="T24" s="101">
        <f t="shared" si="1"/>
        <v>0.13</v>
      </c>
      <c r="U24" s="106">
        <f t="shared" si="2"/>
        <v>512.43418013856808</v>
      </c>
      <c r="V24" s="99">
        <v>1467.6022017814421</v>
      </c>
      <c r="W24" s="100">
        <v>987.94475506027334</v>
      </c>
      <c r="X24" s="100">
        <v>0</v>
      </c>
      <c r="Y24" s="101">
        <v>0</v>
      </c>
      <c r="Z24" s="100">
        <v>0</v>
      </c>
      <c r="AA24" s="101">
        <v>0</v>
      </c>
      <c r="AB24" s="100">
        <v>0</v>
      </c>
      <c r="AC24" s="100">
        <v>0</v>
      </c>
      <c r="AD24" s="100">
        <v>0</v>
      </c>
      <c r="AE24" s="161">
        <v>5827</v>
      </c>
      <c r="AF24" s="162">
        <v>0.25</v>
      </c>
      <c r="AG24" s="163">
        <f t="shared" si="3"/>
        <v>1736.6856612956394</v>
      </c>
      <c r="AH24" s="163">
        <f t="shared" si="4"/>
        <v>4704.6667982759227</v>
      </c>
    </row>
    <row r="25" spans="1:34" s="164" customFormat="1" ht="25.5" customHeight="1" x14ac:dyDescent="0.2">
      <c r="A25" s="102" t="s">
        <v>174</v>
      </c>
      <c r="B25" s="103" t="s">
        <v>77</v>
      </c>
      <c r="C25" s="103" t="s">
        <v>78</v>
      </c>
      <c r="D25" s="103" t="s">
        <v>79</v>
      </c>
      <c r="E25" s="104">
        <v>2</v>
      </c>
      <c r="F25" s="103" t="s">
        <v>20</v>
      </c>
      <c r="G25" s="103" t="s">
        <v>85</v>
      </c>
      <c r="H25" s="103" t="s">
        <v>175</v>
      </c>
      <c r="I25" s="142" t="s">
        <v>176</v>
      </c>
      <c r="J25" s="102">
        <v>407002</v>
      </c>
      <c r="K25" s="138">
        <v>1</v>
      </c>
      <c r="L25" s="105">
        <v>0.27</v>
      </c>
      <c r="M25" s="101">
        <f t="shared" si="0"/>
        <v>0.27</v>
      </c>
      <c r="N25" s="141" t="s">
        <v>75</v>
      </c>
      <c r="O25" s="101">
        <v>0</v>
      </c>
      <c r="P25" s="141" t="s">
        <v>75</v>
      </c>
      <c r="Q25" s="101">
        <v>0</v>
      </c>
      <c r="R25" s="141" t="s">
        <v>75</v>
      </c>
      <c r="S25" s="101">
        <v>0</v>
      </c>
      <c r="T25" s="101">
        <f t="shared" si="1"/>
        <v>0.27</v>
      </c>
      <c r="U25" s="106">
        <f t="shared" si="2"/>
        <v>1064.2863741339493</v>
      </c>
      <c r="V25" s="99">
        <v>5.8874554919816351</v>
      </c>
      <c r="W25" s="100">
        <v>32.295827920712547</v>
      </c>
      <c r="X25" s="100">
        <v>0</v>
      </c>
      <c r="Y25" s="101">
        <v>0</v>
      </c>
      <c r="Z25" s="100">
        <v>0</v>
      </c>
      <c r="AA25" s="101">
        <v>0</v>
      </c>
      <c r="AB25" s="100">
        <v>0</v>
      </c>
      <c r="AC25" s="100">
        <v>0</v>
      </c>
      <c r="AD25" s="100">
        <v>0</v>
      </c>
      <c r="AE25" s="161">
        <v>7</v>
      </c>
      <c r="AF25" s="162">
        <v>3.5000000000000003E-2</v>
      </c>
      <c r="AG25" s="163">
        <f t="shared" si="3"/>
        <v>243.13599258138953</v>
      </c>
      <c r="AH25" s="163">
        <f t="shared" si="4"/>
        <v>1345.6056501280329</v>
      </c>
    </row>
    <row r="26" spans="1:34" s="164" customFormat="1" ht="25.5" customHeight="1" x14ac:dyDescent="0.2">
      <c r="A26" s="102" t="s">
        <v>177</v>
      </c>
      <c r="B26" s="103" t="s">
        <v>84</v>
      </c>
      <c r="C26" s="103" t="s">
        <v>78</v>
      </c>
      <c r="D26" s="103" t="s">
        <v>79</v>
      </c>
      <c r="E26" s="104">
        <v>2</v>
      </c>
      <c r="F26" s="103" t="s">
        <v>20</v>
      </c>
      <c r="G26" s="103" t="s">
        <v>85</v>
      </c>
      <c r="H26" s="103" t="s">
        <v>175</v>
      </c>
      <c r="I26" s="142" t="s">
        <v>176</v>
      </c>
      <c r="J26" s="102">
        <v>407002</v>
      </c>
      <c r="K26" s="138">
        <v>1</v>
      </c>
      <c r="L26" s="105">
        <v>0.09</v>
      </c>
      <c r="M26" s="101">
        <f t="shared" si="0"/>
        <v>0.09</v>
      </c>
      <c r="N26" s="141" t="s">
        <v>75</v>
      </c>
      <c r="O26" s="101">
        <v>0</v>
      </c>
      <c r="P26" s="141" t="s">
        <v>75</v>
      </c>
      <c r="Q26" s="101">
        <v>0</v>
      </c>
      <c r="R26" s="141" t="s">
        <v>75</v>
      </c>
      <c r="S26" s="101">
        <v>0</v>
      </c>
      <c r="T26" s="101">
        <f t="shared" si="1"/>
        <v>0.09</v>
      </c>
      <c r="U26" s="106">
        <f t="shared" si="2"/>
        <v>354.76212471131635</v>
      </c>
      <c r="V26" s="99">
        <v>0</v>
      </c>
      <c r="W26" s="100">
        <v>0</v>
      </c>
      <c r="X26" s="100">
        <v>0</v>
      </c>
      <c r="Y26" s="101">
        <v>0</v>
      </c>
      <c r="Z26" s="100">
        <v>0</v>
      </c>
      <c r="AA26" s="101">
        <v>0</v>
      </c>
      <c r="AB26" s="100">
        <v>0</v>
      </c>
      <c r="AC26" s="100">
        <v>0</v>
      </c>
      <c r="AD26" s="100">
        <v>0</v>
      </c>
      <c r="AE26" s="161">
        <v>0</v>
      </c>
      <c r="AF26" s="162">
        <v>3.5000000000000003E-2</v>
      </c>
      <c r="AG26" s="163">
        <f t="shared" si="3"/>
        <v>243.13599258138953</v>
      </c>
      <c r="AH26" s="163">
        <f t="shared" si="4"/>
        <v>597.89811729270582</v>
      </c>
    </row>
    <row r="27" spans="1:34" s="164" customFormat="1" ht="25.5" customHeight="1" x14ac:dyDescent="0.2">
      <c r="A27" s="102" t="s">
        <v>178</v>
      </c>
      <c r="B27" s="103" t="s">
        <v>179</v>
      </c>
      <c r="C27" s="103" t="s">
        <v>78</v>
      </c>
      <c r="D27" s="103" t="s">
        <v>79</v>
      </c>
      <c r="E27" s="104">
        <v>4</v>
      </c>
      <c r="F27" s="166" t="s">
        <v>20</v>
      </c>
      <c r="G27" s="103" t="s">
        <v>105</v>
      </c>
      <c r="H27" s="103" t="s">
        <v>180</v>
      </c>
      <c r="I27" s="142" t="s">
        <v>181</v>
      </c>
      <c r="J27" s="103" t="s">
        <v>182</v>
      </c>
      <c r="K27" s="138">
        <v>1</v>
      </c>
      <c r="L27" s="105">
        <v>0.2</v>
      </c>
      <c r="M27" s="101">
        <f t="shared" si="0"/>
        <v>0.2</v>
      </c>
      <c r="N27" s="141" t="s">
        <v>75</v>
      </c>
      <c r="O27" s="101">
        <v>0</v>
      </c>
      <c r="P27" s="141" t="s">
        <v>75</v>
      </c>
      <c r="Q27" s="101">
        <v>0</v>
      </c>
      <c r="R27" s="141" t="s">
        <v>75</v>
      </c>
      <c r="S27" s="101">
        <v>0</v>
      </c>
      <c r="T27" s="101">
        <f t="shared" si="1"/>
        <v>0.2</v>
      </c>
      <c r="U27" s="106">
        <f t="shared" si="2"/>
        <v>788.36027713625867</v>
      </c>
      <c r="V27" s="99">
        <v>2222.6779886534005</v>
      </c>
      <c r="W27" s="100">
        <v>33.290937464487996</v>
      </c>
      <c r="X27" s="100">
        <v>0</v>
      </c>
      <c r="Y27" s="101">
        <v>0</v>
      </c>
      <c r="Z27" s="100">
        <v>0</v>
      </c>
      <c r="AA27" s="101">
        <v>0</v>
      </c>
      <c r="AB27" s="100">
        <v>0</v>
      </c>
      <c r="AC27" s="100">
        <v>0</v>
      </c>
      <c r="AD27" s="100">
        <v>0</v>
      </c>
      <c r="AE27" s="161">
        <v>2502</v>
      </c>
      <c r="AF27" s="162">
        <v>0.1</v>
      </c>
      <c r="AG27" s="163">
        <f t="shared" si="3"/>
        <v>694.67426451825577</v>
      </c>
      <c r="AH27" s="163">
        <f t="shared" si="4"/>
        <v>3739.0034677724025</v>
      </c>
    </row>
    <row r="28" spans="1:34" s="164" customFormat="1" ht="25.5" customHeight="1" x14ac:dyDescent="0.2">
      <c r="A28" s="102" t="s">
        <v>190</v>
      </c>
      <c r="B28" s="103" t="s">
        <v>191</v>
      </c>
      <c r="C28" s="103" t="s">
        <v>78</v>
      </c>
      <c r="D28" s="103" t="s">
        <v>79</v>
      </c>
      <c r="E28" s="104" t="s">
        <v>192</v>
      </c>
      <c r="F28" s="166" t="s">
        <v>20</v>
      </c>
      <c r="G28" s="103" t="s">
        <v>85</v>
      </c>
      <c r="H28" s="103" t="s">
        <v>193</v>
      </c>
      <c r="I28" s="142" t="s">
        <v>194</v>
      </c>
      <c r="J28" s="102">
        <v>408200</v>
      </c>
      <c r="K28" s="138">
        <v>3</v>
      </c>
      <c r="L28" s="105">
        <v>1</v>
      </c>
      <c r="M28" s="101">
        <f t="shared" si="0"/>
        <v>3</v>
      </c>
      <c r="N28" s="141" t="s">
        <v>75</v>
      </c>
      <c r="O28" s="101">
        <v>0</v>
      </c>
      <c r="P28" s="141" t="s">
        <v>75</v>
      </c>
      <c r="Q28" s="101">
        <v>0</v>
      </c>
      <c r="R28" s="141" t="s">
        <v>75</v>
      </c>
      <c r="S28" s="101">
        <v>0</v>
      </c>
      <c r="T28" s="101">
        <f t="shared" si="1"/>
        <v>3</v>
      </c>
      <c r="U28" s="106">
        <f t="shared" si="2"/>
        <v>11825.404157043879</v>
      </c>
      <c r="V28" s="99">
        <v>0</v>
      </c>
      <c r="W28" s="100">
        <v>0</v>
      </c>
      <c r="X28" s="100">
        <v>85</v>
      </c>
      <c r="Y28" s="101">
        <v>1</v>
      </c>
      <c r="Z28" s="100">
        <v>0</v>
      </c>
      <c r="AA28" s="101">
        <v>0</v>
      </c>
      <c r="AB28" s="100">
        <v>0</v>
      </c>
      <c r="AC28" s="100">
        <v>0</v>
      </c>
      <c r="AD28" s="100">
        <v>0</v>
      </c>
      <c r="AE28" s="161">
        <v>0</v>
      </c>
      <c r="AF28" s="162">
        <v>3.5000000000000003E-2</v>
      </c>
      <c r="AG28" s="163">
        <f t="shared" si="3"/>
        <v>243.13599258138953</v>
      </c>
      <c r="AH28" s="163">
        <f t="shared" si="4"/>
        <v>12153.540149625269</v>
      </c>
    </row>
    <row r="29" spans="1:34" s="164" customFormat="1" ht="12.75" customHeight="1" x14ac:dyDescent="0.2">
      <c r="A29" s="102" t="s">
        <v>203</v>
      </c>
      <c r="B29" s="103" t="s">
        <v>116</v>
      </c>
      <c r="C29" s="103" t="s">
        <v>204</v>
      </c>
      <c r="D29" s="103" t="s">
        <v>118</v>
      </c>
      <c r="E29" s="104">
        <v>3</v>
      </c>
      <c r="F29" s="166" t="s">
        <v>20</v>
      </c>
      <c r="G29" s="103" t="s">
        <v>105</v>
      </c>
      <c r="H29" s="103" t="s">
        <v>205</v>
      </c>
      <c r="I29" s="142" t="s">
        <v>206</v>
      </c>
      <c r="J29" s="103" t="s">
        <v>207</v>
      </c>
      <c r="K29" s="138">
        <v>1</v>
      </c>
      <c r="L29" s="105">
        <v>0.05</v>
      </c>
      <c r="M29" s="101">
        <f t="shared" si="0"/>
        <v>0.05</v>
      </c>
      <c r="N29" s="141" t="s">
        <v>75</v>
      </c>
      <c r="O29" s="101">
        <v>0</v>
      </c>
      <c r="P29" s="141" t="s">
        <v>75</v>
      </c>
      <c r="Q29" s="101">
        <v>0</v>
      </c>
      <c r="R29" s="141" t="s">
        <v>75</v>
      </c>
      <c r="S29" s="101">
        <v>0</v>
      </c>
      <c r="T29" s="101">
        <f t="shared" si="1"/>
        <v>0.05</v>
      </c>
      <c r="U29" s="106">
        <f t="shared" si="2"/>
        <v>197.09006928406467</v>
      </c>
      <c r="V29" s="99">
        <v>69.899103929311394</v>
      </c>
      <c r="W29" s="100">
        <v>8.3951059693056695</v>
      </c>
      <c r="X29" s="100">
        <v>0</v>
      </c>
      <c r="Y29" s="101">
        <v>0</v>
      </c>
      <c r="Z29" s="100">
        <v>4.6505763304026138</v>
      </c>
      <c r="AA29" s="101">
        <v>0</v>
      </c>
      <c r="AB29" s="100">
        <v>0</v>
      </c>
      <c r="AC29" s="100">
        <v>0</v>
      </c>
      <c r="AD29" s="100">
        <v>0</v>
      </c>
      <c r="AE29" s="161">
        <v>28</v>
      </c>
      <c r="AF29" s="162">
        <v>3.5000000000000003E-2</v>
      </c>
      <c r="AG29" s="163">
        <f t="shared" si="3"/>
        <v>243.13599258138953</v>
      </c>
      <c r="AH29" s="163">
        <f t="shared" si="4"/>
        <v>523.17084809447385</v>
      </c>
    </row>
    <row r="30" spans="1:34" s="164" customFormat="1" ht="12.75" customHeight="1" x14ac:dyDescent="0.2">
      <c r="A30" s="102" t="s">
        <v>208</v>
      </c>
      <c r="B30" s="103" t="s">
        <v>209</v>
      </c>
      <c r="C30" s="103" t="s">
        <v>95</v>
      </c>
      <c r="D30" s="103" t="s">
        <v>96</v>
      </c>
      <c r="E30" s="104">
        <v>1</v>
      </c>
      <c r="F30" s="103" t="s">
        <v>20</v>
      </c>
      <c r="G30" s="103" t="s">
        <v>126</v>
      </c>
      <c r="H30" s="103" t="s">
        <v>210</v>
      </c>
      <c r="I30" s="142" t="s">
        <v>128</v>
      </c>
      <c r="J30" s="102">
        <v>409300</v>
      </c>
      <c r="K30" s="138">
        <v>1</v>
      </c>
      <c r="L30" s="105">
        <v>0.4</v>
      </c>
      <c r="M30" s="101">
        <f t="shared" si="0"/>
        <v>0.4</v>
      </c>
      <c r="N30" s="141" t="s">
        <v>75</v>
      </c>
      <c r="O30" s="101">
        <v>0</v>
      </c>
      <c r="P30" s="141" t="s">
        <v>75</v>
      </c>
      <c r="Q30" s="101">
        <v>0</v>
      </c>
      <c r="R30" s="141" t="s">
        <v>75</v>
      </c>
      <c r="S30" s="101">
        <v>0</v>
      </c>
      <c r="T30" s="101">
        <f t="shared" si="1"/>
        <v>0.4</v>
      </c>
      <c r="U30" s="106">
        <f t="shared" si="2"/>
        <v>1576.7205542725173</v>
      </c>
      <c r="V30" s="99">
        <v>447.09067645399756</v>
      </c>
      <c r="W30" s="100">
        <v>27.79069562252911</v>
      </c>
      <c r="X30" s="100">
        <v>106.25</v>
      </c>
      <c r="Y30" s="101">
        <v>1.25</v>
      </c>
      <c r="Z30" s="100">
        <v>7.3246577203841161</v>
      </c>
      <c r="AA30" s="101">
        <v>0</v>
      </c>
      <c r="AB30" s="100">
        <v>0</v>
      </c>
      <c r="AC30" s="100">
        <v>0</v>
      </c>
      <c r="AD30" s="100">
        <v>0</v>
      </c>
      <c r="AE30" s="161">
        <v>1101</v>
      </c>
      <c r="AF30" s="162">
        <v>0.1</v>
      </c>
      <c r="AG30" s="163">
        <f t="shared" si="3"/>
        <v>694.67426451825577</v>
      </c>
      <c r="AH30" s="163">
        <f t="shared" si="4"/>
        <v>2859.8508485876837</v>
      </c>
    </row>
    <row r="31" spans="1:34" s="164" customFormat="1" ht="12.75" customHeight="1" x14ac:dyDescent="0.2">
      <c r="A31" s="102" t="s">
        <v>211</v>
      </c>
      <c r="B31" s="103" t="s">
        <v>104</v>
      </c>
      <c r="C31" s="103" t="s">
        <v>78</v>
      </c>
      <c r="D31" s="103" t="s">
        <v>79</v>
      </c>
      <c r="E31" s="104">
        <v>2</v>
      </c>
      <c r="F31" s="103" t="s">
        <v>20</v>
      </c>
      <c r="G31" s="103" t="s">
        <v>105</v>
      </c>
      <c r="H31" s="103" t="s">
        <v>212</v>
      </c>
      <c r="I31" s="142" t="s">
        <v>213</v>
      </c>
      <c r="J31" s="102" t="s">
        <v>214</v>
      </c>
      <c r="K31" s="138">
        <v>1</v>
      </c>
      <c r="L31" s="105">
        <v>0.13</v>
      </c>
      <c r="M31" s="101">
        <f t="shared" si="0"/>
        <v>0.13</v>
      </c>
      <c r="N31" s="141" t="s">
        <v>75</v>
      </c>
      <c r="O31" s="101">
        <v>0</v>
      </c>
      <c r="P31" s="141" t="s">
        <v>75</v>
      </c>
      <c r="Q31" s="101">
        <v>0</v>
      </c>
      <c r="R31" s="141" t="s">
        <v>75</v>
      </c>
      <c r="S31" s="101">
        <v>0</v>
      </c>
      <c r="T31" s="101">
        <f t="shared" si="1"/>
        <v>0.13</v>
      </c>
      <c r="U31" s="106">
        <f t="shared" si="2"/>
        <v>512.43418013856808</v>
      </c>
      <c r="V31" s="99">
        <v>0</v>
      </c>
      <c r="W31" s="100">
        <v>0</v>
      </c>
      <c r="X31" s="100">
        <v>0</v>
      </c>
      <c r="Y31" s="101">
        <v>0</v>
      </c>
      <c r="Z31" s="100">
        <v>0</v>
      </c>
      <c r="AA31" s="101">
        <v>0</v>
      </c>
      <c r="AB31" s="100">
        <v>0</v>
      </c>
      <c r="AC31" s="100">
        <v>0</v>
      </c>
      <c r="AD31" s="100">
        <v>0</v>
      </c>
      <c r="AE31" s="161">
        <v>0</v>
      </c>
      <c r="AF31" s="162">
        <v>3.5000000000000003E-2</v>
      </c>
      <c r="AG31" s="163">
        <f t="shared" si="3"/>
        <v>243.13599258138953</v>
      </c>
      <c r="AH31" s="163">
        <f t="shared" si="4"/>
        <v>755.57017271995755</v>
      </c>
    </row>
    <row r="32" spans="1:34" s="164" customFormat="1" ht="25.5" x14ac:dyDescent="0.2">
      <c r="A32" s="102" t="s">
        <v>227</v>
      </c>
      <c r="B32" s="103" t="s">
        <v>228</v>
      </c>
      <c r="C32" s="103" t="s">
        <v>95</v>
      </c>
      <c r="D32" s="103" t="s">
        <v>96</v>
      </c>
      <c r="E32" s="104">
        <v>1</v>
      </c>
      <c r="F32" s="166" t="s">
        <v>20</v>
      </c>
      <c r="G32" s="103" t="s">
        <v>229</v>
      </c>
      <c r="H32" s="103" t="s">
        <v>230</v>
      </c>
      <c r="I32" s="142" t="s">
        <v>231</v>
      </c>
      <c r="J32" s="103" t="s">
        <v>232</v>
      </c>
      <c r="K32" s="138">
        <v>1</v>
      </c>
      <c r="L32" s="105">
        <v>0.67</v>
      </c>
      <c r="M32" s="101">
        <f t="shared" si="0"/>
        <v>0.67</v>
      </c>
      <c r="N32" s="141" t="s">
        <v>153</v>
      </c>
      <c r="O32" s="101">
        <v>0.67</v>
      </c>
      <c r="P32" s="141" t="s">
        <v>75</v>
      </c>
      <c r="Q32" s="101">
        <v>0</v>
      </c>
      <c r="R32" s="141" t="s">
        <v>75</v>
      </c>
      <c r="S32" s="101">
        <v>0</v>
      </c>
      <c r="T32" s="101">
        <f t="shared" si="1"/>
        <v>1.34</v>
      </c>
      <c r="U32" s="106">
        <f t="shared" si="2"/>
        <v>5282.0138568129332</v>
      </c>
      <c r="V32" s="99">
        <v>0</v>
      </c>
      <c r="W32" s="100">
        <v>0</v>
      </c>
      <c r="X32" s="100">
        <v>0</v>
      </c>
      <c r="Y32" s="101">
        <v>0</v>
      </c>
      <c r="Z32" s="100">
        <v>0</v>
      </c>
      <c r="AA32" s="101">
        <v>0</v>
      </c>
      <c r="AB32" s="100">
        <v>0</v>
      </c>
      <c r="AC32" s="100">
        <v>0</v>
      </c>
      <c r="AD32" s="100">
        <v>0</v>
      </c>
      <c r="AE32" s="161">
        <v>2</v>
      </c>
      <c r="AF32" s="162">
        <v>3.5000000000000003E-2</v>
      </c>
      <c r="AG32" s="163">
        <f t="shared" si="3"/>
        <v>243.13599258138953</v>
      </c>
      <c r="AH32" s="163">
        <f t="shared" si="4"/>
        <v>5525.1498493943227</v>
      </c>
    </row>
    <row r="33" spans="1:34" s="164" customFormat="1" ht="25.5" customHeight="1" x14ac:dyDescent="0.2">
      <c r="A33" s="102" t="s">
        <v>237</v>
      </c>
      <c r="B33" s="103" t="s">
        <v>238</v>
      </c>
      <c r="C33" s="103" t="s">
        <v>95</v>
      </c>
      <c r="D33" s="103" t="s">
        <v>96</v>
      </c>
      <c r="E33" s="104">
        <v>1</v>
      </c>
      <c r="F33" s="103" t="s">
        <v>20</v>
      </c>
      <c r="G33" s="103" t="s">
        <v>229</v>
      </c>
      <c r="H33" s="103" t="s">
        <v>239</v>
      </c>
      <c r="I33" s="142" t="s">
        <v>231</v>
      </c>
      <c r="J33" s="103" t="s">
        <v>240</v>
      </c>
      <c r="K33" s="138">
        <v>1</v>
      </c>
      <c r="L33" s="105">
        <v>0.4</v>
      </c>
      <c r="M33" s="101">
        <f t="shared" si="0"/>
        <v>0.4</v>
      </c>
      <c r="N33" s="141" t="s">
        <v>153</v>
      </c>
      <c r="O33" s="101">
        <v>0.4</v>
      </c>
      <c r="P33" s="141" t="s">
        <v>75</v>
      </c>
      <c r="Q33" s="101">
        <v>0</v>
      </c>
      <c r="R33" s="141" t="s">
        <v>75</v>
      </c>
      <c r="S33" s="101">
        <v>0</v>
      </c>
      <c r="T33" s="101">
        <f t="shared" si="1"/>
        <v>0.8</v>
      </c>
      <c r="U33" s="106">
        <f t="shared" si="2"/>
        <v>3153.4411085450347</v>
      </c>
      <c r="V33" s="99">
        <v>0</v>
      </c>
      <c r="W33" s="100">
        <v>0</v>
      </c>
      <c r="X33" s="100">
        <v>0</v>
      </c>
      <c r="Y33" s="101">
        <v>0</v>
      </c>
      <c r="Z33" s="100">
        <v>0</v>
      </c>
      <c r="AA33" s="101">
        <v>0</v>
      </c>
      <c r="AB33" s="100">
        <v>0</v>
      </c>
      <c r="AC33" s="100">
        <v>0</v>
      </c>
      <c r="AD33" s="100">
        <v>0</v>
      </c>
      <c r="AE33" s="161">
        <v>720</v>
      </c>
      <c r="AF33" s="162">
        <v>0.05</v>
      </c>
      <c r="AG33" s="163">
        <f t="shared" si="3"/>
        <v>347.33713225912788</v>
      </c>
      <c r="AH33" s="163">
        <f t="shared" si="4"/>
        <v>3500.7782408041626</v>
      </c>
    </row>
    <row r="34" spans="1:34" s="164" customFormat="1" ht="12.75" customHeight="1" x14ac:dyDescent="0.2">
      <c r="A34" s="102" t="s">
        <v>332</v>
      </c>
      <c r="B34" s="103" t="s">
        <v>116</v>
      </c>
      <c r="C34" s="103" t="s">
        <v>204</v>
      </c>
      <c r="D34" s="103" t="s">
        <v>118</v>
      </c>
      <c r="E34" s="104">
        <v>3</v>
      </c>
      <c r="F34" s="166" t="s">
        <v>20</v>
      </c>
      <c r="G34" s="103" t="s">
        <v>105</v>
      </c>
      <c r="H34" s="103" t="s">
        <v>333</v>
      </c>
      <c r="I34" s="142" t="s">
        <v>120</v>
      </c>
      <c r="J34" s="102">
        <v>403310</v>
      </c>
      <c r="K34" s="138">
        <v>1</v>
      </c>
      <c r="L34" s="105">
        <v>0.63</v>
      </c>
      <c r="M34" s="101">
        <f t="shared" si="0"/>
        <v>0.63</v>
      </c>
      <c r="N34" s="141" t="s">
        <v>75</v>
      </c>
      <c r="O34" s="101">
        <v>0</v>
      </c>
      <c r="P34" s="141" t="s">
        <v>75</v>
      </c>
      <c r="Q34" s="101">
        <v>0</v>
      </c>
      <c r="R34" s="141" t="s">
        <v>75</v>
      </c>
      <c r="S34" s="101">
        <v>0</v>
      </c>
      <c r="T34" s="101">
        <f t="shared" si="1"/>
        <v>0.63</v>
      </c>
      <c r="U34" s="106">
        <f t="shared" si="2"/>
        <v>2483.3348729792147</v>
      </c>
      <c r="V34" s="99">
        <v>4258.6216659426573</v>
      </c>
      <c r="W34" s="100">
        <v>40.274797171712109</v>
      </c>
      <c r="X34" s="100">
        <v>42.5</v>
      </c>
      <c r="Y34" s="101">
        <v>0.5</v>
      </c>
      <c r="Z34" s="100">
        <v>0</v>
      </c>
      <c r="AA34" s="101">
        <v>0</v>
      </c>
      <c r="AB34" s="100">
        <v>0</v>
      </c>
      <c r="AC34" s="100">
        <v>0</v>
      </c>
      <c r="AD34" s="100">
        <v>449.64581252096963</v>
      </c>
      <c r="AE34" s="161">
        <v>12835</v>
      </c>
      <c r="AF34" s="162">
        <v>0.5</v>
      </c>
      <c r="AG34" s="163">
        <f t="shared" si="3"/>
        <v>3473.3713225912788</v>
      </c>
      <c r="AH34" s="163">
        <f t="shared" si="4"/>
        <v>10747.748471205832</v>
      </c>
    </row>
    <row r="35" spans="1:34" s="164" customFormat="1" ht="25.5" customHeight="1" x14ac:dyDescent="0.2">
      <c r="A35" s="102" t="s">
        <v>334</v>
      </c>
      <c r="B35" s="103" t="s">
        <v>335</v>
      </c>
      <c r="C35" s="103" t="s">
        <v>336</v>
      </c>
      <c r="D35" s="103" t="s">
        <v>337</v>
      </c>
      <c r="E35" s="104">
        <v>4</v>
      </c>
      <c r="F35" s="103" t="s">
        <v>20</v>
      </c>
      <c r="G35" s="103" t="s">
        <v>105</v>
      </c>
      <c r="H35" s="103" t="s">
        <v>336</v>
      </c>
      <c r="I35" s="142" t="s">
        <v>338</v>
      </c>
      <c r="J35" s="102">
        <v>403320</v>
      </c>
      <c r="K35" s="138">
        <v>1</v>
      </c>
      <c r="L35" s="105">
        <v>0.4</v>
      </c>
      <c r="M35" s="101">
        <f t="shared" ref="M35:M66" si="5">K35*L35</f>
        <v>0.4</v>
      </c>
      <c r="N35" s="141" t="s">
        <v>75</v>
      </c>
      <c r="O35" s="101">
        <v>0</v>
      </c>
      <c r="P35" s="141" t="s">
        <v>75</v>
      </c>
      <c r="Q35" s="101">
        <v>0</v>
      </c>
      <c r="R35" s="141" t="s">
        <v>75</v>
      </c>
      <c r="S35" s="101">
        <v>0</v>
      </c>
      <c r="T35" s="101">
        <f t="shared" ref="T35:T66" si="6">S35+Q35+O35+M35</f>
        <v>0.4</v>
      </c>
      <c r="U35" s="106">
        <f t="shared" ref="U35:U66" si="7">$U$1*T35</f>
        <v>1576.7205542725173</v>
      </c>
      <c r="V35" s="99">
        <v>1104.6482667210248</v>
      </c>
      <c r="W35" s="100">
        <v>0</v>
      </c>
      <c r="X35" s="100">
        <v>42.5</v>
      </c>
      <c r="Y35" s="101">
        <v>0.5</v>
      </c>
      <c r="Z35" s="100">
        <v>0</v>
      </c>
      <c r="AA35" s="101">
        <v>0</v>
      </c>
      <c r="AB35" s="100">
        <v>0</v>
      </c>
      <c r="AC35" s="100">
        <v>0</v>
      </c>
      <c r="AD35" s="100">
        <v>0</v>
      </c>
      <c r="AE35" s="161">
        <v>902</v>
      </c>
      <c r="AF35" s="162">
        <v>0.05</v>
      </c>
      <c r="AG35" s="163">
        <f t="shared" ref="AG35:AG66" si="8">AF35*$AG$1</f>
        <v>347.33713225912788</v>
      </c>
      <c r="AH35" s="163">
        <f t="shared" si="4"/>
        <v>3071.20595325267</v>
      </c>
    </row>
    <row r="36" spans="1:34" s="164" customFormat="1" ht="12.75" customHeight="1" x14ac:dyDescent="0.2">
      <c r="A36" s="102" t="s">
        <v>416</v>
      </c>
      <c r="B36" s="103" t="s">
        <v>116</v>
      </c>
      <c r="C36" s="103" t="s">
        <v>204</v>
      </c>
      <c r="D36" s="103" t="s">
        <v>118</v>
      </c>
      <c r="E36" s="104">
        <v>3</v>
      </c>
      <c r="F36" s="166" t="s">
        <v>20</v>
      </c>
      <c r="G36" s="103" t="s">
        <v>105</v>
      </c>
      <c r="H36" s="103" t="s">
        <v>417</v>
      </c>
      <c r="I36" s="142" t="s">
        <v>120</v>
      </c>
      <c r="J36" s="102">
        <v>403305</v>
      </c>
      <c r="K36" s="138">
        <v>1</v>
      </c>
      <c r="L36" s="105">
        <v>0.03</v>
      </c>
      <c r="M36" s="101">
        <f t="shared" si="5"/>
        <v>0.03</v>
      </c>
      <c r="N36" s="141" t="s">
        <v>75</v>
      </c>
      <c r="O36" s="101">
        <v>0</v>
      </c>
      <c r="P36" s="141" t="s">
        <v>75</v>
      </c>
      <c r="Q36" s="101">
        <v>0</v>
      </c>
      <c r="R36" s="141" t="s">
        <v>75</v>
      </c>
      <c r="S36" s="101">
        <v>0</v>
      </c>
      <c r="T36" s="101">
        <f t="shared" si="6"/>
        <v>0.03</v>
      </c>
      <c r="U36" s="106">
        <f t="shared" si="7"/>
        <v>118.25404157043879</v>
      </c>
      <c r="V36" s="99">
        <v>0</v>
      </c>
      <c r="W36" s="100">
        <v>0</v>
      </c>
      <c r="X36" s="100">
        <v>0</v>
      </c>
      <c r="Y36" s="101">
        <v>0</v>
      </c>
      <c r="Z36" s="100">
        <v>0</v>
      </c>
      <c r="AA36" s="101">
        <v>0</v>
      </c>
      <c r="AB36" s="100">
        <v>0</v>
      </c>
      <c r="AC36" s="100">
        <v>0</v>
      </c>
      <c r="AD36" s="100">
        <v>0</v>
      </c>
      <c r="AE36" s="161">
        <v>0</v>
      </c>
      <c r="AF36" s="162">
        <v>3.5000000000000003E-2</v>
      </c>
      <c r="AG36" s="163">
        <f t="shared" si="8"/>
        <v>243.13599258138953</v>
      </c>
      <c r="AH36" s="163">
        <f t="shared" si="4"/>
        <v>361.39003415182833</v>
      </c>
    </row>
    <row r="37" spans="1:34" s="164" customFormat="1" ht="12.75" customHeight="1" x14ac:dyDescent="0.2">
      <c r="A37" s="165" t="s">
        <v>418</v>
      </c>
      <c r="B37" s="166" t="s">
        <v>89</v>
      </c>
      <c r="C37" s="166"/>
      <c r="D37" s="166"/>
      <c r="E37" s="166"/>
      <c r="F37" s="166" t="s">
        <v>20</v>
      </c>
      <c r="G37" s="166"/>
      <c r="H37" s="166"/>
      <c r="I37" s="166"/>
      <c r="J37" s="166" t="s">
        <v>419</v>
      </c>
      <c r="K37" s="138">
        <v>0</v>
      </c>
      <c r="L37" s="105">
        <v>0</v>
      </c>
      <c r="M37" s="101">
        <f t="shared" si="5"/>
        <v>0</v>
      </c>
      <c r="N37" s="141" t="s">
        <v>75</v>
      </c>
      <c r="O37" s="101">
        <f>IF(N37="Y",M37,0)</f>
        <v>0</v>
      </c>
      <c r="P37" s="141" t="s">
        <v>75</v>
      </c>
      <c r="Q37" s="101">
        <f>IF(P37="Y",M37,0)</f>
        <v>0</v>
      </c>
      <c r="R37" s="141" t="s">
        <v>75</v>
      </c>
      <c r="S37" s="101">
        <f>IF(R37="Y",M37,0)</f>
        <v>0</v>
      </c>
      <c r="T37" s="101">
        <f t="shared" si="6"/>
        <v>0</v>
      </c>
      <c r="U37" s="106">
        <f t="shared" si="7"/>
        <v>0</v>
      </c>
      <c r="V37" s="99">
        <v>4.3290113911629673</v>
      </c>
      <c r="W37" s="100">
        <v>0</v>
      </c>
      <c r="X37" s="100">
        <v>0</v>
      </c>
      <c r="Y37" s="101">
        <v>0</v>
      </c>
      <c r="Z37" s="100">
        <v>0</v>
      </c>
      <c r="AA37" s="101">
        <v>0</v>
      </c>
      <c r="AB37" s="100">
        <v>0</v>
      </c>
      <c r="AC37" s="100">
        <v>0</v>
      </c>
      <c r="AD37" s="100">
        <v>0</v>
      </c>
      <c r="AE37" s="161">
        <v>2</v>
      </c>
      <c r="AF37" s="162">
        <v>3.5000000000000003E-2</v>
      </c>
      <c r="AG37" s="163">
        <f t="shared" si="8"/>
        <v>243.13599258138953</v>
      </c>
      <c r="AH37" s="163">
        <f t="shared" ref="AH37:AH68" si="9">AG37+SUM(AB37:AD37)+Z37+SUM(U37:X37)</f>
        <v>247.46500397255249</v>
      </c>
    </row>
    <row r="38" spans="1:34" s="164" customFormat="1" ht="12.75" customHeight="1" x14ac:dyDescent="0.2">
      <c r="A38" s="102" t="s">
        <v>420</v>
      </c>
      <c r="B38" s="103" t="s">
        <v>421</v>
      </c>
      <c r="C38" s="103" t="s">
        <v>78</v>
      </c>
      <c r="D38" s="103" t="s">
        <v>79</v>
      </c>
      <c r="E38" s="104">
        <v>2</v>
      </c>
      <c r="F38" s="103" t="s">
        <v>20</v>
      </c>
      <c r="G38" s="103" t="s">
        <v>85</v>
      </c>
      <c r="H38" s="103" t="s">
        <v>175</v>
      </c>
      <c r="I38" s="142" t="s">
        <v>87</v>
      </c>
      <c r="J38" s="102">
        <v>407002</v>
      </c>
      <c r="K38" s="138">
        <v>1</v>
      </c>
      <c r="L38" s="105">
        <v>0.47</v>
      </c>
      <c r="M38" s="101">
        <f t="shared" si="5"/>
        <v>0.47</v>
      </c>
      <c r="N38" s="141" t="s">
        <v>75</v>
      </c>
      <c r="O38" s="101">
        <v>0</v>
      </c>
      <c r="P38" s="141" t="s">
        <v>75</v>
      </c>
      <c r="Q38" s="101">
        <v>0</v>
      </c>
      <c r="R38" s="141" t="s">
        <v>75</v>
      </c>
      <c r="S38" s="101">
        <v>0</v>
      </c>
      <c r="T38" s="101">
        <f t="shared" si="6"/>
        <v>0.47</v>
      </c>
      <c r="U38" s="106">
        <f t="shared" si="7"/>
        <v>1852.6466512702077</v>
      </c>
      <c r="V38" s="99">
        <v>0</v>
      </c>
      <c r="W38" s="100">
        <v>0</v>
      </c>
      <c r="X38" s="100">
        <v>0</v>
      </c>
      <c r="Y38" s="101">
        <v>0</v>
      </c>
      <c r="Z38" s="100">
        <v>0</v>
      </c>
      <c r="AA38" s="101">
        <v>0</v>
      </c>
      <c r="AB38" s="100">
        <v>0</v>
      </c>
      <c r="AC38" s="100">
        <v>0</v>
      </c>
      <c r="AD38" s="100">
        <v>0</v>
      </c>
      <c r="AE38" s="161">
        <v>0</v>
      </c>
      <c r="AF38" s="162">
        <v>3.5000000000000003E-2</v>
      </c>
      <c r="AG38" s="163">
        <f t="shared" si="8"/>
        <v>243.13599258138953</v>
      </c>
      <c r="AH38" s="163">
        <f t="shared" si="9"/>
        <v>2095.7826438515972</v>
      </c>
    </row>
    <row r="39" spans="1:34" s="164" customFormat="1" ht="12.75" customHeight="1" x14ac:dyDescent="0.2">
      <c r="A39" s="102" t="s">
        <v>422</v>
      </c>
      <c r="B39" s="103" t="s">
        <v>116</v>
      </c>
      <c r="C39" s="103" t="s">
        <v>204</v>
      </c>
      <c r="D39" s="103" t="s">
        <v>118</v>
      </c>
      <c r="E39" s="104">
        <v>3</v>
      </c>
      <c r="F39" s="166" t="s">
        <v>20</v>
      </c>
      <c r="G39" s="103" t="s">
        <v>105</v>
      </c>
      <c r="H39" s="103" t="s">
        <v>423</v>
      </c>
      <c r="I39" s="142" t="s">
        <v>120</v>
      </c>
      <c r="J39" s="103" t="s">
        <v>424</v>
      </c>
      <c r="K39" s="138">
        <v>1</v>
      </c>
      <c r="L39" s="105">
        <v>0.13</v>
      </c>
      <c r="M39" s="101">
        <f t="shared" si="5"/>
        <v>0.13</v>
      </c>
      <c r="N39" s="141" t="s">
        <v>75</v>
      </c>
      <c r="O39" s="101">
        <v>0</v>
      </c>
      <c r="P39" s="141" t="s">
        <v>75</v>
      </c>
      <c r="Q39" s="101">
        <v>0</v>
      </c>
      <c r="R39" s="141" t="s">
        <v>75</v>
      </c>
      <c r="S39" s="101">
        <v>0</v>
      </c>
      <c r="T39" s="101">
        <f t="shared" si="6"/>
        <v>0.13</v>
      </c>
      <c r="U39" s="106">
        <f t="shared" si="7"/>
        <v>512.43418013856808</v>
      </c>
      <c r="V39" s="99">
        <v>0</v>
      </c>
      <c r="W39" s="100">
        <v>0</v>
      </c>
      <c r="X39" s="100">
        <v>0</v>
      </c>
      <c r="Y39" s="101">
        <v>0</v>
      </c>
      <c r="Z39" s="100">
        <v>0</v>
      </c>
      <c r="AA39" s="101">
        <v>0</v>
      </c>
      <c r="AB39" s="100">
        <v>0</v>
      </c>
      <c r="AC39" s="100">
        <v>0</v>
      </c>
      <c r="AD39" s="100">
        <v>0</v>
      </c>
      <c r="AE39" s="161">
        <v>430</v>
      </c>
      <c r="AF39" s="162">
        <v>3.5000000000000003E-2</v>
      </c>
      <c r="AG39" s="163">
        <f t="shared" si="8"/>
        <v>243.13599258138953</v>
      </c>
      <c r="AH39" s="163">
        <f t="shared" si="9"/>
        <v>755.57017271995755</v>
      </c>
    </row>
    <row r="40" spans="1:34" s="164" customFormat="1" ht="12.75" x14ac:dyDescent="0.2">
      <c r="A40" s="102" t="s">
        <v>432</v>
      </c>
      <c r="B40" s="103" t="s">
        <v>433</v>
      </c>
      <c r="C40" s="103" t="s">
        <v>434</v>
      </c>
      <c r="D40" s="103" t="s">
        <v>435</v>
      </c>
      <c r="E40" s="104">
        <v>1</v>
      </c>
      <c r="F40" s="103" t="s">
        <v>20</v>
      </c>
      <c r="G40" s="103" t="s">
        <v>105</v>
      </c>
      <c r="H40" s="103" t="s">
        <v>436</v>
      </c>
      <c r="I40" s="142" t="s">
        <v>437</v>
      </c>
      <c r="J40" s="103" t="s">
        <v>438</v>
      </c>
      <c r="K40" s="138">
        <v>2</v>
      </c>
      <c r="L40" s="105">
        <v>0.5</v>
      </c>
      <c r="M40" s="101">
        <f t="shared" si="5"/>
        <v>1</v>
      </c>
      <c r="N40" s="141" t="s">
        <v>75</v>
      </c>
      <c r="O40" s="101">
        <v>0</v>
      </c>
      <c r="P40" s="141" t="s">
        <v>75</v>
      </c>
      <c r="Q40" s="101">
        <v>0</v>
      </c>
      <c r="R40" s="141" t="s">
        <v>75</v>
      </c>
      <c r="S40" s="101">
        <v>0</v>
      </c>
      <c r="T40" s="101">
        <f t="shared" si="6"/>
        <v>1</v>
      </c>
      <c r="U40" s="106">
        <f t="shared" si="7"/>
        <v>3941.8013856812931</v>
      </c>
      <c r="V40" s="99">
        <v>473.29562540850407</v>
      </c>
      <c r="W40" s="100">
        <v>16.59119002985625</v>
      </c>
      <c r="X40" s="100">
        <v>0</v>
      </c>
      <c r="Y40" s="101">
        <v>0</v>
      </c>
      <c r="Z40" s="100">
        <v>0</v>
      </c>
      <c r="AA40" s="101">
        <v>0</v>
      </c>
      <c r="AB40" s="100">
        <v>0</v>
      </c>
      <c r="AC40" s="100">
        <v>0</v>
      </c>
      <c r="AD40" s="100">
        <v>0</v>
      </c>
      <c r="AE40" s="161">
        <v>891</v>
      </c>
      <c r="AF40" s="162">
        <v>0.05</v>
      </c>
      <c r="AG40" s="163">
        <f t="shared" si="8"/>
        <v>347.33713225912788</v>
      </c>
      <c r="AH40" s="163">
        <f t="shared" si="9"/>
        <v>4779.0253333787805</v>
      </c>
    </row>
    <row r="41" spans="1:34" s="164" customFormat="1" ht="12.75" customHeight="1" x14ac:dyDescent="0.2">
      <c r="A41" s="102" t="s">
        <v>483</v>
      </c>
      <c r="B41" s="103" t="s">
        <v>484</v>
      </c>
      <c r="C41" s="103" t="s">
        <v>78</v>
      </c>
      <c r="D41" s="103" t="s">
        <v>79</v>
      </c>
      <c r="E41" s="104">
        <v>2</v>
      </c>
      <c r="F41" s="166" t="s">
        <v>20</v>
      </c>
      <c r="G41" s="103" t="s">
        <v>105</v>
      </c>
      <c r="H41" s="103" t="s">
        <v>485</v>
      </c>
      <c r="I41" s="142" t="s">
        <v>486</v>
      </c>
      <c r="J41" s="102">
        <v>403100</v>
      </c>
      <c r="K41" s="138">
        <v>1</v>
      </c>
      <c r="L41" s="105">
        <v>1</v>
      </c>
      <c r="M41" s="101">
        <f t="shared" si="5"/>
        <v>1</v>
      </c>
      <c r="N41" s="141" t="s">
        <v>75</v>
      </c>
      <c r="O41" s="101">
        <v>0</v>
      </c>
      <c r="P41" s="141" t="s">
        <v>75</v>
      </c>
      <c r="Q41" s="101">
        <v>0</v>
      </c>
      <c r="R41" s="141" t="s">
        <v>75</v>
      </c>
      <c r="S41" s="101">
        <v>0</v>
      </c>
      <c r="T41" s="101">
        <f t="shared" si="6"/>
        <v>1</v>
      </c>
      <c r="U41" s="106">
        <f t="shared" si="7"/>
        <v>3941.8013856812931</v>
      </c>
      <c r="V41" s="99">
        <v>302.64599636885993</v>
      </c>
      <c r="W41" s="100">
        <v>0</v>
      </c>
      <c r="X41" s="100">
        <v>340</v>
      </c>
      <c r="Y41" s="101">
        <v>4</v>
      </c>
      <c r="Z41" s="100">
        <v>0</v>
      </c>
      <c r="AA41" s="101">
        <v>0</v>
      </c>
      <c r="AB41" s="100">
        <v>0</v>
      </c>
      <c r="AC41" s="100">
        <v>0</v>
      </c>
      <c r="AD41" s="100">
        <v>0</v>
      </c>
      <c r="AE41" s="161">
        <v>837</v>
      </c>
      <c r="AF41" s="162">
        <v>0.05</v>
      </c>
      <c r="AG41" s="163">
        <f t="shared" si="8"/>
        <v>347.33713225912788</v>
      </c>
      <c r="AH41" s="163">
        <f t="shared" si="9"/>
        <v>4931.7845143092818</v>
      </c>
    </row>
    <row r="42" spans="1:34" s="164" customFormat="1" ht="12.75" customHeight="1" x14ac:dyDescent="0.2">
      <c r="A42" s="165" t="s">
        <v>487</v>
      </c>
      <c r="B42" s="166" t="s">
        <v>89</v>
      </c>
      <c r="C42" s="166"/>
      <c r="D42" s="166"/>
      <c r="E42" s="166"/>
      <c r="F42" s="166" t="s">
        <v>20</v>
      </c>
      <c r="G42" s="166"/>
      <c r="H42" s="166"/>
      <c r="I42" s="166"/>
      <c r="J42" s="166" t="s">
        <v>488</v>
      </c>
      <c r="K42" s="138">
        <v>0</v>
      </c>
      <c r="L42" s="105">
        <v>0</v>
      </c>
      <c r="M42" s="101">
        <f t="shared" si="5"/>
        <v>0</v>
      </c>
      <c r="N42" s="141" t="s">
        <v>75</v>
      </c>
      <c r="O42" s="101">
        <f>IF(N42="Y",M42,0)</f>
        <v>0</v>
      </c>
      <c r="P42" s="141" t="s">
        <v>75</v>
      </c>
      <c r="Q42" s="101">
        <f>IF(P42="Y",M42,0)</f>
        <v>0</v>
      </c>
      <c r="R42" s="141" t="s">
        <v>75</v>
      </c>
      <c r="S42" s="101">
        <f>IF(R42="Y",M42,0)</f>
        <v>0</v>
      </c>
      <c r="T42" s="101">
        <f t="shared" si="6"/>
        <v>0</v>
      </c>
      <c r="U42" s="106">
        <f t="shared" si="7"/>
        <v>0</v>
      </c>
      <c r="V42" s="99">
        <v>0</v>
      </c>
      <c r="W42" s="100">
        <v>0</v>
      </c>
      <c r="X42" s="100">
        <v>0</v>
      </c>
      <c r="Y42" s="101">
        <v>0</v>
      </c>
      <c r="Z42" s="100">
        <v>0</v>
      </c>
      <c r="AA42" s="101">
        <v>0</v>
      </c>
      <c r="AB42" s="100">
        <v>0</v>
      </c>
      <c r="AC42" s="100">
        <v>0</v>
      </c>
      <c r="AD42" s="100">
        <v>0</v>
      </c>
      <c r="AE42" s="161">
        <v>5</v>
      </c>
      <c r="AF42" s="162">
        <v>3.5000000000000003E-2</v>
      </c>
      <c r="AG42" s="163">
        <f t="shared" si="8"/>
        <v>243.13599258138953</v>
      </c>
      <c r="AH42" s="163">
        <f t="shared" si="9"/>
        <v>243.13599258138953</v>
      </c>
    </row>
    <row r="43" spans="1:34" s="164" customFormat="1" ht="25.5" customHeight="1" x14ac:dyDescent="0.2">
      <c r="A43" s="165" t="s">
        <v>489</v>
      </c>
      <c r="B43" s="166" t="s">
        <v>89</v>
      </c>
      <c r="C43" s="166"/>
      <c r="D43" s="166"/>
      <c r="E43" s="166"/>
      <c r="F43" s="166" t="s">
        <v>20</v>
      </c>
      <c r="G43" s="166"/>
      <c r="H43" s="166"/>
      <c r="I43" s="166"/>
      <c r="J43" s="166">
        <v>403615</v>
      </c>
      <c r="K43" s="138">
        <v>0</v>
      </c>
      <c r="L43" s="105">
        <v>0</v>
      </c>
      <c r="M43" s="101">
        <f t="shared" si="5"/>
        <v>0</v>
      </c>
      <c r="N43" s="141" t="s">
        <v>75</v>
      </c>
      <c r="O43" s="101">
        <f>IF(N43="Y",M43,0)</f>
        <v>0</v>
      </c>
      <c r="P43" s="141" t="s">
        <v>75</v>
      </c>
      <c r="Q43" s="101">
        <f>IF(P43="Y",M43,0)</f>
        <v>0</v>
      </c>
      <c r="R43" s="141" t="s">
        <v>75</v>
      </c>
      <c r="S43" s="101">
        <f>IF(R43="Y",M43,0)</f>
        <v>0</v>
      </c>
      <c r="T43" s="101">
        <f t="shared" si="6"/>
        <v>0</v>
      </c>
      <c r="U43" s="106">
        <f t="shared" si="7"/>
        <v>0</v>
      </c>
      <c r="V43" s="99">
        <v>23.444001689475897</v>
      </c>
      <c r="W43" s="100">
        <v>0</v>
      </c>
      <c r="X43" s="100">
        <v>0</v>
      </c>
      <c r="Y43" s="101">
        <v>0</v>
      </c>
      <c r="Z43" s="100">
        <v>0</v>
      </c>
      <c r="AA43" s="101">
        <v>0</v>
      </c>
      <c r="AB43" s="100">
        <v>0</v>
      </c>
      <c r="AC43" s="100">
        <v>0</v>
      </c>
      <c r="AD43" s="100">
        <v>0</v>
      </c>
      <c r="AE43" s="161">
        <v>60</v>
      </c>
      <c r="AF43" s="162">
        <v>3.5000000000000003E-2</v>
      </c>
      <c r="AG43" s="163">
        <f t="shared" si="8"/>
        <v>243.13599258138953</v>
      </c>
      <c r="AH43" s="163">
        <f t="shared" si="9"/>
        <v>266.57999427086543</v>
      </c>
    </row>
    <row r="44" spans="1:34" s="164" customFormat="1" ht="12.75" customHeight="1" x14ac:dyDescent="0.2">
      <c r="A44" s="102" t="s">
        <v>490</v>
      </c>
      <c r="B44" s="103" t="s">
        <v>491</v>
      </c>
      <c r="C44" s="103" t="s">
        <v>492</v>
      </c>
      <c r="D44" s="103" t="s">
        <v>493</v>
      </c>
      <c r="E44" s="104">
        <v>4</v>
      </c>
      <c r="F44" s="166" t="s">
        <v>20</v>
      </c>
      <c r="G44" s="103" t="s">
        <v>85</v>
      </c>
      <c r="H44" s="103" t="s">
        <v>492</v>
      </c>
      <c r="I44" s="142" t="s">
        <v>494</v>
      </c>
      <c r="J44" s="102">
        <v>404555</v>
      </c>
      <c r="K44" s="138">
        <v>1</v>
      </c>
      <c r="L44" s="105">
        <v>0.87</v>
      </c>
      <c r="M44" s="101">
        <f t="shared" si="5"/>
        <v>0.87</v>
      </c>
      <c r="N44" s="141" t="s">
        <v>75</v>
      </c>
      <c r="O44" s="101">
        <v>0</v>
      </c>
      <c r="P44" s="141" t="s">
        <v>75</v>
      </c>
      <c r="Q44" s="101">
        <v>0</v>
      </c>
      <c r="R44" s="141" t="s">
        <v>153</v>
      </c>
      <c r="S44" s="101">
        <v>0.87</v>
      </c>
      <c r="T44" s="101">
        <f t="shared" si="6"/>
        <v>1.74</v>
      </c>
      <c r="U44" s="106">
        <f t="shared" si="7"/>
        <v>6858.7344110854501</v>
      </c>
      <c r="V44" s="99">
        <v>20.028892703114</v>
      </c>
      <c r="W44" s="100">
        <v>0</v>
      </c>
      <c r="X44" s="100">
        <v>0</v>
      </c>
      <c r="Y44" s="101">
        <v>0</v>
      </c>
      <c r="Z44" s="100">
        <v>0</v>
      </c>
      <c r="AA44" s="101">
        <v>0</v>
      </c>
      <c r="AB44" s="100">
        <v>0</v>
      </c>
      <c r="AC44" s="100">
        <v>0</v>
      </c>
      <c r="AD44" s="100">
        <v>0</v>
      </c>
      <c r="AE44" s="161">
        <v>53</v>
      </c>
      <c r="AF44" s="162">
        <v>3.5000000000000003E-2</v>
      </c>
      <c r="AG44" s="163">
        <f t="shared" si="8"/>
        <v>243.13599258138953</v>
      </c>
      <c r="AH44" s="163">
        <f t="shared" si="9"/>
        <v>7121.8992963699538</v>
      </c>
    </row>
    <row r="45" spans="1:34" s="164" customFormat="1" ht="12.75" customHeight="1" x14ac:dyDescent="0.2">
      <c r="A45" s="102" t="s">
        <v>495</v>
      </c>
      <c r="B45" s="103" t="s">
        <v>496</v>
      </c>
      <c r="C45" s="103" t="s">
        <v>497</v>
      </c>
      <c r="D45" s="103" t="s">
        <v>498</v>
      </c>
      <c r="E45" s="104">
        <v>1</v>
      </c>
      <c r="F45" s="103" t="s">
        <v>20</v>
      </c>
      <c r="G45" s="103" t="s">
        <v>85</v>
      </c>
      <c r="H45" s="103" t="s">
        <v>497</v>
      </c>
      <c r="I45" s="142" t="s">
        <v>494</v>
      </c>
      <c r="J45" s="102">
        <v>404565</v>
      </c>
      <c r="K45" s="138">
        <v>1</v>
      </c>
      <c r="L45" s="105">
        <v>0.87</v>
      </c>
      <c r="M45" s="101">
        <f t="shared" si="5"/>
        <v>0.87</v>
      </c>
      <c r="N45" s="141" t="s">
        <v>75</v>
      </c>
      <c r="O45" s="101">
        <v>0</v>
      </c>
      <c r="P45" s="141" t="s">
        <v>75</v>
      </c>
      <c r="Q45" s="101">
        <v>0</v>
      </c>
      <c r="R45" s="141" t="s">
        <v>153</v>
      </c>
      <c r="S45" s="101">
        <v>0.87</v>
      </c>
      <c r="T45" s="101">
        <f t="shared" si="6"/>
        <v>1.74</v>
      </c>
      <c r="U45" s="106">
        <f t="shared" si="7"/>
        <v>6858.7344110854501</v>
      </c>
      <c r="V45" s="99">
        <v>17.027444805241004</v>
      </c>
      <c r="W45" s="100">
        <v>4.8488974133058615</v>
      </c>
      <c r="X45" s="100">
        <v>0</v>
      </c>
      <c r="Y45" s="101">
        <v>0</v>
      </c>
      <c r="Z45" s="100">
        <v>0</v>
      </c>
      <c r="AA45" s="101">
        <v>0</v>
      </c>
      <c r="AB45" s="100">
        <v>0</v>
      </c>
      <c r="AC45" s="100">
        <v>0</v>
      </c>
      <c r="AD45" s="100">
        <v>0</v>
      </c>
      <c r="AE45" s="161">
        <v>2</v>
      </c>
      <c r="AF45" s="162">
        <v>3.5000000000000003E-2</v>
      </c>
      <c r="AG45" s="163">
        <f t="shared" si="8"/>
        <v>243.13599258138953</v>
      </c>
      <c r="AH45" s="163">
        <f t="shared" si="9"/>
        <v>7123.7467458853871</v>
      </c>
    </row>
    <row r="46" spans="1:34" s="164" customFormat="1" ht="12.75" customHeight="1" x14ac:dyDescent="0.2">
      <c r="A46" s="102" t="s">
        <v>499</v>
      </c>
      <c r="B46" s="103" t="s">
        <v>500</v>
      </c>
      <c r="C46" s="103" t="s">
        <v>501</v>
      </c>
      <c r="D46" s="103" t="s">
        <v>502</v>
      </c>
      <c r="E46" s="104">
        <v>4</v>
      </c>
      <c r="F46" s="166" t="s">
        <v>20</v>
      </c>
      <c r="G46" s="103" t="s">
        <v>85</v>
      </c>
      <c r="H46" s="103" t="s">
        <v>501</v>
      </c>
      <c r="I46" s="142" t="s">
        <v>494</v>
      </c>
      <c r="J46" s="103">
        <v>404515</v>
      </c>
      <c r="K46" s="138">
        <v>1</v>
      </c>
      <c r="L46" s="105">
        <v>0.7</v>
      </c>
      <c r="M46" s="101">
        <f t="shared" si="5"/>
        <v>0.7</v>
      </c>
      <c r="N46" s="141" t="s">
        <v>75</v>
      </c>
      <c r="O46" s="101">
        <v>0</v>
      </c>
      <c r="P46" s="141" t="s">
        <v>75</v>
      </c>
      <c r="Q46" s="101">
        <v>0</v>
      </c>
      <c r="R46" s="141" t="s">
        <v>153</v>
      </c>
      <c r="S46" s="101">
        <v>0.7</v>
      </c>
      <c r="T46" s="101">
        <f t="shared" si="6"/>
        <v>1.4</v>
      </c>
      <c r="U46" s="106">
        <f t="shared" si="7"/>
        <v>5518.52193995381</v>
      </c>
      <c r="V46" s="99">
        <v>5.0697533403175186</v>
      </c>
      <c r="W46" s="100">
        <v>0</v>
      </c>
      <c r="X46" s="100">
        <v>0</v>
      </c>
      <c r="Y46" s="101">
        <v>0</v>
      </c>
      <c r="Z46" s="100">
        <v>0</v>
      </c>
      <c r="AA46" s="101">
        <v>0</v>
      </c>
      <c r="AB46" s="100">
        <v>0</v>
      </c>
      <c r="AC46" s="100">
        <v>0</v>
      </c>
      <c r="AD46" s="100">
        <v>0</v>
      </c>
      <c r="AE46" s="161">
        <v>10</v>
      </c>
      <c r="AF46" s="162">
        <v>3.5000000000000003E-2</v>
      </c>
      <c r="AG46" s="163">
        <f t="shared" si="8"/>
        <v>243.13599258138953</v>
      </c>
      <c r="AH46" s="163">
        <f t="shared" si="9"/>
        <v>5766.7276858755167</v>
      </c>
    </row>
    <row r="47" spans="1:34" s="164" customFormat="1" ht="25.5" customHeight="1" x14ac:dyDescent="0.2">
      <c r="A47" s="102" t="s">
        <v>503</v>
      </c>
      <c r="B47" s="103" t="s">
        <v>504</v>
      </c>
      <c r="C47" s="103" t="s">
        <v>505</v>
      </c>
      <c r="D47" s="103" t="s">
        <v>506</v>
      </c>
      <c r="E47" s="104">
        <v>4</v>
      </c>
      <c r="F47" s="103" t="s">
        <v>20</v>
      </c>
      <c r="G47" s="103" t="s">
        <v>85</v>
      </c>
      <c r="H47" s="103" t="s">
        <v>505</v>
      </c>
      <c r="I47" s="142" t="s">
        <v>494</v>
      </c>
      <c r="J47" s="102">
        <v>404545</v>
      </c>
      <c r="K47" s="138">
        <v>1</v>
      </c>
      <c r="L47" s="105">
        <v>0.87</v>
      </c>
      <c r="M47" s="101">
        <f t="shared" si="5"/>
        <v>0.87</v>
      </c>
      <c r="N47" s="141" t="s">
        <v>75</v>
      </c>
      <c r="O47" s="101">
        <v>0</v>
      </c>
      <c r="P47" s="141" t="s">
        <v>75</v>
      </c>
      <c r="Q47" s="101">
        <v>0</v>
      </c>
      <c r="R47" s="141" t="s">
        <v>153</v>
      </c>
      <c r="S47" s="101">
        <v>0.87</v>
      </c>
      <c r="T47" s="101">
        <f t="shared" si="6"/>
        <v>1.74</v>
      </c>
      <c r="U47" s="106">
        <f t="shared" si="7"/>
        <v>6858.7344110854501</v>
      </c>
      <c r="V47" s="99">
        <v>34.170329914246359</v>
      </c>
      <c r="W47" s="100">
        <v>24.660623784835408</v>
      </c>
      <c r="X47" s="100">
        <v>0</v>
      </c>
      <c r="Y47" s="101">
        <v>0</v>
      </c>
      <c r="Z47" s="100">
        <v>0</v>
      </c>
      <c r="AA47" s="101">
        <v>0</v>
      </c>
      <c r="AB47" s="100">
        <v>0</v>
      </c>
      <c r="AC47" s="100">
        <v>0</v>
      </c>
      <c r="AD47" s="100">
        <v>0</v>
      </c>
      <c r="AE47" s="161">
        <v>58</v>
      </c>
      <c r="AF47" s="162">
        <v>3.5000000000000003E-2</v>
      </c>
      <c r="AG47" s="163">
        <f t="shared" si="8"/>
        <v>243.13599258138953</v>
      </c>
      <c r="AH47" s="163">
        <f t="shared" si="9"/>
        <v>7160.7013573659215</v>
      </c>
    </row>
    <row r="48" spans="1:34" s="164" customFormat="1" ht="25.5" customHeight="1" x14ac:dyDescent="0.2">
      <c r="A48" s="102" t="s">
        <v>507</v>
      </c>
      <c r="B48" s="103" t="s">
        <v>508</v>
      </c>
      <c r="C48" s="103" t="s">
        <v>509</v>
      </c>
      <c r="D48" s="103" t="s">
        <v>510</v>
      </c>
      <c r="E48" s="104">
        <v>4</v>
      </c>
      <c r="F48" s="166" t="s">
        <v>20</v>
      </c>
      <c r="G48" s="103" t="s">
        <v>85</v>
      </c>
      <c r="H48" s="103" t="s">
        <v>509</v>
      </c>
      <c r="I48" s="142" t="s">
        <v>494</v>
      </c>
      <c r="J48" s="102">
        <v>404530</v>
      </c>
      <c r="K48" s="138">
        <v>1</v>
      </c>
      <c r="L48" s="105">
        <v>0.87</v>
      </c>
      <c r="M48" s="101">
        <f t="shared" si="5"/>
        <v>0.87</v>
      </c>
      <c r="N48" s="141" t="s">
        <v>75</v>
      </c>
      <c r="O48" s="101">
        <v>0</v>
      </c>
      <c r="P48" s="141" t="s">
        <v>75</v>
      </c>
      <c r="Q48" s="101">
        <v>0</v>
      </c>
      <c r="R48" s="141" t="s">
        <v>153</v>
      </c>
      <c r="S48" s="101">
        <v>0.87</v>
      </c>
      <c r="T48" s="101">
        <f t="shared" si="6"/>
        <v>1.74</v>
      </c>
      <c r="U48" s="106">
        <f t="shared" si="7"/>
        <v>6858.7344110854501</v>
      </c>
      <c r="V48" s="99">
        <v>4.8677328087299134</v>
      </c>
      <c r="W48" s="100">
        <v>0</v>
      </c>
      <c r="X48" s="100">
        <v>0</v>
      </c>
      <c r="Y48" s="101">
        <v>0</v>
      </c>
      <c r="Z48" s="100">
        <v>0</v>
      </c>
      <c r="AA48" s="101">
        <v>0</v>
      </c>
      <c r="AB48" s="100">
        <v>0</v>
      </c>
      <c r="AC48" s="100">
        <v>0</v>
      </c>
      <c r="AD48" s="100">
        <v>0</v>
      </c>
      <c r="AE48" s="161">
        <v>12</v>
      </c>
      <c r="AF48" s="162">
        <v>3.5000000000000003E-2</v>
      </c>
      <c r="AG48" s="163">
        <f t="shared" si="8"/>
        <v>243.13599258138953</v>
      </c>
      <c r="AH48" s="163">
        <f t="shared" si="9"/>
        <v>7106.7381364755693</v>
      </c>
    </row>
    <row r="49" spans="1:34" s="164" customFormat="1" ht="25.5" customHeight="1" x14ac:dyDescent="0.2">
      <c r="A49" s="102" t="s">
        <v>511</v>
      </c>
      <c r="B49" s="103" t="s">
        <v>512</v>
      </c>
      <c r="C49" s="103" t="s">
        <v>513</v>
      </c>
      <c r="D49" s="103" t="s">
        <v>514</v>
      </c>
      <c r="E49" s="104">
        <v>4</v>
      </c>
      <c r="F49" s="103" t="s">
        <v>20</v>
      </c>
      <c r="G49" s="103" t="s">
        <v>85</v>
      </c>
      <c r="H49" s="103" t="s">
        <v>513</v>
      </c>
      <c r="I49" s="142" t="s">
        <v>494</v>
      </c>
      <c r="J49" s="102">
        <v>404510</v>
      </c>
      <c r="K49" s="138">
        <v>1</v>
      </c>
      <c r="L49" s="105">
        <v>0.87</v>
      </c>
      <c r="M49" s="101">
        <f t="shared" si="5"/>
        <v>0.87</v>
      </c>
      <c r="N49" s="141" t="s">
        <v>75</v>
      </c>
      <c r="O49" s="101">
        <v>0</v>
      </c>
      <c r="P49" s="141" t="s">
        <v>75</v>
      </c>
      <c r="Q49" s="101">
        <v>0</v>
      </c>
      <c r="R49" s="141" t="s">
        <v>153</v>
      </c>
      <c r="S49" s="101">
        <v>0.87</v>
      </c>
      <c r="T49" s="101">
        <f t="shared" si="6"/>
        <v>1.74</v>
      </c>
      <c r="U49" s="106">
        <f t="shared" si="7"/>
        <v>6858.7344110854501</v>
      </c>
      <c r="V49" s="99">
        <v>14.545478274307571</v>
      </c>
      <c r="W49" s="100">
        <v>0</v>
      </c>
      <c r="X49" s="100">
        <v>0</v>
      </c>
      <c r="Y49" s="101">
        <v>0</v>
      </c>
      <c r="Z49" s="100">
        <v>0</v>
      </c>
      <c r="AA49" s="101">
        <v>0</v>
      </c>
      <c r="AB49" s="100">
        <v>0</v>
      </c>
      <c r="AC49" s="100">
        <v>0</v>
      </c>
      <c r="AD49" s="100">
        <v>0</v>
      </c>
      <c r="AE49" s="161">
        <v>23</v>
      </c>
      <c r="AF49" s="162">
        <v>3.5000000000000003E-2</v>
      </c>
      <c r="AG49" s="163">
        <f t="shared" si="8"/>
        <v>243.13599258138953</v>
      </c>
      <c r="AH49" s="163">
        <f t="shared" si="9"/>
        <v>7116.4158819411468</v>
      </c>
    </row>
    <row r="50" spans="1:34" s="164" customFormat="1" ht="25.5" customHeight="1" x14ac:dyDescent="0.2">
      <c r="A50" s="102" t="s">
        <v>515</v>
      </c>
      <c r="B50" s="103" t="s">
        <v>516</v>
      </c>
      <c r="C50" s="103" t="s">
        <v>517</v>
      </c>
      <c r="D50" s="103" t="s">
        <v>518</v>
      </c>
      <c r="E50" s="104">
        <v>4</v>
      </c>
      <c r="F50" s="166" t="s">
        <v>20</v>
      </c>
      <c r="G50" s="103" t="s">
        <v>85</v>
      </c>
      <c r="H50" s="103" t="s">
        <v>517</v>
      </c>
      <c r="I50" s="142" t="s">
        <v>494</v>
      </c>
      <c r="J50" s="102">
        <v>404505</v>
      </c>
      <c r="K50" s="138">
        <v>1</v>
      </c>
      <c r="L50" s="105">
        <v>0.52</v>
      </c>
      <c r="M50" s="101">
        <f t="shared" si="5"/>
        <v>0.52</v>
      </c>
      <c r="N50" s="141" t="s">
        <v>75</v>
      </c>
      <c r="O50" s="101">
        <v>0</v>
      </c>
      <c r="P50" s="141" t="s">
        <v>75</v>
      </c>
      <c r="Q50" s="101">
        <v>0</v>
      </c>
      <c r="R50" s="141" t="s">
        <v>153</v>
      </c>
      <c r="S50" s="101">
        <v>0.52</v>
      </c>
      <c r="T50" s="101">
        <f t="shared" si="6"/>
        <v>1.04</v>
      </c>
      <c r="U50" s="106">
        <f t="shared" si="7"/>
        <v>4099.4734411085446</v>
      </c>
      <c r="V50" s="99">
        <v>18.807149488274671</v>
      </c>
      <c r="W50" s="100">
        <v>0</v>
      </c>
      <c r="X50" s="100">
        <v>0</v>
      </c>
      <c r="Y50" s="101">
        <v>0</v>
      </c>
      <c r="Z50" s="100">
        <v>0</v>
      </c>
      <c r="AA50" s="101">
        <v>0</v>
      </c>
      <c r="AB50" s="100">
        <v>0</v>
      </c>
      <c r="AC50" s="100">
        <v>0</v>
      </c>
      <c r="AD50" s="100">
        <v>0</v>
      </c>
      <c r="AE50" s="161">
        <v>35</v>
      </c>
      <c r="AF50" s="162">
        <v>3.5000000000000003E-2</v>
      </c>
      <c r="AG50" s="163">
        <f t="shared" si="8"/>
        <v>243.13599258138953</v>
      </c>
      <c r="AH50" s="163">
        <f t="shared" si="9"/>
        <v>4361.4165831782084</v>
      </c>
    </row>
    <row r="51" spans="1:34" s="164" customFormat="1" ht="25.5" customHeight="1" x14ac:dyDescent="0.2">
      <c r="A51" s="102" t="s">
        <v>519</v>
      </c>
      <c r="B51" s="103" t="s">
        <v>520</v>
      </c>
      <c r="C51" s="103" t="s">
        <v>521</v>
      </c>
      <c r="D51" s="103" t="s">
        <v>522</v>
      </c>
      <c r="E51" s="104">
        <v>4</v>
      </c>
      <c r="F51" s="103" t="s">
        <v>20</v>
      </c>
      <c r="G51" s="103" t="s">
        <v>85</v>
      </c>
      <c r="H51" s="103" t="s">
        <v>521</v>
      </c>
      <c r="I51" s="142" t="s">
        <v>494</v>
      </c>
      <c r="J51" s="102">
        <v>404550</v>
      </c>
      <c r="K51" s="138">
        <v>1</v>
      </c>
      <c r="L51" s="105">
        <v>0.35</v>
      </c>
      <c r="M51" s="101">
        <f t="shared" si="5"/>
        <v>0.35</v>
      </c>
      <c r="N51" s="141" t="s">
        <v>75</v>
      </c>
      <c r="O51" s="101">
        <v>0</v>
      </c>
      <c r="P51" s="141" t="s">
        <v>75</v>
      </c>
      <c r="Q51" s="101">
        <v>0</v>
      </c>
      <c r="R51" s="141" t="s">
        <v>153</v>
      </c>
      <c r="S51" s="101">
        <v>0.35</v>
      </c>
      <c r="T51" s="101">
        <f t="shared" si="6"/>
        <v>0.7</v>
      </c>
      <c r="U51" s="106">
        <f t="shared" si="7"/>
        <v>2759.260969976905</v>
      </c>
      <c r="V51" s="99">
        <v>14.516618198366485</v>
      </c>
      <c r="W51" s="100">
        <v>0</v>
      </c>
      <c r="X51" s="100">
        <v>0</v>
      </c>
      <c r="Y51" s="101">
        <v>0</v>
      </c>
      <c r="Z51" s="100">
        <v>0</v>
      </c>
      <c r="AA51" s="101">
        <v>0</v>
      </c>
      <c r="AB51" s="100">
        <v>0</v>
      </c>
      <c r="AC51" s="100">
        <v>0</v>
      </c>
      <c r="AD51" s="100">
        <v>0</v>
      </c>
      <c r="AE51" s="161">
        <v>36</v>
      </c>
      <c r="AF51" s="162">
        <v>3.5000000000000003E-2</v>
      </c>
      <c r="AG51" s="163">
        <f t="shared" si="8"/>
        <v>243.13599258138953</v>
      </c>
      <c r="AH51" s="163">
        <f t="shared" si="9"/>
        <v>3016.9135807566608</v>
      </c>
    </row>
    <row r="52" spans="1:34" s="164" customFormat="1" ht="25.5" customHeight="1" x14ac:dyDescent="0.2">
      <c r="A52" s="102" t="s">
        <v>523</v>
      </c>
      <c r="B52" s="103" t="s">
        <v>524</v>
      </c>
      <c r="C52" s="103" t="s">
        <v>525</v>
      </c>
      <c r="D52" s="103" t="s">
        <v>526</v>
      </c>
      <c r="E52" s="104">
        <v>3</v>
      </c>
      <c r="F52" s="166" t="s">
        <v>20</v>
      </c>
      <c r="G52" s="103" t="s">
        <v>85</v>
      </c>
      <c r="H52" s="103" t="s">
        <v>525</v>
      </c>
      <c r="I52" s="142" t="s">
        <v>494</v>
      </c>
      <c r="J52" s="103">
        <v>404540</v>
      </c>
      <c r="K52" s="138">
        <v>1</v>
      </c>
      <c r="L52" s="105">
        <v>0.87</v>
      </c>
      <c r="M52" s="101">
        <f t="shared" si="5"/>
        <v>0.87</v>
      </c>
      <c r="N52" s="141" t="s">
        <v>75</v>
      </c>
      <c r="O52" s="101">
        <v>0</v>
      </c>
      <c r="P52" s="141" t="s">
        <v>75</v>
      </c>
      <c r="Q52" s="101">
        <v>0</v>
      </c>
      <c r="R52" s="141" t="s">
        <v>153</v>
      </c>
      <c r="S52" s="101">
        <v>0.87</v>
      </c>
      <c r="T52" s="101">
        <f t="shared" si="6"/>
        <v>1.74</v>
      </c>
      <c r="U52" s="106">
        <f t="shared" si="7"/>
        <v>6858.7344110854501</v>
      </c>
      <c r="V52" s="99">
        <v>33.189087332249414</v>
      </c>
      <c r="W52" s="100">
        <v>0</v>
      </c>
      <c r="X52" s="100">
        <v>0</v>
      </c>
      <c r="Y52" s="101">
        <v>0</v>
      </c>
      <c r="Z52" s="100">
        <v>0</v>
      </c>
      <c r="AA52" s="101">
        <v>0</v>
      </c>
      <c r="AB52" s="100">
        <v>0</v>
      </c>
      <c r="AC52" s="100">
        <v>0</v>
      </c>
      <c r="AD52" s="100">
        <v>0</v>
      </c>
      <c r="AE52" s="161">
        <v>33</v>
      </c>
      <c r="AF52" s="162">
        <v>3.5000000000000003E-2</v>
      </c>
      <c r="AG52" s="163">
        <f t="shared" si="8"/>
        <v>243.13599258138953</v>
      </c>
      <c r="AH52" s="163">
        <f t="shared" si="9"/>
        <v>7135.0594909990887</v>
      </c>
    </row>
    <row r="53" spans="1:34" s="164" customFormat="1" ht="25.5" customHeight="1" x14ac:dyDescent="0.2">
      <c r="A53" s="102" t="s">
        <v>527</v>
      </c>
      <c r="B53" s="103" t="s">
        <v>528</v>
      </c>
      <c r="C53" s="103" t="s">
        <v>529</v>
      </c>
      <c r="D53" s="103" t="s">
        <v>530</v>
      </c>
      <c r="E53" s="104">
        <v>3</v>
      </c>
      <c r="F53" s="103" t="s">
        <v>20</v>
      </c>
      <c r="G53" s="103" t="s">
        <v>85</v>
      </c>
      <c r="H53" s="103" t="s">
        <v>529</v>
      </c>
      <c r="I53" s="142" t="s">
        <v>494</v>
      </c>
      <c r="J53" s="102">
        <v>404520</v>
      </c>
      <c r="K53" s="138">
        <v>1</v>
      </c>
      <c r="L53" s="105">
        <v>0.35</v>
      </c>
      <c r="M53" s="101">
        <f t="shared" si="5"/>
        <v>0.35</v>
      </c>
      <c r="N53" s="141" t="s">
        <v>75</v>
      </c>
      <c r="O53" s="101">
        <v>0</v>
      </c>
      <c r="P53" s="141" t="s">
        <v>75</v>
      </c>
      <c r="Q53" s="101">
        <v>0</v>
      </c>
      <c r="R53" s="141" t="s">
        <v>153</v>
      </c>
      <c r="S53" s="101">
        <v>0.35</v>
      </c>
      <c r="T53" s="101">
        <f t="shared" si="6"/>
        <v>0.7</v>
      </c>
      <c r="U53" s="106">
        <f t="shared" si="7"/>
        <v>2759.260969976905</v>
      </c>
      <c r="V53" s="99">
        <v>77.98954521812928</v>
      </c>
      <c r="W53" s="100">
        <v>0</v>
      </c>
      <c r="X53" s="100">
        <v>0</v>
      </c>
      <c r="Y53" s="101">
        <v>0</v>
      </c>
      <c r="Z53" s="100">
        <v>0</v>
      </c>
      <c r="AA53" s="101">
        <v>0</v>
      </c>
      <c r="AB53" s="100">
        <v>0</v>
      </c>
      <c r="AC53" s="100">
        <v>0</v>
      </c>
      <c r="AD53" s="100">
        <v>0</v>
      </c>
      <c r="AE53" s="161">
        <v>63</v>
      </c>
      <c r="AF53" s="162">
        <v>3.5000000000000003E-2</v>
      </c>
      <c r="AG53" s="163">
        <f t="shared" si="8"/>
        <v>243.13599258138953</v>
      </c>
      <c r="AH53" s="163">
        <f t="shared" si="9"/>
        <v>3080.386507776424</v>
      </c>
    </row>
    <row r="54" spans="1:34" s="164" customFormat="1" ht="25.5" customHeight="1" x14ac:dyDescent="0.2">
      <c r="A54" s="102" t="s">
        <v>531</v>
      </c>
      <c r="B54" s="103" t="s">
        <v>532</v>
      </c>
      <c r="C54" s="103" t="s">
        <v>136</v>
      </c>
      <c r="D54" s="103" t="s">
        <v>374</v>
      </c>
      <c r="E54" s="104">
        <v>1</v>
      </c>
      <c r="F54" s="166" t="s">
        <v>20</v>
      </c>
      <c r="G54" s="103" t="s">
        <v>85</v>
      </c>
      <c r="H54" s="103" t="s">
        <v>533</v>
      </c>
      <c r="I54" s="142" t="s">
        <v>494</v>
      </c>
      <c r="J54" s="102">
        <v>404504</v>
      </c>
      <c r="K54" s="138">
        <v>1</v>
      </c>
      <c r="L54" s="105">
        <v>1</v>
      </c>
      <c r="M54" s="101">
        <f t="shared" si="5"/>
        <v>1</v>
      </c>
      <c r="N54" s="141" t="s">
        <v>75</v>
      </c>
      <c r="O54" s="101">
        <v>0</v>
      </c>
      <c r="P54" s="141" t="s">
        <v>75</v>
      </c>
      <c r="Q54" s="101">
        <v>0</v>
      </c>
      <c r="R54" s="141" t="s">
        <v>75</v>
      </c>
      <c r="S54" s="101">
        <v>0</v>
      </c>
      <c r="T54" s="101">
        <f t="shared" si="6"/>
        <v>1</v>
      </c>
      <c r="U54" s="106">
        <f t="shared" si="7"/>
        <v>3941.8013856812931</v>
      </c>
      <c r="V54" s="99">
        <v>265.88787964522942</v>
      </c>
      <c r="W54" s="100">
        <v>8.250362762938332</v>
      </c>
      <c r="X54" s="100">
        <v>765</v>
      </c>
      <c r="Y54" s="101">
        <v>9</v>
      </c>
      <c r="Z54" s="100">
        <v>0</v>
      </c>
      <c r="AA54" s="101">
        <v>0</v>
      </c>
      <c r="AB54" s="100">
        <v>0</v>
      </c>
      <c r="AC54" s="100">
        <v>0</v>
      </c>
      <c r="AD54" s="100">
        <v>111.79666102742212</v>
      </c>
      <c r="AE54" s="161">
        <v>611</v>
      </c>
      <c r="AF54" s="162">
        <v>0.05</v>
      </c>
      <c r="AG54" s="163">
        <f t="shared" si="8"/>
        <v>347.33713225912788</v>
      </c>
      <c r="AH54" s="163">
        <f t="shared" si="9"/>
        <v>5440.0734213760106</v>
      </c>
    </row>
    <row r="55" spans="1:34" s="164" customFormat="1" ht="25.5" customHeight="1" x14ac:dyDescent="0.2">
      <c r="A55" s="102" t="s">
        <v>534</v>
      </c>
      <c r="B55" s="103" t="s">
        <v>535</v>
      </c>
      <c r="C55" s="103" t="s">
        <v>536</v>
      </c>
      <c r="D55" s="103" t="s">
        <v>537</v>
      </c>
      <c r="E55" s="104">
        <v>3</v>
      </c>
      <c r="F55" s="166" t="s">
        <v>20</v>
      </c>
      <c r="G55" s="103" t="s">
        <v>85</v>
      </c>
      <c r="H55" s="103" t="s">
        <v>536</v>
      </c>
      <c r="I55" s="142" t="s">
        <v>494</v>
      </c>
      <c r="J55" s="102">
        <v>404575</v>
      </c>
      <c r="K55" s="138">
        <v>1</v>
      </c>
      <c r="L55" s="105">
        <v>0.52</v>
      </c>
      <c r="M55" s="101">
        <f t="shared" si="5"/>
        <v>0.52</v>
      </c>
      <c r="N55" s="141" t="s">
        <v>75</v>
      </c>
      <c r="O55" s="101">
        <v>0</v>
      </c>
      <c r="P55" s="141" t="s">
        <v>75</v>
      </c>
      <c r="Q55" s="101">
        <v>0</v>
      </c>
      <c r="R55" s="141" t="s">
        <v>153</v>
      </c>
      <c r="S55" s="101">
        <v>0.52</v>
      </c>
      <c r="T55" s="101">
        <f t="shared" si="6"/>
        <v>1.04</v>
      </c>
      <c r="U55" s="106">
        <f t="shared" si="7"/>
        <v>4099.4734411085446</v>
      </c>
      <c r="V55" s="99">
        <v>13.246774856958682</v>
      </c>
      <c r="W55" s="100">
        <v>0</v>
      </c>
      <c r="X55" s="100">
        <v>0</v>
      </c>
      <c r="Y55" s="101">
        <v>0</v>
      </c>
      <c r="Z55" s="100">
        <v>0</v>
      </c>
      <c r="AA55" s="101">
        <v>0</v>
      </c>
      <c r="AB55" s="100">
        <v>0</v>
      </c>
      <c r="AC55" s="100">
        <v>0</v>
      </c>
      <c r="AD55" s="100">
        <v>0</v>
      </c>
      <c r="AE55" s="161">
        <v>18</v>
      </c>
      <c r="AF55" s="162">
        <v>3.5000000000000003E-2</v>
      </c>
      <c r="AG55" s="163">
        <f t="shared" si="8"/>
        <v>243.13599258138953</v>
      </c>
      <c r="AH55" s="163">
        <f t="shared" si="9"/>
        <v>4355.856208546893</v>
      </c>
    </row>
    <row r="56" spans="1:34" s="164" customFormat="1" ht="25.5" customHeight="1" x14ac:dyDescent="0.2">
      <c r="A56" s="102" t="s">
        <v>538</v>
      </c>
      <c r="B56" s="103" t="s">
        <v>77</v>
      </c>
      <c r="C56" s="103" t="s">
        <v>78</v>
      </c>
      <c r="D56" s="103" t="s">
        <v>79</v>
      </c>
      <c r="E56" s="104">
        <v>2</v>
      </c>
      <c r="F56" s="103" t="s">
        <v>20</v>
      </c>
      <c r="G56" s="103"/>
      <c r="H56" s="103" t="s">
        <v>539</v>
      </c>
      <c r="I56" s="142" t="s">
        <v>540</v>
      </c>
      <c r="J56" s="102">
        <v>404701</v>
      </c>
      <c r="K56" s="138">
        <v>1</v>
      </c>
      <c r="L56" s="105">
        <v>0.1</v>
      </c>
      <c r="M56" s="101">
        <f t="shared" si="5"/>
        <v>0.1</v>
      </c>
      <c r="N56" s="141" t="s">
        <v>75</v>
      </c>
      <c r="O56" s="101">
        <v>0</v>
      </c>
      <c r="P56" s="141" t="s">
        <v>75</v>
      </c>
      <c r="Q56" s="101">
        <v>0</v>
      </c>
      <c r="R56" s="141" t="s">
        <v>75</v>
      </c>
      <c r="S56" s="101">
        <v>0</v>
      </c>
      <c r="T56" s="101">
        <f t="shared" si="6"/>
        <v>0.1</v>
      </c>
      <c r="U56" s="106">
        <f t="shared" si="7"/>
        <v>394.18013856812934</v>
      </c>
      <c r="V56" s="99">
        <v>679.69326851384062</v>
      </c>
      <c r="W56" s="100">
        <v>59.199971404241708</v>
      </c>
      <c r="X56" s="100">
        <v>0</v>
      </c>
      <c r="Y56" s="101">
        <v>0</v>
      </c>
      <c r="Z56" s="100">
        <v>0</v>
      </c>
      <c r="AA56" s="101">
        <v>0</v>
      </c>
      <c r="AB56" s="100">
        <v>0</v>
      </c>
      <c r="AC56" s="100">
        <v>0</v>
      </c>
      <c r="AD56" s="100">
        <v>0</v>
      </c>
      <c r="AE56" s="161">
        <v>1800</v>
      </c>
      <c r="AF56" s="162">
        <v>0.1</v>
      </c>
      <c r="AG56" s="163">
        <f t="shared" si="8"/>
        <v>694.67426451825577</v>
      </c>
      <c r="AH56" s="163">
        <f t="shared" si="9"/>
        <v>1827.7476430044676</v>
      </c>
    </row>
    <row r="57" spans="1:34" s="164" customFormat="1" ht="25.5" customHeight="1" x14ac:dyDescent="0.2">
      <c r="A57" s="102" t="s">
        <v>541</v>
      </c>
      <c r="B57" s="103" t="s">
        <v>542</v>
      </c>
      <c r="C57" s="103" t="s">
        <v>543</v>
      </c>
      <c r="D57" s="103" t="s">
        <v>544</v>
      </c>
      <c r="E57" s="104">
        <v>3</v>
      </c>
      <c r="F57" s="166" t="s">
        <v>20</v>
      </c>
      <c r="G57" s="103" t="s">
        <v>105</v>
      </c>
      <c r="H57" s="103" t="s">
        <v>545</v>
      </c>
      <c r="I57" s="142" t="s">
        <v>546</v>
      </c>
      <c r="J57" s="102">
        <v>404710</v>
      </c>
      <c r="K57" s="138">
        <v>1</v>
      </c>
      <c r="L57" s="105">
        <v>0.4</v>
      </c>
      <c r="M57" s="101">
        <f t="shared" si="5"/>
        <v>0.4</v>
      </c>
      <c r="N57" s="141" t="s">
        <v>75</v>
      </c>
      <c r="O57" s="101">
        <v>0</v>
      </c>
      <c r="P57" s="141" t="s">
        <v>75</v>
      </c>
      <c r="Q57" s="101">
        <v>0</v>
      </c>
      <c r="R57" s="141" t="s">
        <v>75</v>
      </c>
      <c r="S57" s="101">
        <v>0</v>
      </c>
      <c r="T57" s="101">
        <f t="shared" si="6"/>
        <v>0.4</v>
      </c>
      <c r="U57" s="106">
        <f t="shared" si="7"/>
        <v>1576.7205542725173</v>
      </c>
      <c r="V57" s="99">
        <v>0</v>
      </c>
      <c r="W57" s="100">
        <v>0</v>
      </c>
      <c r="X57" s="100">
        <v>42.5</v>
      </c>
      <c r="Y57" s="101">
        <v>0.5</v>
      </c>
      <c r="Z57" s="100">
        <v>0</v>
      </c>
      <c r="AA57" s="101">
        <v>0</v>
      </c>
      <c r="AB57" s="100">
        <v>0</v>
      </c>
      <c r="AC57" s="100">
        <v>0</v>
      </c>
      <c r="AD57" s="100">
        <v>0</v>
      </c>
      <c r="AE57" s="161">
        <v>0</v>
      </c>
      <c r="AF57" s="162">
        <v>3.5000000000000003E-2</v>
      </c>
      <c r="AG57" s="163">
        <f t="shared" si="8"/>
        <v>243.13599258138953</v>
      </c>
      <c r="AH57" s="163">
        <f t="shared" si="9"/>
        <v>1862.3565468539068</v>
      </c>
    </row>
    <row r="58" spans="1:34" s="164" customFormat="1" ht="25.5" customHeight="1" x14ac:dyDescent="0.2">
      <c r="A58" s="102" t="s">
        <v>547</v>
      </c>
      <c r="B58" s="103" t="s">
        <v>112</v>
      </c>
      <c r="C58" s="103" t="s">
        <v>78</v>
      </c>
      <c r="D58" s="103" t="s">
        <v>79</v>
      </c>
      <c r="E58" s="104">
        <v>2</v>
      </c>
      <c r="F58" s="166" t="s">
        <v>20</v>
      </c>
      <c r="G58" s="103" t="s">
        <v>105</v>
      </c>
      <c r="H58" s="103" t="s">
        <v>548</v>
      </c>
      <c r="I58" s="142" t="s">
        <v>114</v>
      </c>
      <c r="J58" s="103">
        <v>403600</v>
      </c>
      <c r="K58" s="138">
        <v>1</v>
      </c>
      <c r="L58" s="105">
        <v>0.4</v>
      </c>
      <c r="M58" s="101">
        <f t="shared" si="5"/>
        <v>0.4</v>
      </c>
      <c r="N58" s="141" t="s">
        <v>75</v>
      </c>
      <c r="O58" s="101">
        <v>0</v>
      </c>
      <c r="P58" s="141" t="s">
        <v>75</v>
      </c>
      <c r="Q58" s="101">
        <v>0</v>
      </c>
      <c r="R58" s="141" t="s">
        <v>75</v>
      </c>
      <c r="S58" s="101">
        <v>0</v>
      </c>
      <c r="T58" s="101">
        <f t="shared" si="6"/>
        <v>0.4</v>
      </c>
      <c r="U58" s="106">
        <f t="shared" si="7"/>
        <v>1576.7205542725173</v>
      </c>
      <c r="V58" s="99">
        <v>897.44254148933783</v>
      </c>
      <c r="W58" s="100">
        <v>1664.5287803236042</v>
      </c>
      <c r="X58" s="100">
        <v>42.5</v>
      </c>
      <c r="Y58" s="101">
        <v>0.5</v>
      </c>
      <c r="Z58" s="100">
        <v>0</v>
      </c>
      <c r="AA58" s="101">
        <v>0</v>
      </c>
      <c r="AB58" s="100">
        <v>0</v>
      </c>
      <c r="AC58" s="100">
        <v>0</v>
      </c>
      <c r="AD58" s="100">
        <v>0</v>
      </c>
      <c r="AE58" s="161">
        <v>497</v>
      </c>
      <c r="AF58" s="162">
        <v>3.5000000000000003E-2</v>
      </c>
      <c r="AG58" s="163">
        <f t="shared" si="8"/>
        <v>243.13599258138953</v>
      </c>
      <c r="AH58" s="163">
        <f t="shared" si="9"/>
        <v>4424.3278686668491</v>
      </c>
    </row>
    <row r="59" spans="1:34" s="164" customFormat="1" ht="25.5" customHeight="1" x14ac:dyDescent="0.2">
      <c r="A59" s="102" t="s">
        <v>551</v>
      </c>
      <c r="B59" s="103" t="s">
        <v>552</v>
      </c>
      <c r="C59" s="103" t="s">
        <v>553</v>
      </c>
      <c r="D59" s="103" t="s">
        <v>554</v>
      </c>
      <c r="E59" s="104">
        <v>4</v>
      </c>
      <c r="F59" s="103" t="s">
        <v>20</v>
      </c>
      <c r="G59" s="103" t="s">
        <v>105</v>
      </c>
      <c r="H59" s="103" t="s">
        <v>555</v>
      </c>
      <c r="I59" s="142" t="s">
        <v>556</v>
      </c>
      <c r="J59" s="103" t="s">
        <v>557</v>
      </c>
      <c r="K59" s="138">
        <v>1</v>
      </c>
      <c r="L59" s="105">
        <v>0.25</v>
      </c>
      <c r="M59" s="101">
        <f t="shared" si="5"/>
        <v>0.25</v>
      </c>
      <c r="N59" s="141" t="s">
        <v>75</v>
      </c>
      <c r="O59" s="101">
        <v>0</v>
      </c>
      <c r="P59" s="141" t="s">
        <v>75</v>
      </c>
      <c r="Q59" s="101">
        <v>0</v>
      </c>
      <c r="R59" s="141" t="s">
        <v>75</v>
      </c>
      <c r="S59" s="101">
        <v>0</v>
      </c>
      <c r="T59" s="101">
        <f t="shared" si="6"/>
        <v>0.25</v>
      </c>
      <c r="U59" s="106">
        <f t="shared" si="7"/>
        <v>985.45034642032329</v>
      </c>
      <c r="V59" s="99">
        <v>0</v>
      </c>
      <c r="W59" s="100">
        <v>0</v>
      </c>
      <c r="X59" s="100">
        <v>0</v>
      </c>
      <c r="Y59" s="101">
        <v>0</v>
      </c>
      <c r="Z59" s="100">
        <v>0</v>
      </c>
      <c r="AA59" s="101">
        <v>0</v>
      </c>
      <c r="AB59" s="100">
        <v>0</v>
      </c>
      <c r="AC59" s="100">
        <v>0</v>
      </c>
      <c r="AD59" s="100">
        <v>0</v>
      </c>
      <c r="AE59" s="161">
        <v>233</v>
      </c>
      <c r="AF59" s="162">
        <v>3.5000000000000003E-2</v>
      </c>
      <c r="AG59" s="163">
        <f t="shared" si="8"/>
        <v>243.13599258138953</v>
      </c>
      <c r="AH59" s="163">
        <f t="shared" si="9"/>
        <v>1228.5863390017128</v>
      </c>
    </row>
    <row r="60" spans="1:34" s="164" customFormat="1" ht="12.75" customHeight="1" x14ac:dyDescent="0.2">
      <c r="A60" s="102" t="s">
        <v>558</v>
      </c>
      <c r="B60" s="103" t="s">
        <v>552</v>
      </c>
      <c r="C60" s="103" t="s">
        <v>553</v>
      </c>
      <c r="D60" s="103" t="s">
        <v>554</v>
      </c>
      <c r="E60" s="104">
        <v>4</v>
      </c>
      <c r="F60" s="166" t="s">
        <v>20</v>
      </c>
      <c r="G60" s="103" t="s">
        <v>105</v>
      </c>
      <c r="H60" s="103" t="s">
        <v>559</v>
      </c>
      <c r="I60" s="142" t="s">
        <v>560</v>
      </c>
      <c r="J60" s="103">
        <v>404704</v>
      </c>
      <c r="K60" s="138">
        <v>1</v>
      </c>
      <c r="L60" s="105">
        <v>0.25</v>
      </c>
      <c r="M60" s="101">
        <f t="shared" si="5"/>
        <v>0.25</v>
      </c>
      <c r="N60" s="141" t="s">
        <v>75</v>
      </c>
      <c r="O60" s="101">
        <v>0</v>
      </c>
      <c r="P60" s="141" t="s">
        <v>75</v>
      </c>
      <c r="Q60" s="101">
        <v>0</v>
      </c>
      <c r="R60" s="141" t="s">
        <v>75</v>
      </c>
      <c r="S60" s="101">
        <v>0</v>
      </c>
      <c r="T60" s="101">
        <f t="shared" si="6"/>
        <v>0.25</v>
      </c>
      <c r="U60" s="106">
        <f t="shared" si="7"/>
        <v>985.45034642032329</v>
      </c>
      <c r="V60" s="99">
        <v>277.44153004697768</v>
      </c>
      <c r="W60" s="100">
        <v>31.608297690467683</v>
      </c>
      <c r="X60" s="100">
        <v>0</v>
      </c>
      <c r="Y60" s="101">
        <v>0</v>
      </c>
      <c r="Z60" s="100">
        <v>0</v>
      </c>
      <c r="AA60" s="101">
        <v>0</v>
      </c>
      <c r="AB60" s="100">
        <v>0</v>
      </c>
      <c r="AC60" s="100">
        <v>0</v>
      </c>
      <c r="AD60" s="100">
        <v>0</v>
      </c>
      <c r="AE60" s="161">
        <v>677</v>
      </c>
      <c r="AF60" s="162">
        <v>0.05</v>
      </c>
      <c r="AG60" s="163">
        <f t="shared" si="8"/>
        <v>347.33713225912788</v>
      </c>
      <c r="AH60" s="163">
        <f t="shared" si="9"/>
        <v>1641.8373064168966</v>
      </c>
    </row>
    <row r="61" spans="1:34" s="164" customFormat="1" ht="25.5" customHeight="1" x14ac:dyDescent="0.2">
      <c r="A61" s="102" t="s">
        <v>561</v>
      </c>
      <c r="B61" s="103" t="s">
        <v>135</v>
      </c>
      <c r="C61" s="103" t="s">
        <v>136</v>
      </c>
      <c r="D61" s="103" t="s">
        <v>137</v>
      </c>
      <c r="E61" s="104">
        <v>1</v>
      </c>
      <c r="F61" s="103" t="s">
        <v>20</v>
      </c>
      <c r="G61" s="103" t="s">
        <v>144</v>
      </c>
      <c r="H61" s="103" t="s">
        <v>562</v>
      </c>
      <c r="I61" s="142" t="s">
        <v>563</v>
      </c>
      <c r="J61" s="102">
        <v>404708</v>
      </c>
      <c r="K61" s="138">
        <v>1</v>
      </c>
      <c r="L61" s="105">
        <v>0.13</v>
      </c>
      <c r="M61" s="101">
        <f t="shared" si="5"/>
        <v>0.13</v>
      </c>
      <c r="N61" s="141" t="s">
        <v>75</v>
      </c>
      <c r="O61" s="101">
        <v>0</v>
      </c>
      <c r="P61" s="141" t="s">
        <v>75</v>
      </c>
      <c r="Q61" s="101">
        <v>0</v>
      </c>
      <c r="R61" s="141" t="s">
        <v>75</v>
      </c>
      <c r="S61" s="101">
        <v>0</v>
      </c>
      <c r="T61" s="101">
        <f t="shared" si="6"/>
        <v>0.13</v>
      </c>
      <c r="U61" s="106">
        <f t="shared" si="7"/>
        <v>512.43418013856808</v>
      </c>
      <c r="V61" s="99">
        <v>58.557094084464417</v>
      </c>
      <c r="W61" s="100">
        <v>0</v>
      </c>
      <c r="X61" s="100">
        <v>0</v>
      </c>
      <c r="Y61" s="101">
        <v>0</v>
      </c>
      <c r="Z61" s="100">
        <v>0</v>
      </c>
      <c r="AA61" s="101">
        <v>0</v>
      </c>
      <c r="AB61" s="100">
        <v>0</v>
      </c>
      <c r="AC61" s="100">
        <v>0</v>
      </c>
      <c r="AD61" s="100">
        <v>0</v>
      </c>
      <c r="AE61" s="161">
        <v>67</v>
      </c>
      <c r="AF61" s="162">
        <v>3.5000000000000003E-2</v>
      </c>
      <c r="AG61" s="163">
        <f t="shared" si="8"/>
        <v>243.13599258138953</v>
      </c>
      <c r="AH61" s="163">
        <f t="shared" si="9"/>
        <v>814.12726680442211</v>
      </c>
    </row>
    <row r="62" spans="1:34" s="164" customFormat="1" ht="25.5" customHeight="1" x14ac:dyDescent="0.2">
      <c r="A62" s="102" t="s">
        <v>564</v>
      </c>
      <c r="B62" s="103" t="s">
        <v>565</v>
      </c>
      <c r="C62" s="103" t="s">
        <v>78</v>
      </c>
      <c r="D62" s="103" t="s">
        <v>79</v>
      </c>
      <c r="E62" s="104">
        <v>1</v>
      </c>
      <c r="F62" s="166" t="s">
        <v>20</v>
      </c>
      <c r="G62" s="103" t="s">
        <v>566</v>
      </c>
      <c r="H62" s="103" t="s">
        <v>567</v>
      </c>
      <c r="I62" s="142" t="s">
        <v>568</v>
      </c>
      <c r="J62" s="103">
        <v>409155</v>
      </c>
      <c r="K62" s="138">
        <v>1</v>
      </c>
      <c r="L62" s="105">
        <v>1</v>
      </c>
      <c r="M62" s="101">
        <f t="shared" si="5"/>
        <v>1</v>
      </c>
      <c r="N62" s="141" t="s">
        <v>75</v>
      </c>
      <c r="O62" s="101">
        <v>0</v>
      </c>
      <c r="P62" s="141" t="s">
        <v>75</v>
      </c>
      <c r="Q62" s="101">
        <v>0</v>
      </c>
      <c r="R62" s="141" t="s">
        <v>75</v>
      </c>
      <c r="S62" s="101">
        <v>0</v>
      </c>
      <c r="T62" s="101">
        <f t="shared" si="6"/>
        <v>1</v>
      </c>
      <c r="U62" s="106">
        <f t="shared" si="7"/>
        <v>3941.8013856812931</v>
      </c>
      <c r="V62" s="99">
        <v>0</v>
      </c>
      <c r="W62" s="100">
        <v>0</v>
      </c>
      <c r="X62" s="100">
        <v>0</v>
      </c>
      <c r="Y62" s="101">
        <v>0</v>
      </c>
      <c r="Z62" s="100">
        <v>0</v>
      </c>
      <c r="AA62" s="101">
        <v>0</v>
      </c>
      <c r="AB62" s="100">
        <v>0</v>
      </c>
      <c r="AC62" s="100">
        <v>0</v>
      </c>
      <c r="AD62" s="100">
        <v>0</v>
      </c>
      <c r="AE62" s="161">
        <v>0</v>
      </c>
      <c r="AF62" s="162">
        <v>3.5000000000000003E-2</v>
      </c>
      <c r="AG62" s="163">
        <f t="shared" si="8"/>
        <v>243.13599258138953</v>
      </c>
      <c r="AH62" s="163">
        <f t="shared" si="9"/>
        <v>4184.9373782626826</v>
      </c>
    </row>
    <row r="63" spans="1:34" s="164" customFormat="1" ht="25.5" customHeight="1" x14ac:dyDescent="0.2">
      <c r="A63" s="165" t="s">
        <v>605</v>
      </c>
      <c r="B63" s="166" t="s">
        <v>89</v>
      </c>
      <c r="C63" s="166"/>
      <c r="D63" s="166"/>
      <c r="E63" s="166"/>
      <c r="F63" s="166" t="s">
        <v>20</v>
      </c>
      <c r="G63" s="166"/>
      <c r="H63" s="166"/>
      <c r="I63" s="166"/>
      <c r="J63" s="166" t="s">
        <v>606</v>
      </c>
      <c r="K63" s="138">
        <v>0</v>
      </c>
      <c r="L63" s="105">
        <v>0</v>
      </c>
      <c r="M63" s="101">
        <f t="shared" si="5"/>
        <v>0</v>
      </c>
      <c r="N63" s="141" t="s">
        <v>75</v>
      </c>
      <c r="O63" s="101">
        <f>IF(N63="Y",M63,0)</f>
        <v>0</v>
      </c>
      <c r="P63" s="141" t="s">
        <v>75</v>
      </c>
      <c r="Q63" s="101">
        <f>IF(P63="Y",M63,0)</f>
        <v>0</v>
      </c>
      <c r="R63" s="141" t="s">
        <v>75</v>
      </c>
      <c r="S63" s="101">
        <f>IF(R63="Y",M63,0)</f>
        <v>0</v>
      </c>
      <c r="T63" s="101">
        <f t="shared" si="6"/>
        <v>0</v>
      </c>
      <c r="U63" s="106">
        <f t="shared" si="7"/>
        <v>0</v>
      </c>
      <c r="V63" s="99">
        <v>263.36743301304125</v>
      </c>
      <c r="W63" s="100">
        <v>0</v>
      </c>
      <c r="X63" s="100">
        <v>0</v>
      </c>
      <c r="Y63" s="101">
        <v>0</v>
      </c>
      <c r="Z63" s="100">
        <v>0</v>
      </c>
      <c r="AA63" s="101">
        <v>0</v>
      </c>
      <c r="AB63" s="100">
        <v>0</v>
      </c>
      <c r="AC63" s="100">
        <v>0</v>
      </c>
      <c r="AD63" s="100">
        <v>0</v>
      </c>
      <c r="AE63" s="161">
        <v>711</v>
      </c>
      <c r="AF63" s="162">
        <v>0.05</v>
      </c>
      <c r="AG63" s="163">
        <f t="shared" si="8"/>
        <v>347.33713225912788</v>
      </c>
      <c r="AH63" s="163">
        <f t="shared" si="9"/>
        <v>610.70456527216913</v>
      </c>
    </row>
    <row r="64" spans="1:34" s="164" customFormat="1" ht="25.5" customHeight="1" x14ac:dyDescent="0.2">
      <c r="A64" s="102" t="s">
        <v>611</v>
      </c>
      <c r="B64" s="103" t="s">
        <v>421</v>
      </c>
      <c r="C64" s="103" t="s">
        <v>78</v>
      </c>
      <c r="D64" s="103" t="s">
        <v>79</v>
      </c>
      <c r="E64" s="104">
        <v>2</v>
      </c>
      <c r="F64" s="103" t="s">
        <v>20</v>
      </c>
      <c r="G64" s="103" t="s">
        <v>85</v>
      </c>
      <c r="H64" s="103" t="s">
        <v>612</v>
      </c>
      <c r="I64" s="142" t="s">
        <v>613</v>
      </c>
      <c r="J64" s="103">
        <v>403800</v>
      </c>
      <c r="K64" s="138">
        <v>1</v>
      </c>
      <c r="L64" s="105">
        <v>0.53</v>
      </c>
      <c r="M64" s="101">
        <f t="shared" si="5"/>
        <v>0.53</v>
      </c>
      <c r="N64" s="141" t="s">
        <v>75</v>
      </c>
      <c r="O64" s="101">
        <v>0</v>
      </c>
      <c r="P64" s="141" t="s">
        <v>75</v>
      </c>
      <c r="Q64" s="101">
        <v>0</v>
      </c>
      <c r="R64" s="141" t="s">
        <v>75</v>
      </c>
      <c r="S64" s="101">
        <v>0</v>
      </c>
      <c r="T64" s="101">
        <f t="shared" si="6"/>
        <v>0.53</v>
      </c>
      <c r="U64" s="106">
        <f t="shared" si="7"/>
        <v>2089.1547344110854</v>
      </c>
      <c r="V64" s="99">
        <v>0</v>
      </c>
      <c r="W64" s="100">
        <v>0</v>
      </c>
      <c r="X64" s="100">
        <v>0</v>
      </c>
      <c r="Y64" s="101">
        <v>0</v>
      </c>
      <c r="Z64" s="100">
        <v>0</v>
      </c>
      <c r="AA64" s="101">
        <v>0</v>
      </c>
      <c r="AB64" s="100">
        <v>0</v>
      </c>
      <c r="AC64" s="100">
        <v>0</v>
      </c>
      <c r="AD64" s="100">
        <v>0</v>
      </c>
      <c r="AE64" s="161">
        <v>506</v>
      </c>
      <c r="AF64" s="162">
        <v>0.05</v>
      </c>
      <c r="AG64" s="163">
        <f t="shared" si="8"/>
        <v>347.33713225912788</v>
      </c>
      <c r="AH64" s="163">
        <f t="shared" si="9"/>
        <v>2436.4918666702133</v>
      </c>
    </row>
    <row r="65" spans="1:34" s="164" customFormat="1" ht="25.5" customHeight="1" x14ac:dyDescent="0.2">
      <c r="A65" s="102" t="s">
        <v>614</v>
      </c>
      <c r="B65" s="103" t="s">
        <v>615</v>
      </c>
      <c r="C65" s="103" t="s">
        <v>434</v>
      </c>
      <c r="D65" s="103" t="s">
        <v>435</v>
      </c>
      <c r="E65" s="104">
        <v>1</v>
      </c>
      <c r="F65" s="166" t="s">
        <v>20</v>
      </c>
      <c r="G65" s="103" t="s">
        <v>85</v>
      </c>
      <c r="H65" s="103" t="s">
        <v>616</v>
      </c>
      <c r="I65" s="142" t="s">
        <v>165</v>
      </c>
      <c r="J65" s="103">
        <v>407700</v>
      </c>
      <c r="K65" s="138">
        <v>2</v>
      </c>
      <c r="L65" s="105">
        <v>1</v>
      </c>
      <c r="M65" s="101">
        <f t="shared" si="5"/>
        <v>2</v>
      </c>
      <c r="N65" s="141" t="s">
        <v>75</v>
      </c>
      <c r="O65" s="101">
        <v>0</v>
      </c>
      <c r="P65" s="141" t="s">
        <v>75</v>
      </c>
      <c r="Q65" s="101">
        <v>0</v>
      </c>
      <c r="R65" s="141" t="s">
        <v>75</v>
      </c>
      <c r="S65" s="101">
        <v>0</v>
      </c>
      <c r="T65" s="101">
        <f t="shared" si="6"/>
        <v>2</v>
      </c>
      <c r="U65" s="106">
        <f t="shared" si="7"/>
        <v>7883.6027713625863</v>
      </c>
      <c r="V65" s="99">
        <v>1308.9006441814079</v>
      </c>
      <c r="W65" s="100">
        <v>4.5232251989793477</v>
      </c>
      <c r="X65" s="100">
        <v>0</v>
      </c>
      <c r="Y65" s="101">
        <v>0</v>
      </c>
      <c r="Z65" s="100">
        <v>0</v>
      </c>
      <c r="AA65" s="101">
        <v>0</v>
      </c>
      <c r="AB65" s="100">
        <v>0</v>
      </c>
      <c r="AC65" s="100">
        <v>0</v>
      </c>
      <c r="AD65" s="100">
        <v>0</v>
      </c>
      <c r="AE65" s="161">
        <v>3161</v>
      </c>
      <c r="AF65" s="162">
        <v>0.1</v>
      </c>
      <c r="AG65" s="163">
        <f t="shared" si="8"/>
        <v>694.67426451825577</v>
      </c>
      <c r="AH65" s="163">
        <f t="shared" si="9"/>
        <v>9891.7009052612302</v>
      </c>
    </row>
    <row r="66" spans="1:34" s="164" customFormat="1" ht="25.5" customHeight="1" x14ac:dyDescent="0.2">
      <c r="A66" s="102" t="s">
        <v>614</v>
      </c>
      <c r="B66" s="103" t="s">
        <v>617</v>
      </c>
      <c r="C66" s="103" t="s">
        <v>434</v>
      </c>
      <c r="D66" s="103" t="s">
        <v>435</v>
      </c>
      <c r="E66" s="104">
        <v>1</v>
      </c>
      <c r="F66" s="103" t="s">
        <v>20</v>
      </c>
      <c r="G66" s="103" t="s">
        <v>85</v>
      </c>
      <c r="H66" s="103" t="s">
        <v>616</v>
      </c>
      <c r="I66" s="142" t="s">
        <v>165</v>
      </c>
      <c r="J66" s="103">
        <v>408220</v>
      </c>
      <c r="K66" s="138">
        <v>2</v>
      </c>
      <c r="L66" s="105">
        <v>1</v>
      </c>
      <c r="M66" s="101">
        <f t="shared" si="5"/>
        <v>2</v>
      </c>
      <c r="N66" s="141" t="s">
        <v>75</v>
      </c>
      <c r="O66" s="101">
        <v>0</v>
      </c>
      <c r="P66" s="141" t="s">
        <v>75</v>
      </c>
      <c r="Q66" s="101">
        <v>0</v>
      </c>
      <c r="R66" s="141" t="s">
        <v>75</v>
      </c>
      <c r="S66" s="101">
        <v>0</v>
      </c>
      <c r="T66" s="101">
        <f t="shared" si="6"/>
        <v>2</v>
      </c>
      <c r="U66" s="106">
        <f t="shared" si="7"/>
        <v>7883.6027713625863</v>
      </c>
      <c r="V66" s="99">
        <v>0</v>
      </c>
      <c r="W66" s="100">
        <v>0</v>
      </c>
      <c r="X66" s="100">
        <v>0</v>
      </c>
      <c r="Y66" s="101">
        <v>0</v>
      </c>
      <c r="Z66" s="100">
        <v>0</v>
      </c>
      <c r="AA66" s="101">
        <v>0</v>
      </c>
      <c r="AB66" s="100">
        <v>0</v>
      </c>
      <c r="AC66" s="100">
        <v>0</v>
      </c>
      <c r="AD66" s="100">
        <v>0</v>
      </c>
      <c r="AE66" s="161">
        <v>0</v>
      </c>
      <c r="AF66" s="162">
        <v>3.5000000000000003E-2</v>
      </c>
      <c r="AG66" s="163">
        <f t="shared" si="8"/>
        <v>243.13599258138953</v>
      </c>
      <c r="AH66" s="163">
        <f t="shared" si="9"/>
        <v>8126.7387639439758</v>
      </c>
    </row>
    <row r="67" spans="1:34" s="164" customFormat="1" ht="12.75" customHeight="1" x14ac:dyDescent="0.2">
      <c r="A67" s="102" t="s">
        <v>618</v>
      </c>
      <c r="B67" s="103" t="s">
        <v>84</v>
      </c>
      <c r="C67" s="103" t="s">
        <v>78</v>
      </c>
      <c r="D67" s="103" t="s">
        <v>79</v>
      </c>
      <c r="E67" s="104">
        <v>2</v>
      </c>
      <c r="F67" s="166" t="s">
        <v>20</v>
      </c>
      <c r="G67" s="103" t="s">
        <v>85</v>
      </c>
      <c r="H67" s="103" t="s">
        <v>619</v>
      </c>
      <c r="I67" s="142" t="s">
        <v>87</v>
      </c>
      <c r="J67" s="103">
        <v>407002</v>
      </c>
      <c r="K67" s="138">
        <v>1</v>
      </c>
      <c r="L67" s="105">
        <v>0.21</v>
      </c>
      <c r="M67" s="101">
        <f t="shared" ref="M67:M98" si="10">K67*L67</f>
        <v>0.21</v>
      </c>
      <c r="N67" s="141" t="s">
        <v>75</v>
      </c>
      <c r="O67" s="101">
        <v>0</v>
      </c>
      <c r="P67" s="141" t="s">
        <v>75</v>
      </c>
      <c r="Q67" s="101">
        <v>0</v>
      </c>
      <c r="R67" s="141" t="s">
        <v>75</v>
      </c>
      <c r="S67" s="101">
        <v>0</v>
      </c>
      <c r="T67" s="101">
        <f t="shared" ref="T67:T98" si="11">S67+Q67+O67+M67</f>
        <v>0.21</v>
      </c>
      <c r="U67" s="106">
        <f t="shared" ref="U67:U98" si="12">$U$1*T67</f>
        <v>827.77829099307155</v>
      </c>
      <c r="V67" s="99">
        <v>0</v>
      </c>
      <c r="W67" s="100">
        <v>0</v>
      </c>
      <c r="X67" s="100">
        <v>0</v>
      </c>
      <c r="Y67" s="101">
        <v>0</v>
      </c>
      <c r="Z67" s="100">
        <v>0</v>
      </c>
      <c r="AA67" s="101">
        <v>0</v>
      </c>
      <c r="AB67" s="100">
        <v>0</v>
      </c>
      <c r="AC67" s="100">
        <v>0</v>
      </c>
      <c r="AD67" s="100">
        <v>0</v>
      </c>
      <c r="AE67" s="161">
        <v>0</v>
      </c>
      <c r="AF67" s="162">
        <v>3.5000000000000003E-2</v>
      </c>
      <c r="AG67" s="163">
        <f t="shared" ref="AG67:AG98" si="13">AF67*$AG$1</f>
        <v>243.13599258138953</v>
      </c>
      <c r="AH67" s="163">
        <f t="shared" si="9"/>
        <v>1070.914283574461</v>
      </c>
    </row>
    <row r="68" spans="1:34" s="164" customFormat="1" ht="12.75" customHeight="1" x14ac:dyDescent="0.2">
      <c r="A68" s="102" t="s">
        <v>620</v>
      </c>
      <c r="B68" s="103" t="s">
        <v>621</v>
      </c>
      <c r="C68" s="103" t="s">
        <v>622</v>
      </c>
      <c r="D68" s="103" t="s">
        <v>623</v>
      </c>
      <c r="E68" s="104">
        <v>3</v>
      </c>
      <c r="F68" s="103" t="s">
        <v>20</v>
      </c>
      <c r="G68" s="103" t="s">
        <v>85</v>
      </c>
      <c r="H68" s="103" t="s">
        <v>622</v>
      </c>
      <c r="I68" s="142" t="s">
        <v>494</v>
      </c>
      <c r="J68" s="103">
        <v>404570</v>
      </c>
      <c r="K68" s="138">
        <v>1</v>
      </c>
      <c r="L68" s="105">
        <v>0.87</v>
      </c>
      <c r="M68" s="101">
        <f t="shared" si="10"/>
        <v>0.87</v>
      </c>
      <c r="N68" s="141" t="s">
        <v>75</v>
      </c>
      <c r="O68" s="101">
        <v>0</v>
      </c>
      <c r="P68" s="141" t="s">
        <v>75</v>
      </c>
      <c r="Q68" s="101">
        <v>0</v>
      </c>
      <c r="R68" s="141" t="s">
        <v>153</v>
      </c>
      <c r="S68" s="101">
        <v>0.87</v>
      </c>
      <c r="T68" s="101">
        <f t="shared" si="11"/>
        <v>1.74</v>
      </c>
      <c r="U68" s="106">
        <f t="shared" si="12"/>
        <v>6858.7344110854501</v>
      </c>
      <c r="V68" s="99">
        <v>7.6864002256426893</v>
      </c>
      <c r="W68" s="100">
        <v>0</v>
      </c>
      <c r="X68" s="100">
        <v>0</v>
      </c>
      <c r="Y68" s="101">
        <v>0</v>
      </c>
      <c r="Z68" s="100">
        <v>0</v>
      </c>
      <c r="AA68" s="101">
        <v>0</v>
      </c>
      <c r="AB68" s="100">
        <v>0</v>
      </c>
      <c r="AC68" s="100">
        <v>0</v>
      </c>
      <c r="AD68" s="100">
        <v>0</v>
      </c>
      <c r="AE68" s="161">
        <v>21</v>
      </c>
      <c r="AF68" s="162">
        <v>3.5000000000000003E-2</v>
      </c>
      <c r="AG68" s="163">
        <f t="shared" si="13"/>
        <v>243.13599258138953</v>
      </c>
      <c r="AH68" s="163">
        <f t="shared" si="9"/>
        <v>7109.5568038924821</v>
      </c>
    </row>
    <row r="69" spans="1:34" s="164" customFormat="1" ht="12.75" customHeight="1" x14ac:dyDescent="0.2">
      <c r="A69" s="102" t="s">
        <v>624</v>
      </c>
      <c r="B69" s="103" t="s">
        <v>625</v>
      </c>
      <c r="C69" s="103" t="s">
        <v>626</v>
      </c>
      <c r="D69" s="103" t="s">
        <v>544</v>
      </c>
      <c r="E69" s="104">
        <v>3</v>
      </c>
      <c r="F69" s="166" t="s">
        <v>20</v>
      </c>
      <c r="G69" s="103" t="s">
        <v>85</v>
      </c>
      <c r="H69" s="103" t="s">
        <v>627</v>
      </c>
      <c r="I69" s="142" t="s">
        <v>628</v>
      </c>
      <c r="J69" s="103">
        <v>407500</v>
      </c>
      <c r="K69" s="138">
        <v>2</v>
      </c>
      <c r="L69" s="105">
        <v>1</v>
      </c>
      <c r="M69" s="101">
        <f t="shared" si="10"/>
        <v>2</v>
      </c>
      <c r="N69" s="141" t="s">
        <v>75</v>
      </c>
      <c r="O69" s="101">
        <v>0</v>
      </c>
      <c r="P69" s="141" t="s">
        <v>75</v>
      </c>
      <c r="Q69" s="101">
        <v>0</v>
      </c>
      <c r="R69" s="141" t="s">
        <v>75</v>
      </c>
      <c r="S69" s="101">
        <v>0</v>
      </c>
      <c r="T69" s="101">
        <f t="shared" si="11"/>
        <v>2</v>
      </c>
      <c r="U69" s="106">
        <f t="shared" si="12"/>
        <v>7883.6027713625863</v>
      </c>
      <c r="V69" s="99">
        <v>2234.5009997639322</v>
      </c>
      <c r="W69" s="100">
        <v>0</v>
      </c>
      <c r="X69" s="100">
        <v>191.25</v>
      </c>
      <c r="Y69" s="101">
        <v>2.25</v>
      </c>
      <c r="Z69" s="100">
        <v>0</v>
      </c>
      <c r="AA69" s="101">
        <v>0</v>
      </c>
      <c r="AB69" s="100">
        <v>0</v>
      </c>
      <c r="AC69" s="100">
        <v>0</v>
      </c>
      <c r="AD69" s="100">
        <v>0</v>
      </c>
      <c r="AE69" s="161">
        <v>5155</v>
      </c>
      <c r="AF69" s="162">
        <v>0.25</v>
      </c>
      <c r="AG69" s="163">
        <f t="shared" si="13"/>
        <v>1736.6856612956394</v>
      </c>
      <c r="AH69" s="163">
        <f t="shared" ref="AH69:AH100" si="14">AG69+SUM(AB69:AD69)+Z69+SUM(U69:X69)</f>
        <v>12046.039432422158</v>
      </c>
    </row>
    <row r="70" spans="1:34" s="164" customFormat="1" ht="25.5" customHeight="1" x14ac:dyDescent="0.2">
      <c r="A70" s="102" t="s">
        <v>624</v>
      </c>
      <c r="B70" s="103" t="s">
        <v>629</v>
      </c>
      <c r="C70" s="103" t="s">
        <v>626</v>
      </c>
      <c r="D70" s="103" t="s">
        <v>544</v>
      </c>
      <c r="E70" s="104">
        <v>3</v>
      </c>
      <c r="F70" s="103" t="s">
        <v>20</v>
      </c>
      <c r="G70" s="103" t="s">
        <v>85</v>
      </c>
      <c r="H70" s="103" t="s">
        <v>627</v>
      </c>
      <c r="I70" s="142" t="s">
        <v>628</v>
      </c>
      <c r="J70" s="102">
        <v>407500</v>
      </c>
      <c r="K70" s="138">
        <v>0</v>
      </c>
      <c r="L70" s="105">
        <v>1</v>
      </c>
      <c r="M70" s="101">
        <f t="shared" si="10"/>
        <v>0</v>
      </c>
      <c r="N70" s="141" t="s">
        <v>75</v>
      </c>
      <c r="O70" s="101">
        <v>0</v>
      </c>
      <c r="P70" s="141" t="s">
        <v>75</v>
      </c>
      <c r="Q70" s="101">
        <v>0</v>
      </c>
      <c r="R70" s="141" t="s">
        <v>153</v>
      </c>
      <c r="S70" s="101">
        <v>2</v>
      </c>
      <c r="T70" s="101">
        <f t="shared" si="11"/>
        <v>2</v>
      </c>
      <c r="U70" s="106">
        <f t="shared" si="12"/>
        <v>7883.6027713625863</v>
      </c>
      <c r="V70" s="99">
        <v>2234.5009997639322</v>
      </c>
      <c r="W70" s="100">
        <v>0</v>
      </c>
      <c r="X70" s="100">
        <v>191.25</v>
      </c>
      <c r="Y70" s="101">
        <v>2.25</v>
      </c>
      <c r="Z70" s="100">
        <v>0</v>
      </c>
      <c r="AA70" s="101">
        <v>0</v>
      </c>
      <c r="AB70" s="100">
        <v>0</v>
      </c>
      <c r="AC70" s="100">
        <v>0</v>
      </c>
      <c r="AD70" s="100">
        <v>0</v>
      </c>
      <c r="AE70" s="161">
        <v>0</v>
      </c>
      <c r="AF70" s="162">
        <v>3.5000000000000003E-2</v>
      </c>
      <c r="AG70" s="163">
        <f t="shared" si="13"/>
        <v>243.13599258138953</v>
      </c>
      <c r="AH70" s="163">
        <f t="shared" si="14"/>
        <v>10552.489763707908</v>
      </c>
    </row>
    <row r="71" spans="1:34" s="164" customFormat="1" ht="25.5" customHeight="1" x14ac:dyDescent="0.2">
      <c r="A71" s="102" t="s">
        <v>624</v>
      </c>
      <c r="B71" s="103" t="s">
        <v>630</v>
      </c>
      <c r="C71" s="103" t="s">
        <v>626</v>
      </c>
      <c r="D71" s="103" t="s">
        <v>544</v>
      </c>
      <c r="E71" s="104">
        <v>3</v>
      </c>
      <c r="F71" s="166" t="s">
        <v>20</v>
      </c>
      <c r="G71" s="103" t="s">
        <v>85</v>
      </c>
      <c r="H71" s="103" t="s">
        <v>627</v>
      </c>
      <c r="I71" s="142" t="s">
        <v>628</v>
      </c>
      <c r="J71" s="102">
        <v>408225</v>
      </c>
      <c r="K71" s="138">
        <v>0</v>
      </c>
      <c r="L71" s="105">
        <v>1</v>
      </c>
      <c r="M71" s="101">
        <f t="shared" si="10"/>
        <v>0</v>
      </c>
      <c r="N71" s="141" t="s">
        <v>75</v>
      </c>
      <c r="O71" s="101">
        <v>0</v>
      </c>
      <c r="P71" s="141" t="s">
        <v>75</v>
      </c>
      <c r="Q71" s="101">
        <v>0</v>
      </c>
      <c r="R71" s="141" t="s">
        <v>153</v>
      </c>
      <c r="S71" s="101">
        <v>2</v>
      </c>
      <c r="T71" s="101">
        <f t="shared" si="11"/>
        <v>2</v>
      </c>
      <c r="U71" s="106">
        <f t="shared" si="12"/>
        <v>7883.6027713625863</v>
      </c>
      <c r="V71" s="99">
        <v>0</v>
      </c>
      <c r="W71" s="100">
        <v>0</v>
      </c>
      <c r="X71" s="100">
        <v>0</v>
      </c>
      <c r="Y71" s="101">
        <v>0</v>
      </c>
      <c r="Z71" s="100">
        <v>0</v>
      </c>
      <c r="AA71" s="101">
        <v>0</v>
      </c>
      <c r="AB71" s="100">
        <v>0</v>
      </c>
      <c r="AC71" s="100">
        <v>0</v>
      </c>
      <c r="AD71" s="100">
        <v>0</v>
      </c>
      <c r="AE71" s="161">
        <v>0</v>
      </c>
      <c r="AF71" s="162">
        <v>3.5000000000000003E-2</v>
      </c>
      <c r="AG71" s="163">
        <f t="shared" si="13"/>
        <v>243.13599258138953</v>
      </c>
      <c r="AH71" s="163">
        <f t="shared" si="14"/>
        <v>8126.7387639439758</v>
      </c>
    </row>
    <row r="72" spans="1:34" s="164" customFormat="1" ht="25.5" customHeight="1" x14ac:dyDescent="0.2">
      <c r="A72" s="102" t="s">
        <v>631</v>
      </c>
      <c r="B72" s="103" t="s">
        <v>542</v>
      </c>
      <c r="C72" s="103" t="s">
        <v>626</v>
      </c>
      <c r="D72" s="103" t="s">
        <v>544</v>
      </c>
      <c r="E72" s="104">
        <v>3</v>
      </c>
      <c r="F72" s="166" t="s">
        <v>20</v>
      </c>
      <c r="G72" s="103" t="s">
        <v>85</v>
      </c>
      <c r="H72" s="103" t="s">
        <v>632</v>
      </c>
      <c r="I72" s="142" t="s">
        <v>633</v>
      </c>
      <c r="J72" s="102">
        <v>404435</v>
      </c>
      <c r="K72" s="138">
        <v>1</v>
      </c>
      <c r="L72" s="105">
        <v>0.3</v>
      </c>
      <c r="M72" s="101">
        <f t="shared" si="10"/>
        <v>0.3</v>
      </c>
      <c r="N72" s="141" t="s">
        <v>75</v>
      </c>
      <c r="O72" s="101">
        <v>0</v>
      </c>
      <c r="P72" s="141" t="s">
        <v>75</v>
      </c>
      <c r="Q72" s="101">
        <v>0</v>
      </c>
      <c r="R72" s="141" t="s">
        <v>75</v>
      </c>
      <c r="S72" s="101">
        <v>0</v>
      </c>
      <c r="T72" s="101">
        <f t="shared" si="11"/>
        <v>0.3</v>
      </c>
      <c r="U72" s="106">
        <f t="shared" si="12"/>
        <v>1182.5404157043879</v>
      </c>
      <c r="V72" s="99">
        <v>7916.3765507918952</v>
      </c>
      <c r="W72" s="100">
        <v>0</v>
      </c>
      <c r="X72" s="100">
        <v>63.75</v>
      </c>
      <c r="Y72" s="101">
        <v>0.75</v>
      </c>
      <c r="Z72" s="100">
        <v>0</v>
      </c>
      <c r="AA72" s="101">
        <v>0</v>
      </c>
      <c r="AB72" s="100">
        <v>0</v>
      </c>
      <c r="AC72" s="100">
        <v>0</v>
      </c>
      <c r="AD72" s="100">
        <v>0</v>
      </c>
      <c r="AE72" s="161">
        <v>22581</v>
      </c>
      <c r="AF72" s="162">
        <v>1</v>
      </c>
      <c r="AG72" s="163">
        <f t="shared" si="13"/>
        <v>6946.7426451825577</v>
      </c>
      <c r="AH72" s="163">
        <f t="shared" si="14"/>
        <v>16109.409611678841</v>
      </c>
    </row>
    <row r="73" spans="1:34" s="164" customFormat="1" ht="25.5" customHeight="1" x14ac:dyDescent="0.2">
      <c r="A73" s="102" t="s">
        <v>634</v>
      </c>
      <c r="B73" s="103" t="s">
        <v>635</v>
      </c>
      <c r="C73" s="103" t="s">
        <v>553</v>
      </c>
      <c r="D73" s="103" t="s">
        <v>554</v>
      </c>
      <c r="E73" s="104">
        <v>4</v>
      </c>
      <c r="F73" s="166" t="s">
        <v>20</v>
      </c>
      <c r="G73" s="103" t="s">
        <v>85</v>
      </c>
      <c r="H73" s="103" t="s">
        <v>636</v>
      </c>
      <c r="I73" s="142" t="s">
        <v>637</v>
      </c>
      <c r="J73" s="102" t="s">
        <v>638</v>
      </c>
      <c r="K73" s="138">
        <v>2</v>
      </c>
      <c r="L73" s="105">
        <v>0.25</v>
      </c>
      <c r="M73" s="101">
        <f t="shared" si="10"/>
        <v>0.5</v>
      </c>
      <c r="N73" s="141" t="s">
        <v>75</v>
      </c>
      <c r="O73" s="101">
        <v>0</v>
      </c>
      <c r="P73" s="141" t="s">
        <v>75</v>
      </c>
      <c r="Q73" s="101">
        <v>0</v>
      </c>
      <c r="R73" s="141" t="s">
        <v>75</v>
      </c>
      <c r="S73" s="101">
        <v>0</v>
      </c>
      <c r="T73" s="101">
        <f t="shared" si="11"/>
        <v>0.5</v>
      </c>
      <c r="U73" s="106">
        <f t="shared" si="12"/>
        <v>1970.9006928406466</v>
      </c>
      <c r="V73" s="99">
        <v>1575.6062259783012</v>
      </c>
      <c r="W73" s="100">
        <v>0</v>
      </c>
      <c r="X73" s="100">
        <v>0</v>
      </c>
      <c r="Y73" s="101">
        <v>0</v>
      </c>
      <c r="Z73" s="100">
        <v>3.9261596327822064</v>
      </c>
      <c r="AA73" s="101">
        <v>0</v>
      </c>
      <c r="AB73" s="100">
        <v>0</v>
      </c>
      <c r="AC73" s="100">
        <v>0</v>
      </c>
      <c r="AD73" s="100">
        <v>0</v>
      </c>
      <c r="AE73" s="161">
        <v>4662</v>
      </c>
      <c r="AF73" s="162">
        <v>0.1</v>
      </c>
      <c r="AG73" s="163">
        <f t="shared" si="13"/>
        <v>694.67426451825577</v>
      </c>
      <c r="AH73" s="163">
        <f t="shared" si="14"/>
        <v>4245.1073429699854</v>
      </c>
    </row>
    <row r="74" spans="1:34" s="164" customFormat="1" ht="25.5" customHeight="1" x14ac:dyDescent="0.2">
      <c r="A74" s="102" t="s">
        <v>639</v>
      </c>
      <c r="B74" s="103" t="s">
        <v>635</v>
      </c>
      <c r="C74" s="103" t="s">
        <v>553</v>
      </c>
      <c r="D74" s="103" t="s">
        <v>554</v>
      </c>
      <c r="E74" s="104">
        <v>4</v>
      </c>
      <c r="F74" s="166" t="s">
        <v>20</v>
      </c>
      <c r="G74" s="103" t="s">
        <v>85</v>
      </c>
      <c r="H74" s="103" t="s">
        <v>640</v>
      </c>
      <c r="I74" s="142" t="s">
        <v>165</v>
      </c>
      <c r="J74" s="103">
        <v>408230</v>
      </c>
      <c r="K74" s="138">
        <v>2</v>
      </c>
      <c r="L74" s="105">
        <v>0.75</v>
      </c>
      <c r="M74" s="101">
        <f t="shared" si="10"/>
        <v>1.5</v>
      </c>
      <c r="N74" s="141" t="s">
        <v>75</v>
      </c>
      <c r="O74" s="101">
        <v>0</v>
      </c>
      <c r="P74" s="141" t="s">
        <v>75</v>
      </c>
      <c r="Q74" s="101">
        <v>0</v>
      </c>
      <c r="R74" s="141" t="s">
        <v>75</v>
      </c>
      <c r="S74" s="101">
        <v>0</v>
      </c>
      <c r="T74" s="101">
        <f t="shared" si="11"/>
        <v>1.5</v>
      </c>
      <c r="U74" s="106">
        <f t="shared" si="12"/>
        <v>5912.7020785219393</v>
      </c>
      <c r="V74" s="99">
        <v>0</v>
      </c>
      <c r="W74" s="100">
        <v>0</v>
      </c>
      <c r="X74" s="100">
        <v>0</v>
      </c>
      <c r="Y74" s="101">
        <v>0</v>
      </c>
      <c r="Z74" s="100">
        <v>0</v>
      </c>
      <c r="AA74" s="101">
        <v>0</v>
      </c>
      <c r="AB74" s="100">
        <v>0</v>
      </c>
      <c r="AC74" s="100">
        <v>0</v>
      </c>
      <c r="AD74" s="100">
        <v>0</v>
      </c>
      <c r="AE74" s="161">
        <v>14740</v>
      </c>
      <c r="AF74" s="162">
        <v>0.5</v>
      </c>
      <c r="AG74" s="163">
        <f t="shared" si="13"/>
        <v>3473.3713225912788</v>
      </c>
      <c r="AH74" s="163">
        <f t="shared" si="14"/>
        <v>9386.073401113219</v>
      </c>
    </row>
    <row r="75" spans="1:34" s="164" customFormat="1" ht="25.5" customHeight="1" x14ac:dyDescent="0.2">
      <c r="A75" s="102" t="s">
        <v>639</v>
      </c>
      <c r="B75" s="103" t="s">
        <v>641</v>
      </c>
      <c r="C75" s="103" t="s">
        <v>553</v>
      </c>
      <c r="D75" s="103" t="s">
        <v>554</v>
      </c>
      <c r="E75" s="104">
        <v>4</v>
      </c>
      <c r="F75" s="166" t="s">
        <v>20</v>
      </c>
      <c r="G75" s="103" t="s">
        <v>85</v>
      </c>
      <c r="H75" s="103" t="s">
        <v>640</v>
      </c>
      <c r="I75" s="142" t="s">
        <v>165</v>
      </c>
      <c r="J75" s="103">
        <v>408230</v>
      </c>
      <c r="K75" s="138">
        <v>0</v>
      </c>
      <c r="L75" s="105">
        <v>1</v>
      </c>
      <c r="M75" s="101">
        <f t="shared" si="10"/>
        <v>0</v>
      </c>
      <c r="N75" s="141" t="s">
        <v>75</v>
      </c>
      <c r="O75" s="101">
        <v>0</v>
      </c>
      <c r="P75" s="141" t="s">
        <v>75</v>
      </c>
      <c r="Q75" s="101">
        <v>0</v>
      </c>
      <c r="R75" s="141" t="s">
        <v>153</v>
      </c>
      <c r="S75" s="101">
        <v>2</v>
      </c>
      <c r="T75" s="101">
        <f t="shared" si="11"/>
        <v>2</v>
      </c>
      <c r="U75" s="106">
        <f t="shared" si="12"/>
        <v>7883.6027713625863</v>
      </c>
      <c r="V75" s="99">
        <v>0</v>
      </c>
      <c r="W75" s="100">
        <v>0</v>
      </c>
      <c r="X75" s="100">
        <v>0</v>
      </c>
      <c r="Y75" s="101">
        <v>0</v>
      </c>
      <c r="Z75" s="100">
        <v>0</v>
      </c>
      <c r="AA75" s="101">
        <v>0</v>
      </c>
      <c r="AB75" s="100">
        <v>0</v>
      </c>
      <c r="AC75" s="100">
        <v>0</v>
      </c>
      <c r="AD75" s="100">
        <v>0</v>
      </c>
      <c r="AE75" s="161">
        <v>0</v>
      </c>
      <c r="AF75" s="162">
        <v>3.5000000000000003E-2</v>
      </c>
      <c r="AG75" s="163">
        <f t="shared" si="13"/>
        <v>243.13599258138953</v>
      </c>
      <c r="AH75" s="163">
        <f t="shared" si="14"/>
        <v>8126.7387639439758</v>
      </c>
    </row>
    <row r="76" spans="1:34" s="164" customFormat="1" ht="12.75" customHeight="1" x14ac:dyDescent="0.2">
      <c r="A76" s="102" t="s">
        <v>639</v>
      </c>
      <c r="B76" s="103" t="s">
        <v>642</v>
      </c>
      <c r="C76" s="103" t="s">
        <v>553</v>
      </c>
      <c r="D76" s="103" t="s">
        <v>554</v>
      </c>
      <c r="E76" s="104">
        <v>4</v>
      </c>
      <c r="F76" s="166" t="s">
        <v>20</v>
      </c>
      <c r="G76" s="103" t="s">
        <v>85</v>
      </c>
      <c r="H76" s="103" t="s">
        <v>640</v>
      </c>
      <c r="I76" s="142" t="s">
        <v>165</v>
      </c>
      <c r="J76" s="103">
        <v>408230</v>
      </c>
      <c r="K76" s="138">
        <v>0</v>
      </c>
      <c r="L76" s="105">
        <v>1</v>
      </c>
      <c r="M76" s="101">
        <f t="shared" si="10"/>
        <v>0</v>
      </c>
      <c r="N76" s="141" t="s">
        <v>75</v>
      </c>
      <c r="O76" s="101">
        <v>0</v>
      </c>
      <c r="P76" s="141" t="s">
        <v>75</v>
      </c>
      <c r="Q76" s="101">
        <v>0</v>
      </c>
      <c r="R76" s="141" t="s">
        <v>153</v>
      </c>
      <c r="S76" s="101">
        <v>2</v>
      </c>
      <c r="T76" s="101">
        <f t="shared" si="11"/>
        <v>2</v>
      </c>
      <c r="U76" s="106">
        <f t="shared" si="12"/>
        <v>7883.6027713625863</v>
      </c>
      <c r="V76" s="99">
        <v>0</v>
      </c>
      <c r="W76" s="100">
        <v>0</v>
      </c>
      <c r="X76" s="100">
        <v>0</v>
      </c>
      <c r="Y76" s="101">
        <v>0</v>
      </c>
      <c r="Z76" s="100">
        <v>0</v>
      </c>
      <c r="AA76" s="101">
        <v>0</v>
      </c>
      <c r="AB76" s="100">
        <v>0</v>
      </c>
      <c r="AC76" s="100">
        <v>0</v>
      </c>
      <c r="AD76" s="100">
        <v>0</v>
      </c>
      <c r="AE76" s="161">
        <v>0</v>
      </c>
      <c r="AF76" s="162">
        <v>3.5000000000000003E-2</v>
      </c>
      <c r="AG76" s="163">
        <f t="shared" si="13"/>
        <v>243.13599258138953</v>
      </c>
      <c r="AH76" s="163">
        <f t="shared" si="14"/>
        <v>8126.7387639439758</v>
      </c>
    </row>
    <row r="77" spans="1:34" s="164" customFormat="1" ht="25.5" customHeight="1" x14ac:dyDescent="0.2">
      <c r="A77" s="165" t="s">
        <v>643</v>
      </c>
      <c r="B77" s="166" t="s">
        <v>89</v>
      </c>
      <c r="C77" s="166"/>
      <c r="D77" s="166"/>
      <c r="E77" s="166"/>
      <c r="F77" s="166" t="s">
        <v>20</v>
      </c>
      <c r="G77" s="166"/>
      <c r="H77" s="166"/>
      <c r="I77" s="166"/>
      <c r="J77" s="166" t="s">
        <v>644</v>
      </c>
      <c r="K77" s="138">
        <v>0</v>
      </c>
      <c r="L77" s="105">
        <v>0</v>
      </c>
      <c r="M77" s="101">
        <f t="shared" si="10"/>
        <v>0</v>
      </c>
      <c r="N77" s="141" t="s">
        <v>75</v>
      </c>
      <c r="O77" s="101">
        <f>IF(N77="Y",M77,0)</f>
        <v>0</v>
      </c>
      <c r="P77" s="141" t="s">
        <v>75</v>
      </c>
      <c r="Q77" s="101">
        <f>IF(P77="Y",M77,0)</f>
        <v>0</v>
      </c>
      <c r="R77" s="141" t="s">
        <v>75</v>
      </c>
      <c r="S77" s="101">
        <f>IF(R77="Y",M77,0)</f>
        <v>0</v>
      </c>
      <c r="T77" s="101">
        <f t="shared" si="11"/>
        <v>0</v>
      </c>
      <c r="U77" s="106">
        <f t="shared" si="12"/>
        <v>0</v>
      </c>
      <c r="V77" s="99">
        <v>4.0500306570657978</v>
      </c>
      <c r="W77" s="100">
        <v>0</v>
      </c>
      <c r="X77" s="100">
        <v>0</v>
      </c>
      <c r="Y77" s="101">
        <v>0</v>
      </c>
      <c r="Z77" s="100">
        <v>0</v>
      </c>
      <c r="AA77" s="101">
        <v>0</v>
      </c>
      <c r="AB77" s="100">
        <v>0</v>
      </c>
      <c r="AC77" s="100">
        <v>0</v>
      </c>
      <c r="AD77" s="100">
        <v>0</v>
      </c>
      <c r="AE77" s="161">
        <v>10</v>
      </c>
      <c r="AF77" s="162">
        <v>3.5000000000000003E-2</v>
      </c>
      <c r="AG77" s="163">
        <f t="shared" si="13"/>
        <v>243.13599258138953</v>
      </c>
      <c r="AH77" s="163">
        <f t="shared" si="14"/>
        <v>247.18602323845533</v>
      </c>
    </row>
    <row r="78" spans="1:34" s="164" customFormat="1" ht="25.5" customHeight="1" x14ac:dyDescent="0.2">
      <c r="A78" s="102" t="s">
        <v>645</v>
      </c>
      <c r="B78" s="103" t="s">
        <v>552</v>
      </c>
      <c r="C78" s="103" t="s">
        <v>553</v>
      </c>
      <c r="D78" s="103" t="s">
        <v>554</v>
      </c>
      <c r="E78" s="104">
        <v>4</v>
      </c>
      <c r="F78" s="166" t="s">
        <v>20</v>
      </c>
      <c r="G78" s="103" t="s">
        <v>85</v>
      </c>
      <c r="H78" s="103" t="s">
        <v>646</v>
      </c>
      <c r="I78" s="142" t="s">
        <v>647</v>
      </c>
      <c r="J78" s="102" t="s">
        <v>648</v>
      </c>
      <c r="K78" s="138">
        <v>1</v>
      </c>
      <c r="L78" s="105">
        <v>0.25</v>
      </c>
      <c r="M78" s="101">
        <f t="shared" si="10"/>
        <v>0.25</v>
      </c>
      <c r="N78" s="141" t="s">
        <v>75</v>
      </c>
      <c r="O78" s="101">
        <v>0</v>
      </c>
      <c r="P78" s="141" t="s">
        <v>75</v>
      </c>
      <c r="Q78" s="101">
        <v>0</v>
      </c>
      <c r="R78" s="141" t="s">
        <v>75</v>
      </c>
      <c r="S78" s="101">
        <v>0</v>
      </c>
      <c r="T78" s="101">
        <f t="shared" si="11"/>
        <v>0.25</v>
      </c>
      <c r="U78" s="106">
        <f t="shared" si="12"/>
        <v>985.45034642032329</v>
      </c>
      <c r="V78" s="99">
        <v>7157.2411132375573</v>
      </c>
      <c r="W78" s="100">
        <v>24.389230272896643</v>
      </c>
      <c r="X78" s="100">
        <v>0</v>
      </c>
      <c r="Y78" s="101">
        <v>0</v>
      </c>
      <c r="Z78" s="100">
        <v>0</v>
      </c>
      <c r="AA78" s="101">
        <v>0</v>
      </c>
      <c r="AB78" s="100">
        <v>0</v>
      </c>
      <c r="AC78" s="100">
        <v>0</v>
      </c>
      <c r="AD78" s="100">
        <v>0</v>
      </c>
      <c r="AE78" s="161">
        <v>19089</v>
      </c>
      <c r="AF78" s="162">
        <v>0.75</v>
      </c>
      <c r="AG78" s="163">
        <f t="shared" si="13"/>
        <v>5210.0569838869178</v>
      </c>
      <c r="AH78" s="163">
        <f t="shared" si="14"/>
        <v>13377.137673817695</v>
      </c>
    </row>
    <row r="79" spans="1:34" s="164" customFormat="1" ht="25.5" customHeight="1" x14ac:dyDescent="0.2">
      <c r="A79" s="102" t="s">
        <v>649</v>
      </c>
      <c r="B79" s="103" t="s">
        <v>158</v>
      </c>
      <c r="C79" s="103" t="s">
        <v>159</v>
      </c>
      <c r="D79" s="103" t="s">
        <v>160</v>
      </c>
      <c r="E79" s="104">
        <v>3</v>
      </c>
      <c r="F79" s="103" t="s">
        <v>20</v>
      </c>
      <c r="G79" s="103" t="s">
        <v>85</v>
      </c>
      <c r="H79" s="103" t="s">
        <v>650</v>
      </c>
      <c r="I79" s="142" t="s">
        <v>651</v>
      </c>
      <c r="J79" s="103">
        <v>406800</v>
      </c>
      <c r="K79" s="138">
        <v>2</v>
      </c>
      <c r="L79" s="105">
        <v>0.33</v>
      </c>
      <c r="M79" s="101">
        <f t="shared" si="10"/>
        <v>0.66</v>
      </c>
      <c r="N79" s="141" t="s">
        <v>75</v>
      </c>
      <c r="O79" s="101">
        <v>0</v>
      </c>
      <c r="P79" s="141" t="s">
        <v>75</v>
      </c>
      <c r="Q79" s="101">
        <v>0</v>
      </c>
      <c r="R79" s="141" t="s">
        <v>75</v>
      </c>
      <c r="S79" s="101">
        <v>0</v>
      </c>
      <c r="T79" s="101">
        <f t="shared" si="11"/>
        <v>0.66</v>
      </c>
      <c r="U79" s="106">
        <f t="shared" si="12"/>
        <v>2601.5889145496535</v>
      </c>
      <c r="V79" s="99">
        <v>791.44910258304105</v>
      </c>
      <c r="W79" s="100">
        <v>0</v>
      </c>
      <c r="X79" s="100">
        <v>0</v>
      </c>
      <c r="Y79" s="101">
        <v>0</v>
      </c>
      <c r="Z79" s="100">
        <v>0</v>
      </c>
      <c r="AA79" s="101">
        <v>0</v>
      </c>
      <c r="AB79" s="100">
        <v>0</v>
      </c>
      <c r="AC79" s="100">
        <v>0</v>
      </c>
      <c r="AD79" s="100">
        <v>0</v>
      </c>
      <c r="AE79" s="161">
        <v>2398</v>
      </c>
      <c r="AF79" s="162">
        <v>0.1</v>
      </c>
      <c r="AG79" s="163">
        <f t="shared" si="13"/>
        <v>694.67426451825577</v>
      </c>
      <c r="AH79" s="163">
        <f t="shared" si="14"/>
        <v>4087.7122816509504</v>
      </c>
    </row>
    <row r="80" spans="1:34" s="164" customFormat="1" ht="25.5" customHeight="1" x14ac:dyDescent="0.2">
      <c r="A80" s="102" t="s">
        <v>652</v>
      </c>
      <c r="B80" s="103" t="s">
        <v>653</v>
      </c>
      <c r="C80" s="103" t="s">
        <v>654</v>
      </c>
      <c r="D80" s="103" t="s">
        <v>655</v>
      </c>
      <c r="E80" s="104">
        <v>4</v>
      </c>
      <c r="F80" s="166" t="s">
        <v>20</v>
      </c>
      <c r="G80" s="103" t="s">
        <v>85</v>
      </c>
      <c r="H80" s="103" t="s">
        <v>656</v>
      </c>
      <c r="I80" s="142" t="s">
        <v>657</v>
      </c>
      <c r="J80" s="102">
        <v>407600</v>
      </c>
      <c r="K80" s="138">
        <v>2</v>
      </c>
      <c r="L80" s="105">
        <v>1</v>
      </c>
      <c r="M80" s="101">
        <f t="shared" si="10"/>
        <v>2</v>
      </c>
      <c r="N80" s="141" t="s">
        <v>75</v>
      </c>
      <c r="O80" s="101">
        <v>0</v>
      </c>
      <c r="P80" s="141" t="s">
        <v>75</v>
      </c>
      <c r="Q80" s="101">
        <v>0</v>
      </c>
      <c r="R80" s="141" t="s">
        <v>75</v>
      </c>
      <c r="S80" s="101">
        <v>0</v>
      </c>
      <c r="T80" s="101">
        <f t="shared" si="11"/>
        <v>2</v>
      </c>
      <c r="U80" s="106">
        <f t="shared" si="12"/>
        <v>7883.6027713625863</v>
      </c>
      <c r="V80" s="99">
        <v>2919.8893232634809</v>
      </c>
      <c r="W80" s="100">
        <v>0</v>
      </c>
      <c r="X80" s="100">
        <v>63.75</v>
      </c>
      <c r="Y80" s="101">
        <v>0.75</v>
      </c>
      <c r="Z80" s="100">
        <v>0</v>
      </c>
      <c r="AA80" s="101">
        <v>0</v>
      </c>
      <c r="AB80" s="100">
        <v>0</v>
      </c>
      <c r="AC80" s="100">
        <v>0</v>
      </c>
      <c r="AD80" s="100">
        <v>0</v>
      </c>
      <c r="AE80" s="161">
        <v>7383</v>
      </c>
      <c r="AF80" s="162">
        <v>0.25</v>
      </c>
      <c r="AG80" s="163">
        <f t="shared" si="13"/>
        <v>1736.6856612956394</v>
      </c>
      <c r="AH80" s="163">
        <f t="shared" si="14"/>
        <v>12603.927755921708</v>
      </c>
    </row>
    <row r="81" spans="1:34" s="164" customFormat="1" ht="25.5" customHeight="1" x14ac:dyDescent="0.2">
      <c r="A81" s="102" t="s">
        <v>652</v>
      </c>
      <c r="B81" s="103" t="s">
        <v>658</v>
      </c>
      <c r="C81" s="103" t="s">
        <v>654</v>
      </c>
      <c r="D81" s="103" t="s">
        <v>655</v>
      </c>
      <c r="E81" s="104">
        <v>4</v>
      </c>
      <c r="F81" s="103" t="s">
        <v>20</v>
      </c>
      <c r="G81" s="103" t="s">
        <v>85</v>
      </c>
      <c r="H81" s="103" t="s">
        <v>656</v>
      </c>
      <c r="I81" s="142" t="s">
        <v>657</v>
      </c>
      <c r="J81" s="102">
        <v>407600</v>
      </c>
      <c r="K81" s="138">
        <v>0</v>
      </c>
      <c r="L81" s="105">
        <v>1</v>
      </c>
      <c r="M81" s="101">
        <f t="shared" si="10"/>
        <v>0</v>
      </c>
      <c r="N81" s="141" t="s">
        <v>75</v>
      </c>
      <c r="O81" s="101">
        <v>0</v>
      </c>
      <c r="P81" s="141" t="s">
        <v>75</v>
      </c>
      <c r="Q81" s="101">
        <v>0</v>
      </c>
      <c r="R81" s="141" t="s">
        <v>153</v>
      </c>
      <c r="S81" s="101">
        <v>2</v>
      </c>
      <c r="T81" s="101">
        <f t="shared" si="11"/>
        <v>2</v>
      </c>
      <c r="U81" s="106">
        <f t="shared" si="12"/>
        <v>7883.6027713625863</v>
      </c>
      <c r="V81" s="99">
        <v>2919.8893232634809</v>
      </c>
      <c r="W81" s="100">
        <v>0</v>
      </c>
      <c r="X81" s="100">
        <v>63.75</v>
      </c>
      <c r="Y81" s="101">
        <v>0.75</v>
      </c>
      <c r="Z81" s="100">
        <v>0</v>
      </c>
      <c r="AA81" s="101">
        <v>0</v>
      </c>
      <c r="AB81" s="100">
        <v>0</v>
      </c>
      <c r="AC81" s="100">
        <v>0</v>
      </c>
      <c r="AD81" s="100">
        <v>0</v>
      </c>
      <c r="AE81" s="161">
        <v>0</v>
      </c>
      <c r="AF81" s="162">
        <v>3.5000000000000003E-2</v>
      </c>
      <c r="AG81" s="163">
        <f t="shared" si="13"/>
        <v>243.13599258138953</v>
      </c>
      <c r="AH81" s="163">
        <f t="shared" si="14"/>
        <v>11110.378087207459</v>
      </c>
    </row>
    <row r="82" spans="1:34" s="164" customFormat="1" ht="12.75" customHeight="1" x14ac:dyDescent="0.2">
      <c r="A82" s="102" t="s">
        <v>652</v>
      </c>
      <c r="B82" s="103" t="s">
        <v>659</v>
      </c>
      <c r="C82" s="103" t="s">
        <v>654</v>
      </c>
      <c r="D82" s="103" t="s">
        <v>655</v>
      </c>
      <c r="E82" s="104">
        <v>4</v>
      </c>
      <c r="F82" s="166" t="s">
        <v>20</v>
      </c>
      <c r="G82" s="103" t="s">
        <v>85</v>
      </c>
      <c r="H82" s="103" t="s">
        <v>656</v>
      </c>
      <c r="I82" s="142" t="s">
        <v>660</v>
      </c>
      <c r="J82" s="103">
        <v>408235</v>
      </c>
      <c r="K82" s="138">
        <v>0</v>
      </c>
      <c r="L82" s="105">
        <v>1</v>
      </c>
      <c r="M82" s="101">
        <f t="shared" si="10"/>
        <v>0</v>
      </c>
      <c r="N82" s="141" t="s">
        <v>75</v>
      </c>
      <c r="O82" s="101">
        <v>0</v>
      </c>
      <c r="P82" s="141" t="s">
        <v>75</v>
      </c>
      <c r="Q82" s="101">
        <v>0</v>
      </c>
      <c r="R82" s="141" t="s">
        <v>153</v>
      </c>
      <c r="S82" s="101">
        <v>2</v>
      </c>
      <c r="T82" s="101">
        <f t="shared" si="11"/>
        <v>2</v>
      </c>
      <c r="U82" s="106">
        <f t="shared" si="12"/>
        <v>7883.6027713625863</v>
      </c>
      <c r="V82" s="99">
        <v>0</v>
      </c>
      <c r="W82" s="100">
        <v>0</v>
      </c>
      <c r="X82" s="100">
        <v>0</v>
      </c>
      <c r="Y82" s="101">
        <v>0</v>
      </c>
      <c r="Z82" s="100">
        <v>0</v>
      </c>
      <c r="AA82" s="101">
        <v>0</v>
      </c>
      <c r="AB82" s="100">
        <v>0</v>
      </c>
      <c r="AC82" s="100">
        <v>0</v>
      </c>
      <c r="AD82" s="100">
        <v>0</v>
      </c>
      <c r="AE82" s="161">
        <v>0</v>
      </c>
      <c r="AF82" s="162">
        <v>3.5000000000000003E-2</v>
      </c>
      <c r="AG82" s="163">
        <f t="shared" si="13"/>
        <v>243.13599258138953</v>
      </c>
      <c r="AH82" s="163">
        <f t="shared" si="14"/>
        <v>8126.7387639439758</v>
      </c>
    </row>
    <row r="83" spans="1:34" s="164" customFormat="1" ht="25.5" x14ac:dyDescent="0.2">
      <c r="A83" s="102" t="s">
        <v>661</v>
      </c>
      <c r="B83" s="103" t="s">
        <v>542</v>
      </c>
      <c r="C83" s="103" t="s">
        <v>626</v>
      </c>
      <c r="D83" s="103" t="s">
        <v>544</v>
      </c>
      <c r="E83" s="104">
        <v>3</v>
      </c>
      <c r="F83" s="103" t="s">
        <v>20</v>
      </c>
      <c r="G83" s="103" t="s">
        <v>85</v>
      </c>
      <c r="H83" s="103" t="s">
        <v>662</v>
      </c>
      <c r="I83" s="142" t="s">
        <v>663</v>
      </c>
      <c r="J83" s="102">
        <v>406750</v>
      </c>
      <c r="K83" s="138">
        <v>1</v>
      </c>
      <c r="L83" s="105">
        <v>0.3</v>
      </c>
      <c r="M83" s="101">
        <f t="shared" si="10"/>
        <v>0.3</v>
      </c>
      <c r="N83" s="141" t="s">
        <v>75</v>
      </c>
      <c r="O83" s="101">
        <v>0</v>
      </c>
      <c r="P83" s="141" t="s">
        <v>75</v>
      </c>
      <c r="Q83" s="101">
        <v>0</v>
      </c>
      <c r="R83" s="141" t="s">
        <v>75</v>
      </c>
      <c r="S83" s="101">
        <v>0</v>
      </c>
      <c r="T83" s="101">
        <f t="shared" si="11"/>
        <v>0.3</v>
      </c>
      <c r="U83" s="106">
        <f t="shared" si="12"/>
        <v>1182.5404157043879</v>
      </c>
      <c r="V83" s="99">
        <v>2892.2606105625459</v>
      </c>
      <c r="W83" s="100">
        <v>0</v>
      </c>
      <c r="X83" s="100">
        <v>148.75</v>
      </c>
      <c r="Y83" s="101">
        <v>1.75</v>
      </c>
      <c r="Z83" s="100">
        <v>0</v>
      </c>
      <c r="AA83" s="101">
        <v>0</v>
      </c>
      <c r="AB83" s="100">
        <v>0</v>
      </c>
      <c r="AC83" s="100">
        <v>0</v>
      </c>
      <c r="AD83" s="100">
        <v>0</v>
      </c>
      <c r="AE83" s="161">
        <v>8802</v>
      </c>
      <c r="AF83" s="162">
        <v>0.25</v>
      </c>
      <c r="AG83" s="163">
        <f t="shared" si="13"/>
        <v>1736.6856612956394</v>
      </c>
      <c r="AH83" s="163">
        <f t="shared" si="14"/>
        <v>5960.2366875625739</v>
      </c>
    </row>
    <row r="84" spans="1:34" s="164" customFormat="1" ht="12.75" customHeight="1" x14ac:dyDescent="0.2">
      <c r="A84" s="102" t="s">
        <v>670</v>
      </c>
      <c r="B84" s="103" t="s">
        <v>84</v>
      </c>
      <c r="C84" s="103" t="s">
        <v>78</v>
      </c>
      <c r="D84" s="103" t="s">
        <v>79</v>
      </c>
      <c r="E84" s="104">
        <v>2</v>
      </c>
      <c r="F84" s="166" t="s">
        <v>20</v>
      </c>
      <c r="G84" s="103" t="s">
        <v>85</v>
      </c>
      <c r="H84" s="103" t="s">
        <v>671</v>
      </c>
      <c r="I84" s="142" t="s">
        <v>672</v>
      </c>
      <c r="J84" s="102" t="s">
        <v>673</v>
      </c>
      <c r="K84" s="138">
        <v>1</v>
      </c>
      <c r="L84" s="105">
        <v>0.11</v>
      </c>
      <c r="M84" s="101">
        <f t="shared" si="10"/>
        <v>0.11</v>
      </c>
      <c r="N84" s="141" t="s">
        <v>75</v>
      </c>
      <c r="O84" s="101">
        <v>0</v>
      </c>
      <c r="P84" s="141" t="s">
        <v>75</v>
      </c>
      <c r="Q84" s="101">
        <v>0</v>
      </c>
      <c r="R84" s="141" t="s">
        <v>75</v>
      </c>
      <c r="S84" s="101">
        <v>0</v>
      </c>
      <c r="T84" s="101">
        <f t="shared" si="11"/>
        <v>0.11</v>
      </c>
      <c r="U84" s="106">
        <f t="shared" si="12"/>
        <v>433.59815242494227</v>
      </c>
      <c r="V84" s="99">
        <v>3863.2771056510273</v>
      </c>
      <c r="W84" s="100">
        <v>1821.0685580098814</v>
      </c>
      <c r="X84" s="100">
        <v>0</v>
      </c>
      <c r="Y84" s="101">
        <v>0</v>
      </c>
      <c r="Z84" s="100">
        <v>10.973571456546168</v>
      </c>
      <c r="AA84" s="101">
        <v>0</v>
      </c>
      <c r="AB84" s="100">
        <v>0</v>
      </c>
      <c r="AC84" s="100">
        <v>0</v>
      </c>
      <c r="AD84" s="100">
        <v>0</v>
      </c>
      <c r="AE84" s="161">
        <v>2484</v>
      </c>
      <c r="AF84" s="162">
        <v>0.1</v>
      </c>
      <c r="AG84" s="163">
        <f t="shared" si="13"/>
        <v>694.67426451825577</v>
      </c>
      <c r="AH84" s="163">
        <f t="shared" si="14"/>
        <v>6823.5916520606525</v>
      </c>
    </row>
    <row r="85" spans="1:34" s="164" customFormat="1" ht="12.75" customHeight="1" x14ac:dyDescent="0.2">
      <c r="A85" s="102" t="s">
        <v>674</v>
      </c>
      <c r="B85" s="103" t="s">
        <v>675</v>
      </c>
      <c r="C85" s="103" t="s">
        <v>676</v>
      </c>
      <c r="D85" s="103" t="s">
        <v>677</v>
      </c>
      <c r="E85" s="104">
        <v>3</v>
      </c>
      <c r="F85" s="166" t="s">
        <v>20</v>
      </c>
      <c r="G85" s="103" t="s">
        <v>85</v>
      </c>
      <c r="H85" s="103" t="s">
        <v>678</v>
      </c>
      <c r="I85" s="142" t="s">
        <v>679</v>
      </c>
      <c r="J85" s="102">
        <v>407550</v>
      </c>
      <c r="K85" s="138">
        <v>2</v>
      </c>
      <c r="L85" s="105">
        <v>0.8</v>
      </c>
      <c r="M85" s="101">
        <f t="shared" si="10"/>
        <v>1.6</v>
      </c>
      <c r="N85" s="141" t="s">
        <v>75</v>
      </c>
      <c r="O85" s="101">
        <v>0</v>
      </c>
      <c r="P85" s="141" t="s">
        <v>75</v>
      </c>
      <c r="Q85" s="101">
        <v>0</v>
      </c>
      <c r="R85" s="141" t="s">
        <v>75</v>
      </c>
      <c r="S85" s="101">
        <v>0</v>
      </c>
      <c r="T85" s="101">
        <f t="shared" si="11"/>
        <v>1.6</v>
      </c>
      <c r="U85" s="106">
        <f t="shared" si="12"/>
        <v>6306.8822170900694</v>
      </c>
      <c r="V85" s="99">
        <v>5341.2015945940657</v>
      </c>
      <c r="W85" s="100">
        <v>14.130555521611486</v>
      </c>
      <c r="X85" s="100">
        <v>0</v>
      </c>
      <c r="Y85" s="101">
        <v>0</v>
      </c>
      <c r="Z85" s="100">
        <v>0</v>
      </c>
      <c r="AA85" s="101">
        <v>0</v>
      </c>
      <c r="AB85" s="100">
        <v>0</v>
      </c>
      <c r="AC85" s="100">
        <v>0</v>
      </c>
      <c r="AD85" s="100">
        <v>0</v>
      </c>
      <c r="AE85" s="161">
        <v>14392</v>
      </c>
      <c r="AF85" s="162">
        <v>0.5</v>
      </c>
      <c r="AG85" s="163">
        <f t="shared" si="13"/>
        <v>3473.3713225912788</v>
      </c>
      <c r="AH85" s="163">
        <f t="shared" si="14"/>
        <v>15135.585689797026</v>
      </c>
    </row>
    <row r="86" spans="1:34" s="164" customFormat="1" ht="12.75" customHeight="1" x14ac:dyDescent="0.2">
      <c r="A86" s="102" t="s">
        <v>674</v>
      </c>
      <c r="B86" s="103" t="s">
        <v>680</v>
      </c>
      <c r="C86" s="103" t="s">
        <v>676</v>
      </c>
      <c r="D86" s="103" t="s">
        <v>677</v>
      </c>
      <c r="E86" s="104">
        <v>3</v>
      </c>
      <c r="F86" s="103" t="s">
        <v>20</v>
      </c>
      <c r="G86" s="103" t="s">
        <v>85</v>
      </c>
      <c r="H86" s="103" t="s">
        <v>678</v>
      </c>
      <c r="I86" s="142" t="s">
        <v>679</v>
      </c>
      <c r="J86" s="102">
        <v>407550</v>
      </c>
      <c r="K86" s="138">
        <v>0</v>
      </c>
      <c r="L86" s="105">
        <v>0.8</v>
      </c>
      <c r="M86" s="138">
        <f t="shared" si="10"/>
        <v>0</v>
      </c>
      <c r="N86" s="141" t="s">
        <v>75</v>
      </c>
      <c r="O86" s="101">
        <v>0</v>
      </c>
      <c r="P86" s="141" t="s">
        <v>75</v>
      </c>
      <c r="Q86" s="101">
        <v>0</v>
      </c>
      <c r="R86" s="141" t="s">
        <v>153</v>
      </c>
      <c r="S86" s="101">
        <v>1.6</v>
      </c>
      <c r="T86" s="101">
        <f t="shared" si="11"/>
        <v>1.6</v>
      </c>
      <c r="U86" s="106">
        <f t="shared" si="12"/>
        <v>6306.8822170900694</v>
      </c>
      <c r="V86" s="99">
        <v>5341.2015945940657</v>
      </c>
      <c r="W86" s="100">
        <v>14.130555521611486</v>
      </c>
      <c r="X86" s="100">
        <v>0</v>
      </c>
      <c r="Y86" s="101">
        <v>0</v>
      </c>
      <c r="Z86" s="100">
        <v>0</v>
      </c>
      <c r="AA86" s="101">
        <v>0</v>
      </c>
      <c r="AB86" s="100">
        <v>0</v>
      </c>
      <c r="AC86" s="100">
        <v>0</v>
      </c>
      <c r="AD86" s="100">
        <v>0</v>
      </c>
      <c r="AE86" s="161">
        <v>0</v>
      </c>
      <c r="AF86" s="162">
        <v>3.5000000000000003E-2</v>
      </c>
      <c r="AG86" s="163">
        <f t="shared" si="13"/>
        <v>243.13599258138953</v>
      </c>
      <c r="AH86" s="163">
        <f t="shared" si="14"/>
        <v>11905.350359787137</v>
      </c>
    </row>
    <row r="87" spans="1:34" s="164" customFormat="1" ht="25.5" customHeight="1" x14ac:dyDescent="0.2">
      <c r="A87" s="102" t="s">
        <v>674</v>
      </c>
      <c r="B87" s="103" t="s">
        <v>681</v>
      </c>
      <c r="C87" s="103" t="s">
        <v>676</v>
      </c>
      <c r="D87" s="103" t="s">
        <v>677</v>
      </c>
      <c r="E87" s="104">
        <v>3</v>
      </c>
      <c r="F87" s="166" t="s">
        <v>20</v>
      </c>
      <c r="G87" s="103" t="s">
        <v>85</v>
      </c>
      <c r="H87" s="103" t="s">
        <v>678</v>
      </c>
      <c r="I87" s="142" t="s">
        <v>165</v>
      </c>
      <c r="J87" s="103">
        <v>408240</v>
      </c>
      <c r="K87" s="138">
        <v>0</v>
      </c>
      <c r="L87" s="105">
        <v>0.8</v>
      </c>
      <c r="M87" s="138">
        <f t="shared" si="10"/>
        <v>0</v>
      </c>
      <c r="N87" s="141" t="s">
        <v>75</v>
      </c>
      <c r="O87" s="101">
        <v>0</v>
      </c>
      <c r="P87" s="141" t="s">
        <v>75</v>
      </c>
      <c r="Q87" s="101">
        <v>0</v>
      </c>
      <c r="R87" s="141" t="s">
        <v>153</v>
      </c>
      <c r="S87" s="101">
        <v>1.6</v>
      </c>
      <c r="T87" s="101">
        <f t="shared" si="11"/>
        <v>1.6</v>
      </c>
      <c r="U87" s="106">
        <f t="shared" si="12"/>
        <v>6306.8822170900694</v>
      </c>
      <c r="V87" s="99">
        <v>0</v>
      </c>
      <c r="W87" s="100">
        <v>0</v>
      </c>
      <c r="X87" s="100">
        <v>0</v>
      </c>
      <c r="Y87" s="101">
        <v>0</v>
      </c>
      <c r="Z87" s="100">
        <v>0</v>
      </c>
      <c r="AA87" s="101">
        <v>0</v>
      </c>
      <c r="AB87" s="100">
        <v>0</v>
      </c>
      <c r="AC87" s="100">
        <v>0</v>
      </c>
      <c r="AD87" s="100">
        <v>0</v>
      </c>
      <c r="AE87" s="161">
        <v>0</v>
      </c>
      <c r="AF87" s="162">
        <v>3.5000000000000003E-2</v>
      </c>
      <c r="AG87" s="163">
        <f t="shared" si="13"/>
        <v>243.13599258138953</v>
      </c>
      <c r="AH87" s="163">
        <f t="shared" si="14"/>
        <v>6550.0182096714589</v>
      </c>
    </row>
    <row r="88" spans="1:34" s="164" customFormat="1" ht="12.75" customHeight="1" x14ac:dyDescent="0.2">
      <c r="A88" s="102" t="s">
        <v>682</v>
      </c>
      <c r="B88" s="103" t="s">
        <v>683</v>
      </c>
      <c r="C88" s="103" t="s">
        <v>684</v>
      </c>
      <c r="D88" s="103"/>
      <c r="E88" s="104">
        <v>1</v>
      </c>
      <c r="F88" s="166" t="s">
        <v>20</v>
      </c>
      <c r="G88" s="103" t="s">
        <v>685</v>
      </c>
      <c r="H88" s="103" t="s">
        <v>686</v>
      </c>
      <c r="I88" s="142"/>
      <c r="J88" s="103">
        <v>409001</v>
      </c>
      <c r="K88" s="138">
        <v>1</v>
      </c>
      <c r="L88" s="105">
        <v>1</v>
      </c>
      <c r="M88" s="101">
        <f t="shared" si="10"/>
        <v>1</v>
      </c>
      <c r="N88" s="141" t="s">
        <v>75</v>
      </c>
      <c r="O88" s="101">
        <v>0</v>
      </c>
      <c r="P88" s="141" t="s">
        <v>75</v>
      </c>
      <c r="Q88" s="101">
        <v>0</v>
      </c>
      <c r="R88" s="141" t="s">
        <v>75</v>
      </c>
      <c r="S88" s="101">
        <v>0</v>
      </c>
      <c r="T88" s="101">
        <f t="shared" si="11"/>
        <v>1</v>
      </c>
      <c r="U88" s="106">
        <f t="shared" si="12"/>
        <v>3941.8013856812931</v>
      </c>
      <c r="V88" s="99">
        <v>0</v>
      </c>
      <c r="W88" s="100">
        <v>0</v>
      </c>
      <c r="X88" s="100">
        <v>0</v>
      </c>
      <c r="Y88" s="101">
        <v>0</v>
      </c>
      <c r="Z88" s="100">
        <v>0</v>
      </c>
      <c r="AA88" s="101">
        <v>0</v>
      </c>
      <c r="AB88" s="100">
        <v>0</v>
      </c>
      <c r="AC88" s="100">
        <v>0</v>
      </c>
      <c r="AD88" s="100">
        <v>0</v>
      </c>
      <c r="AE88" s="161">
        <v>0</v>
      </c>
      <c r="AF88" s="162">
        <v>3.5000000000000003E-2</v>
      </c>
      <c r="AG88" s="163">
        <f t="shared" si="13"/>
        <v>243.13599258138953</v>
      </c>
      <c r="AH88" s="163">
        <f t="shared" si="14"/>
        <v>4184.9373782626826</v>
      </c>
    </row>
    <row r="89" spans="1:34" s="164" customFormat="1" ht="25.5" customHeight="1" x14ac:dyDescent="0.2">
      <c r="A89" s="102" t="s">
        <v>687</v>
      </c>
      <c r="B89" s="103" t="s">
        <v>688</v>
      </c>
      <c r="C89" s="103" t="s">
        <v>689</v>
      </c>
      <c r="D89" s="103" t="s">
        <v>690</v>
      </c>
      <c r="E89" s="104">
        <v>1</v>
      </c>
      <c r="F89" s="166" t="s">
        <v>20</v>
      </c>
      <c r="G89" s="103" t="s">
        <v>85</v>
      </c>
      <c r="H89" s="103" t="s">
        <v>691</v>
      </c>
      <c r="I89" s="142" t="s">
        <v>647</v>
      </c>
      <c r="J89" s="102">
        <v>404420</v>
      </c>
      <c r="K89" s="138">
        <v>1</v>
      </c>
      <c r="L89" s="105">
        <v>1</v>
      </c>
      <c r="M89" s="101">
        <f t="shared" si="10"/>
        <v>1</v>
      </c>
      <c r="N89" s="141" t="s">
        <v>75</v>
      </c>
      <c r="O89" s="101">
        <v>0</v>
      </c>
      <c r="P89" s="141" t="s">
        <v>75</v>
      </c>
      <c r="Q89" s="101">
        <v>0</v>
      </c>
      <c r="R89" s="141" t="s">
        <v>75</v>
      </c>
      <c r="S89" s="101">
        <v>0</v>
      </c>
      <c r="T89" s="101">
        <f t="shared" si="11"/>
        <v>1</v>
      </c>
      <c r="U89" s="106">
        <f t="shared" si="12"/>
        <v>3941.8013856812931</v>
      </c>
      <c r="V89" s="99">
        <v>11628.070917575022</v>
      </c>
      <c r="W89" s="100">
        <v>0</v>
      </c>
      <c r="X89" s="100">
        <v>42.5</v>
      </c>
      <c r="Y89" s="101">
        <v>0.5</v>
      </c>
      <c r="Z89" s="100">
        <v>0</v>
      </c>
      <c r="AA89" s="101">
        <v>0</v>
      </c>
      <c r="AB89" s="100">
        <v>0</v>
      </c>
      <c r="AC89" s="100">
        <v>0</v>
      </c>
      <c r="AD89" s="100">
        <v>0</v>
      </c>
      <c r="AE89" s="161">
        <v>33591</v>
      </c>
      <c r="AF89" s="162">
        <v>1</v>
      </c>
      <c r="AG89" s="163">
        <f t="shared" si="13"/>
        <v>6946.7426451825577</v>
      </c>
      <c r="AH89" s="163">
        <f t="shared" si="14"/>
        <v>22559.114948438873</v>
      </c>
    </row>
    <row r="90" spans="1:34" s="164" customFormat="1" ht="12.75" customHeight="1" x14ac:dyDescent="0.2">
      <c r="A90" s="102" t="s">
        <v>699</v>
      </c>
      <c r="B90" s="103" t="s">
        <v>104</v>
      </c>
      <c r="C90" s="103" t="s">
        <v>78</v>
      </c>
      <c r="D90" s="103" t="s">
        <v>79</v>
      </c>
      <c r="E90" s="104">
        <v>2</v>
      </c>
      <c r="F90" s="166" t="s">
        <v>20</v>
      </c>
      <c r="G90" s="103" t="s">
        <v>85</v>
      </c>
      <c r="H90" s="103" t="s">
        <v>700</v>
      </c>
      <c r="I90" s="142" t="s">
        <v>701</v>
      </c>
      <c r="J90" s="102" t="s">
        <v>702</v>
      </c>
      <c r="K90" s="138">
        <v>1</v>
      </c>
      <c r="L90" s="105">
        <v>0.34</v>
      </c>
      <c r="M90" s="101">
        <f t="shared" si="10"/>
        <v>0.34</v>
      </c>
      <c r="N90" s="141" t="s">
        <v>75</v>
      </c>
      <c r="O90" s="101">
        <v>0</v>
      </c>
      <c r="P90" s="141" t="s">
        <v>75</v>
      </c>
      <c r="Q90" s="101">
        <v>0</v>
      </c>
      <c r="R90" s="141" t="s">
        <v>75</v>
      </c>
      <c r="S90" s="101">
        <v>0</v>
      </c>
      <c r="T90" s="101">
        <f t="shared" si="11"/>
        <v>0.34</v>
      </c>
      <c r="U90" s="106">
        <f t="shared" si="12"/>
        <v>1340.2124711316399</v>
      </c>
      <c r="V90" s="99">
        <v>150.75541669092195</v>
      </c>
      <c r="W90" s="100">
        <v>0</v>
      </c>
      <c r="X90" s="100">
        <v>0</v>
      </c>
      <c r="Y90" s="101">
        <v>0</v>
      </c>
      <c r="Z90" s="100">
        <v>0</v>
      </c>
      <c r="AA90" s="101">
        <v>0</v>
      </c>
      <c r="AB90" s="100">
        <v>0</v>
      </c>
      <c r="AC90" s="100">
        <v>0</v>
      </c>
      <c r="AD90" s="100">
        <v>0</v>
      </c>
      <c r="AE90" s="161">
        <v>406</v>
      </c>
      <c r="AF90" s="162">
        <v>3.5000000000000003E-2</v>
      </c>
      <c r="AG90" s="163">
        <f t="shared" si="13"/>
        <v>243.13599258138953</v>
      </c>
      <c r="AH90" s="163">
        <f t="shared" si="14"/>
        <v>1734.1038804039513</v>
      </c>
    </row>
    <row r="91" spans="1:34" s="164" customFormat="1" ht="12.75" customHeight="1" x14ac:dyDescent="0.2">
      <c r="A91" s="102" t="s">
        <v>703</v>
      </c>
      <c r="B91" s="103" t="s">
        <v>704</v>
      </c>
      <c r="C91" s="103" t="s">
        <v>705</v>
      </c>
      <c r="D91" s="103" t="s">
        <v>706</v>
      </c>
      <c r="E91" s="104">
        <v>4</v>
      </c>
      <c r="F91" s="103" t="s">
        <v>20</v>
      </c>
      <c r="G91" s="103" t="s">
        <v>85</v>
      </c>
      <c r="H91" s="103" t="s">
        <v>707</v>
      </c>
      <c r="I91" s="142" t="s">
        <v>651</v>
      </c>
      <c r="J91" s="102">
        <v>407800</v>
      </c>
      <c r="K91" s="138">
        <v>1</v>
      </c>
      <c r="L91" s="105">
        <v>1</v>
      </c>
      <c r="M91" s="101">
        <f t="shared" si="10"/>
        <v>1</v>
      </c>
      <c r="N91" s="141" t="s">
        <v>75</v>
      </c>
      <c r="O91" s="101">
        <v>0</v>
      </c>
      <c r="P91" s="141" t="s">
        <v>75</v>
      </c>
      <c r="Q91" s="101">
        <v>0</v>
      </c>
      <c r="R91" s="141" t="s">
        <v>75</v>
      </c>
      <c r="S91" s="101">
        <v>0</v>
      </c>
      <c r="T91" s="101">
        <f t="shared" si="11"/>
        <v>1</v>
      </c>
      <c r="U91" s="106">
        <f t="shared" si="12"/>
        <v>3941.8013856812931</v>
      </c>
      <c r="V91" s="99">
        <v>463.05991847473206</v>
      </c>
      <c r="W91" s="100">
        <v>0</v>
      </c>
      <c r="X91" s="100">
        <v>0</v>
      </c>
      <c r="Y91" s="101">
        <v>0</v>
      </c>
      <c r="Z91" s="100">
        <v>0</v>
      </c>
      <c r="AA91" s="101">
        <v>0</v>
      </c>
      <c r="AB91" s="100">
        <v>0</v>
      </c>
      <c r="AC91" s="100">
        <v>0</v>
      </c>
      <c r="AD91" s="100">
        <v>0</v>
      </c>
      <c r="AE91" s="161">
        <v>1200</v>
      </c>
      <c r="AF91" s="162">
        <v>0.1</v>
      </c>
      <c r="AG91" s="163">
        <f t="shared" si="13"/>
        <v>694.67426451825577</v>
      </c>
      <c r="AH91" s="163">
        <f t="shared" si="14"/>
        <v>5099.5355686742814</v>
      </c>
    </row>
    <row r="92" spans="1:34" s="164" customFormat="1" ht="12.75" customHeight="1" x14ac:dyDescent="0.2">
      <c r="A92" s="102" t="s">
        <v>703</v>
      </c>
      <c r="B92" s="103" t="s">
        <v>708</v>
      </c>
      <c r="C92" s="103" t="s">
        <v>705</v>
      </c>
      <c r="D92" s="103" t="s">
        <v>706</v>
      </c>
      <c r="E92" s="104">
        <v>4</v>
      </c>
      <c r="F92" s="166" t="s">
        <v>20</v>
      </c>
      <c r="G92" s="103" t="s">
        <v>85</v>
      </c>
      <c r="H92" s="103" t="s">
        <v>707</v>
      </c>
      <c r="I92" s="142" t="s">
        <v>651</v>
      </c>
      <c r="J92" s="102">
        <v>407800</v>
      </c>
      <c r="K92" s="138">
        <v>0</v>
      </c>
      <c r="L92" s="105">
        <v>1</v>
      </c>
      <c r="M92" s="101">
        <f t="shared" si="10"/>
        <v>0</v>
      </c>
      <c r="N92" s="141" t="s">
        <v>75</v>
      </c>
      <c r="O92" s="101">
        <v>0</v>
      </c>
      <c r="P92" s="141" t="s">
        <v>75</v>
      </c>
      <c r="Q92" s="101">
        <v>0</v>
      </c>
      <c r="R92" s="141" t="s">
        <v>153</v>
      </c>
      <c r="S92" s="101">
        <v>1</v>
      </c>
      <c r="T92" s="101">
        <f t="shared" si="11"/>
        <v>1</v>
      </c>
      <c r="U92" s="106">
        <f t="shared" si="12"/>
        <v>3941.8013856812931</v>
      </c>
      <c r="V92" s="99">
        <v>463.05991847473206</v>
      </c>
      <c r="W92" s="100">
        <v>0</v>
      </c>
      <c r="X92" s="100">
        <v>0</v>
      </c>
      <c r="Y92" s="101">
        <v>0</v>
      </c>
      <c r="Z92" s="100">
        <v>0</v>
      </c>
      <c r="AA92" s="101">
        <v>0</v>
      </c>
      <c r="AB92" s="100">
        <v>0</v>
      </c>
      <c r="AC92" s="100">
        <v>0</v>
      </c>
      <c r="AD92" s="100">
        <v>0</v>
      </c>
      <c r="AE92" s="161">
        <v>0</v>
      </c>
      <c r="AF92" s="162">
        <v>3.5000000000000003E-2</v>
      </c>
      <c r="AG92" s="163">
        <f t="shared" si="13"/>
        <v>243.13599258138953</v>
      </c>
      <c r="AH92" s="163">
        <f t="shared" si="14"/>
        <v>4647.9972967374151</v>
      </c>
    </row>
    <row r="93" spans="1:34" s="164" customFormat="1" ht="12.75" customHeight="1" x14ac:dyDescent="0.2">
      <c r="A93" s="145" t="s">
        <v>703</v>
      </c>
      <c r="B93" s="146" t="s">
        <v>709</v>
      </c>
      <c r="C93" s="146" t="s">
        <v>705</v>
      </c>
      <c r="D93" s="146" t="s">
        <v>706</v>
      </c>
      <c r="E93" s="147">
        <v>4</v>
      </c>
      <c r="F93" s="146" t="s">
        <v>20</v>
      </c>
      <c r="G93" s="146" t="s">
        <v>85</v>
      </c>
      <c r="H93" s="146" t="s">
        <v>707</v>
      </c>
      <c r="I93" s="148" t="s">
        <v>651</v>
      </c>
      <c r="J93" s="145">
        <v>407800</v>
      </c>
      <c r="K93" s="138">
        <v>0</v>
      </c>
      <c r="L93" s="105">
        <v>1</v>
      </c>
      <c r="M93" s="101">
        <f t="shared" si="10"/>
        <v>0</v>
      </c>
      <c r="N93" s="141" t="s">
        <v>75</v>
      </c>
      <c r="O93" s="101">
        <v>0</v>
      </c>
      <c r="P93" s="141" t="s">
        <v>75</v>
      </c>
      <c r="Q93" s="149">
        <v>0</v>
      </c>
      <c r="R93" s="150" t="s">
        <v>75</v>
      </c>
      <c r="S93" s="149">
        <v>0</v>
      </c>
      <c r="T93" s="149">
        <f t="shared" si="11"/>
        <v>0</v>
      </c>
      <c r="U93" s="151">
        <f t="shared" si="12"/>
        <v>0</v>
      </c>
      <c r="V93" s="99">
        <v>463.05991847473206</v>
      </c>
      <c r="W93" s="100">
        <v>0</v>
      </c>
      <c r="X93" s="100">
        <v>0</v>
      </c>
      <c r="Y93" s="101">
        <v>0</v>
      </c>
      <c r="Z93" s="100">
        <v>0</v>
      </c>
      <c r="AA93" s="101">
        <v>0</v>
      </c>
      <c r="AB93" s="100">
        <v>0</v>
      </c>
      <c r="AC93" s="100">
        <v>0</v>
      </c>
      <c r="AD93" s="100">
        <v>0</v>
      </c>
      <c r="AE93" s="161">
        <v>0</v>
      </c>
      <c r="AF93" s="162">
        <v>3.5000000000000003E-2</v>
      </c>
      <c r="AG93" s="163">
        <f t="shared" si="13"/>
        <v>243.13599258138953</v>
      </c>
      <c r="AH93" s="163">
        <f t="shared" si="14"/>
        <v>706.19591105612153</v>
      </c>
    </row>
    <row r="94" spans="1:34" s="164" customFormat="1" ht="12.75" customHeight="1" x14ac:dyDescent="0.2">
      <c r="A94" s="165" t="s">
        <v>710</v>
      </c>
      <c r="B94" s="166" t="s">
        <v>89</v>
      </c>
      <c r="C94" s="166"/>
      <c r="D94" s="166"/>
      <c r="E94" s="166"/>
      <c r="F94" s="166" t="s">
        <v>20</v>
      </c>
      <c r="G94" s="166"/>
      <c r="H94" s="166"/>
      <c r="I94" s="166"/>
      <c r="J94" s="166">
        <v>403800</v>
      </c>
      <c r="K94" s="138">
        <v>0</v>
      </c>
      <c r="L94" s="105">
        <v>0</v>
      </c>
      <c r="M94" s="101">
        <f t="shared" si="10"/>
        <v>0</v>
      </c>
      <c r="N94" s="141" t="s">
        <v>75</v>
      </c>
      <c r="O94" s="101">
        <f>IF(N94="Y",M94,0)</f>
        <v>0</v>
      </c>
      <c r="P94" s="141" t="s">
        <v>75</v>
      </c>
      <c r="Q94" s="101">
        <f>IF(P94="Y",M94,0)</f>
        <v>0</v>
      </c>
      <c r="R94" s="141" t="s">
        <v>75</v>
      </c>
      <c r="S94" s="101">
        <f>IF(R94="Y",M94,0)</f>
        <v>0</v>
      </c>
      <c r="T94" s="101">
        <f t="shared" si="11"/>
        <v>0</v>
      </c>
      <c r="U94" s="106">
        <f t="shared" si="12"/>
        <v>0</v>
      </c>
      <c r="V94" s="99">
        <v>1149.0735436196705</v>
      </c>
      <c r="W94" s="100">
        <v>14.600970942305334</v>
      </c>
      <c r="X94" s="100">
        <v>0</v>
      </c>
      <c r="Y94" s="101">
        <v>0</v>
      </c>
      <c r="Z94" s="100">
        <v>0</v>
      </c>
      <c r="AA94" s="101">
        <v>0</v>
      </c>
      <c r="AB94" s="100">
        <v>0</v>
      </c>
      <c r="AC94" s="100">
        <v>0</v>
      </c>
      <c r="AD94" s="100">
        <v>0</v>
      </c>
      <c r="AE94" s="161">
        <v>3132</v>
      </c>
      <c r="AF94" s="162">
        <v>0.1</v>
      </c>
      <c r="AG94" s="163">
        <f t="shared" si="13"/>
        <v>694.67426451825577</v>
      </c>
      <c r="AH94" s="163">
        <f t="shared" si="14"/>
        <v>1858.3487790802317</v>
      </c>
    </row>
    <row r="95" spans="1:34" s="164" customFormat="1" ht="12.75" customHeight="1" x14ac:dyDescent="0.2">
      <c r="A95" s="102" t="s">
        <v>782</v>
      </c>
      <c r="B95" s="103" t="s">
        <v>433</v>
      </c>
      <c r="C95" s="103" t="s">
        <v>434</v>
      </c>
      <c r="D95" s="103" t="s">
        <v>435</v>
      </c>
      <c r="E95" s="104">
        <v>1</v>
      </c>
      <c r="F95" s="103" t="s">
        <v>20</v>
      </c>
      <c r="G95" s="103" t="s">
        <v>85</v>
      </c>
      <c r="H95" s="103" t="s">
        <v>783</v>
      </c>
      <c r="I95" s="142" t="s">
        <v>663</v>
      </c>
      <c r="J95" s="102">
        <v>406550</v>
      </c>
      <c r="K95" s="138">
        <v>2</v>
      </c>
      <c r="L95" s="105">
        <v>0.5</v>
      </c>
      <c r="M95" s="101">
        <f t="shared" si="10"/>
        <v>1</v>
      </c>
      <c r="N95" s="141" t="s">
        <v>75</v>
      </c>
      <c r="O95" s="101">
        <v>0</v>
      </c>
      <c r="P95" s="141" t="s">
        <v>75</v>
      </c>
      <c r="Q95" s="101">
        <v>0</v>
      </c>
      <c r="R95" s="141" t="s">
        <v>75</v>
      </c>
      <c r="S95" s="101">
        <v>0</v>
      </c>
      <c r="T95" s="101">
        <f t="shared" si="11"/>
        <v>1</v>
      </c>
      <c r="U95" s="106">
        <f t="shared" si="12"/>
        <v>3941.8013856812931</v>
      </c>
      <c r="V95" s="99">
        <v>1384.2735425142116</v>
      </c>
      <c r="W95" s="100">
        <v>0</v>
      </c>
      <c r="X95" s="100">
        <v>63.75</v>
      </c>
      <c r="Y95" s="101">
        <v>0.75</v>
      </c>
      <c r="Z95" s="100">
        <v>0</v>
      </c>
      <c r="AA95" s="101">
        <v>0</v>
      </c>
      <c r="AB95" s="100">
        <v>0</v>
      </c>
      <c r="AC95" s="100">
        <v>0</v>
      </c>
      <c r="AD95" s="100">
        <v>0</v>
      </c>
      <c r="AE95" s="161">
        <v>3971</v>
      </c>
      <c r="AF95" s="162">
        <v>0.1</v>
      </c>
      <c r="AG95" s="163">
        <f t="shared" si="13"/>
        <v>694.67426451825577</v>
      </c>
      <c r="AH95" s="163">
        <f t="shared" si="14"/>
        <v>6084.4991927137607</v>
      </c>
    </row>
    <row r="96" spans="1:34" s="164" customFormat="1" ht="12.75" customHeight="1" x14ac:dyDescent="0.2">
      <c r="A96" s="102" t="s">
        <v>784</v>
      </c>
      <c r="B96" s="103" t="s">
        <v>785</v>
      </c>
      <c r="C96" s="103" t="s">
        <v>786</v>
      </c>
      <c r="D96" s="103" t="s">
        <v>787</v>
      </c>
      <c r="E96" s="104">
        <v>2</v>
      </c>
      <c r="F96" s="103" t="s">
        <v>20</v>
      </c>
      <c r="G96" s="103" t="s">
        <v>85</v>
      </c>
      <c r="H96" s="103" t="s">
        <v>788</v>
      </c>
      <c r="I96" s="142" t="s">
        <v>789</v>
      </c>
      <c r="J96" s="103">
        <v>406300</v>
      </c>
      <c r="K96" s="138">
        <v>1</v>
      </c>
      <c r="L96" s="105">
        <v>1</v>
      </c>
      <c r="M96" s="101">
        <f t="shared" si="10"/>
        <v>1</v>
      </c>
      <c r="N96" s="141" t="s">
        <v>75</v>
      </c>
      <c r="O96" s="101">
        <v>0</v>
      </c>
      <c r="P96" s="141" t="s">
        <v>75</v>
      </c>
      <c r="Q96" s="101">
        <v>0</v>
      </c>
      <c r="R96" s="141" t="s">
        <v>75</v>
      </c>
      <c r="S96" s="101">
        <v>0</v>
      </c>
      <c r="T96" s="101">
        <f t="shared" si="11"/>
        <v>1</v>
      </c>
      <c r="U96" s="106">
        <f t="shared" si="12"/>
        <v>3941.8013856812931</v>
      </c>
      <c r="V96" s="99">
        <v>767.8800405644871</v>
      </c>
      <c r="W96" s="100">
        <v>0</v>
      </c>
      <c r="X96" s="100">
        <v>0</v>
      </c>
      <c r="Y96" s="101">
        <v>0</v>
      </c>
      <c r="Z96" s="100">
        <v>0</v>
      </c>
      <c r="AA96" s="101">
        <v>0</v>
      </c>
      <c r="AB96" s="100">
        <v>0</v>
      </c>
      <c r="AC96" s="100">
        <v>0</v>
      </c>
      <c r="AD96" s="100">
        <v>0</v>
      </c>
      <c r="AE96" s="161">
        <v>2122</v>
      </c>
      <c r="AF96" s="162">
        <v>0.1</v>
      </c>
      <c r="AG96" s="163">
        <f t="shared" si="13"/>
        <v>694.67426451825577</v>
      </c>
      <c r="AH96" s="163">
        <f t="shared" si="14"/>
        <v>5404.3556907640359</v>
      </c>
    </row>
    <row r="97" spans="1:34" s="164" customFormat="1" ht="12.75" customHeight="1" x14ac:dyDescent="0.2">
      <c r="A97" s="102" t="s">
        <v>790</v>
      </c>
      <c r="B97" s="103" t="s">
        <v>135</v>
      </c>
      <c r="C97" s="103" t="s">
        <v>136</v>
      </c>
      <c r="D97" s="103"/>
      <c r="E97" s="104">
        <v>1</v>
      </c>
      <c r="F97" s="166" t="s">
        <v>20</v>
      </c>
      <c r="G97" s="103" t="s">
        <v>85</v>
      </c>
      <c r="H97" s="103" t="s">
        <v>791</v>
      </c>
      <c r="I97" s="142" t="s">
        <v>792</v>
      </c>
      <c r="J97" s="102">
        <v>406150</v>
      </c>
      <c r="K97" s="138">
        <v>1</v>
      </c>
      <c r="L97" s="105">
        <v>0.62</v>
      </c>
      <c r="M97" s="101">
        <f t="shared" si="10"/>
        <v>0.62</v>
      </c>
      <c r="N97" s="141" t="s">
        <v>75</v>
      </c>
      <c r="O97" s="101">
        <v>0</v>
      </c>
      <c r="P97" s="141" t="s">
        <v>75</v>
      </c>
      <c r="Q97" s="101">
        <v>0</v>
      </c>
      <c r="R97" s="141" t="s">
        <v>75</v>
      </c>
      <c r="S97" s="101">
        <v>0</v>
      </c>
      <c r="T97" s="101">
        <f t="shared" si="11"/>
        <v>0.62</v>
      </c>
      <c r="U97" s="106">
        <f t="shared" si="12"/>
        <v>2443.9168591224015</v>
      </c>
      <c r="V97" s="99">
        <v>43.30935396225707</v>
      </c>
      <c r="W97" s="100">
        <v>99.927091095851736</v>
      </c>
      <c r="X97" s="100">
        <v>11623.75</v>
      </c>
      <c r="Y97" s="101">
        <v>136.75</v>
      </c>
      <c r="Z97" s="100">
        <v>3.8456688886021611</v>
      </c>
      <c r="AA97" s="101">
        <v>0</v>
      </c>
      <c r="AB97" s="100">
        <v>0</v>
      </c>
      <c r="AC97" s="100">
        <v>0</v>
      </c>
      <c r="AD97" s="100">
        <v>0</v>
      </c>
      <c r="AE97" s="161">
        <v>53</v>
      </c>
      <c r="AF97" s="162">
        <v>3.5000000000000003E-2</v>
      </c>
      <c r="AG97" s="163">
        <f t="shared" si="13"/>
        <v>243.13599258138953</v>
      </c>
      <c r="AH97" s="163">
        <f t="shared" si="14"/>
        <v>14457.884965650503</v>
      </c>
    </row>
    <row r="98" spans="1:34" s="164" customFormat="1" ht="12.75" customHeight="1" x14ac:dyDescent="0.2">
      <c r="A98" s="102" t="s">
        <v>793</v>
      </c>
      <c r="B98" s="103" t="s">
        <v>675</v>
      </c>
      <c r="C98" s="103" t="s">
        <v>676</v>
      </c>
      <c r="D98" s="103"/>
      <c r="E98" s="104">
        <v>3</v>
      </c>
      <c r="F98" s="103" t="s">
        <v>20</v>
      </c>
      <c r="G98" s="103" t="s">
        <v>85</v>
      </c>
      <c r="H98" s="103" t="s">
        <v>794</v>
      </c>
      <c r="I98" s="142" t="s">
        <v>663</v>
      </c>
      <c r="J98" s="102">
        <v>406650</v>
      </c>
      <c r="K98" s="138">
        <v>2</v>
      </c>
      <c r="L98" s="105">
        <v>0.2</v>
      </c>
      <c r="M98" s="101">
        <f t="shared" si="10"/>
        <v>0.4</v>
      </c>
      <c r="N98" s="141" t="s">
        <v>75</v>
      </c>
      <c r="O98" s="101">
        <v>0</v>
      </c>
      <c r="P98" s="141" t="s">
        <v>75</v>
      </c>
      <c r="Q98" s="101">
        <v>0</v>
      </c>
      <c r="R98" s="141" t="s">
        <v>75</v>
      </c>
      <c r="S98" s="101">
        <v>0</v>
      </c>
      <c r="T98" s="101">
        <f t="shared" si="11"/>
        <v>0.4</v>
      </c>
      <c r="U98" s="106">
        <f t="shared" si="12"/>
        <v>1576.7205542725173</v>
      </c>
      <c r="V98" s="99">
        <v>1565.3320389432738</v>
      </c>
      <c r="W98" s="100">
        <v>0</v>
      </c>
      <c r="X98" s="100">
        <v>0</v>
      </c>
      <c r="Y98" s="101">
        <v>0</v>
      </c>
      <c r="Z98" s="100">
        <v>0</v>
      </c>
      <c r="AA98" s="101">
        <v>0</v>
      </c>
      <c r="AB98" s="100">
        <v>0</v>
      </c>
      <c r="AC98" s="100">
        <v>0</v>
      </c>
      <c r="AD98" s="100">
        <v>0</v>
      </c>
      <c r="AE98" s="161">
        <v>4769</v>
      </c>
      <c r="AF98" s="162">
        <v>0.1</v>
      </c>
      <c r="AG98" s="163">
        <f t="shared" si="13"/>
        <v>694.67426451825577</v>
      </c>
      <c r="AH98" s="163">
        <f t="shared" si="14"/>
        <v>3836.7268577340469</v>
      </c>
    </row>
    <row r="99" spans="1:34" s="164" customFormat="1" ht="12.75" customHeight="1" x14ac:dyDescent="0.2">
      <c r="A99" s="102" t="s">
        <v>793</v>
      </c>
      <c r="B99" s="103" t="s">
        <v>680</v>
      </c>
      <c r="C99" s="103" t="s">
        <v>676</v>
      </c>
      <c r="D99" s="103"/>
      <c r="E99" s="104">
        <v>3</v>
      </c>
      <c r="F99" s="166" t="s">
        <v>20</v>
      </c>
      <c r="G99" s="103" t="s">
        <v>85</v>
      </c>
      <c r="H99" s="103" t="s">
        <v>794</v>
      </c>
      <c r="I99" s="142" t="s">
        <v>663</v>
      </c>
      <c r="J99" s="102">
        <v>406650</v>
      </c>
      <c r="K99" s="138">
        <v>0</v>
      </c>
      <c r="L99" s="105">
        <v>0.2</v>
      </c>
      <c r="M99" s="138">
        <f t="shared" ref="M99:M109" si="15">K99*L99</f>
        <v>0</v>
      </c>
      <c r="N99" s="141" t="s">
        <v>75</v>
      </c>
      <c r="O99" s="101">
        <v>0</v>
      </c>
      <c r="P99" s="141" t="s">
        <v>75</v>
      </c>
      <c r="Q99" s="101">
        <v>0</v>
      </c>
      <c r="R99" s="141" t="s">
        <v>153</v>
      </c>
      <c r="S99" s="101">
        <v>0.4</v>
      </c>
      <c r="T99" s="101">
        <f t="shared" ref="T99:T109" si="16">S99+Q99+O99+M99</f>
        <v>0.4</v>
      </c>
      <c r="U99" s="106">
        <f t="shared" ref="U99:U109" si="17">$U$1*T99</f>
        <v>1576.7205542725173</v>
      </c>
      <c r="V99" s="99">
        <v>1565.3320389432738</v>
      </c>
      <c r="W99" s="100">
        <v>0</v>
      </c>
      <c r="X99" s="100">
        <v>0</v>
      </c>
      <c r="Y99" s="101">
        <v>0</v>
      </c>
      <c r="Z99" s="100">
        <v>0</v>
      </c>
      <c r="AA99" s="101">
        <v>0</v>
      </c>
      <c r="AB99" s="100">
        <v>0</v>
      </c>
      <c r="AC99" s="100">
        <v>0</v>
      </c>
      <c r="AD99" s="100">
        <v>0</v>
      </c>
      <c r="AE99" s="161">
        <v>0</v>
      </c>
      <c r="AF99" s="162">
        <v>3.5000000000000003E-2</v>
      </c>
      <c r="AG99" s="163">
        <f t="shared" ref="AG99:AG109" si="18">AF99*$AG$1</f>
        <v>243.13599258138953</v>
      </c>
      <c r="AH99" s="163">
        <f t="shared" si="14"/>
        <v>3385.1885857971806</v>
      </c>
    </row>
    <row r="100" spans="1:34" s="164" customFormat="1" ht="12.75" customHeight="1" x14ac:dyDescent="0.2">
      <c r="A100" s="102" t="s">
        <v>793</v>
      </c>
      <c r="B100" s="103" t="s">
        <v>681</v>
      </c>
      <c r="C100" s="103" t="s">
        <v>676</v>
      </c>
      <c r="D100" s="103"/>
      <c r="E100" s="104">
        <v>3</v>
      </c>
      <c r="F100" s="103" t="s">
        <v>20</v>
      </c>
      <c r="G100" s="103" t="s">
        <v>85</v>
      </c>
      <c r="H100" s="103" t="s">
        <v>794</v>
      </c>
      <c r="I100" s="142" t="s">
        <v>663</v>
      </c>
      <c r="J100" s="102">
        <v>406650</v>
      </c>
      <c r="K100" s="138">
        <v>0</v>
      </c>
      <c r="L100" s="105">
        <v>0.2</v>
      </c>
      <c r="M100" s="138">
        <f t="shared" si="15"/>
        <v>0</v>
      </c>
      <c r="N100" s="141" t="s">
        <v>75</v>
      </c>
      <c r="O100" s="101">
        <v>0</v>
      </c>
      <c r="P100" s="141" t="s">
        <v>75</v>
      </c>
      <c r="Q100" s="101">
        <v>0</v>
      </c>
      <c r="R100" s="141" t="s">
        <v>153</v>
      </c>
      <c r="S100" s="101">
        <v>0.4</v>
      </c>
      <c r="T100" s="101">
        <f t="shared" si="16"/>
        <v>0.4</v>
      </c>
      <c r="U100" s="106">
        <f t="shared" si="17"/>
        <v>1576.7205542725173</v>
      </c>
      <c r="V100" s="99">
        <v>1565.3320389432738</v>
      </c>
      <c r="W100" s="100">
        <v>0</v>
      </c>
      <c r="X100" s="100">
        <v>0</v>
      </c>
      <c r="Y100" s="101">
        <v>0</v>
      </c>
      <c r="Z100" s="100">
        <v>0</v>
      </c>
      <c r="AA100" s="101">
        <v>0</v>
      </c>
      <c r="AB100" s="100">
        <v>0</v>
      </c>
      <c r="AC100" s="100">
        <v>0</v>
      </c>
      <c r="AD100" s="100">
        <v>0</v>
      </c>
      <c r="AE100" s="161">
        <v>0</v>
      </c>
      <c r="AF100" s="162">
        <v>3.5000000000000003E-2</v>
      </c>
      <c r="AG100" s="163">
        <f t="shared" si="18"/>
        <v>243.13599258138953</v>
      </c>
      <c r="AH100" s="163">
        <f t="shared" si="14"/>
        <v>3385.1885857971806</v>
      </c>
    </row>
    <row r="101" spans="1:34" s="164" customFormat="1" ht="25.5" customHeight="1" x14ac:dyDescent="0.2">
      <c r="A101" s="102" t="s">
        <v>797</v>
      </c>
      <c r="B101" s="103" t="s">
        <v>158</v>
      </c>
      <c r="C101" s="103" t="s">
        <v>159</v>
      </c>
      <c r="D101" s="103" t="s">
        <v>160</v>
      </c>
      <c r="E101" s="104">
        <v>3</v>
      </c>
      <c r="F101" s="103" t="s">
        <v>20</v>
      </c>
      <c r="G101" s="103" t="s">
        <v>85</v>
      </c>
      <c r="H101" s="103" t="s">
        <v>159</v>
      </c>
      <c r="I101" s="142" t="s">
        <v>162</v>
      </c>
      <c r="J101" s="103">
        <v>407400</v>
      </c>
      <c r="K101" s="138">
        <v>2</v>
      </c>
      <c r="L101" s="105">
        <v>0.33</v>
      </c>
      <c r="M101" s="101">
        <f t="shared" si="15"/>
        <v>0.66</v>
      </c>
      <c r="N101" s="141" t="s">
        <v>75</v>
      </c>
      <c r="O101" s="101">
        <v>0</v>
      </c>
      <c r="P101" s="141" t="s">
        <v>75</v>
      </c>
      <c r="Q101" s="101">
        <v>0</v>
      </c>
      <c r="R101" s="141" t="s">
        <v>75</v>
      </c>
      <c r="S101" s="101">
        <v>0</v>
      </c>
      <c r="T101" s="101">
        <f t="shared" si="16"/>
        <v>0.66</v>
      </c>
      <c r="U101" s="106">
        <f t="shared" si="17"/>
        <v>2601.5889145496535</v>
      </c>
      <c r="V101" s="99">
        <v>0</v>
      </c>
      <c r="W101" s="100">
        <v>0</v>
      </c>
      <c r="X101" s="100">
        <v>0</v>
      </c>
      <c r="Y101" s="101">
        <v>0</v>
      </c>
      <c r="Z101" s="100">
        <v>0</v>
      </c>
      <c r="AA101" s="101">
        <v>0</v>
      </c>
      <c r="AB101" s="100">
        <v>0</v>
      </c>
      <c r="AC101" s="100">
        <v>0</v>
      </c>
      <c r="AD101" s="100">
        <v>0</v>
      </c>
      <c r="AE101" s="161">
        <v>0</v>
      </c>
      <c r="AF101" s="162">
        <v>3.5000000000000003E-2</v>
      </c>
      <c r="AG101" s="163">
        <f t="shared" si="18"/>
        <v>243.13599258138953</v>
      </c>
      <c r="AH101" s="163">
        <f t="shared" ref="AH101:AH109" si="19">AG101+SUM(AB101:AD101)+Z101+SUM(U101:X101)</f>
        <v>2844.724907131043</v>
      </c>
    </row>
    <row r="102" spans="1:34" s="164" customFormat="1" ht="12.75" customHeight="1" x14ac:dyDescent="0.2">
      <c r="A102" s="102" t="s">
        <v>798</v>
      </c>
      <c r="B102" s="103" t="s">
        <v>799</v>
      </c>
      <c r="C102" s="103" t="s">
        <v>78</v>
      </c>
      <c r="D102" s="103" t="s">
        <v>79</v>
      </c>
      <c r="E102" s="104">
        <v>2</v>
      </c>
      <c r="F102" s="166" t="s">
        <v>20</v>
      </c>
      <c r="G102" s="103" t="s">
        <v>85</v>
      </c>
      <c r="H102" s="103" t="s">
        <v>800</v>
      </c>
      <c r="I102" s="142" t="s">
        <v>801</v>
      </c>
      <c r="J102" s="102">
        <v>408300</v>
      </c>
      <c r="K102" s="138">
        <v>1</v>
      </c>
      <c r="L102" s="105">
        <v>1</v>
      </c>
      <c r="M102" s="101">
        <f t="shared" si="15"/>
        <v>1</v>
      </c>
      <c r="N102" s="141" t="s">
        <v>75</v>
      </c>
      <c r="O102" s="101">
        <v>0</v>
      </c>
      <c r="P102" s="141" t="s">
        <v>75</v>
      </c>
      <c r="Q102" s="101">
        <v>0</v>
      </c>
      <c r="R102" s="141" t="s">
        <v>75</v>
      </c>
      <c r="S102" s="101">
        <v>0</v>
      </c>
      <c r="T102" s="101">
        <f t="shared" si="16"/>
        <v>1</v>
      </c>
      <c r="U102" s="106">
        <f t="shared" si="17"/>
        <v>3941.8013856812931</v>
      </c>
      <c r="V102" s="99">
        <v>19.480551260233351</v>
      </c>
      <c r="W102" s="100">
        <v>0</v>
      </c>
      <c r="X102" s="100">
        <v>0</v>
      </c>
      <c r="Y102" s="101">
        <v>0</v>
      </c>
      <c r="Z102" s="100">
        <v>0</v>
      </c>
      <c r="AA102" s="101">
        <v>0</v>
      </c>
      <c r="AB102" s="100">
        <v>0</v>
      </c>
      <c r="AC102" s="100">
        <v>0</v>
      </c>
      <c r="AD102" s="100">
        <v>0</v>
      </c>
      <c r="AE102" s="161">
        <v>28</v>
      </c>
      <c r="AF102" s="162">
        <v>3.5000000000000003E-2</v>
      </c>
      <c r="AG102" s="163">
        <f t="shared" si="18"/>
        <v>243.13599258138953</v>
      </c>
      <c r="AH102" s="163">
        <f t="shared" si="19"/>
        <v>4204.417929522916</v>
      </c>
    </row>
    <row r="103" spans="1:34" s="164" customFormat="1" ht="12.75" customHeight="1" x14ac:dyDescent="0.2">
      <c r="A103" s="102" t="s">
        <v>802</v>
      </c>
      <c r="B103" s="103" t="s">
        <v>799</v>
      </c>
      <c r="C103" s="103" t="s">
        <v>803</v>
      </c>
      <c r="D103" s="103" t="s">
        <v>79</v>
      </c>
      <c r="E103" s="104" t="s">
        <v>804</v>
      </c>
      <c r="F103" s="103" t="s">
        <v>20</v>
      </c>
      <c r="G103" s="103" t="s">
        <v>85</v>
      </c>
      <c r="H103" s="103" t="s">
        <v>800</v>
      </c>
      <c r="I103" s="142" t="s">
        <v>801</v>
      </c>
      <c r="J103" s="102">
        <v>408300</v>
      </c>
      <c r="K103" s="138">
        <v>3</v>
      </c>
      <c r="L103" s="105">
        <v>1</v>
      </c>
      <c r="M103" s="101">
        <f t="shared" si="15"/>
        <v>3</v>
      </c>
      <c r="N103" s="141" t="s">
        <v>75</v>
      </c>
      <c r="O103" s="101">
        <v>0</v>
      </c>
      <c r="P103" s="141" t="s">
        <v>75</v>
      </c>
      <c r="Q103" s="101">
        <v>0</v>
      </c>
      <c r="R103" s="141" t="s">
        <v>75</v>
      </c>
      <c r="S103" s="101">
        <v>0</v>
      </c>
      <c r="T103" s="101">
        <f t="shared" si="16"/>
        <v>3</v>
      </c>
      <c r="U103" s="106">
        <f t="shared" si="17"/>
        <v>11825.404157043879</v>
      </c>
      <c r="V103" s="99">
        <v>0</v>
      </c>
      <c r="W103" s="100">
        <v>0</v>
      </c>
      <c r="X103" s="100">
        <v>0</v>
      </c>
      <c r="Y103" s="101">
        <v>0</v>
      </c>
      <c r="Z103" s="100">
        <v>0</v>
      </c>
      <c r="AA103" s="101">
        <v>0</v>
      </c>
      <c r="AB103" s="100">
        <v>0</v>
      </c>
      <c r="AC103" s="100">
        <v>0</v>
      </c>
      <c r="AD103" s="100">
        <v>0</v>
      </c>
      <c r="AE103" s="161">
        <v>0</v>
      </c>
      <c r="AF103" s="162">
        <v>3.5000000000000003E-2</v>
      </c>
      <c r="AG103" s="163">
        <f t="shared" si="18"/>
        <v>243.13599258138953</v>
      </c>
      <c r="AH103" s="163">
        <f t="shared" si="19"/>
        <v>12068.540149625269</v>
      </c>
    </row>
    <row r="104" spans="1:34" s="164" customFormat="1" ht="12.75" customHeight="1" x14ac:dyDescent="0.2">
      <c r="A104" s="102" t="s">
        <v>805</v>
      </c>
      <c r="B104" s="103" t="s">
        <v>209</v>
      </c>
      <c r="C104" s="103" t="s">
        <v>95</v>
      </c>
      <c r="D104" s="103" t="s">
        <v>96</v>
      </c>
      <c r="E104" s="104">
        <v>1</v>
      </c>
      <c r="F104" s="166" t="s">
        <v>20</v>
      </c>
      <c r="G104" s="103" t="s">
        <v>126</v>
      </c>
      <c r="H104" s="103" t="s">
        <v>806</v>
      </c>
      <c r="I104" s="142" t="s">
        <v>807</v>
      </c>
      <c r="J104" s="102">
        <v>409001</v>
      </c>
      <c r="K104" s="138">
        <v>1</v>
      </c>
      <c r="L104" s="105">
        <v>0.2</v>
      </c>
      <c r="M104" s="101">
        <f t="shared" si="15"/>
        <v>0.2</v>
      </c>
      <c r="N104" s="141" t="s">
        <v>75</v>
      </c>
      <c r="O104" s="101">
        <v>0</v>
      </c>
      <c r="P104" s="141" t="s">
        <v>75</v>
      </c>
      <c r="Q104" s="101">
        <v>0</v>
      </c>
      <c r="R104" s="141" t="s">
        <v>75</v>
      </c>
      <c r="S104" s="101">
        <v>0</v>
      </c>
      <c r="T104" s="101">
        <f t="shared" si="16"/>
        <v>0.2</v>
      </c>
      <c r="U104" s="106">
        <f t="shared" si="17"/>
        <v>788.36027713625867</v>
      </c>
      <c r="V104" s="99">
        <v>1159.8191118950688</v>
      </c>
      <c r="W104" s="100">
        <v>71.629794251036969</v>
      </c>
      <c r="X104" s="100">
        <v>191.25</v>
      </c>
      <c r="Y104" s="101">
        <v>2.25</v>
      </c>
      <c r="Z104" s="100">
        <v>0</v>
      </c>
      <c r="AA104" s="101">
        <v>0</v>
      </c>
      <c r="AB104" s="100">
        <v>0</v>
      </c>
      <c r="AC104" s="100">
        <v>0</v>
      </c>
      <c r="AD104" s="100">
        <v>0</v>
      </c>
      <c r="AE104" s="161">
        <v>1890</v>
      </c>
      <c r="AF104" s="162">
        <v>0.1</v>
      </c>
      <c r="AG104" s="163">
        <f t="shared" si="18"/>
        <v>694.67426451825577</v>
      </c>
      <c r="AH104" s="163">
        <f t="shared" si="19"/>
        <v>2905.7334478006201</v>
      </c>
    </row>
    <row r="105" spans="1:34" s="164" customFormat="1" ht="12.75" customHeight="1" x14ac:dyDescent="0.2">
      <c r="A105" s="102" t="s">
        <v>813</v>
      </c>
      <c r="B105" s="103" t="s">
        <v>209</v>
      </c>
      <c r="C105" s="103" t="s">
        <v>95</v>
      </c>
      <c r="D105" s="103" t="s">
        <v>96</v>
      </c>
      <c r="E105" s="104">
        <v>1</v>
      </c>
      <c r="F105" s="103" t="s">
        <v>20</v>
      </c>
      <c r="G105" s="103" t="s">
        <v>126</v>
      </c>
      <c r="H105" s="103" t="s">
        <v>814</v>
      </c>
      <c r="I105" s="142" t="s">
        <v>815</v>
      </c>
      <c r="J105" s="102">
        <v>409001</v>
      </c>
      <c r="K105" s="138">
        <v>1</v>
      </c>
      <c r="L105" s="105">
        <v>0.4</v>
      </c>
      <c r="M105" s="101">
        <f t="shared" si="15"/>
        <v>0.4</v>
      </c>
      <c r="N105" s="141" t="s">
        <v>75</v>
      </c>
      <c r="O105" s="101">
        <v>0</v>
      </c>
      <c r="P105" s="141" t="s">
        <v>75</v>
      </c>
      <c r="Q105" s="101">
        <v>0</v>
      </c>
      <c r="R105" s="141" t="s">
        <v>75</v>
      </c>
      <c r="S105" s="101">
        <v>0</v>
      </c>
      <c r="T105" s="101">
        <f t="shared" si="16"/>
        <v>0.4</v>
      </c>
      <c r="U105" s="106">
        <f t="shared" si="17"/>
        <v>1576.7205542725173</v>
      </c>
      <c r="V105" s="99">
        <v>0</v>
      </c>
      <c r="W105" s="100">
        <v>0</v>
      </c>
      <c r="X105" s="100">
        <v>0</v>
      </c>
      <c r="Y105" s="101">
        <v>0</v>
      </c>
      <c r="Z105" s="100">
        <v>0</v>
      </c>
      <c r="AA105" s="101">
        <v>0</v>
      </c>
      <c r="AB105" s="100">
        <v>0</v>
      </c>
      <c r="AC105" s="100">
        <v>0</v>
      </c>
      <c r="AD105" s="100">
        <v>0</v>
      </c>
      <c r="AE105" s="161">
        <v>0</v>
      </c>
      <c r="AF105" s="162">
        <v>3.5000000000000003E-2</v>
      </c>
      <c r="AG105" s="163">
        <f t="shared" si="18"/>
        <v>243.13599258138953</v>
      </c>
      <c r="AH105" s="163">
        <f t="shared" si="19"/>
        <v>1819.8565468539068</v>
      </c>
    </row>
    <row r="106" spans="1:34" s="164" customFormat="1" ht="12.75" customHeight="1" x14ac:dyDescent="0.2">
      <c r="A106" s="102" t="s">
        <v>862</v>
      </c>
      <c r="B106" s="103" t="s">
        <v>552</v>
      </c>
      <c r="C106" s="103" t="s">
        <v>553</v>
      </c>
      <c r="D106" s="103" t="s">
        <v>554</v>
      </c>
      <c r="E106" s="104">
        <v>4</v>
      </c>
      <c r="F106" s="166" t="s">
        <v>20</v>
      </c>
      <c r="G106" s="103"/>
      <c r="H106" s="103"/>
      <c r="I106" s="142"/>
      <c r="J106" s="103">
        <v>404735</v>
      </c>
      <c r="K106" s="138">
        <v>1</v>
      </c>
      <c r="L106" s="105">
        <v>0.25</v>
      </c>
      <c r="M106" s="101">
        <f t="shared" si="15"/>
        <v>0.25</v>
      </c>
      <c r="N106" s="141" t="s">
        <v>75</v>
      </c>
      <c r="O106" s="101">
        <v>0</v>
      </c>
      <c r="P106" s="141" t="s">
        <v>75</v>
      </c>
      <c r="Q106" s="101">
        <v>0</v>
      </c>
      <c r="R106" s="141" t="s">
        <v>75</v>
      </c>
      <c r="S106" s="101">
        <v>0</v>
      </c>
      <c r="T106" s="101">
        <f t="shared" si="16"/>
        <v>0.25</v>
      </c>
      <c r="U106" s="106">
        <f t="shared" si="17"/>
        <v>985.45034642032329</v>
      </c>
      <c r="V106" s="99">
        <v>0</v>
      </c>
      <c r="W106" s="100">
        <v>0</v>
      </c>
      <c r="X106" s="100">
        <v>0</v>
      </c>
      <c r="Y106" s="101">
        <v>0</v>
      </c>
      <c r="Z106" s="100">
        <v>0</v>
      </c>
      <c r="AA106" s="101">
        <v>0</v>
      </c>
      <c r="AB106" s="100">
        <v>0</v>
      </c>
      <c r="AC106" s="100">
        <v>0</v>
      </c>
      <c r="AD106" s="100">
        <v>0</v>
      </c>
      <c r="AE106" s="161">
        <v>0</v>
      </c>
      <c r="AF106" s="162">
        <v>3.5000000000000003E-2</v>
      </c>
      <c r="AG106" s="163">
        <f t="shared" si="18"/>
        <v>243.13599258138953</v>
      </c>
      <c r="AH106" s="163">
        <f t="shared" si="19"/>
        <v>1228.5863390017128</v>
      </c>
    </row>
    <row r="107" spans="1:34" s="164" customFormat="1" ht="12.75" customHeight="1" x14ac:dyDescent="0.2">
      <c r="A107" s="102" t="s">
        <v>866</v>
      </c>
      <c r="B107" s="103" t="s">
        <v>867</v>
      </c>
      <c r="C107" s="103" t="s">
        <v>307</v>
      </c>
      <c r="D107" s="103" t="s">
        <v>308</v>
      </c>
      <c r="E107" s="104">
        <v>2</v>
      </c>
      <c r="F107" s="103" t="s">
        <v>20</v>
      </c>
      <c r="G107" s="103" t="s">
        <v>85</v>
      </c>
      <c r="H107" s="103" t="s">
        <v>868</v>
      </c>
      <c r="I107" s="142" t="s">
        <v>869</v>
      </c>
      <c r="J107" s="102">
        <v>405500</v>
      </c>
      <c r="K107" s="138">
        <v>1</v>
      </c>
      <c r="L107" s="105">
        <v>1</v>
      </c>
      <c r="M107" s="101">
        <f t="shared" si="15"/>
        <v>1</v>
      </c>
      <c r="N107" s="141" t="s">
        <v>75</v>
      </c>
      <c r="O107" s="101">
        <v>0</v>
      </c>
      <c r="P107" s="141" t="s">
        <v>75</v>
      </c>
      <c r="Q107" s="101">
        <v>0</v>
      </c>
      <c r="R107" s="141" t="s">
        <v>153</v>
      </c>
      <c r="S107" s="101">
        <v>1</v>
      </c>
      <c r="T107" s="101">
        <f t="shared" si="16"/>
        <v>2</v>
      </c>
      <c r="U107" s="106">
        <f t="shared" si="17"/>
        <v>7883.6027713625863</v>
      </c>
      <c r="V107" s="99">
        <v>27.994273662853864</v>
      </c>
      <c r="W107" s="100">
        <v>13.352560787387034</v>
      </c>
      <c r="X107" s="100">
        <v>0</v>
      </c>
      <c r="Y107" s="101">
        <v>0</v>
      </c>
      <c r="Z107" s="100">
        <v>0</v>
      </c>
      <c r="AA107" s="101">
        <v>0</v>
      </c>
      <c r="AB107" s="100">
        <v>0</v>
      </c>
      <c r="AC107" s="100">
        <v>0</v>
      </c>
      <c r="AD107" s="100">
        <v>0</v>
      </c>
      <c r="AE107" s="161">
        <v>53</v>
      </c>
      <c r="AF107" s="162">
        <v>3.5000000000000003E-2</v>
      </c>
      <c r="AG107" s="163">
        <f t="shared" si="18"/>
        <v>243.13599258138953</v>
      </c>
      <c r="AH107" s="163">
        <f t="shared" si="19"/>
        <v>8168.0855983942165</v>
      </c>
    </row>
    <row r="108" spans="1:34" s="164" customFormat="1" ht="12.75" customHeight="1" x14ac:dyDescent="0.2">
      <c r="A108" s="102" t="s">
        <v>870</v>
      </c>
      <c r="B108" s="103" t="s">
        <v>871</v>
      </c>
      <c r="C108" s="103" t="s">
        <v>872</v>
      </c>
      <c r="D108" s="103" t="s">
        <v>873</v>
      </c>
      <c r="E108" s="104">
        <v>1</v>
      </c>
      <c r="F108" s="166" t="s">
        <v>20</v>
      </c>
      <c r="G108" s="103" t="s">
        <v>85</v>
      </c>
      <c r="H108" s="103" t="s">
        <v>874</v>
      </c>
      <c r="I108" s="142" t="s">
        <v>869</v>
      </c>
      <c r="J108" s="102">
        <v>405550</v>
      </c>
      <c r="K108" s="138">
        <v>1</v>
      </c>
      <c r="L108" s="105">
        <v>1</v>
      </c>
      <c r="M108" s="101">
        <f t="shared" si="15"/>
        <v>1</v>
      </c>
      <c r="N108" s="141" t="s">
        <v>75</v>
      </c>
      <c r="O108" s="101">
        <v>0</v>
      </c>
      <c r="P108" s="141" t="s">
        <v>75</v>
      </c>
      <c r="Q108" s="101">
        <v>0</v>
      </c>
      <c r="R108" s="141" t="s">
        <v>153</v>
      </c>
      <c r="S108" s="101">
        <v>1</v>
      </c>
      <c r="T108" s="101">
        <f t="shared" si="16"/>
        <v>2</v>
      </c>
      <c r="U108" s="106">
        <f t="shared" si="17"/>
        <v>7883.6027713625863</v>
      </c>
      <c r="V108" s="99">
        <v>10.235706933771995</v>
      </c>
      <c r="W108" s="100">
        <v>0</v>
      </c>
      <c r="X108" s="100">
        <v>0</v>
      </c>
      <c r="Y108" s="101">
        <v>0</v>
      </c>
      <c r="Z108" s="100">
        <v>0</v>
      </c>
      <c r="AA108" s="101">
        <v>0</v>
      </c>
      <c r="AB108" s="100">
        <v>0</v>
      </c>
      <c r="AC108" s="100">
        <v>0</v>
      </c>
      <c r="AD108" s="100">
        <v>0</v>
      </c>
      <c r="AE108" s="161">
        <v>28</v>
      </c>
      <c r="AF108" s="162">
        <v>3.5000000000000003E-2</v>
      </c>
      <c r="AG108" s="163">
        <f t="shared" si="18"/>
        <v>243.13599258138953</v>
      </c>
      <c r="AH108" s="163">
        <f t="shared" si="19"/>
        <v>8136.974470877748</v>
      </c>
    </row>
    <row r="109" spans="1:34" s="164" customFormat="1" ht="25.5" customHeight="1" thickBot="1" x14ac:dyDescent="0.25">
      <c r="A109" s="165" t="s">
        <v>875</v>
      </c>
      <c r="B109" s="166" t="s">
        <v>89</v>
      </c>
      <c r="C109" s="166"/>
      <c r="D109" s="166"/>
      <c r="E109" s="166"/>
      <c r="F109" s="166" t="s">
        <v>20</v>
      </c>
      <c r="G109" s="166"/>
      <c r="H109" s="166"/>
      <c r="I109" s="166"/>
      <c r="J109" s="166">
        <v>405760</v>
      </c>
      <c r="K109" s="138">
        <v>0</v>
      </c>
      <c r="L109" s="105">
        <v>0</v>
      </c>
      <c r="M109" s="101">
        <f t="shared" si="15"/>
        <v>0</v>
      </c>
      <c r="N109" s="141" t="s">
        <v>75</v>
      </c>
      <c r="O109" s="101">
        <f>IF(N109="Y",M109,0)</f>
        <v>0</v>
      </c>
      <c r="P109" s="141" t="s">
        <v>75</v>
      </c>
      <c r="Q109" s="101">
        <f>IF(P109="Y",M109,0)</f>
        <v>0</v>
      </c>
      <c r="R109" s="141" t="s">
        <v>75</v>
      </c>
      <c r="S109" s="101">
        <f>IF(R109="Y",M109,0)</f>
        <v>0</v>
      </c>
      <c r="T109" s="101">
        <f t="shared" si="16"/>
        <v>0</v>
      </c>
      <c r="U109" s="106">
        <f t="shared" si="17"/>
        <v>0</v>
      </c>
      <c r="V109" s="99">
        <v>565.7055885718629</v>
      </c>
      <c r="W109" s="100">
        <v>183.58866437617377</v>
      </c>
      <c r="X109" s="100">
        <v>127.5</v>
      </c>
      <c r="Y109" s="101">
        <v>1.5</v>
      </c>
      <c r="Z109" s="100">
        <v>18.521814577430408</v>
      </c>
      <c r="AA109" s="101">
        <v>0</v>
      </c>
      <c r="AB109" s="100">
        <v>0</v>
      </c>
      <c r="AC109" s="100">
        <v>0</v>
      </c>
      <c r="AD109" s="100">
        <v>0</v>
      </c>
      <c r="AE109" s="161">
        <v>296</v>
      </c>
      <c r="AF109" s="162">
        <v>3.5000000000000003E-2</v>
      </c>
      <c r="AG109" s="163">
        <f t="shared" si="18"/>
        <v>243.13599258138953</v>
      </c>
      <c r="AH109" s="163">
        <f t="shared" si="19"/>
        <v>1138.4520601068566</v>
      </c>
    </row>
    <row r="110" spans="1:34" s="120" customFormat="1" ht="13.5" collapsed="1" thickBot="1" x14ac:dyDescent="0.25">
      <c r="A110" s="109"/>
      <c r="B110" s="110"/>
      <c r="C110" s="110"/>
      <c r="D110" s="110"/>
      <c r="E110" s="110"/>
      <c r="F110" s="111" t="s">
        <v>25</v>
      </c>
      <c r="G110" s="110"/>
      <c r="H110" s="110"/>
      <c r="I110" s="110"/>
      <c r="J110" s="112"/>
      <c r="K110" s="113">
        <f>SUBTOTAL(9,K3:K109)</f>
        <v>100</v>
      </c>
      <c r="L110" s="113"/>
      <c r="M110" s="113">
        <f t="shared" ref="M110:AH110" si="20">SUBTOTAL(9,M3:M109)</f>
        <v>52.87</v>
      </c>
      <c r="N110" s="113">
        <f t="shared" si="20"/>
        <v>0</v>
      </c>
      <c r="O110" s="113">
        <f t="shared" si="20"/>
        <v>1.07</v>
      </c>
      <c r="P110" s="113">
        <f t="shared" si="20"/>
        <v>0</v>
      </c>
      <c r="Q110" s="113">
        <f t="shared" si="20"/>
        <v>0</v>
      </c>
      <c r="R110" s="113">
        <f t="shared" si="20"/>
        <v>0</v>
      </c>
      <c r="S110" s="114">
        <f t="shared" si="20"/>
        <v>32.399999999999991</v>
      </c>
      <c r="T110" s="114">
        <f t="shared" si="20"/>
        <v>86.34</v>
      </c>
      <c r="U110" s="115">
        <f t="shared" si="20"/>
        <v>340335.13163972308</v>
      </c>
      <c r="V110" s="116">
        <f t="shared" si="20"/>
        <v>93695.227405344471</v>
      </c>
      <c r="W110" s="116">
        <f t="shared" si="20"/>
        <v>5427.182708544974</v>
      </c>
      <c r="X110" s="115">
        <f t="shared" si="20"/>
        <v>14322.5</v>
      </c>
      <c r="Y110" s="114">
        <f t="shared" si="20"/>
        <v>168.5</v>
      </c>
      <c r="Z110" s="116">
        <f t="shared" si="20"/>
        <v>63.480366909995681</v>
      </c>
      <c r="AA110" s="114">
        <f t="shared" si="20"/>
        <v>0</v>
      </c>
      <c r="AB110" s="116">
        <f t="shared" si="20"/>
        <v>394.75890582892191</v>
      </c>
      <c r="AC110" s="116">
        <f t="shared" si="20"/>
        <v>0</v>
      </c>
      <c r="AD110" s="116">
        <f t="shared" si="20"/>
        <v>561.44247354839172</v>
      </c>
      <c r="AE110" s="117">
        <f t="shared" si="20"/>
        <v>207978</v>
      </c>
      <c r="AF110" s="114">
        <f t="shared" si="20"/>
        <v>10.135000000000002</v>
      </c>
      <c r="AG110" s="118">
        <f t="shared" si="20"/>
        <v>70405.236708925164</v>
      </c>
      <c r="AH110" s="119">
        <f t="shared" si="20"/>
        <v>525204.96020882484</v>
      </c>
    </row>
    <row r="111" spans="1:34" ht="18.75" customHeight="1" x14ac:dyDescent="0.2">
      <c r="J111" s="121"/>
      <c r="K111" s="170"/>
      <c r="V111" s="171"/>
      <c r="W111" s="171"/>
    </row>
    <row r="112" spans="1:34" s="177" customFormat="1" ht="18.75" customHeight="1" x14ac:dyDescent="0.2">
      <c r="S112" s="178"/>
      <c r="T112" s="178" t="s">
        <v>876</v>
      </c>
      <c r="U112" s="122" t="s">
        <v>877</v>
      </c>
      <c r="V112" s="122" t="s">
        <v>878</v>
      </c>
      <c r="W112" s="122" t="s">
        <v>878</v>
      </c>
      <c r="X112" s="123" t="s">
        <v>879</v>
      </c>
      <c r="Y112" s="123" t="s">
        <v>880</v>
      </c>
      <c r="Z112" s="122" t="s">
        <v>881</v>
      </c>
      <c r="AA112" s="123"/>
      <c r="AB112" s="122" t="s">
        <v>882</v>
      </c>
      <c r="AC112" s="122" t="s">
        <v>883</v>
      </c>
      <c r="AD112" s="122" t="s">
        <v>883</v>
      </c>
      <c r="AE112" s="122"/>
      <c r="AF112" s="122"/>
      <c r="AG112" s="122" t="s">
        <v>877</v>
      </c>
      <c r="AH112" s="179"/>
    </row>
    <row r="113" spans="1:34" ht="18.75" customHeight="1" x14ac:dyDescent="0.2">
      <c r="U113" s="173"/>
      <c r="Z113" s="180"/>
      <c r="AE113" s="181"/>
      <c r="AF113" s="98"/>
      <c r="AG113" s="98"/>
      <c r="AH113" s="98"/>
    </row>
    <row r="114" spans="1:34" s="175" customFormat="1" ht="18.75" customHeight="1" x14ac:dyDescent="0.2">
      <c r="A114" s="168"/>
      <c r="B114" s="169"/>
      <c r="C114" s="169"/>
      <c r="D114" s="169"/>
      <c r="E114" s="169"/>
      <c r="F114" s="169"/>
      <c r="G114" s="169"/>
      <c r="H114" s="169"/>
      <c r="I114" s="169"/>
      <c r="J114" s="169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171"/>
      <c r="V114" s="179"/>
      <c r="W114" s="179"/>
      <c r="X114" s="179"/>
      <c r="Y114" s="179"/>
      <c r="Z114" s="179"/>
      <c r="AA114" s="179"/>
      <c r="AB114" s="179"/>
      <c r="AC114" s="179"/>
      <c r="AD114" s="179"/>
      <c r="AF114" s="176"/>
      <c r="AG114" s="171"/>
      <c r="AH114" s="171"/>
    </row>
    <row r="115" spans="1:34" s="175" customFormat="1" ht="18.75" customHeight="1" x14ac:dyDescent="0.2">
      <c r="A115" s="168"/>
      <c r="B115" s="169"/>
      <c r="C115" s="169"/>
      <c r="D115" s="169"/>
      <c r="E115" s="169"/>
      <c r="F115" s="169"/>
      <c r="G115" s="169"/>
      <c r="H115" s="169"/>
      <c r="I115" s="169"/>
      <c r="J115" s="169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171"/>
      <c r="V115" s="182"/>
      <c r="W115" s="182"/>
      <c r="X115" s="182"/>
      <c r="Y115" s="173"/>
      <c r="Z115" s="171"/>
      <c r="AA115" s="173"/>
      <c r="AB115" s="174"/>
      <c r="AC115" s="172"/>
      <c r="AD115" s="173"/>
      <c r="AF115" s="176"/>
      <c r="AG115" s="171"/>
      <c r="AH115" s="171"/>
    </row>
    <row r="116" spans="1:34" s="175" customFormat="1" ht="18.75" customHeight="1" x14ac:dyDescent="0.2">
      <c r="A116" s="168"/>
      <c r="B116" s="169"/>
      <c r="C116" s="169"/>
      <c r="D116" s="169"/>
      <c r="E116" s="169"/>
      <c r="F116" s="169"/>
      <c r="G116" s="169"/>
      <c r="H116" s="169"/>
      <c r="I116" s="169"/>
      <c r="J116" s="169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171"/>
      <c r="V116" s="182"/>
      <c r="W116" s="182"/>
      <c r="X116" s="182"/>
      <c r="Y116" s="173"/>
      <c r="Z116" s="171"/>
      <c r="AA116" s="173"/>
      <c r="AB116" s="174"/>
      <c r="AC116" s="172"/>
      <c r="AD116" s="173"/>
      <c r="AF116" s="176"/>
      <c r="AG116" s="171"/>
      <c r="AH116" s="171"/>
    </row>
    <row r="117" spans="1:34" s="175" customFormat="1" ht="18.75" customHeight="1" x14ac:dyDescent="0.2">
      <c r="A117" s="168"/>
      <c r="B117" s="169"/>
      <c r="C117" s="169"/>
      <c r="D117" s="169"/>
      <c r="E117" s="169"/>
      <c r="F117" s="169"/>
      <c r="G117" s="169"/>
      <c r="H117" s="169"/>
      <c r="I117" s="169"/>
      <c r="J117" s="169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171"/>
      <c r="V117" s="182"/>
      <c r="W117" s="182"/>
      <c r="X117" s="182"/>
      <c r="Y117" s="173"/>
      <c r="Z117" s="171"/>
      <c r="AA117" s="173"/>
      <c r="AB117" s="174"/>
      <c r="AC117" s="172"/>
      <c r="AD117" s="173"/>
      <c r="AF117" s="176"/>
      <c r="AG117" s="171"/>
      <c r="AH117" s="171"/>
    </row>
    <row r="118" spans="1:34" s="175" customFormat="1" ht="18.75" customHeight="1" x14ac:dyDescent="0.2">
      <c r="A118" s="168"/>
      <c r="B118" s="169"/>
      <c r="C118" s="169"/>
      <c r="D118" s="169"/>
      <c r="E118" s="169"/>
      <c r="F118" s="169"/>
      <c r="G118" s="169"/>
      <c r="H118" s="169"/>
      <c r="I118" s="169"/>
      <c r="J118" s="169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171"/>
      <c r="V118" s="182"/>
      <c r="W118" s="182"/>
      <c r="X118" s="182"/>
      <c r="Y118" s="173"/>
      <c r="Z118" s="171"/>
      <c r="AA118" s="173"/>
      <c r="AB118" s="174"/>
      <c r="AC118" s="172"/>
      <c r="AD118" s="173"/>
      <c r="AF118" s="176"/>
      <c r="AG118" s="171"/>
      <c r="AH118" s="171"/>
    </row>
    <row r="119" spans="1:34" s="175" customFormat="1" ht="18.75" customHeight="1" x14ac:dyDescent="0.2">
      <c r="A119" s="168"/>
      <c r="B119" s="169"/>
      <c r="C119" s="169"/>
      <c r="D119" s="169"/>
      <c r="E119" s="169"/>
      <c r="F119" s="169"/>
      <c r="G119" s="169"/>
      <c r="H119" s="169"/>
      <c r="I119" s="169"/>
      <c r="J119" s="169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171"/>
      <c r="V119" s="182"/>
      <c r="W119" s="182"/>
      <c r="X119" s="182"/>
      <c r="Y119" s="173"/>
      <c r="Z119" s="171"/>
      <c r="AA119" s="173"/>
      <c r="AB119" s="174"/>
      <c r="AC119" s="172"/>
      <c r="AD119" s="173"/>
      <c r="AF119" s="176"/>
      <c r="AG119" s="171"/>
      <c r="AH119" s="171"/>
    </row>
    <row r="120" spans="1:34" s="175" customFormat="1" ht="18.75" customHeight="1" x14ac:dyDescent="0.2">
      <c r="A120" s="168"/>
      <c r="B120" s="169"/>
      <c r="C120" s="169"/>
      <c r="D120" s="169"/>
      <c r="E120" s="169"/>
      <c r="F120" s="169"/>
      <c r="G120" s="169"/>
      <c r="H120" s="169"/>
      <c r="I120" s="169"/>
      <c r="J120" s="169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171"/>
      <c r="V120" s="182"/>
      <c r="W120" s="182"/>
      <c r="X120" s="182"/>
      <c r="Y120" s="173"/>
      <c r="Z120" s="171"/>
      <c r="AA120" s="173"/>
      <c r="AB120" s="174"/>
      <c r="AC120" s="172"/>
      <c r="AD120" s="173"/>
      <c r="AF120" s="176"/>
      <c r="AG120" s="171"/>
      <c r="AH120" s="171"/>
    </row>
    <row r="121" spans="1:34" s="175" customFormat="1" ht="18.75" customHeight="1" x14ac:dyDescent="0.2">
      <c r="A121" s="168"/>
      <c r="B121" s="169"/>
      <c r="C121" s="169"/>
      <c r="D121" s="169"/>
      <c r="E121" s="169"/>
      <c r="F121" s="169"/>
      <c r="G121" s="169"/>
      <c r="H121" s="169"/>
      <c r="I121" s="169"/>
      <c r="J121" s="169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171"/>
      <c r="V121" s="182"/>
      <c r="W121" s="182"/>
      <c r="X121" s="182"/>
      <c r="Y121" s="173"/>
      <c r="Z121" s="171"/>
      <c r="AA121" s="173"/>
      <c r="AB121" s="174"/>
      <c r="AC121" s="172"/>
      <c r="AD121" s="173"/>
      <c r="AF121" s="176"/>
      <c r="AG121" s="171"/>
      <c r="AH121" s="171"/>
    </row>
    <row r="122" spans="1:34" s="175" customFormat="1" ht="18.75" customHeight="1" x14ac:dyDescent="0.2">
      <c r="A122" s="168"/>
      <c r="B122" s="169"/>
      <c r="C122" s="169"/>
      <c r="D122" s="169"/>
      <c r="E122" s="169"/>
      <c r="F122" s="169"/>
      <c r="G122" s="169"/>
      <c r="H122" s="169"/>
      <c r="I122" s="169"/>
      <c r="J122" s="169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171"/>
      <c r="V122" s="182"/>
      <c r="W122" s="182"/>
      <c r="X122" s="182"/>
      <c r="Y122" s="173"/>
      <c r="Z122" s="171"/>
      <c r="AA122" s="173"/>
      <c r="AB122" s="174"/>
      <c r="AC122" s="172"/>
      <c r="AD122" s="173"/>
      <c r="AF122" s="176"/>
      <c r="AG122" s="171"/>
      <c r="AH122" s="171"/>
    </row>
    <row r="123" spans="1:34" s="175" customFormat="1" ht="18.75" customHeight="1" x14ac:dyDescent="0.2">
      <c r="A123" s="168"/>
      <c r="B123" s="169"/>
      <c r="C123" s="169"/>
      <c r="D123" s="169"/>
      <c r="E123" s="169"/>
      <c r="F123" s="169"/>
      <c r="G123" s="169"/>
      <c r="H123" s="169"/>
      <c r="I123" s="169"/>
      <c r="J123" s="169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171"/>
      <c r="V123" s="182"/>
      <c r="W123" s="182"/>
      <c r="X123" s="182"/>
      <c r="Y123" s="173"/>
      <c r="Z123" s="171"/>
      <c r="AA123" s="173"/>
      <c r="AB123" s="174"/>
      <c r="AC123" s="172"/>
      <c r="AD123" s="173"/>
      <c r="AF123" s="176"/>
      <c r="AG123" s="171"/>
      <c r="AH123" s="171"/>
    </row>
    <row r="124" spans="1:34" s="175" customFormat="1" ht="18.75" customHeight="1" x14ac:dyDescent="0.2">
      <c r="A124" s="168"/>
      <c r="B124" s="169"/>
      <c r="C124" s="169"/>
      <c r="D124" s="169"/>
      <c r="E124" s="169"/>
      <c r="F124" s="169"/>
      <c r="G124" s="169"/>
      <c r="H124" s="169"/>
      <c r="I124" s="169"/>
      <c r="J124" s="169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171"/>
      <c r="V124" s="182"/>
      <c r="W124" s="182"/>
      <c r="X124" s="182"/>
      <c r="Y124" s="173"/>
      <c r="Z124" s="171"/>
      <c r="AA124" s="173"/>
      <c r="AB124" s="174"/>
      <c r="AC124" s="172"/>
      <c r="AD124" s="173"/>
      <c r="AF124" s="176"/>
      <c r="AG124" s="171"/>
      <c r="AH124" s="171"/>
    </row>
    <row r="125" spans="1:34" s="175" customFormat="1" ht="18.75" customHeight="1" x14ac:dyDescent="0.2">
      <c r="A125" s="168"/>
      <c r="B125" s="169"/>
      <c r="C125" s="169"/>
      <c r="D125" s="169"/>
      <c r="E125" s="169"/>
      <c r="F125" s="169"/>
      <c r="G125" s="169"/>
      <c r="H125" s="169"/>
      <c r="I125" s="169"/>
      <c r="J125" s="169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171"/>
      <c r="V125" s="182"/>
      <c r="W125" s="182"/>
      <c r="X125" s="182"/>
      <c r="Y125" s="173"/>
      <c r="Z125" s="171"/>
      <c r="AA125" s="173"/>
      <c r="AB125" s="174"/>
      <c r="AC125" s="172"/>
      <c r="AD125" s="173"/>
      <c r="AF125" s="176"/>
      <c r="AG125" s="171"/>
      <c r="AH125" s="171"/>
    </row>
    <row r="126" spans="1:34" s="175" customFormat="1" ht="18.75" customHeight="1" x14ac:dyDescent="0.2">
      <c r="A126" s="168"/>
      <c r="B126" s="169"/>
      <c r="C126" s="169"/>
      <c r="D126" s="169"/>
      <c r="E126" s="169"/>
      <c r="F126" s="169"/>
      <c r="G126" s="169"/>
      <c r="H126" s="169"/>
      <c r="I126" s="169"/>
      <c r="J126" s="169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171"/>
      <c r="V126" s="183"/>
      <c r="W126" s="183"/>
      <c r="X126" s="183"/>
      <c r="Y126" s="173"/>
      <c r="Z126" s="171"/>
      <c r="AA126" s="173"/>
      <c r="AB126" s="174"/>
      <c r="AC126" s="172"/>
      <c r="AD126" s="173"/>
      <c r="AF126" s="176"/>
      <c r="AG126" s="171"/>
      <c r="AH126" s="171"/>
    </row>
  </sheetData>
  <autoFilter ref="A2:AH111"/>
  <dataValidations count="1">
    <dataValidation type="list" allowBlank="1" showInputMessage="1" showErrorMessage="1" sqref="B56:B58 B51:B53">
      <formula1>STOPID</formula1>
    </dataValidation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0"/>
  <sheetViews>
    <sheetView zoomScale="75" zoomScaleNormal="7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7734375" defaultRowHeight="18.75" customHeight="1" outlineLevelCol="1" x14ac:dyDescent="0.2"/>
  <cols>
    <col min="1" max="1" width="17.6640625" style="168" customWidth="1"/>
    <col min="2" max="2" width="17.33203125" style="169" customWidth="1"/>
    <col min="3" max="3" width="19" style="169" customWidth="1" outlineLevel="1"/>
    <col min="4" max="4" width="22.77734375" style="169" customWidth="1" outlineLevel="1"/>
    <col min="5" max="5" width="22.5546875" style="169" customWidth="1" outlineLevel="1"/>
    <col min="6" max="6" width="14" style="169" bestFit="1" customWidth="1" outlineLevel="1"/>
    <col min="7" max="7" width="22" style="169" customWidth="1" outlineLevel="1"/>
    <col min="8" max="8" width="23.44140625" style="169" customWidth="1" outlineLevel="1"/>
    <col min="9" max="9" width="16.6640625" style="169" customWidth="1" outlineLevel="1"/>
    <col min="10" max="10" width="25.33203125" style="169" customWidth="1"/>
    <col min="11" max="20" width="13" style="98" customWidth="1"/>
    <col min="21" max="21" width="14" style="171" customWidth="1"/>
    <col min="22" max="22" width="13" style="179" customWidth="1"/>
    <col min="23" max="23" width="13.5546875" style="179" customWidth="1"/>
    <col min="24" max="24" width="14.109375" style="172" customWidth="1"/>
    <col min="25" max="25" width="12.109375" style="173" customWidth="1"/>
    <col min="26" max="26" width="10.77734375" style="171" customWidth="1"/>
    <col min="27" max="27" width="9.44140625" style="173" customWidth="1"/>
    <col min="28" max="28" width="13" style="174" customWidth="1"/>
    <col min="29" max="29" width="13.21875" style="172" customWidth="1"/>
    <col min="30" max="30" width="10.33203125" style="173" customWidth="1"/>
    <col min="31" max="31" width="13.21875" style="175" customWidth="1"/>
    <col min="32" max="32" width="9.33203125" style="176" customWidth="1"/>
    <col min="33" max="34" width="13.77734375" style="171" customWidth="1"/>
    <col min="35" max="16384" width="8.77734375" style="170"/>
  </cols>
  <sheetData>
    <row r="1" spans="1:34" s="160" customFormat="1" ht="18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6"/>
      <c r="M1" s="76"/>
      <c r="N1" s="75"/>
      <c r="O1" s="77"/>
      <c r="P1" s="75"/>
      <c r="Q1" s="75"/>
      <c r="R1" s="75"/>
      <c r="S1" s="78"/>
      <c r="T1" s="79"/>
      <c r="U1" s="152">
        <v>3941.8013856812931</v>
      </c>
      <c r="V1" s="153"/>
      <c r="W1" s="153"/>
      <c r="X1" s="154"/>
      <c r="Y1" s="155">
        <v>85</v>
      </c>
      <c r="Z1" s="156"/>
      <c r="AA1" s="155"/>
      <c r="AB1" s="157"/>
      <c r="AC1" s="154"/>
      <c r="AD1" s="155"/>
      <c r="AE1" s="158"/>
      <c r="AF1" s="159"/>
      <c r="AG1" s="80">
        <v>6946.7426451825577</v>
      </c>
      <c r="AH1" s="81"/>
    </row>
    <row r="2" spans="1:34" s="98" customFormat="1" ht="87.75" customHeight="1" x14ac:dyDescent="0.2">
      <c r="A2" s="82" t="s">
        <v>36</v>
      </c>
      <c r="B2" s="83" t="s">
        <v>37</v>
      </c>
      <c r="C2" s="83" t="s">
        <v>38</v>
      </c>
      <c r="D2" s="83" t="s">
        <v>39</v>
      </c>
      <c r="E2" s="83" t="s">
        <v>40</v>
      </c>
      <c r="F2" s="84" t="s">
        <v>41</v>
      </c>
      <c r="G2" s="84" t="s">
        <v>42</v>
      </c>
      <c r="H2" s="84" t="s">
        <v>43</v>
      </c>
      <c r="I2" s="84" t="s">
        <v>44</v>
      </c>
      <c r="J2" s="85" t="s">
        <v>45</v>
      </c>
      <c r="K2" s="86" t="s">
        <v>46</v>
      </c>
      <c r="L2" s="86" t="s">
        <v>47</v>
      </c>
      <c r="M2" s="86" t="s">
        <v>48</v>
      </c>
      <c r="N2" s="87" t="s">
        <v>49</v>
      </c>
      <c r="O2" s="87" t="s">
        <v>50</v>
      </c>
      <c r="P2" s="87" t="s">
        <v>51</v>
      </c>
      <c r="Q2" s="86" t="s">
        <v>52</v>
      </c>
      <c r="R2" s="86" t="s">
        <v>53</v>
      </c>
      <c r="S2" s="86" t="s">
        <v>54</v>
      </c>
      <c r="T2" s="88" t="s">
        <v>55</v>
      </c>
      <c r="U2" s="89" t="s">
        <v>56</v>
      </c>
      <c r="V2" s="90" t="s">
        <v>57</v>
      </c>
      <c r="W2" s="90" t="s">
        <v>58</v>
      </c>
      <c r="X2" s="91" t="s">
        <v>59</v>
      </c>
      <c r="Y2" s="92" t="s">
        <v>60</v>
      </c>
      <c r="Z2" s="93" t="s">
        <v>61</v>
      </c>
      <c r="AA2" s="92" t="s">
        <v>62</v>
      </c>
      <c r="AB2" s="93" t="s">
        <v>63</v>
      </c>
      <c r="AC2" s="94" t="s">
        <v>64</v>
      </c>
      <c r="AD2" s="94" t="s">
        <v>65</v>
      </c>
      <c r="AE2" s="95" t="s">
        <v>66</v>
      </c>
      <c r="AF2" s="96" t="s">
        <v>67</v>
      </c>
      <c r="AG2" s="97" t="s">
        <v>68</v>
      </c>
      <c r="AH2" s="97" t="s">
        <v>69</v>
      </c>
    </row>
    <row r="3" spans="1:34" s="189" customFormat="1" ht="22.5" customHeight="1" thickBot="1" x14ac:dyDescent="0.25">
      <c r="A3" s="184" t="s">
        <v>425</v>
      </c>
      <c r="B3" s="142" t="s">
        <v>426</v>
      </c>
      <c r="C3" s="142" t="s">
        <v>427</v>
      </c>
      <c r="D3" s="142" t="s">
        <v>428</v>
      </c>
      <c r="E3" s="185">
        <v>4</v>
      </c>
      <c r="F3" s="142" t="s">
        <v>21</v>
      </c>
      <c r="G3" s="142" t="s">
        <v>395</v>
      </c>
      <c r="H3" s="142" t="s">
        <v>429</v>
      </c>
      <c r="I3" s="142" t="s">
        <v>430</v>
      </c>
      <c r="J3" s="142" t="s">
        <v>431</v>
      </c>
      <c r="K3" s="138">
        <v>1</v>
      </c>
      <c r="L3" s="105">
        <v>1</v>
      </c>
      <c r="M3" s="101">
        <f>K3*L3</f>
        <v>1</v>
      </c>
      <c r="N3" s="141" t="s">
        <v>75</v>
      </c>
      <c r="O3" s="101">
        <v>0</v>
      </c>
      <c r="P3" s="141" t="s">
        <v>75</v>
      </c>
      <c r="Q3" s="101">
        <v>0</v>
      </c>
      <c r="R3" s="141" t="s">
        <v>75</v>
      </c>
      <c r="S3" s="101">
        <v>0</v>
      </c>
      <c r="T3" s="101">
        <f>S3+Q3+O3+M3</f>
        <v>1</v>
      </c>
      <c r="U3" s="106">
        <f>$U$1*T3</f>
        <v>3941.8013856812931</v>
      </c>
      <c r="V3" s="99">
        <v>36.315595559200446</v>
      </c>
      <c r="W3" s="100">
        <v>147.98183560980834</v>
      </c>
      <c r="X3" s="100">
        <v>106.25</v>
      </c>
      <c r="Y3" s="101">
        <v>1.25</v>
      </c>
      <c r="Z3" s="100">
        <v>0</v>
      </c>
      <c r="AA3" s="101">
        <v>0</v>
      </c>
      <c r="AB3" s="100">
        <v>0</v>
      </c>
      <c r="AC3" s="100">
        <v>0</v>
      </c>
      <c r="AD3" s="100">
        <v>0</v>
      </c>
      <c r="AE3" s="186">
        <v>34</v>
      </c>
      <c r="AF3" s="187">
        <v>3.5000000000000003E-2</v>
      </c>
      <c r="AG3" s="188">
        <f>AF3*$AG$1</f>
        <v>243.13599258138953</v>
      </c>
      <c r="AH3" s="188">
        <f>AG3+SUM(AB3:AD3)+Z3+SUM(U3:X3)</f>
        <v>4475.4848094316912</v>
      </c>
    </row>
    <row r="4" spans="1:34" s="120" customFormat="1" ht="13.5" collapsed="1" thickBot="1" x14ac:dyDescent="0.25">
      <c r="A4" s="109"/>
      <c r="B4" s="110"/>
      <c r="C4" s="110"/>
      <c r="D4" s="110"/>
      <c r="E4" s="110"/>
      <c r="F4" s="111" t="s">
        <v>25</v>
      </c>
      <c r="G4" s="110"/>
      <c r="H4" s="110"/>
      <c r="I4" s="110"/>
      <c r="J4" s="112"/>
      <c r="K4" s="113">
        <f>SUBTOTAL(9,K3:K3)</f>
        <v>1</v>
      </c>
      <c r="L4" s="113"/>
      <c r="M4" s="113">
        <f t="shared" ref="M4:AH4" si="0">SUBTOTAL(9,M3:M3)</f>
        <v>1</v>
      </c>
      <c r="N4" s="113">
        <f t="shared" si="0"/>
        <v>0</v>
      </c>
      <c r="O4" s="113">
        <f t="shared" si="0"/>
        <v>0</v>
      </c>
      <c r="P4" s="113">
        <f t="shared" si="0"/>
        <v>0</v>
      </c>
      <c r="Q4" s="113">
        <f t="shared" si="0"/>
        <v>0</v>
      </c>
      <c r="R4" s="113">
        <f t="shared" si="0"/>
        <v>0</v>
      </c>
      <c r="S4" s="114">
        <f t="shared" si="0"/>
        <v>0</v>
      </c>
      <c r="T4" s="114">
        <f t="shared" si="0"/>
        <v>1</v>
      </c>
      <c r="U4" s="115">
        <f t="shared" si="0"/>
        <v>3941.8013856812931</v>
      </c>
      <c r="V4" s="116">
        <f t="shared" si="0"/>
        <v>36.315595559200446</v>
      </c>
      <c r="W4" s="116">
        <f t="shared" si="0"/>
        <v>147.98183560980834</v>
      </c>
      <c r="X4" s="115">
        <f t="shared" si="0"/>
        <v>106.25</v>
      </c>
      <c r="Y4" s="114">
        <f t="shared" si="0"/>
        <v>1.25</v>
      </c>
      <c r="Z4" s="116">
        <f t="shared" si="0"/>
        <v>0</v>
      </c>
      <c r="AA4" s="114">
        <f t="shared" si="0"/>
        <v>0</v>
      </c>
      <c r="AB4" s="116">
        <f t="shared" si="0"/>
        <v>0</v>
      </c>
      <c r="AC4" s="116">
        <f t="shared" si="0"/>
        <v>0</v>
      </c>
      <c r="AD4" s="116">
        <f t="shared" si="0"/>
        <v>0</v>
      </c>
      <c r="AE4" s="117">
        <f t="shared" si="0"/>
        <v>34</v>
      </c>
      <c r="AF4" s="114">
        <f t="shared" si="0"/>
        <v>3.5000000000000003E-2</v>
      </c>
      <c r="AG4" s="118">
        <f t="shared" si="0"/>
        <v>243.13599258138953</v>
      </c>
      <c r="AH4" s="119">
        <f t="shared" si="0"/>
        <v>4475.4848094316912</v>
      </c>
    </row>
    <row r="5" spans="1:34" ht="18.75" customHeight="1" x14ac:dyDescent="0.2">
      <c r="J5" s="121"/>
      <c r="K5" s="170"/>
      <c r="V5" s="171"/>
      <c r="W5" s="171"/>
    </row>
    <row r="6" spans="1:34" s="177" customFormat="1" ht="18.75" customHeight="1" x14ac:dyDescent="0.2">
      <c r="S6" s="178"/>
      <c r="T6" s="178" t="s">
        <v>876</v>
      </c>
      <c r="U6" s="122" t="s">
        <v>877</v>
      </c>
      <c r="V6" s="122" t="s">
        <v>878</v>
      </c>
      <c r="W6" s="122" t="s">
        <v>878</v>
      </c>
      <c r="X6" s="123" t="s">
        <v>879</v>
      </c>
      <c r="Y6" s="123" t="s">
        <v>880</v>
      </c>
      <c r="Z6" s="122" t="s">
        <v>881</v>
      </c>
      <c r="AA6" s="123"/>
      <c r="AB6" s="122" t="s">
        <v>882</v>
      </c>
      <c r="AC6" s="122" t="s">
        <v>883</v>
      </c>
      <c r="AD6" s="122" t="s">
        <v>883</v>
      </c>
      <c r="AE6" s="122"/>
      <c r="AF6" s="122"/>
      <c r="AG6" s="122" t="s">
        <v>877</v>
      </c>
      <c r="AH6" s="179"/>
    </row>
    <row r="7" spans="1:34" ht="18.75" customHeight="1" x14ac:dyDescent="0.2">
      <c r="U7" s="173"/>
      <c r="Z7" s="180"/>
      <c r="AE7" s="181"/>
      <c r="AF7" s="98"/>
      <c r="AG7" s="98"/>
      <c r="AH7" s="98"/>
    </row>
    <row r="8" spans="1:34" s="175" customFormat="1" ht="18.75" customHeight="1" x14ac:dyDescent="0.2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98"/>
      <c r="L8" s="98"/>
      <c r="M8" s="98"/>
      <c r="N8" s="98"/>
      <c r="O8" s="98"/>
      <c r="P8" s="98"/>
      <c r="Q8" s="98"/>
      <c r="R8" s="98"/>
      <c r="S8" s="98"/>
      <c r="T8" s="98"/>
      <c r="U8" s="171"/>
      <c r="V8" s="179"/>
      <c r="W8" s="179"/>
      <c r="X8" s="179"/>
      <c r="Y8" s="179"/>
      <c r="Z8" s="179"/>
      <c r="AA8" s="179"/>
      <c r="AB8" s="179"/>
      <c r="AC8" s="179"/>
      <c r="AD8" s="179"/>
      <c r="AF8" s="176"/>
      <c r="AG8" s="171"/>
      <c r="AH8" s="171"/>
    </row>
    <row r="9" spans="1:34" s="175" customFormat="1" ht="18.75" customHeight="1" x14ac:dyDescent="0.2">
      <c r="A9" s="168"/>
      <c r="B9" s="169"/>
      <c r="C9" s="169"/>
      <c r="D9" s="169"/>
      <c r="E9" s="169"/>
      <c r="F9" s="169"/>
      <c r="G9" s="169"/>
      <c r="H9" s="169"/>
      <c r="I9" s="169"/>
      <c r="J9" s="169"/>
      <c r="K9" s="98"/>
      <c r="L9" s="98"/>
      <c r="M9" s="98"/>
      <c r="N9" s="98"/>
      <c r="O9" s="98"/>
      <c r="P9" s="98"/>
      <c r="Q9" s="98"/>
      <c r="R9" s="98"/>
      <c r="S9" s="98"/>
      <c r="T9" s="98"/>
      <c r="U9" s="171"/>
      <c r="V9" s="182"/>
      <c r="W9" s="182"/>
      <c r="X9" s="182"/>
      <c r="Y9" s="173"/>
      <c r="Z9" s="171"/>
      <c r="AA9" s="173"/>
      <c r="AB9" s="174"/>
      <c r="AC9" s="172"/>
      <c r="AD9" s="173"/>
      <c r="AF9" s="176"/>
      <c r="AG9" s="171"/>
      <c r="AH9" s="171"/>
    </row>
    <row r="10" spans="1:34" s="175" customFormat="1" ht="18.75" customHeight="1" x14ac:dyDescent="0.2">
      <c r="A10" s="168"/>
      <c r="B10" s="169"/>
      <c r="C10" s="169"/>
      <c r="D10" s="169"/>
      <c r="E10" s="169"/>
      <c r="F10" s="169"/>
      <c r="G10" s="169"/>
      <c r="H10" s="169"/>
      <c r="I10" s="169"/>
      <c r="J10" s="169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171"/>
      <c r="V10" s="182"/>
      <c r="W10" s="182"/>
      <c r="X10" s="182"/>
      <c r="Y10" s="173"/>
      <c r="Z10" s="171"/>
      <c r="AA10" s="173"/>
      <c r="AB10" s="174"/>
      <c r="AC10" s="172"/>
      <c r="AD10" s="173"/>
      <c r="AF10" s="176"/>
      <c r="AG10" s="171"/>
      <c r="AH10" s="171"/>
    </row>
    <row r="11" spans="1:34" s="175" customFormat="1" ht="18.75" customHeight="1" x14ac:dyDescent="0.2">
      <c r="A11" s="168"/>
      <c r="B11" s="169"/>
      <c r="C11" s="169"/>
      <c r="D11" s="169"/>
      <c r="E11" s="169"/>
      <c r="F11" s="169"/>
      <c r="G11" s="169"/>
      <c r="H11" s="169"/>
      <c r="I11" s="169"/>
      <c r="J11" s="169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171"/>
      <c r="V11" s="182"/>
      <c r="W11" s="182"/>
      <c r="X11" s="182"/>
      <c r="Y11" s="173"/>
      <c r="Z11" s="171"/>
      <c r="AA11" s="173"/>
      <c r="AB11" s="174"/>
      <c r="AC11" s="172"/>
      <c r="AD11" s="173"/>
      <c r="AF11" s="176"/>
      <c r="AG11" s="171"/>
      <c r="AH11" s="171"/>
    </row>
    <row r="12" spans="1:34" s="175" customFormat="1" ht="18.75" customHeight="1" x14ac:dyDescent="0.2">
      <c r="A12" s="168"/>
      <c r="B12" s="169"/>
      <c r="C12" s="169"/>
      <c r="D12" s="169"/>
      <c r="E12" s="169"/>
      <c r="F12" s="169"/>
      <c r="G12" s="169"/>
      <c r="H12" s="169"/>
      <c r="I12" s="169"/>
      <c r="J12" s="169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171"/>
      <c r="V12" s="182"/>
      <c r="W12" s="182"/>
      <c r="X12" s="182"/>
      <c r="Y12" s="173"/>
      <c r="Z12" s="171"/>
      <c r="AA12" s="173"/>
      <c r="AB12" s="174"/>
      <c r="AC12" s="172"/>
      <c r="AD12" s="173"/>
      <c r="AF12" s="176"/>
      <c r="AG12" s="171"/>
      <c r="AH12" s="171"/>
    </row>
    <row r="13" spans="1:34" s="175" customFormat="1" ht="18.75" customHeight="1" x14ac:dyDescent="0.2">
      <c r="A13" s="168"/>
      <c r="B13" s="169"/>
      <c r="C13" s="169"/>
      <c r="D13" s="169"/>
      <c r="E13" s="169"/>
      <c r="F13" s="169"/>
      <c r="G13" s="169"/>
      <c r="H13" s="169"/>
      <c r="I13" s="169"/>
      <c r="J13" s="169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171"/>
      <c r="V13" s="182"/>
      <c r="W13" s="182"/>
      <c r="X13" s="182"/>
      <c r="Y13" s="173"/>
      <c r="Z13" s="171"/>
      <c r="AA13" s="173"/>
      <c r="AB13" s="174"/>
      <c r="AC13" s="172"/>
      <c r="AD13" s="173"/>
      <c r="AF13" s="176"/>
      <c r="AG13" s="171"/>
      <c r="AH13" s="171"/>
    </row>
    <row r="14" spans="1:34" s="175" customFormat="1" ht="18.75" customHeight="1" x14ac:dyDescent="0.2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171"/>
      <c r="V14" s="182"/>
      <c r="W14" s="182"/>
      <c r="X14" s="182"/>
      <c r="Y14" s="173"/>
      <c r="Z14" s="171"/>
      <c r="AA14" s="173"/>
      <c r="AB14" s="174"/>
      <c r="AC14" s="172"/>
      <c r="AD14" s="173"/>
      <c r="AF14" s="176"/>
      <c r="AG14" s="171"/>
      <c r="AH14" s="171"/>
    </row>
    <row r="15" spans="1:34" s="175" customFormat="1" ht="18.75" customHeight="1" x14ac:dyDescent="0.2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171"/>
      <c r="V15" s="182"/>
      <c r="W15" s="182"/>
      <c r="X15" s="182"/>
      <c r="Y15" s="173"/>
      <c r="Z15" s="171"/>
      <c r="AA15" s="173"/>
      <c r="AB15" s="174"/>
      <c r="AC15" s="172"/>
      <c r="AD15" s="173"/>
      <c r="AF15" s="176"/>
      <c r="AG15" s="171"/>
      <c r="AH15" s="171"/>
    </row>
    <row r="16" spans="1:34" s="175" customFormat="1" ht="18.75" customHeight="1" x14ac:dyDescent="0.2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171"/>
      <c r="V16" s="182"/>
      <c r="W16" s="182"/>
      <c r="X16" s="182"/>
      <c r="Y16" s="173"/>
      <c r="Z16" s="171"/>
      <c r="AA16" s="173"/>
      <c r="AB16" s="174"/>
      <c r="AC16" s="172"/>
      <c r="AD16" s="173"/>
      <c r="AF16" s="176"/>
      <c r="AG16" s="171"/>
      <c r="AH16" s="171"/>
    </row>
    <row r="17" spans="1:34" s="175" customFormat="1" ht="18.75" customHeight="1" x14ac:dyDescent="0.2">
      <c r="A17" s="168"/>
      <c r="B17" s="169"/>
      <c r="C17" s="169"/>
      <c r="D17" s="169"/>
      <c r="E17" s="169"/>
      <c r="F17" s="169"/>
      <c r="G17" s="169"/>
      <c r="H17" s="169"/>
      <c r="I17" s="169"/>
      <c r="J17" s="169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171"/>
      <c r="V17" s="182"/>
      <c r="W17" s="182"/>
      <c r="X17" s="182"/>
      <c r="Y17" s="173"/>
      <c r="Z17" s="171"/>
      <c r="AA17" s="173"/>
      <c r="AB17" s="174"/>
      <c r="AC17" s="172"/>
      <c r="AD17" s="173"/>
      <c r="AF17" s="176"/>
      <c r="AG17" s="171"/>
      <c r="AH17" s="171"/>
    </row>
    <row r="18" spans="1:34" s="175" customFormat="1" ht="18.75" customHeight="1" x14ac:dyDescent="0.2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171"/>
      <c r="V18" s="182"/>
      <c r="W18" s="182"/>
      <c r="X18" s="182"/>
      <c r="Y18" s="173"/>
      <c r="Z18" s="171"/>
      <c r="AA18" s="173"/>
      <c r="AB18" s="174"/>
      <c r="AC18" s="172"/>
      <c r="AD18" s="173"/>
      <c r="AF18" s="176"/>
      <c r="AG18" s="171"/>
      <c r="AH18" s="171"/>
    </row>
    <row r="19" spans="1:34" s="175" customFormat="1" ht="18.75" customHeight="1" x14ac:dyDescent="0.2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171"/>
      <c r="V19" s="182"/>
      <c r="W19" s="182"/>
      <c r="X19" s="182"/>
      <c r="Y19" s="173"/>
      <c r="Z19" s="171"/>
      <c r="AA19" s="173"/>
      <c r="AB19" s="174"/>
      <c r="AC19" s="172"/>
      <c r="AD19" s="173"/>
      <c r="AF19" s="176"/>
      <c r="AG19" s="171"/>
      <c r="AH19" s="171"/>
    </row>
    <row r="20" spans="1:34" s="175" customFormat="1" ht="18.75" customHeight="1" x14ac:dyDescent="0.2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171"/>
      <c r="V20" s="183"/>
      <c r="W20" s="183"/>
      <c r="X20" s="183"/>
      <c r="Y20" s="173"/>
      <c r="Z20" s="171"/>
      <c r="AA20" s="173"/>
      <c r="AB20" s="174"/>
      <c r="AC20" s="172"/>
      <c r="AD20" s="173"/>
      <c r="AF20" s="176"/>
      <c r="AG20" s="171"/>
      <c r="AH20" s="171"/>
    </row>
  </sheetData>
  <autoFilter ref="A2:AH5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View</vt:lpstr>
      <vt:lpstr>DA</vt:lpstr>
      <vt:lpstr>DCA</vt:lpstr>
      <vt:lpstr>DCHS</vt:lpstr>
      <vt:lpstr>DCJ</vt:lpstr>
      <vt:lpstr>DCM</vt:lpstr>
      <vt:lpstr>DCS</vt:lpstr>
      <vt:lpstr>DOH</vt:lpstr>
      <vt:lpstr>LIB</vt:lpstr>
      <vt:lpstr>MCSO</vt:lpstr>
      <vt:lpstr>NOND</vt:lpstr>
      <vt:lpstr>Outside Agency</vt:lpstr>
      <vt:lpstr>FY17 All Distribution Svcs</vt:lpstr>
    </vt:vector>
  </TitlesOfParts>
  <Company>Multnomah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BROWER Chris</dc:creator>
  <cp:lastModifiedBy>BROWER Chris</cp:lastModifiedBy>
  <cp:lastPrinted>2015-12-11T02:29:20Z</cp:lastPrinted>
  <dcterms:created xsi:type="dcterms:W3CDTF">2015-12-10T00:35:14Z</dcterms:created>
  <dcterms:modified xsi:type="dcterms:W3CDTF">2015-12-11T18:27:42Z</dcterms:modified>
</cp:coreProperties>
</file>